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6-115 Pavilon FTZ\5_DVZ-DPS\6_DVZ_závěrečná exp.170629\CD3_DVZ_F_Soupis prací a dodávek\"/>
    </mc:Choice>
  </mc:AlternateContent>
  <bookViews>
    <workbookView xWindow="360" yWindow="270" windowWidth="18735" windowHeight="12210" tabRatio="722" firstSheet="7" activeTab="18"/>
  </bookViews>
  <sheets>
    <sheet name="Stavba" sheetId="1" r:id="rId1"/>
    <sheet name="VzorPolozky" sheetId="10" state="hidden" r:id="rId2"/>
    <sheet name="000 0001 Naklady" sheetId="12" r:id="rId3"/>
    <sheet name="01 01 Pol" sheetId="13" r:id="rId4"/>
    <sheet name="02 01+ 02 Pol" sheetId="14" r:id="rId5"/>
    <sheet name="02 03 Pol" sheetId="15" r:id="rId6"/>
    <sheet name="02 04 Pol" sheetId="16" r:id="rId7"/>
    <sheet name="02 05 Pol" sheetId="17" r:id="rId8"/>
    <sheet name="02 06 Pol" sheetId="18" r:id="rId9"/>
    <sheet name="02 07 Pol" sheetId="19" r:id="rId10"/>
    <sheet name="02 08 Pol" sheetId="20" r:id="rId11"/>
    <sheet name="02 09 Pol" sheetId="21" r:id="rId12"/>
    <sheet name="02 10 Pol" sheetId="22" r:id="rId13"/>
    <sheet name="04 04 Pol" sheetId="23" r:id="rId14"/>
    <sheet name="05 05.1 Pol" sheetId="24" r:id="rId15"/>
    <sheet name="05 05.2 Pol" sheetId="25" r:id="rId16"/>
    <sheet name="List1" sheetId="51" r:id="rId17"/>
    <sheet name="05 05.3 Pol" sheetId="26" r:id="rId18"/>
    <sheet name="06 06 Pol" sheetId="27" r:id="rId19"/>
    <sheet name="07 07 Pol" sheetId="28" r:id="rId20"/>
    <sheet name="08 08 Pol" sheetId="29" r:id="rId21"/>
    <sheet name="IO 01 IO 01.1 Pol" sheetId="30" r:id="rId22"/>
    <sheet name="IO 01 IO 01.2 Pol" sheetId="31" r:id="rId23"/>
    <sheet name="IO 01 IO 01.3 Pol" sheetId="32" r:id="rId24"/>
    <sheet name="IO 01 IO 01.4 Pol" sheetId="33" r:id="rId25"/>
    <sheet name="IO 02 IO 02 Pol" sheetId="34" r:id="rId26"/>
    <sheet name="IO 03 IO 03 Pol" sheetId="35" r:id="rId27"/>
    <sheet name="IO 04 IO 04 Pol" sheetId="36" r:id="rId28"/>
    <sheet name="IO 05 IO 05 Pol" sheetId="37" r:id="rId29"/>
    <sheet name="IO 07 IO 07 Pol" sheetId="38" r:id="rId30"/>
    <sheet name="IO 08 IO 08-1  Pol" sheetId="39" r:id="rId31"/>
    <sheet name="IO 08 IO 08-2 Pol" sheetId="40" r:id="rId32"/>
    <sheet name="IO 09 IO 09 Pol" sheetId="41" r:id="rId33"/>
    <sheet name="TZ 01 TZ01 Pol" sheetId="42" r:id="rId34"/>
    <sheet name="TZ 02 TZ02.1 Pol" sheetId="43" r:id="rId35"/>
    <sheet name="TZ 02 TZ02.2 Pol" sheetId="44" r:id="rId36"/>
    <sheet name="TZ 02 TZ02.3 Pol" sheetId="45" r:id="rId37"/>
    <sheet name="TZ 03 TZ03 Pol" sheetId="46" r:id="rId38"/>
    <sheet name="TZ 04 TZ04 Pol" sheetId="47" r:id="rId39"/>
    <sheet name="TZ 05 TZ05 Pol" sheetId="48" r:id="rId40"/>
    <sheet name="TZ 06 TZ06 Pol" sheetId="49" r:id="rId41"/>
    <sheet name="TZ 07 TZ07 Pol" sheetId="50" r:id="rId42"/>
  </sheets>
  <externalReferences>
    <externalReference r:id="rId43"/>
  </externalReferences>
  <definedNames>
    <definedName name="CelkemDPHVypocet" localSheetId="0">Stavba!$H$102</definedName>
    <definedName name="CenaCelkem">Stavba!$G$29</definedName>
    <definedName name="CenaCelkemBezDPH">Stavba!$G$28</definedName>
    <definedName name="CenaCelkemVypocet" localSheetId="0">Stavba!$I$102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'000 0001 Naklady'!$1:$7</definedName>
    <definedName name="_xlnm.Print_Titles" localSheetId="3">'01 01 Pol'!$1:$7</definedName>
    <definedName name="_xlnm.Print_Titles" localSheetId="4">'02 01+ 02 Pol'!$1:$7</definedName>
    <definedName name="_xlnm.Print_Titles" localSheetId="5">'02 03 Pol'!$1:$7</definedName>
    <definedName name="_xlnm.Print_Titles" localSheetId="6">'02 04 Pol'!$1:$7</definedName>
    <definedName name="_xlnm.Print_Titles" localSheetId="7">'02 05 Pol'!$1:$7</definedName>
    <definedName name="_xlnm.Print_Titles" localSheetId="8">'02 06 Pol'!$1:$7</definedName>
    <definedName name="_xlnm.Print_Titles" localSheetId="9">'02 07 Pol'!$1:$7</definedName>
    <definedName name="_xlnm.Print_Titles" localSheetId="10">'02 08 Pol'!$1:$7</definedName>
    <definedName name="_xlnm.Print_Titles" localSheetId="11">'02 09 Pol'!$1:$7</definedName>
    <definedName name="_xlnm.Print_Titles" localSheetId="12">'02 10 Pol'!$1:$7</definedName>
    <definedName name="_xlnm.Print_Titles" localSheetId="13">'04 04 Pol'!$1:$7</definedName>
    <definedName name="_xlnm.Print_Titles" localSheetId="14">'05 05.1 Pol'!$1:$7</definedName>
    <definedName name="_xlnm.Print_Titles" localSheetId="15">'05 05.2 Pol'!$1:$7</definedName>
    <definedName name="_xlnm.Print_Titles" localSheetId="17">'05 05.3 Pol'!$1:$7</definedName>
    <definedName name="_xlnm.Print_Titles" localSheetId="18">'06 06 Pol'!$1:$7</definedName>
    <definedName name="_xlnm.Print_Titles" localSheetId="19">'07 07 Pol'!$1:$7</definedName>
    <definedName name="_xlnm.Print_Titles" localSheetId="20">'08 08 Pol'!$1:$7</definedName>
    <definedName name="_xlnm.Print_Titles" localSheetId="21">'IO 01 IO 01.1 Pol'!$1:$7</definedName>
    <definedName name="_xlnm.Print_Titles" localSheetId="22">'IO 01 IO 01.2 Pol'!$1:$7</definedName>
    <definedName name="_xlnm.Print_Titles" localSheetId="23">'IO 01 IO 01.3 Pol'!$1:$7</definedName>
    <definedName name="_xlnm.Print_Titles" localSheetId="24">'IO 01 IO 01.4 Pol'!$1:$7</definedName>
    <definedName name="_xlnm.Print_Titles" localSheetId="25">'IO 02 IO 02 Pol'!$1:$7</definedName>
    <definedName name="_xlnm.Print_Titles" localSheetId="26">'IO 03 IO 03 Pol'!$1:$7</definedName>
    <definedName name="_xlnm.Print_Titles" localSheetId="27">'IO 04 IO 04 Pol'!$1:$7</definedName>
    <definedName name="_xlnm.Print_Titles" localSheetId="28">'IO 05 IO 05 Pol'!$1:$7</definedName>
    <definedName name="_xlnm.Print_Titles" localSheetId="29">'IO 07 IO 07 Pol'!$1:$7</definedName>
    <definedName name="_xlnm.Print_Titles" localSheetId="30">'IO 08 IO 08-1  Pol'!$1:$7</definedName>
    <definedName name="_xlnm.Print_Titles" localSheetId="31">'IO 08 IO 08-2 Pol'!$1:$7</definedName>
    <definedName name="_xlnm.Print_Titles" localSheetId="32">'IO 09 IO 09 Pol'!$1:$7</definedName>
    <definedName name="_xlnm.Print_Titles" localSheetId="33">'TZ 01 TZ01 Pol'!$1:$7</definedName>
    <definedName name="_xlnm.Print_Titles" localSheetId="34">'TZ 02 TZ02.1 Pol'!$1:$7</definedName>
    <definedName name="_xlnm.Print_Titles" localSheetId="35">'TZ 02 TZ02.2 Pol'!$1:$7</definedName>
    <definedName name="_xlnm.Print_Titles" localSheetId="36">'TZ 02 TZ02.3 Pol'!$1:$7</definedName>
    <definedName name="_xlnm.Print_Titles" localSheetId="37">'TZ 03 TZ03 Pol'!$1:$7</definedName>
    <definedName name="_xlnm.Print_Titles" localSheetId="38">'TZ 04 TZ04 Pol'!$1:$7</definedName>
    <definedName name="_xlnm.Print_Titles" localSheetId="39">'TZ 05 TZ05 Pol'!$1:$7</definedName>
    <definedName name="_xlnm.Print_Titles" localSheetId="40">'TZ 06 TZ06 Pol'!$1:$7</definedName>
    <definedName name="_xlnm.Print_Titles" localSheetId="41">'TZ 07 TZ07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'000 0001 Naklady'!$A$1:$W$64</definedName>
    <definedName name="_xlnm.Print_Area" localSheetId="3">'01 01 Pol'!$A$1:$W$189</definedName>
    <definedName name="_xlnm.Print_Area" localSheetId="4">'02 01+ 02 Pol'!$A$1:$W$2160</definedName>
    <definedName name="_xlnm.Print_Area" localSheetId="5">'02 03 Pol'!$A$1:$W$17</definedName>
    <definedName name="_xlnm.Print_Area" localSheetId="6">'02 04 Pol'!$A$1:$W$41</definedName>
    <definedName name="_xlnm.Print_Area" localSheetId="7">'02 05 Pol'!$A$1:$W$17</definedName>
    <definedName name="_xlnm.Print_Area" localSheetId="8">'02 06 Pol'!$A$1:$W$17</definedName>
    <definedName name="_xlnm.Print_Area" localSheetId="9">'02 07 Pol'!$A$1:$W$17</definedName>
    <definedName name="_xlnm.Print_Area" localSheetId="10">'02 08 Pol'!$A$1:$W$17</definedName>
    <definedName name="_xlnm.Print_Area" localSheetId="11">'02 09 Pol'!$A$1:$W$17</definedName>
    <definedName name="_xlnm.Print_Area" localSheetId="12">'02 10 Pol'!$A$1:$W$17</definedName>
    <definedName name="_xlnm.Print_Area" localSheetId="13">'04 04 Pol'!$A$1:$W$193</definedName>
    <definedName name="_xlnm.Print_Area" localSheetId="14">'05 05.1 Pol'!$A$1:$W$17</definedName>
    <definedName name="_xlnm.Print_Area" localSheetId="15">'05 05.2 Pol'!$A$1:$W$24</definedName>
    <definedName name="_xlnm.Print_Area" localSheetId="17">'05 05.3 Pol'!$A$1:$W$24</definedName>
    <definedName name="_xlnm.Print_Area" localSheetId="18">'06 06 Pol'!$A$1:$W$102</definedName>
    <definedName name="_xlnm.Print_Area" localSheetId="19">'07 07 Pol'!$A$1:$W$17</definedName>
    <definedName name="_xlnm.Print_Area" localSheetId="20">'08 08 Pol'!$A$1:$W$59</definedName>
    <definedName name="_xlnm.Print_Area" localSheetId="21">'IO 01 IO 01.1 Pol'!$A$1:$W$12</definedName>
    <definedName name="_xlnm.Print_Area" localSheetId="22">'IO 01 IO 01.2 Pol'!$A$1:$W$12</definedName>
    <definedName name="_xlnm.Print_Area" localSheetId="23">'IO 01 IO 01.3 Pol'!$A$1:$W$12</definedName>
    <definedName name="_xlnm.Print_Area" localSheetId="24">'IO 01 IO 01.4 Pol'!$A$1:$W$97</definedName>
    <definedName name="_xlnm.Print_Area" localSheetId="25">'IO 02 IO 02 Pol'!$A$1:$W$100</definedName>
    <definedName name="_xlnm.Print_Area" localSheetId="26">'IO 03 IO 03 Pol'!$A$1:$W$129</definedName>
    <definedName name="_xlnm.Print_Area" localSheetId="27">'IO 04 IO 04 Pol'!$A$1:$W$97</definedName>
    <definedName name="_xlnm.Print_Area" localSheetId="28">'IO 05 IO 05 Pol'!$A$1:$W$17</definedName>
    <definedName name="_xlnm.Print_Area" localSheetId="29">'IO 07 IO 07 Pol'!$A$1:$W$17</definedName>
    <definedName name="_xlnm.Print_Area" localSheetId="30">'IO 08 IO 08-1  Pol'!$A$1:$W$173</definedName>
    <definedName name="_xlnm.Print_Area" localSheetId="31">'IO 08 IO 08-2 Pol'!$A$1:$W$17</definedName>
    <definedName name="_xlnm.Print_Area" localSheetId="32">'IO 09 IO 09 Pol'!$A$1:$W$17</definedName>
    <definedName name="_xlnm.Print_Area" localSheetId="0">Stavba!$A$1:$J$160</definedName>
    <definedName name="_xlnm.Print_Area" localSheetId="33">'TZ 01 TZ01 Pol'!$A$1:$W$13</definedName>
    <definedName name="_xlnm.Print_Area" localSheetId="34">'TZ 02 TZ02.1 Pol'!$A$1:$W$12</definedName>
    <definedName name="_xlnm.Print_Area" localSheetId="35">'TZ 02 TZ02.2 Pol'!$A$1:$W$12</definedName>
    <definedName name="_xlnm.Print_Area" localSheetId="36">'TZ 02 TZ02.3 Pol'!$A$1:$W$45</definedName>
    <definedName name="_xlnm.Print_Area" localSheetId="37">'TZ 03 TZ03 Pol'!$A$1:$W$12</definedName>
    <definedName name="_xlnm.Print_Area" localSheetId="38">'TZ 04 TZ04 Pol'!$A$1:$W$12</definedName>
    <definedName name="_xlnm.Print_Area" localSheetId="39">'TZ 05 TZ05 Pol'!$A$1:$W$12</definedName>
    <definedName name="_xlnm.Print_Area" localSheetId="40">'TZ 06 TZ06 Pol'!$A$1:$W$12</definedName>
    <definedName name="_xlnm.Print_Area" localSheetId="41">'TZ 07 TZ07 Pol'!$A$1:$W$12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Stavba!$F$102</definedName>
    <definedName name="ZakladDPHZakl">Stavba!$G$25</definedName>
    <definedName name="ZakladDPHZaklVypocet" localSheetId="0">Stavba!$G$102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8" i="1" l="1"/>
  <c r="I112" i="1"/>
  <c r="F101" i="1"/>
  <c r="G100" i="1"/>
  <c r="F100" i="1"/>
  <c r="F95" i="1"/>
  <c r="F94" i="1"/>
  <c r="F93" i="1"/>
  <c r="F92" i="1"/>
  <c r="F89" i="1"/>
  <c r="F88" i="1"/>
  <c r="F87" i="1"/>
  <c r="F86" i="1"/>
  <c r="F83" i="1"/>
  <c r="F82" i="1"/>
  <c r="F77" i="1"/>
  <c r="F76" i="1"/>
  <c r="F75" i="1"/>
  <c r="F74" i="1"/>
  <c r="F70" i="1"/>
  <c r="F68" i="1"/>
  <c r="F65" i="1"/>
  <c r="F64" i="1"/>
  <c r="F63" i="1"/>
  <c r="F62" i="1"/>
  <c r="F59" i="1"/>
  <c r="F53" i="1"/>
  <c r="F51" i="1"/>
  <c r="F50" i="1"/>
  <c r="G11" i="50"/>
  <c r="G8" i="50"/>
  <c r="O8" i="50"/>
  <c r="G9" i="50"/>
  <c r="M9" i="50" s="1"/>
  <c r="M8" i="50" s="1"/>
  <c r="I9" i="50"/>
  <c r="I8" i="50" s="1"/>
  <c r="K9" i="50"/>
  <c r="K8" i="50" s="1"/>
  <c r="O9" i="50"/>
  <c r="Q9" i="50"/>
  <c r="Q8" i="50" s="1"/>
  <c r="V9" i="50"/>
  <c r="V8" i="50" s="1"/>
  <c r="AE11" i="50"/>
  <c r="AF11" i="50"/>
  <c r="G101" i="1" s="1"/>
  <c r="O8" i="49"/>
  <c r="G9" i="49"/>
  <c r="I9" i="49"/>
  <c r="I8" i="49" s="1"/>
  <c r="K9" i="49"/>
  <c r="K8" i="49" s="1"/>
  <c r="O9" i="49"/>
  <c r="Q9" i="49"/>
  <c r="Q8" i="49" s="1"/>
  <c r="V9" i="49"/>
  <c r="V8" i="49" s="1"/>
  <c r="AE11" i="49"/>
  <c r="F99" i="1" s="1"/>
  <c r="O8" i="48"/>
  <c r="G9" i="48"/>
  <c r="I9" i="48"/>
  <c r="I8" i="48" s="1"/>
  <c r="K9" i="48"/>
  <c r="K8" i="48" s="1"/>
  <c r="O9" i="48"/>
  <c r="Q9" i="48"/>
  <c r="Q8" i="48" s="1"/>
  <c r="V9" i="48"/>
  <c r="V8" i="48" s="1"/>
  <c r="AE11" i="48"/>
  <c r="G8" i="47"/>
  <c r="G11" i="47" s="1"/>
  <c r="O8" i="47"/>
  <c r="G9" i="47"/>
  <c r="M9" i="47" s="1"/>
  <c r="M8" i="47" s="1"/>
  <c r="I9" i="47"/>
  <c r="I8" i="47" s="1"/>
  <c r="K9" i="47"/>
  <c r="K8" i="47" s="1"/>
  <c r="O9" i="47"/>
  <c r="Q9" i="47"/>
  <c r="Q8" i="47" s="1"/>
  <c r="V9" i="47"/>
  <c r="V8" i="47" s="1"/>
  <c r="AE11" i="47"/>
  <c r="O8" i="46"/>
  <c r="G9" i="46"/>
  <c r="I9" i="46"/>
  <c r="I8" i="46" s="1"/>
  <c r="K9" i="46"/>
  <c r="K8" i="46" s="1"/>
  <c r="O9" i="46"/>
  <c r="Q9" i="46"/>
  <c r="Q8" i="46" s="1"/>
  <c r="V9" i="46"/>
  <c r="V8" i="46" s="1"/>
  <c r="AE11" i="46"/>
  <c r="BA32" i="45"/>
  <c r="BA16" i="45"/>
  <c r="BA14" i="45"/>
  <c r="BA12" i="45"/>
  <c r="BA10" i="45"/>
  <c r="G9" i="45"/>
  <c r="M9" i="45" s="1"/>
  <c r="I9" i="45"/>
  <c r="K9" i="45"/>
  <c r="O9" i="45"/>
  <c r="Q9" i="45"/>
  <c r="V9" i="45"/>
  <c r="G11" i="45"/>
  <c r="M11" i="45" s="1"/>
  <c r="I11" i="45"/>
  <c r="K11" i="45"/>
  <c r="O11" i="45"/>
  <c r="Q11" i="45"/>
  <c r="V11" i="45"/>
  <c r="G13" i="45"/>
  <c r="I13" i="45"/>
  <c r="K13" i="45"/>
  <c r="M13" i="45"/>
  <c r="O13" i="45"/>
  <c r="Q13" i="45"/>
  <c r="V13" i="45"/>
  <c r="G15" i="45"/>
  <c r="M15" i="45" s="1"/>
  <c r="I15" i="45"/>
  <c r="K15" i="45"/>
  <c r="O15" i="45"/>
  <c r="Q15" i="45"/>
  <c r="V15" i="45"/>
  <c r="G17" i="45"/>
  <c r="M17" i="45" s="1"/>
  <c r="I17" i="45"/>
  <c r="K17" i="45"/>
  <c r="O17" i="45"/>
  <c r="Q17" i="45"/>
  <c r="V17" i="45"/>
  <c r="G19" i="45"/>
  <c r="M19" i="45" s="1"/>
  <c r="I19" i="45"/>
  <c r="K19" i="45"/>
  <c r="O19" i="45"/>
  <c r="Q19" i="45"/>
  <c r="V19" i="45"/>
  <c r="G22" i="45"/>
  <c r="I22" i="45"/>
  <c r="K22" i="45"/>
  <c r="M22" i="45"/>
  <c r="O22" i="45"/>
  <c r="Q22" i="45"/>
  <c r="V22" i="45"/>
  <c r="G26" i="45"/>
  <c r="M26" i="45" s="1"/>
  <c r="I26" i="45"/>
  <c r="K26" i="45"/>
  <c r="O26" i="45"/>
  <c r="Q26" i="45"/>
  <c r="V26" i="45"/>
  <c r="G28" i="45"/>
  <c r="M28" i="45" s="1"/>
  <c r="I28" i="45"/>
  <c r="K28" i="45"/>
  <c r="O28" i="45"/>
  <c r="Q28" i="45"/>
  <c r="V28" i="45"/>
  <c r="G31" i="45"/>
  <c r="G30" i="45" s="1"/>
  <c r="I31" i="45"/>
  <c r="I30" i="45" s="1"/>
  <c r="K31" i="45"/>
  <c r="K30" i="45" s="1"/>
  <c r="M31" i="45"/>
  <c r="M30" i="45" s="1"/>
  <c r="O31" i="45"/>
  <c r="O30" i="45" s="1"/>
  <c r="Q31" i="45"/>
  <c r="Q30" i="45" s="1"/>
  <c r="V31" i="45"/>
  <c r="V30" i="45" s="1"/>
  <c r="O33" i="45"/>
  <c r="G34" i="45"/>
  <c r="I34" i="45"/>
  <c r="I33" i="45" s="1"/>
  <c r="K34" i="45"/>
  <c r="K33" i="45" s="1"/>
  <c r="O34" i="45"/>
  <c r="Q34" i="45"/>
  <c r="Q33" i="45" s="1"/>
  <c r="V34" i="45"/>
  <c r="V33" i="45" s="1"/>
  <c r="G35" i="45"/>
  <c r="K35" i="45"/>
  <c r="O35" i="45"/>
  <c r="G36" i="45"/>
  <c r="M36" i="45" s="1"/>
  <c r="M35" i="45" s="1"/>
  <c r="I36" i="45"/>
  <c r="I35" i="45" s="1"/>
  <c r="K36" i="45"/>
  <c r="O36" i="45"/>
  <c r="Q36" i="45"/>
  <c r="Q35" i="45" s="1"/>
  <c r="V36" i="45"/>
  <c r="V35" i="45" s="1"/>
  <c r="G37" i="45"/>
  <c r="K37" i="45"/>
  <c r="O37" i="45"/>
  <c r="V37" i="45"/>
  <c r="G38" i="45"/>
  <c r="M38" i="45" s="1"/>
  <c r="M37" i="45" s="1"/>
  <c r="I38" i="45"/>
  <c r="I37" i="45" s="1"/>
  <c r="K38" i="45"/>
  <c r="O38" i="45"/>
  <c r="Q38" i="45"/>
  <c r="Q37" i="45" s="1"/>
  <c r="V38" i="45"/>
  <c r="K39" i="45"/>
  <c r="O39" i="45"/>
  <c r="V39" i="45"/>
  <c r="G40" i="45"/>
  <c r="I40" i="45"/>
  <c r="I39" i="45" s="1"/>
  <c r="K40" i="45"/>
  <c r="O40" i="45"/>
  <c r="Q40" i="45"/>
  <c r="Q39" i="45" s="1"/>
  <c r="V40" i="45"/>
  <c r="AE44" i="45"/>
  <c r="F91" i="1" s="1"/>
  <c r="O8" i="44"/>
  <c r="G9" i="44"/>
  <c r="I9" i="44"/>
  <c r="I8" i="44" s="1"/>
  <c r="K9" i="44"/>
  <c r="K8" i="44" s="1"/>
  <c r="O9" i="44"/>
  <c r="Q9" i="44"/>
  <c r="Q8" i="44" s="1"/>
  <c r="V9" i="44"/>
  <c r="V8" i="44" s="1"/>
  <c r="AE11" i="44"/>
  <c r="F90" i="1" s="1"/>
  <c r="G8" i="43"/>
  <c r="G11" i="43" s="1"/>
  <c r="G9" i="43"/>
  <c r="I9" i="43"/>
  <c r="I8" i="43" s="1"/>
  <c r="K9" i="43"/>
  <c r="K8" i="43" s="1"/>
  <c r="O9" i="43"/>
  <c r="O8" i="43" s="1"/>
  <c r="Q9" i="43"/>
  <c r="Q8" i="43" s="1"/>
  <c r="V9" i="43"/>
  <c r="V8" i="43" s="1"/>
  <c r="AE11" i="43"/>
  <c r="G9" i="42"/>
  <c r="I9" i="42"/>
  <c r="I8" i="42" s="1"/>
  <c r="K9" i="42"/>
  <c r="K8" i="42" s="1"/>
  <c r="O9" i="42"/>
  <c r="O8" i="42" s="1"/>
  <c r="Q9" i="42"/>
  <c r="Q8" i="42" s="1"/>
  <c r="V9" i="42"/>
  <c r="V8" i="42" s="1"/>
  <c r="G10" i="42"/>
  <c r="I10" i="42"/>
  <c r="K10" i="42"/>
  <c r="O10" i="42"/>
  <c r="Q10" i="42"/>
  <c r="V10" i="42"/>
  <c r="AE12" i="42"/>
  <c r="O8" i="41"/>
  <c r="G9" i="41"/>
  <c r="I9" i="41"/>
  <c r="I8" i="41" s="1"/>
  <c r="K9" i="41"/>
  <c r="K8" i="41" s="1"/>
  <c r="O9" i="41"/>
  <c r="Q9" i="41"/>
  <c r="Q8" i="41" s="1"/>
  <c r="V9" i="41"/>
  <c r="V8" i="41" s="1"/>
  <c r="AE11" i="41"/>
  <c r="G8" i="40"/>
  <c r="G11" i="40" s="1"/>
  <c r="O8" i="40"/>
  <c r="G9" i="40"/>
  <c r="M9" i="40" s="1"/>
  <c r="M8" i="40" s="1"/>
  <c r="I9" i="40"/>
  <c r="I8" i="40" s="1"/>
  <c r="K9" i="40"/>
  <c r="K8" i="40" s="1"/>
  <c r="O9" i="40"/>
  <c r="Q9" i="40"/>
  <c r="Q8" i="40" s="1"/>
  <c r="V9" i="40"/>
  <c r="V8" i="40" s="1"/>
  <c r="AE11" i="40"/>
  <c r="BA129" i="39"/>
  <c r="BA84" i="39"/>
  <c r="BA66" i="39"/>
  <c r="BA43" i="39"/>
  <c r="BA15" i="39"/>
  <c r="BA10" i="39"/>
  <c r="G9" i="39"/>
  <c r="M9" i="39" s="1"/>
  <c r="I9" i="39"/>
  <c r="K9" i="39"/>
  <c r="O9" i="39"/>
  <c r="Q9" i="39"/>
  <c r="V9" i="39"/>
  <c r="G14" i="39"/>
  <c r="M14" i="39" s="1"/>
  <c r="I14" i="39"/>
  <c r="K14" i="39"/>
  <c r="O14" i="39"/>
  <c r="Q14" i="39"/>
  <c r="V14" i="39"/>
  <c r="G17" i="39"/>
  <c r="M17" i="39" s="1"/>
  <c r="I17" i="39"/>
  <c r="K17" i="39"/>
  <c r="O17" i="39"/>
  <c r="Q17" i="39"/>
  <c r="V17" i="39"/>
  <c r="G21" i="39"/>
  <c r="M21" i="39" s="1"/>
  <c r="I21" i="39"/>
  <c r="K21" i="39"/>
  <c r="O21" i="39"/>
  <c r="Q21" i="39"/>
  <c r="V21" i="39"/>
  <c r="G23" i="39"/>
  <c r="M23" i="39" s="1"/>
  <c r="I23" i="39"/>
  <c r="K23" i="39"/>
  <c r="O23" i="39"/>
  <c r="Q23" i="39"/>
  <c r="V23" i="39"/>
  <c r="G25" i="39"/>
  <c r="M25" i="39" s="1"/>
  <c r="I25" i="39"/>
  <c r="K25" i="39"/>
  <c r="O25" i="39"/>
  <c r="Q25" i="39"/>
  <c r="V25" i="39"/>
  <c r="G27" i="39"/>
  <c r="M27" i="39" s="1"/>
  <c r="I27" i="39"/>
  <c r="K27" i="39"/>
  <c r="O27" i="39"/>
  <c r="Q27" i="39"/>
  <c r="V27" i="39"/>
  <c r="G30" i="39"/>
  <c r="M30" i="39" s="1"/>
  <c r="I30" i="39"/>
  <c r="K30" i="39"/>
  <c r="O30" i="39"/>
  <c r="Q30" i="39"/>
  <c r="V30" i="39"/>
  <c r="G37" i="39"/>
  <c r="M37" i="39" s="1"/>
  <c r="I37" i="39"/>
  <c r="K37" i="39"/>
  <c r="O37" i="39"/>
  <c r="Q37" i="39"/>
  <c r="V37" i="39"/>
  <c r="G39" i="39"/>
  <c r="M39" i="39" s="1"/>
  <c r="I39" i="39"/>
  <c r="K39" i="39"/>
  <c r="O39" i="39"/>
  <c r="Q39" i="39"/>
  <c r="V39" i="39"/>
  <c r="G42" i="39"/>
  <c r="M42" i="39" s="1"/>
  <c r="I42" i="39"/>
  <c r="K42" i="39"/>
  <c r="O42" i="39"/>
  <c r="Q42" i="39"/>
  <c r="V42" i="39"/>
  <c r="G46" i="39"/>
  <c r="M46" i="39" s="1"/>
  <c r="I46" i="39"/>
  <c r="K46" i="39"/>
  <c r="O46" i="39"/>
  <c r="Q46" i="39"/>
  <c r="V46" i="39"/>
  <c r="G49" i="39"/>
  <c r="M49" i="39" s="1"/>
  <c r="I49" i="39"/>
  <c r="K49" i="39"/>
  <c r="O49" i="39"/>
  <c r="Q49" i="39"/>
  <c r="V49" i="39"/>
  <c r="G50" i="39"/>
  <c r="I50" i="39"/>
  <c r="K50" i="39"/>
  <c r="M50" i="39"/>
  <c r="O50" i="39"/>
  <c r="Q50" i="39"/>
  <c r="V50" i="39"/>
  <c r="G53" i="39"/>
  <c r="M53" i="39" s="1"/>
  <c r="I53" i="39"/>
  <c r="K53" i="39"/>
  <c r="O53" i="39"/>
  <c r="Q53" i="39"/>
  <c r="V53" i="39"/>
  <c r="G55" i="39"/>
  <c r="M55" i="39" s="1"/>
  <c r="I55" i="39"/>
  <c r="K55" i="39"/>
  <c r="O55" i="39"/>
  <c r="Q55" i="39"/>
  <c r="V55" i="39"/>
  <c r="G56" i="39"/>
  <c r="I56" i="39"/>
  <c r="K56" i="39"/>
  <c r="M56" i="39"/>
  <c r="O56" i="39"/>
  <c r="Q56" i="39"/>
  <c r="V56" i="39"/>
  <c r="G57" i="39"/>
  <c r="I57" i="39"/>
  <c r="K57" i="39"/>
  <c r="M57" i="39"/>
  <c r="O57" i="39"/>
  <c r="Q57" i="39"/>
  <c r="V57" i="39"/>
  <c r="G58" i="39"/>
  <c r="M58" i="39" s="1"/>
  <c r="I58" i="39"/>
  <c r="K58" i="39"/>
  <c r="O58" i="39"/>
  <c r="Q58" i="39"/>
  <c r="V58" i="39"/>
  <c r="G59" i="39"/>
  <c r="M59" i="39" s="1"/>
  <c r="I59" i="39"/>
  <c r="K59" i="39"/>
  <c r="O59" i="39"/>
  <c r="Q59" i="39"/>
  <c r="V59" i="39"/>
  <c r="G61" i="39"/>
  <c r="M61" i="39" s="1"/>
  <c r="I61" i="39"/>
  <c r="K61" i="39"/>
  <c r="O61" i="39"/>
  <c r="Q61" i="39"/>
  <c r="V61" i="39"/>
  <c r="G62" i="39"/>
  <c r="M62" i="39" s="1"/>
  <c r="I62" i="39"/>
  <c r="K62" i="39"/>
  <c r="O62" i="39"/>
  <c r="Q62" i="39"/>
  <c r="V62" i="39"/>
  <c r="G63" i="39"/>
  <c r="M63" i="39" s="1"/>
  <c r="I63" i="39"/>
  <c r="K63" i="39"/>
  <c r="O63" i="39"/>
  <c r="Q63" i="39"/>
  <c r="V63" i="39"/>
  <c r="G65" i="39"/>
  <c r="M65" i="39" s="1"/>
  <c r="I65" i="39"/>
  <c r="I64" i="39" s="1"/>
  <c r="K65" i="39"/>
  <c r="O65" i="39"/>
  <c r="Q65" i="39"/>
  <c r="V65" i="39"/>
  <c r="G71" i="39"/>
  <c r="I71" i="39"/>
  <c r="K71" i="39"/>
  <c r="M71" i="39"/>
  <c r="O71" i="39"/>
  <c r="Q71" i="39"/>
  <c r="V71" i="39"/>
  <c r="G79" i="39"/>
  <c r="I79" i="39"/>
  <c r="K79" i="39"/>
  <c r="O79" i="39"/>
  <c r="Q79" i="39"/>
  <c r="V79" i="39"/>
  <c r="G83" i="39"/>
  <c r="M83" i="39" s="1"/>
  <c r="I83" i="39"/>
  <c r="K83" i="39"/>
  <c r="O83" i="39"/>
  <c r="Q83" i="39"/>
  <c r="V83" i="39"/>
  <c r="I86" i="39"/>
  <c r="Q86" i="39"/>
  <c r="G87" i="39"/>
  <c r="I87" i="39"/>
  <c r="K87" i="39"/>
  <c r="K86" i="39" s="1"/>
  <c r="O87" i="39"/>
  <c r="O86" i="39" s="1"/>
  <c r="Q87" i="39"/>
  <c r="V87" i="39"/>
  <c r="V86" i="39" s="1"/>
  <c r="O91" i="39"/>
  <c r="G92" i="39"/>
  <c r="I92" i="39"/>
  <c r="I91" i="39" s="1"/>
  <c r="K92" i="39"/>
  <c r="K91" i="39" s="1"/>
  <c r="O92" i="39"/>
  <c r="Q92" i="39"/>
  <c r="V92" i="39"/>
  <c r="G98" i="39"/>
  <c r="I98" i="39"/>
  <c r="K98" i="39"/>
  <c r="M98" i="39"/>
  <c r="O98" i="39"/>
  <c r="Q98" i="39"/>
  <c r="V98" i="39"/>
  <c r="G105" i="39"/>
  <c r="M105" i="39" s="1"/>
  <c r="I105" i="39"/>
  <c r="K105" i="39"/>
  <c r="O105" i="39"/>
  <c r="Q105" i="39"/>
  <c r="V105" i="39"/>
  <c r="G108" i="39"/>
  <c r="M108" i="39" s="1"/>
  <c r="I108" i="39"/>
  <c r="K108" i="39"/>
  <c r="O108" i="39"/>
  <c r="Q108" i="39"/>
  <c r="V108" i="39"/>
  <c r="G109" i="39"/>
  <c r="M109" i="39" s="1"/>
  <c r="I109" i="39"/>
  <c r="K109" i="39"/>
  <c r="O109" i="39"/>
  <c r="Q109" i="39"/>
  <c r="V109" i="39"/>
  <c r="G110" i="39"/>
  <c r="I110" i="39"/>
  <c r="K110" i="39"/>
  <c r="M110" i="39"/>
  <c r="O110" i="39"/>
  <c r="Q110" i="39"/>
  <c r="V110" i="39"/>
  <c r="G111" i="39"/>
  <c r="M111" i="39" s="1"/>
  <c r="I111" i="39"/>
  <c r="K111" i="39"/>
  <c r="O111" i="39"/>
  <c r="Q111" i="39"/>
  <c r="V111" i="39"/>
  <c r="G112" i="39"/>
  <c r="M112" i="39" s="1"/>
  <c r="I112" i="39"/>
  <c r="K112" i="39"/>
  <c r="O112" i="39"/>
  <c r="Q112" i="39"/>
  <c r="V112" i="39"/>
  <c r="I113" i="39"/>
  <c r="K113" i="39"/>
  <c r="G114" i="39"/>
  <c r="G113" i="39" s="1"/>
  <c r="I114" i="39"/>
  <c r="K114" i="39"/>
  <c r="M114" i="39"/>
  <c r="M113" i="39" s="1"/>
  <c r="O114" i="39"/>
  <c r="O113" i="39" s="1"/>
  <c r="Q114" i="39"/>
  <c r="Q113" i="39" s="1"/>
  <c r="V114" i="39"/>
  <c r="V113" i="39" s="1"/>
  <c r="G116" i="39"/>
  <c r="M116" i="39" s="1"/>
  <c r="I116" i="39"/>
  <c r="I115" i="39" s="1"/>
  <c r="K116" i="39"/>
  <c r="O116" i="39"/>
  <c r="Q116" i="39"/>
  <c r="V116" i="39"/>
  <c r="G117" i="39"/>
  <c r="I117" i="39"/>
  <c r="K117" i="39"/>
  <c r="M117" i="39"/>
  <c r="O117" i="39"/>
  <c r="Q117" i="39"/>
  <c r="V117" i="39"/>
  <c r="G119" i="39"/>
  <c r="M119" i="39" s="1"/>
  <c r="I119" i="39"/>
  <c r="K119" i="39"/>
  <c r="O119" i="39"/>
  <c r="Q119" i="39"/>
  <c r="V119" i="39"/>
  <c r="G122" i="39"/>
  <c r="M122" i="39" s="1"/>
  <c r="I122" i="39"/>
  <c r="K122" i="39"/>
  <c r="O122" i="39"/>
  <c r="Q122" i="39"/>
  <c r="V122" i="39"/>
  <c r="G123" i="39"/>
  <c r="M123" i="39" s="1"/>
  <c r="I123" i="39"/>
  <c r="K123" i="39"/>
  <c r="O123" i="39"/>
  <c r="Q123" i="39"/>
  <c r="V123" i="39"/>
  <c r="G124" i="39"/>
  <c r="I124" i="39"/>
  <c r="K124" i="39"/>
  <c r="M124" i="39"/>
  <c r="O124" i="39"/>
  <c r="Q124" i="39"/>
  <c r="V124" i="39"/>
  <c r="G125" i="39"/>
  <c r="I125" i="39"/>
  <c r="K125" i="39"/>
  <c r="M125" i="39"/>
  <c r="O125" i="39"/>
  <c r="Q125" i="39"/>
  <c r="V125" i="39"/>
  <c r="O127" i="39"/>
  <c r="G128" i="39"/>
  <c r="M128" i="39" s="1"/>
  <c r="M127" i="39" s="1"/>
  <c r="I128" i="39"/>
  <c r="I127" i="39" s="1"/>
  <c r="K128" i="39"/>
  <c r="K127" i="39" s="1"/>
  <c r="O128" i="39"/>
  <c r="Q128" i="39"/>
  <c r="Q127" i="39" s="1"/>
  <c r="V128" i="39"/>
  <c r="V127" i="39" s="1"/>
  <c r="G132" i="39"/>
  <c r="I132" i="39"/>
  <c r="K132" i="39"/>
  <c r="M132" i="39"/>
  <c r="O132" i="39"/>
  <c r="Q132" i="39"/>
  <c r="V132" i="39"/>
  <c r="G136" i="39"/>
  <c r="G131" i="39" s="1"/>
  <c r="I136" i="39"/>
  <c r="K136" i="39"/>
  <c r="O136" i="39"/>
  <c r="Q136" i="39"/>
  <c r="V136" i="39"/>
  <c r="G142" i="39"/>
  <c r="M142" i="39" s="1"/>
  <c r="I142" i="39"/>
  <c r="K142" i="39"/>
  <c r="O142" i="39"/>
  <c r="Q142" i="39"/>
  <c r="V142" i="39"/>
  <c r="G144" i="39"/>
  <c r="M144" i="39" s="1"/>
  <c r="I144" i="39"/>
  <c r="K144" i="39"/>
  <c r="O144" i="39"/>
  <c r="Q144" i="39"/>
  <c r="V144" i="39"/>
  <c r="G146" i="39"/>
  <c r="M146" i="39" s="1"/>
  <c r="I146" i="39"/>
  <c r="K146" i="39"/>
  <c r="O146" i="39"/>
  <c r="Q146" i="39"/>
  <c r="V146" i="39"/>
  <c r="G151" i="39"/>
  <c r="M151" i="39" s="1"/>
  <c r="I151" i="39"/>
  <c r="K151" i="39"/>
  <c r="O151" i="39"/>
  <c r="Q151" i="39"/>
  <c r="V151" i="39"/>
  <c r="G156" i="39"/>
  <c r="M156" i="39" s="1"/>
  <c r="I156" i="39"/>
  <c r="K156" i="39"/>
  <c r="O156" i="39"/>
  <c r="Q156" i="39"/>
  <c r="V156" i="39"/>
  <c r="G158" i="39"/>
  <c r="M158" i="39" s="1"/>
  <c r="I158" i="39"/>
  <c r="K158" i="39"/>
  <c r="O158" i="39"/>
  <c r="Q158" i="39"/>
  <c r="V158" i="39"/>
  <c r="G161" i="39"/>
  <c r="I161" i="39"/>
  <c r="K161" i="39"/>
  <c r="M161" i="39"/>
  <c r="O161" i="39"/>
  <c r="Q161" i="39"/>
  <c r="V161" i="39"/>
  <c r="G164" i="39"/>
  <c r="M164" i="39" s="1"/>
  <c r="I164" i="39"/>
  <c r="K164" i="39"/>
  <c r="O164" i="39"/>
  <c r="Q164" i="39"/>
  <c r="V164" i="39"/>
  <c r="AE167" i="39"/>
  <c r="F81" i="1" s="1"/>
  <c r="O8" i="38"/>
  <c r="G9" i="38"/>
  <c r="I9" i="38"/>
  <c r="I8" i="38" s="1"/>
  <c r="K9" i="38"/>
  <c r="K8" i="38" s="1"/>
  <c r="O9" i="38"/>
  <c r="Q9" i="38"/>
  <c r="Q8" i="38" s="1"/>
  <c r="V9" i="38"/>
  <c r="V8" i="38" s="1"/>
  <c r="AE11" i="38"/>
  <c r="F79" i="1" s="1"/>
  <c r="O8" i="37"/>
  <c r="G9" i="37"/>
  <c r="I9" i="37"/>
  <c r="I8" i="37" s="1"/>
  <c r="K9" i="37"/>
  <c r="K8" i="37" s="1"/>
  <c r="O9" i="37"/>
  <c r="Q9" i="37"/>
  <c r="Q8" i="37" s="1"/>
  <c r="V9" i="37"/>
  <c r="V8" i="37" s="1"/>
  <c r="AE11" i="37"/>
  <c r="F78" i="1" s="1"/>
  <c r="BA24" i="36"/>
  <c r="BA20" i="36"/>
  <c r="BA12" i="36"/>
  <c r="BA10" i="36"/>
  <c r="G9" i="36"/>
  <c r="I9" i="36"/>
  <c r="K9" i="36"/>
  <c r="M9" i="36"/>
  <c r="O9" i="36"/>
  <c r="Q9" i="36"/>
  <c r="V9" i="36"/>
  <c r="G11" i="36"/>
  <c r="I11" i="36"/>
  <c r="K11" i="36"/>
  <c r="O11" i="36"/>
  <c r="Q11" i="36"/>
  <c r="V11" i="36"/>
  <c r="G13" i="36"/>
  <c r="I13" i="36"/>
  <c r="K13" i="36"/>
  <c r="M13" i="36"/>
  <c r="O13" i="36"/>
  <c r="Q13" i="36"/>
  <c r="V13" i="36"/>
  <c r="G16" i="36"/>
  <c r="M16" i="36" s="1"/>
  <c r="I16" i="36"/>
  <c r="K16" i="36"/>
  <c r="O16" i="36"/>
  <c r="Q16" i="36"/>
  <c r="V16" i="36"/>
  <c r="G19" i="36"/>
  <c r="M19" i="36" s="1"/>
  <c r="I19" i="36"/>
  <c r="K19" i="36"/>
  <c r="O19" i="36"/>
  <c r="Q19" i="36"/>
  <c r="V19" i="36"/>
  <c r="G23" i="36"/>
  <c r="M23" i="36" s="1"/>
  <c r="I23" i="36"/>
  <c r="K23" i="36"/>
  <c r="O23" i="36"/>
  <c r="Q23" i="36"/>
  <c r="V23" i="36"/>
  <c r="G26" i="36"/>
  <c r="I26" i="36"/>
  <c r="K26" i="36"/>
  <c r="M26" i="36"/>
  <c r="O26" i="36"/>
  <c r="Q26" i="36"/>
  <c r="V26" i="36"/>
  <c r="G29" i="36"/>
  <c r="M29" i="36" s="1"/>
  <c r="I29" i="36"/>
  <c r="K29" i="36"/>
  <c r="O29" i="36"/>
  <c r="Q29" i="36"/>
  <c r="V29" i="36"/>
  <c r="G32" i="36"/>
  <c r="I32" i="36"/>
  <c r="K32" i="36"/>
  <c r="M32" i="36"/>
  <c r="O32" i="36"/>
  <c r="Q32" i="36"/>
  <c r="V32" i="36"/>
  <c r="G34" i="36"/>
  <c r="I34" i="36"/>
  <c r="K34" i="36"/>
  <c r="M34" i="36"/>
  <c r="O34" i="36"/>
  <c r="Q34" i="36"/>
  <c r="V34" i="36"/>
  <c r="G36" i="36"/>
  <c r="M36" i="36" s="1"/>
  <c r="I36" i="36"/>
  <c r="K36" i="36"/>
  <c r="O36" i="36"/>
  <c r="Q36" i="36"/>
  <c r="V36" i="36"/>
  <c r="G39" i="36"/>
  <c r="M39" i="36" s="1"/>
  <c r="I39" i="36"/>
  <c r="K39" i="36"/>
  <c r="O39" i="36"/>
  <c r="Q39" i="36"/>
  <c r="V39" i="36"/>
  <c r="G44" i="36"/>
  <c r="M44" i="36" s="1"/>
  <c r="I44" i="36"/>
  <c r="K44" i="36"/>
  <c r="O44" i="36"/>
  <c r="Q44" i="36"/>
  <c r="V44" i="36"/>
  <c r="G50" i="36"/>
  <c r="M50" i="36" s="1"/>
  <c r="I50" i="36"/>
  <c r="K50" i="36"/>
  <c r="O50" i="36"/>
  <c r="Q50" i="36"/>
  <c r="V50" i="36"/>
  <c r="G52" i="36"/>
  <c r="I52" i="36"/>
  <c r="K52" i="36"/>
  <c r="M52" i="36"/>
  <c r="O52" i="36"/>
  <c r="Q52" i="36"/>
  <c r="V52" i="36"/>
  <c r="G54" i="36"/>
  <c r="M54" i="36" s="1"/>
  <c r="I54" i="36"/>
  <c r="K54" i="36"/>
  <c r="O54" i="36"/>
  <c r="Q54" i="36"/>
  <c r="V54" i="36"/>
  <c r="G55" i="36"/>
  <c r="I55" i="36"/>
  <c r="K55" i="36"/>
  <c r="M55" i="36"/>
  <c r="O55" i="36"/>
  <c r="Q55" i="36"/>
  <c r="V55" i="36"/>
  <c r="G58" i="36"/>
  <c r="K58" i="36"/>
  <c r="V58" i="36"/>
  <c r="G59" i="36"/>
  <c r="I59" i="36"/>
  <c r="I58" i="36" s="1"/>
  <c r="K59" i="36"/>
  <c r="M59" i="36"/>
  <c r="M58" i="36" s="1"/>
  <c r="O59" i="36"/>
  <c r="O58" i="36" s="1"/>
  <c r="Q59" i="36"/>
  <c r="Q58" i="36" s="1"/>
  <c r="V59" i="36"/>
  <c r="G64" i="36"/>
  <c r="M64" i="36" s="1"/>
  <c r="I64" i="36"/>
  <c r="K64" i="36"/>
  <c r="O64" i="36"/>
  <c r="Q64" i="36"/>
  <c r="V64" i="36"/>
  <c r="G66" i="36"/>
  <c r="I66" i="36"/>
  <c r="K66" i="36"/>
  <c r="O66" i="36"/>
  <c r="Q66" i="36"/>
  <c r="V66" i="36"/>
  <c r="G68" i="36"/>
  <c r="I68" i="36"/>
  <c r="K68" i="36"/>
  <c r="M68" i="36"/>
  <c r="O68" i="36"/>
  <c r="Q68" i="36"/>
  <c r="V68" i="36"/>
  <c r="G70" i="36"/>
  <c r="M70" i="36" s="1"/>
  <c r="I70" i="36"/>
  <c r="K70" i="36"/>
  <c r="O70" i="36"/>
  <c r="Q70" i="36"/>
  <c r="V70" i="36"/>
  <c r="G72" i="36"/>
  <c r="M72" i="36" s="1"/>
  <c r="I72" i="36"/>
  <c r="K72" i="36"/>
  <c r="O72" i="36"/>
  <c r="Q72" i="36"/>
  <c r="V72" i="36"/>
  <c r="G73" i="36"/>
  <c r="M73" i="36" s="1"/>
  <c r="I73" i="36"/>
  <c r="K73" i="36"/>
  <c r="O73" i="36"/>
  <c r="Q73" i="36"/>
  <c r="V73" i="36"/>
  <c r="G75" i="36"/>
  <c r="M75" i="36" s="1"/>
  <c r="I75" i="36"/>
  <c r="K75" i="36"/>
  <c r="O75" i="36"/>
  <c r="Q75" i="36"/>
  <c r="V75" i="36"/>
  <c r="G76" i="36"/>
  <c r="M76" i="36" s="1"/>
  <c r="I76" i="36"/>
  <c r="K76" i="36"/>
  <c r="O76" i="36"/>
  <c r="Q76" i="36"/>
  <c r="V76" i="36"/>
  <c r="G77" i="36"/>
  <c r="M77" i="36" s="1"/>
  <c r="I77" i="36"/>
  <c r="K77" i="36"/>
  <c r="O77" i="36"/>
  <c r="Q77" i="36"/>
  <c r="V77" i="36"/>
  <c r="G78" i="36"/>
  <c r="M78" i="36" s="1"/>
  <c r="I78" i="36"/>
  <c r="K78" i="36"/>
  <c r="O78" i="36"/>
  <c r="Q78" i="36"/>
  <c r="V78" i="36"/>
  <c r="G80" i="36"/>
  <c r="I80" i="36"/>
  <c r="K80" i="36"/>
  <c r="M80" i="36"/>
  <c r="O80" i="36"/>
  <c r="Q80" i="36"/>
  <c r="V80" i="36"/>
  <c r="G81" i="36"/>
  <c r="M81" i="36" s="1"/>
  <c r="I81" i="36"/>
  <c r="K81" i="36"/>
  <c r="O81" i="36"/>
  <c r="Q81" i="36"/>
  <c r="V81" i="36"/>
  <c r="G82" i="36"/>
  <c r="I82" i="36"/>
  <c r="K82" i="36"/>
  <c r="M82" i="36"/>
  <c r="O82" i="36"/>
  <c r="Q82" i="36"/>
  <c r="V82" i="36"/>
  <c r="G83" i="36"/>
  <c r="M83" i="36" s="1"/>
  <c r="I83" i="36"/>
  <c r="K83" i="36"/>
  <c r="O83" i="36"/>
  <c r="Q83" i="36"/>
  <c r="V83" i="36"/>
  <c r="G84" i="36"/>
  <c r="I84" i="36"/>
  <c r="K84" i="36"/>
  <c r="M84" i="36"/>
  <c r="O84" i="36"/>
  <c r="Q84" i="36"/>
  <c r="V84" i="36"/>
  <c r="G85" i="36"/>
  <c r="M85" i="36" s="1"/>
  <c r="I85" i="36"/>
  <c r="K85" i="36"/>
  <c r="O85" i="36"/>
  <c r="Q85" i="36"/>
  <c r="V85" i="36"/>
  <c r="Q86" i="36"/>
  <c r="G87" i="36"/>
  <c r="M87" i="36" s="1"/>
  <c r="M86" i="36" s="1"/>
  <c r="I87" i="36"/>
  <c r="I86" i="36" s="1"/>
  <c r="K87" i="36"/>
  <c r="K86" i="36" s="1"/>
  <c r="O87" i="36"/>
  <c r="O86" i="36" s="1"/>
  <c r="Q87" i="36"/>
  <c r="V87" i="36"/>
  <c r="V86" i="36" s="1"/>
  <c r="AE91" i="36"/>
  <c r="BA95" i="35"/>
  <c r="BA13" i="35"/>
  <c r="BA10" i="35"/>
  <c r="G9" i="35"/>
  <c r="M9" i="35" s="1"/>
  <c r="I9" i="35"/>
  <c r="K9" i="35"/>
  <c r="O9" i="35"/>
  <c r="Q9" i="35"/>
  <c r="V9" i="35"/>
  <c r="G12" i="35"/>
  <c r="M12" i="35" s="1"/>
  <c r="I12" i="35"/>
  <c r="K12" i="35"/>
  <c r="O12" i="35"/>
  <c r="Q12" i="35"/>
  <c r="V12" i="35"/>
  <c r="G15" i="35"/>
  <c r="I15" i="35"/>
  <c r="K15" i="35"/>
  <c r="M15" i="35"/>
  <c r="O15" i="35"/>
  <c r="Q15" i="35"/>
  <c r="V15" i="35"/>
  <c r="G18" i="35"/>
  <c r="M18" i="35" s="1"/>
  <c r="I18" i="35"/>
  <c r="K18" i="35"/>
  <c r="O18" i="35"/>
  <c r="Q18" i="35"/>
  <c r="V18" i="35"/>
  <c r="G20" i="35"/>
  <c r="I20" i="35"/>
  <c r="K20" i="35"/>
  <c r="M20" i="35"/>
  <c r="O20" i="35"/>
  <c r="Q20" i="35"/>
  <c r="V20" i="35"/>
  <c r="G22" i="35"/>
  <c r="M22" i="35" s="1"/>
  <c r="I22" i="35"/>
  <c r="K22" i="35"/>
  <c r="O22" i="35"/>
  <c r="Q22" i="35"/>
  <c r="V22" i="35"/>
  <c r="G24" i="35"/>
  <c r="M24" i="35" s="1"/>
  <c r="I24" i="35"/>
  <c r="K24" i="35"/>
  <c r="O24" i="35"/>
  <c r="Q24" i="35"/>
  <c r="V24" i="35"/>
  <c r="G30" i="35"/>
  <c r="M30" i="35" s="1"/>
  <c r="I30" i="35"/>
  <c r="K30" i="35"/>
  <c r="O30" i="35"/>
  <c r="Q30" i="35"/>
  <c r="V30" i="35"/>
  <c r="G32" i="35"/>
  <c r="M32" i="35" s="1"/>
  <c r="I32" i="35"/>
  <c r="K32" i="35"/>
  <c r="O32" i="35"/>
  <c r="Q32" i="35"/>
  <c r="V32" i="35"/>
  <c r="G35" i="35"/>
  <c r="O35" i="35"/>
  <c r="V35" i="35"/>
  <c r="G36" i="35"/>
  <c r="M36" i="35" s="1"/>
  <c r="M35" i="35" s="1"/>
  <c r="I36" i="35"/>
  <c r="I35" i="35" s="1"/>
  <c r="K36" i="35"/>
  <c r="K35" i="35" s="1"/>
  <c r="O36" i="35"/>
  <c r="Q36" i="35"/>
  <c r="Q35" i="35" s="1"/>
  <c r="V36" i="35"/>
  <c r="G43" i="35"/>
  <c r="I43" i="35"/>
  <c r="K43" i="35"/>
  <c r="M43" i="35"/>
  <c r="O43" i="35"/>
  <c r="Q43" i="35"/>
  <c r="Q42" i="35" s="1"/>
  <c r="V43" i="35"/>
  <c r="G45" i="35"/>
  <c r="M45" i="35" s="1"/>
  <c r="I45" i="35"/>
  <c r="K45" i="35"/>
  <c r="O45" i="35"/>
  <c r="Q45" i="35"/>
  <c r="V45" i="35"/>
  <c r="G48" i="35"/>
  <c r="I48" i="35"/>
  <c r="K48" i="35"/>
  <c r="M48" i="35"/>
  <c r="O48" i="35"/>
  <c r="Q48" i="35"/>
  <c r="V48" i="35"/>
  <c r="G50" i="35"/>
  <c r="M50" i="35" s="1"/>
  <c r="I50" i="35"/>
  <c r="K50" i="35"/>
  <c r="O50" i="35"/>
  <c r="Q50" i="35"/>
  <c r="V50" i="35"/>
  <c r="G52" i="35"/>
  <c r="I52" i="35"/>
  <c r="K52" i="35"/>
  <c r="M52" i="35"/>
  <c r="O52" i="35"/>
  <c r="Q52" i="35"/>
  <c r="V52" i="35"/>
  <c r="G55" i="35"/>
  <c r="M55" i="35" s="1"/>
  <c r="I55" i="35"/>
  <c r="K55" i="35"/>
  <c r="O55" i="35"/>
  <c r="Q55" i="35"/>
  <c r="V55" i="35"/>
  <c r="G57" i="35"/>
  <c r="M57" i="35" s="1"/>
  <c r="I57" i="35"/>
  <c r="K57" i="35"/>
  <c r="O57" i="35"/>
  <c r="Q57" i="35"/>
  <c r="V57" i="35"/>
  <c r="G58" i="35"/>
  <c r="M58" i="35" s="1"/>
  <c r="I58" i="35"/>
  <c r="K58" i="35"/>
  <c r="O58" i="35"/>
  <c r="Q58" i="35"/>
  <c r="V58" i="35"/>
  <c r="G60" i="35"/>
  <c r="M60" i="35" s="1"/>
  <c r="I60" i="35"/>
  <c r="K60" i="35"/>
  <c r="O60" i="35"/>
  <c r="Q60" i="35"/>
  <c r="V60" i="35"/>
  <c r="G62" i="35"/>
  <c r="M62" i="35" s="1"/>
  <c r="I62" i="35"/>
  <c r="K62" i="35"/>
  <c r="O62" i="35"/>
  <c r="Q62" i="35"/>
  <c r="V62" i="35"/>
  <c r="G63" i="35"/>
  <c r="M63" i="35" s="1"/>
  <c r="I63" i="35"/>
  <c r="K63" i="35"/>
  <c r="O63" i="35"/>
  <c r="Q63" i="35"/>
  <c r="V63" i="35"/>
  <c r="G65" i="35"/>
  <c r="M65" i="35" s="1"/>
  <c r="I65" i="35"/>
  <c r="K65" i="35"/>
  <c r="O65" i="35"/>
  <c r="Q65" i="35"/>
  <c r="V65" i="35"/>
  <c r="G66" i="35"/>
  <c r="M66" i="35" s="1"/>
  <c r="I66" i="35"/>
  <c r="K66" i="35"/>
  <c r="O66" i="35"/>
  <c r="Q66" i="35"/>
  <c r="V66" i="35"/>
  <c r="G67" i="35"/>
  <c r="M67" i="35" s="1"/>
  <c r="I67" i="35"/>
  <c r="K67" i="35"/>
  <c r="O67" i="35"/>
  <c r="Q67" i="35"/>
  <c r="V67" i="35"/>
  <c r="G70" i="35"/>
  <c r="M70" i="35" s="1"/>
  <c r="I70" i="35"/>
  <c r="K70" i="35"/>
  <c r="O70" i="35"/>
  <c r="Q70" i="35"/>
  <c r="V70" i="35"/>
  <c r="G72" i="35"/>
  <c r="M72" i="35" s="1"/>
  <c r="I72" i="35"/>
  <c r="K72" i="35"/>
  <c r="O72" i="35"/>
  <c r="Q72" i="35"/>
  <c r="V72" i="35"/>
  <c r="G73" i="35"/>
  <c r="M73" i="35" s="1"/>
  <c r="I73" i="35"/>
  <c r="K73" i="35"/>
  <c r="O73" i="35"/>
  <c r="Q73" i="35"/>
  <c r="V73" i="35"/>
  <c r="G74" i="35"/>
  <c r="M74" i="35" s="1"/>
  <c r="I74" i="35"/>
  <c r="K74" i="35"/>
  <c r="O74" i="35"/>
  <c r="Q74" i="35"/>
  <c r="V74" i="35"/>
  <c r="G75" i="35"/>
  <c r="I75" i="35"/>
  <c r="K75" i="35"/>
  <c r="M75" i="35"/>
  <c r="O75" i="35"/>
  <c r="Q75" i="35"/>
  <c r="V75" i="35"/>
  <c r="G76" i="35"/>
  <c r="M76" i="35" s="1"/>
  <c r="I76" i="35"/>
  <c r="K76" i="35"/>
  <c r="O76" i="35"/>
  <c r="Q76" i="35"/>
  <c r="V76" i="35"/>
  <c r="G77" i="35"/>
  <c r="I77" i="35"/>
  <c r="K77" i="35"/>
  <c r="M77" i="35"/>
  <c r="O77" i="35"/>
  <c r="Q77" i="35"/>
  <c r="V77" i="35"/>
  <c r="G78" i="35"/>
  <c r="M78" i="35" s="1"/>
  <c r="I78" i="35"/>
  <c r="K78" i="35"/>
  <c r="O78" i="35"/>
  <c r="Q78" i="35"/>
  <c r="V78" i="35"/>
  <c r="G79" i="35"/>
  <c r="I79" i="35"/>
  <c r="K79" i="35"/>
  <c r="M79" i="35"/>
  <c r="O79" i="35"/>
  <c r="Q79" i="35"/>
  <c r="V79" i="35"/>
  <c r="G80" i="35"/>
  <c r="M80" i="35" s="1"/>
  <c r="I80" i="35"/>
  <c r="K80" i="35"/>
  <c r="O80" i="35"/>
  <c r="Q80" i="35"/>
  <c r="V80" i="35"/>
  <c r="G81" i="35"/>
  <c r="I81" i="35"/>
  <c r="K81" i="35"/>
  <c r="M81" i="35"/>
  <c r="O81" i="35"/>
  <c r="Q81" i="35"/>
  <c r="V81" i="35"/>
  <c r="G82" i="35"/>
  <c r="M82" i="35" s="1"/>
  <c r="I82" i="35"/>
  <c r="K82" i="35"/>
  <c r="O82" i="35"/>
  <c r="Q82" i="35"/>
  <c r="V82" i="35"/>
  <c r="G83" i="35"/>
  <c r="I83" i="35"/>
  <c r="K83" i="35"/>
  <c r="M83" i="35"/>
  <c r="O83" i="35"/>
  <c r="Q83" i="35"/>
  <c r="V83" i="35"/>
  <c r="G84" i="35"/>
  <c r="M84" i="35" s="1"/>
  <c r="I84" i="35"/>
  <c r="K84" i="35"/>
  <c r="O84" i="35"/>
  <c r="Q84" i="35"/>
  <c r="V84" i="35"/>
  <c r="G85" i="35"/>
  <c r="M85" i="35" s="1"/>
  <c r="I85" i="35"/>
  <c r="K85" i="35"/>
  <c r="O85" i="35"/>
  <c r="Q85" i="35"/>
  <c r="V85" i="35"/>
  <c r="G86" i="35"/>
  <c r="M86" i="35" s="1"/>
  <c r="I86" i="35"/>
  <c r="K86" i="35"/>
  <c r="O86" i="35"/>
  <c r="Q86" i="35"/>
  <c r="V86" i="35"/>
  <c r="G87" i="35"/>
  <c r="I87" i="35"/>
  <c r="K87" i="35"/>
  <c r="M87" i="35"/>
  <c r="O87" i="35"/>
  <c r="Q87" i="35"/>
  <c r="V87" i="35"/>
  <c r="G89" i="35"/>
  <c r="I89" i="35"/>
  <c r="K89" i="35"/>
  <c r="M89" i="35"/>
  <c r="O89" i="35"/>
  <c r="Q89" i="35"/>
  <c r="V89" i="35"/>
  <c r="G91" i="35"/>
  <c r="M91" i="35" s="1"/>
  <c r="I91" i="35"/>
  <c r="K91" i="35"/>
  <c r="O91" i="35"/>
  <c r="O88" i="35" s="1"/>
  <c r="Q91" i="35"/>
  <c r="V91" i="35"/>
  <c r="G94" i="35"/>
  <c r="I94" i="35"/>
  <c r="K94" i="35"/>
  <c r="M94" i="35"/>
  <c r="O94" i="35"/>
  <c r="Q94" i="35"/>
  <c r="V94" i="35"/>
  <c r="G97" i="35"/>
  <c r="M97" i="35" s="1"/>
  <c r="I97" i="35"/>
  <c r="K97" i="35"/>
  <c r="K88" i="35" s="1"/>
  <c r="O97" i="35"/>
  <c r="Q97" i="35"/>
  <c r="V97" i="35"/>
  <c r="G98" i="35"/>
  <c r="I98" i="35"/>
  <c r="K98" i="35"/>
  <c r="M98" i="35"/>
  <c r="O98" i="35"/>
  <c r="Q98" i="35"/>
  <c r="V98" i="35"/>
  <c r="G100" i="35"/>
  <c r="M100" i="35" s="1"/>
  <c r="I100" i="35"/>
  <c r="K100" i="35"/>
  <c r="O100" i="35"/>
  <c r="Q100" i="35"/>
  <c r="V100" i="35"/>
  <c r="G112" i="35"/>
  <c r="I112" i="35"/>
  <c r="K112" i="35"/>
  <c r="M112" i="35"/>
  <c r="O112" i="35"/>
  <c r="Q112" i="35"/>
  <c r="V112" i="35"/>
  <c r="G113" i="35"/>
  <c r="M113" i="35" s="1"/>
  <c r="I113" i="35"/>
  <c r="K113" i="35"/>
  <c r="O113" i="35"/>
  <c r="Q113" i="35"/>
  <c r="V113" i="35"/>
  <c r="G115" i="35"/>
  <c r="M115" i="35" s="1"/>
  <c r="I115" i="35"/>
  <c r="K115" i="35"/>
  <c r="O115" i="35"/>
  <c r="Q115" i="35"/>
  <c r="V115" i="35"/>
  <c r="G116" i="35"/>
  <c r="M116" i="35" s="1"/>
  <c r="I116" i="35"/>
  <c r="K116" i="35"/>
  <c r="O116" i="35"/>
  <c r="Q116" i="35"/>
  <c r="V116" i="35"/>
  <c r="G117" i="35"/>
  <c r="I117" i="35"/>
  <c r="K117" i="35"/>
  <c r="M117" i="35"/>
  <c r="O117" i="35"/>
  <c r="Q117" i="35"/>
  <c r="V117" i="35"/>
  <c r="V118" i="35"/>
  <c r="G119" i="35"/>
  <c r="I119" i="35"/>
  <c r="I118" i="35" s="1"/>
  <c r="K119" i="35"/>
  <c r="K118" i="35" s="1"/>
  <c r="O119" i="35"/>
  <c r="O118" i="35" s="1"/>
  <c r="Q119" i="35"/>
  <c r="Q118" i="35" s="1"/>
  <c r="V119" i="35"/>
  <c r="AE123" i="35"/>
  <c r="F73" i="1" s="1"/>
  <c r="BA56" i="34"/>
  <c r="BA24" i="34"/>
  <c r="BA20" i="34"/>
  <c r="BA12" i="34"/>
  <c r="BA10" i="34"/>
  <c r="G9" i="34"/>
  <c r="M9" i="34" s="1"/>
  <c r="I9" i="34"/>
  <c r="K9" i="34"/>
  <c r="O9" i="34"/>
  <c r="Q9" i="34"/>
  <c r="V9" i="34"/>
  <c r="G11" i="34"/>
  <c r="I11" i="34"/>
  <c r="K11" i="34"/>
  <c r="M11" i="34"/>
  <c r="O11" i="34"/>
  <c r="Q11" i="34"/>
  <c r="V11" i="34"/>
  <c r="G13" i="34"/>
  <c r="I13" i="34"/>
  <c r="K13" i="34"/>
  <c r="M13" i="34"/>
  <c r="O13" i="34"/>
  <c r="Q13" i="34"/>
  <c r="V13" i="34"/>
  <c r="G16" i="34"/>
  <c r="M16" i="34" s="1"/>
  <c r="I16" i="34"/>
  <c r="K16" i="34"/>
  <c r="O16" i="34"/>
  <c r="O8" i="34" s="1"/>
  <c r="Q16" i="34"/>
  <c r="V16" i="34"/>
  <c r="G19" i="34"/>
  <c r="M19" i="34" s="1"/>
  <c r="I19" i="34"/>
  <c r="K19" i="34"/>
  <c r="O19" i="34"/>
  <c r="Q19" i="34"/>
  <c r="V19" i="34"/>
  <c r="G23" i="34"/>
  <c r="I23" i="34"/>
  <c r="K23" i="34"/>
  <c r="M23" i="34"/>
  <c r="O23" i="34"/>
  <c r="Q23" i="34"/>
  <c r="V23" i="34"/>
  <c r="G26" i="34"/>
  <c r="M26" i="34" s="1"/>
  <c r="I26" i="34"/>
  <c r="K26" i="34"/>
  <c r="O26" i="34"/>
  <c r="Q26" i="34"/>
  <c r="V26" i="34"/>
  <c r="G28" i="34"/>
  <c r="M28" i="34" s="1"/>
  <c r="I28" i="34"/>
  <c r="K28" i="34"/>
  <c r="O28" i="34"/>
  <c r="Q28" i="34"/>
  <c r="V28" i="34"/>
  <c r="G30" i="34"/>
  <c r="M30" i="34" s="1"/>
  <c r="I30" i="34"/>
  <c r="K30" i="34"/>
  <c r="O30" i="34"/>
  <c r="Q30" i="34"/>
  <c r="V30" i="34"/>
  <c r="G34" i="34"/>
  <c r="M34" i="34" s="1"/>
  <c r="I34" i="34"/>
  <c r="K34" i="34"/>
  <c r="O34" i="34"/>
  <c r="Q34" i="34"/>
  <c r="V34" i="34"/>
  <c r="G36" i="34"/>
  <c r="I36" i="34"/>
  <c r="K36" i="34"/>
  <c r="M36" i="34"/>
  <c r="O36" i="34"/>
  <c r="Q36" i="34"/>
  <c r="V36" i="34"/>
  <c r="G37" i="34"/>
  <c r="M37" i="34" s="1"/>
  <c r="I37" i="34"/>
  <c r="K37" i="34"/>
  <c r="O37" i="34"/>
  <c r="Q37" i="34"/>
  <c r="V37" i="34"/>
  <c r="G38" i="34"/>
  <c r="M38" i="34" s="1"/>
  <c r="I38" i="34"/>
  <c r="K38" i="34"/>
  <c r="O38" i="34"/>
  <c r="Q38" i="34"/>
  <c r="V38" i="34"/>
  <c r="K40" i="34"/>
  <c r="V40" i="34"/>
  <c r="G41" i="34"/>
  <c r="I41" i="34"/>
  <c r="I40" i="34" s="1"/>
  <c r="K41" i="34"/>
  <c r="O41" i="34"/>
  <c r="O40" i="34" s="1"/>
  <c r="Q41" i="34"/>
  <c r="Q40" i="34" s="1"/>
  <c r="V41" i="34"/>
  <c r="O47" i="34"/>
  <c r="G48" i="34"/>
  <c r="I48" i="34"/>
  <c r="I47" i="34" s="1"/>
  <c r="K48" i="34"/>
  <c r="K47" i="34" s="1"/>
  <c r="O48" i="34"/>
  <c r="Q48" i="34"/>
  <c r="V48" i="34"/>
  <c r="G49" i="34"/>
  <c r="M49" i="34" s="1"/>
  <c r="I49" i="34"/>
  <c r="K49" i="34"/>
  <c r="O49" i="34"/>
  <c r="Q49" i="34"/>
  <c r="V49" i="34"/>
  <c r="G51" i="34"/>
  <c r="M51" i="34" s="1"/>
  <c r="I51" i="34"/>
  <c r="I50" i="34" s="1"/>
  <c r="K51" i="34"/>
  <c r="O51" i="34"/>
  <c r="Q51" i="34"/>
  <c r="V51" i="34"/>
  <c r="G53" i="34"/>
  <c r="I53" i="34"/>
  <c r="K53" i="34"/>
  <c r="M53" i="34"/>
  <c r="O53" i="34"/>
  <c r="Q53" i="34"/>
  <c r="V53" i="34"/>
  <c r="G55" i="34"/>
  <c r="M55" i="34" s="1"/>
  <c r="I55" i="34"/>
  <c r="K55" i="34"/>
  <c r="O55" i="34"/>
  <c r="Q55" i="34"/>
  <c r="V55" i="34"/>
  <c r="G57" i="34"/>
  <c r="I57" i="34"/>
  <c r="K57" i="34"/>
  <c r="M57" i="34"/>
  <c r="O57" i="34"/>
  <c r="Q57" i="34"/>
  <c r="V57" i="34"/>
  <c r="G59" i="34"/>
  <c r="M59" i="34" s="1"/>
  <c r="I59" i="34"/>
  <c r="K59" i="34"/>
  <c r="O59" i="34"/>
  <c r="Q59" i="34"/>
  <c r="V59" i="34"/>
  <c r="G61" i="34"/>
  <c r="I61" i="34"/>
  <c r="K61" i="34"/>
  <c r="M61" i="34"/>
  <c r="O61" i="34"/>
  <c r="Q61" i="34"/>
  <c r="V61" i="34"/>
  <c r="G63" i="34"/>
  <c r="M63" i="34" s="1"/>
  <c r="I63" i="34"/>
  <c r="K63" i="34"/>
  <c r="O63" i="34"/>
  <c r="Q63" i="34"/>
  <c r="V63" i="34"/>
  <c r="G64" i="34"/>
  <c r="I64" i="34"/>
  <c r="K64" i="34"/>
  <c r="M64" i="34"/>
  <c r="O64" i="34"/>
  <c r="Q64" i="34"/>
  <c r="V64" i="34"/>
  <c r="G65" i="34"/>
  <c r="M65" i="34" s="1"/>
  <c r="I65" i="34"/>
  <c r="K65" i="34"/>
  <c r="O65" i="34"/>
  <c r="Q65" i="34"/>
  <c r="V65" i="34"/>
  <c r="G66" i="34"/>
  <c r="M66" i="34" s="1"/>
  <c r="I66" i="34"/>
  <c r="K66" i="34"/>
  <c r="O66" i="34"/>
  <c r="Q66" i="34"/>
  <c r="V66" i="34"/>
  <c r="G67" i="34"/>
  <c r="I67" i="34"/>
  <c r="K67" i="34"/>
  <c r="M67" i="34"/>
  <c r="O67" i="34"/>
  <c r="Q67" i="34"/>
  <c r="V67" i="34"/>
  <c r="G68" i="34"/>
  <c r="M68" i="34" s="1"/>
  <c r="I68" i="34"/>
  <c r="K68" i="34"/>
  <c r="O68" i="34"/>
  <c r="Q68" i="34"/>
  <c r="V68" i="34"/>
  <c r="G69" i="34"/>
  <c r="M69" i="34" s="1"/>
  <c r="I69" i="34"/>
  <c r="K69" i="34"/>
  <c r="O69" i="34"/>
  <c r="Q69" i="34"/>
  <c r="V69" i="34"/>
  <c r="G70" i="34"/>
  <c r="M70" i="34" s="1"/>
  <c r="I70" i="34"/>
  <c r="K70" i="34"/>
  <c r="O70" i="34"/>
  <c r="Q70" i="34"/>
  <c r="V70" i="34"/>
  <c r="G71" i="34"/>
  <c r="I71" i="34"/>
  <c r="K71" i="34"/>
  <c r="M71" i="34"/>
  <c r="O71" i="34"/>
  <c r="Q71" i="34"/>
  <c r="V71" i="34"/>
  <c r="G72" i="34"/>
  <c r="I72" i="34"/>
  <c r="K72" i="34"/>
  <c r="M72" i="34"/>
  <c r="O72" i="34"/>
  <c r="Q72" i="34"/>
  <c r="V72" i="34"/>
  <c r="G73" i="34"/>
  <c r="M73" i="34" s="1"/>
  <c r="I73" i="34"/>
  <c r="K73" i="34"/>
  <c r="O73" i="34"/>
  <c r="Q73" i="34"/>
  <c r="V73" i="34"/>
  <c r="G74" i="34"/>
  <c r="I74" i="34"/>
  <c r="K74" i="34"/>
  <c r="M74" i="34"/>
  <c r="O74" i="34"/>
  <c r="Q74" i="34"/>
  <c r="V74" i="34"/>
  <c r="G75" i="34"/>
  <c r="I75" i="34"/>
  <c r="K75" i="34"/>
  <c r="M75" i="34"/>
  <c r="O75" i="34"/>
  <c r="Q75" i="34"/>
  <c r="V75" i="34"/>
  <c r="G76" i="34"/>
  <c r="I76" i="34"/>
  <c r="K76" i="34"/>
  <c r="M76" i="34"/>
  <c r="O76" i="34"/>
  <c r="Q76" i="34"/>
  <c r="V76" i="34"/>
  <c r="G83" i="34"/>
  <c r="M83" i="34" s="1"/>
  <c r="I83" i="34"/>
  <c r="K83" i="34"/>
  <c r="O83" i="34"/>
  <c r="Q83" i="34"/>
  <c r="V83" i="34"/>
  <c r="G84" i="34"/>
  <c r="I84" i="34"/>
  <c r="K84" i="34"/>
  <c r="M84" i="34"/>
  <c r="O84" i="34"/>
  <c r="Q84" i="34"/>
  <c r="V84" i="34"/>
  <c r="G86" i="34"/>
  <c r="M86" i="34" s="1"/>
  <c r="I86" i="34"/>
  <c r="K86" i="34"/>
  <c r="O86" i="34"/>
  <c r="Q86" i="34"/>
  <c r="V86" i="34"/>
  <c r="G87" i="34"/>
  <c r="I87" i="34"/>
  <c r="K87" i="34"/>
  <c r="M87" i="34"/>
  <c r="O87" i="34"/>
  <c r="Q87" i="34"/>
  <c r="V87" i="34"/>
  <c r="G88" i="34"/>
  <c r="M88" i="34" s="1"/>
  <c r="I88" i="34"/>
  <c r="K88" i="34"/>
  <c r="O88" i="34"/>
  <c r="Q88" i="34"/>
  <c r="V88" i="34"/>
  <c r="I89" i="34"/>
  <c r="Q89" i="34"/>
  <c r="G90" i="34"/>
  <c r="I90" i="34"/>
  <c r="K90" i="34"/>
  <c r="K89" i="34" s="1"/>
  <c r="O90" i="34"/>
  <c r="O89" i="34" s="1"/>
  <c r="Q90" i="34"/>
  <c r="V90" i="34"/>
  <c r="V89" i="34" s="1"/>
  <c r="AE94" i="34"/>
  <c r="F72" i="1" s="1"/>
  <c r="BA24" i="33"/>
  <c r="BA20" i="33"/>
  <c r="BA12" i="33"/>
  <c r="BA10" i="33"/>
  <c r="G9" i="33"/>
  <c r="M9" i="33" s="1"/>
  <c r="I9" i="33"/>
  <c r="K9" i="33"/>
  <c r="O9" i="33"/>
  <c r="Q9" i="33"/>
  <c r="V9" i="33"/>
  <c r="G11" i="33"/>
  <c r="M11" i="33" s="1"/>
  <c r="I11" i="33"/>
  <c r="K11" i="33"/>
  <c r="O11" i="33"/>
  <c r="Q11" i="33"/>
  <c r="V11" i="33"/>
  <c r="G13" i="33"/>
  <c r="I13" i="33"/>
  <c r="K13" i="33"/>
  <c r="M13" i="33"/>
  <c r="O13" i="33"/>
  <c r="Q13" i="33"/>
  <c r="V13" i="33"/>
  <c r="G16" i="33"/>
  <c r="M16" i="33" s="1"/>
  <c r="I16" i="33"/>
  <c r="K16" i="33"/>
  <c r="O16" i="33"/>
  <c r="Q16" i="33"/>
  <c r="V16" i="33"/>
  <c r="G19" i="33"/>
  <c r="I19" i="33"/>
  <c r="K19" i="33"/>
  <c r="M19" i="33"/>
  <c r="O19" i="33"/>
  <c r="Q19" i="33"/>
  <c r="V19" i="33"/>
  <c r="G23" i="33"/>
  <c r="I23" i="33"/>
  <c r="K23" i="33"/>
  <c r="M23" i="33"/>
  <c r="O23" i="33"/>
  <c r="Q23" i="33"/>
  <c r="V23" i="33"/>
  <c r="G26" i="33"/>
  <c r="I26" i="33"/>
  <c r="K26" i="33"/>
  <c r="M26" i="33"/>
  <c r="O26" i="33"/>
  <c r="Q26" i="33"/>
  <c r="V26" i="33"/>
  <c r="G29" i="33"/>
  <c r="I29" i="33"/>
  <c r="K29" i="33"/>
  <c r="O29" i="33"/>
  <c r="Q29" i="33"/>
  <c r="V29" i="33"/>
  <c r="G32" i="33"/>
  <c r="I32" i="33"/>
  <c r="K32" i="33"/>
  <c r="M32" i="33"/>
  <c r="O32" i="33"/>
  <c r="Q32" i="33"/>
  <c r="V32" i="33"/>
  <c r="G34" i="33"/>
  <c r="M34" i="33" s="1"/>
  <c r="I34" i="33"/>
  <c r="K34" i="33"/>
  <c r="O34" i="33"/>
  <c r="Q34" i="33"/>
  <c r="V34" i="33"/>
  <c r="G36" i="33"/>
  <c r="M36" i="33" s="1"/>
  <c r="I36" i="33"/>
  <c r="K36" i="33"/>
  <c r="O36" i="33"/>
  <c r="Q36" i="33"/>
  <c r="V36" i="33"/>
  <c r="G38" i="33"/>
  <c r="M38" i="33" s="1"/>
  <c r="I38" i="33"/>
  <c r="K38" i="33"/>
  <c r="O38" i="33"/>
  <c r="Q38" i="33"/>
  <c r="V38" i="33"/>
  <c r="G43" i="33"/>
  <c r="I43" i="33"/>
  <c r="K43" i="33"/>
  <c r="M43" i="33"/>
  <c r="O43" i="33"/>
  <c r="Q43" i="33"/>
  <c r="V43" i="33"/>
  <c r="G49" i="33"/>
  <c r="I49" i="33"/>
  <c r="K49" i="33"/>
  <c r="M49" i="33"/>
  <c r="O49" i="33"/>
  <c r="Q49" i="33"/>
  <c r="V49" i="33"/>
  <c r="G51" i="33"/>
  <c r="M51" i="33" s="1"/>
  <c r="I51" i="33"/>
  <c r="K51" i="33"/>
  <c r="O51" i="33"/>
  <c r="Q51" i="33"/>
  <c r="V51" i="33"/>
  <c r="G53" i="33"/>
  <c r="M53" i="33" s="1"/>
  <c r="I53" i="33"/>
  <c r="K53" i="33"/>
  <c r="O53" i="33"/>
  <c r="Q53" i="33"/>
  <c r="V53" i="33"/>
  <c r="G54" i="33"/>
  <c r="M54" i="33" s="1"/>
  <c r="I54" i="33"/>
  <c r="K54" i="33"/>
  <c r="O54" i="33"/>
  <c r="Q54" i="33"/>
  <c r="V54" i="33"/>
  <c r="K56" i="33"/>
  <c r="V56" i="33"/>
  <c r="G57" i="33"/>
  <c r="G56" i="33" s="1"/>
  <c r="I57" i="33"/>
  <c r="I56" i="33" s="1"/>
  <c r="K57" i="33"/>
  <c r="M57" i="33"/>
  <c r="M56" i="33" s="1"/>
  <c r="O57" i="33"/>
  <c r="O56" i="33" s="1"/>
  <c r="Q57" i="33"/>
  <c r="Q56" i="33" s="1"/>
  <c r="V57" i="33"/>
  <c r="G62" i="33"/>
  <c r="G61" i="33" s="1"/>
  <c r="I62" i="33"/>
  <c r="I61" i="33" s="1"/>
  <c r="K62" i="33"/>
  <c r="K61" i="33" s="1"/>
  <c r="M62" i="33"/>
  <c r="M61" i="33" s="1"/>
  <c r="O62" i="33"/>
  <c r="O61" i="33" s="1"/>
  <c r="Q62" i="33"/>
  <c r="V62" i="33"/>
  <c r="G63" i="33"/>
  <c r="M63" i="33" s="1"/>
  <c r="I63" i="33"/>
  <c r="K63" i="33"/>
  <c r="O63" i="33"/>
  <c r="Q63" i="33"/>
  <c r="V63" i="33"/>
  <c r="G65" i="33"/>
  <c r="I65" i="33"/>
  <c r="I64" i="33" s="1"/>
  <c r="K65" i="33"/>
  <c r="O65" i="33"/>
  <c r="Q65" i="33"/>
  <c r="V65" i="33"/>
  <c r="G67" i="33"/>
  <c r="I67" i="33"/>
  <c r="K67" i="33"/>
  <c r="M67" i="33"/>
  <c r="O67" i="33"/>
  <c r="Q67" i="33"/>
  <c r="V67" i="33"/>
  <c r="G69" i="33"/>
  <c r="M69" i="33" s="1"/>
  <c r="I69" i="33"/>
  <c r="K69" i="33"/>
  <c r="O69" i="33"/>
  <c r="Q69" i="33"/>
  <c r="V69" i="33"/>
  <c r="G71" i="33"/>
  <c r="I71" i="33"/>
  <c r="K71" i="33"/>
  <c r="M71" i="33"/>
  <c r="O71" i="33"/>
  <c r="Q71" i="33"/>
  <c r="V71" i="33"/>
  <c r="G72" i="33"/>
  <c r="M72" i="33" s="1"/>
  <c r="I72" i="33"/>
  <c r="K72" i="33"/>
  <c r="O72" i="33"/>
  <c r="Q72" i="33"/>
  <c r="V72" i="33"/>
  <c r="G73" i="33"/>
  <c r="I73" i="33"/>
  <c r="K73" i="33"/>
  <c r="M73" i="33"/>
  <c r="O73" i="33"/>
  <c r="Q73" i="33"/>
  <c r="V73" i="33"/>
  <c r="G75" i="33"/>
  <c r="M75" i="33" s="1"/>
  <c r="I75" i="33"/>
  <c r="K75" i="33"/>
  <c r="O75" i="33"/>
  <c r="Q75" i="33"/>
  <c r="V75" i="33"/>
  <c r="G76" i="33"/>
  <c r="M76" i="33" s="1"/>
  <c r="I76" i="33"/>
  <c r="K76" i="33"/>
  <c r="O76" i="33"/>
  <c r="Q76" i="33"/>
  <c r="V76" i="33"/>
  <c r="G77" i="33"/>
  <c r="M77" i="33" s="1"/>
  <c r="I77" i="33"/>
  <c r="K77" i="33"/>
  <c r="O77" i="33"/>
  <c r="Q77" i="33"/>
  <c r="V77" i="33"/>
  <c r="G78" i="33"/>
  <c r="I78" i="33"/>
  <c r="K78" i="33"/>
  <c r="M78" i="33"/>
  <c r="O78" i="33"/>
  <c r="Q78" i="33"/>
  <c r="V78" i="33"/>
  <c r="G79" i="33"/>
  <c r="I79" i="33"/>
  <c r="K79" i="33"/>
  <c r="M79" i="33"/>
  <c r="O79" i="33"/>
  <c r="Q79" i="33"/>
  <c r="V79" i="33"/>
  <c r="G81" i="33"/>
  <c r="M81" i="33" s="1"/>
  <c r="I81" i="33"/>
  <c r="K81" i="33"/>
  <c r="O81" i="33"/>
  <c r="Q81" i="33"/>
  <c r="V81" i="33"/>
  <c r="G82" i="33"/>
  <c r="M82" i="33" s="1"/>
  <c r="I82" i="33"/>
  <c r="K82" i="33"/>
  <c r="O82" i="33"/>
  <c r="Q82" i="33"/>
  <c r="V82" i="33"/>
  <c r="G83" i="33"/>
  <c r="M83" i="33" s="1"/>
  <c r="I83" i="33"/>
  <c r="K83" i="33"/>
  <c r="O83" i="33"/>
  <c r="Q83" i="33"/>
  <c r="V83" i="33"/>
  <c r="G84" i="33"/>
  <c r="I84" i="33"/>
  <c r="K84" i="33"/>
  <c r="M84" i="33"/>
  <c r="O84" i="33"/>
  <c r="Q84" i="33"/>
  <c r="V84" i="33"/>
  <c r="G85" i="33"/>
  <c r="M85" i="33" s="1"/>
  <c r="I85" i="33"/>
  <c r="K85" i="33"/>
  <c r="O85" i="33"/>
  <c r="Q85" i="33"/>
  <c r="V85" i="33"/>
  <c r="G86" i="33"/>
  <c r="M86" i="33" s="1"/>
  <c r="I86" i="33"/>
  <c r="K86" i="33"/>
  <c r="O86" i="33"/>
  <c r="Q86" i="33"/>
  <c r="V86" i="33"/>
  <c r="G87" i="33"/>
  <c r="I87" i="33"/>
  <c r="K87" i="33"/>
  <c r="M87" i="33"/>
  <c r="O87" i="33"/>
  <c r="Q87" i="33"/>
  <c r="V87" i="33"/>
  <c r="G88" i="33"/>
  <c r="M88" i="33" s="1"/>
  <c r="I88" i="33"/>
  <c r="K88" i="33"/>
  <c r="O88" i="33"/>
  <c r="Q88" i="33"/>
  <c r="V88" i="33"/>
  <c r="G89" i="33"/>
  <c r="I89" i="33"/>
  <c r="K89" i="33"/>
  <c r="M89" i="33"/>
  <c r="O89" i="33"/>
  <c r="Q89" i="33"/>
  <c r="V89" i="33"/>
  <c r="G90" i="33"/>
  <c r="M90" i="33" s="1"/>
  <c r="I90" i="33"/>
  <c r="K90" i="33"/>
  <c r="O90" i="33"/>
  <c r="Q90" i="33"/>
  <c r="V90" i="33"/>
  <c r="G92" i="33"/>
  <c r="G91" i="33" s="1"/>
  <c r="I92" i="33"/>
  <c r="I91" i="33" s="1"/>
  <c r="K92" i="33"/>
  <c r="K91" i="33" s="1"/>
  <c r="M92" i="33"/>
  <c r="M91" i="33" s="1"/>
  <c r="O92" i="33"/>
  <c r="O91" i="33" s="1"/>
  <c r="Q92" i="33"/>
  <c r="Q91" i="33" s="1"/>
  <c r="V92" i="33"/>
  <c r="V91" i="33" s="1"/>
  <c r="AE96" i="33"/>
  <c r="G9" i="32"/>
  <c r="I9" i="32"/>
  <c r="I8" i="32" s="1"/>
  <c r="K9" i="32"/>
  <c r="K8" i="32" s="1"/>
  <c r="M9" i="32"/>
  <c r="M8" i="32" s="1"/>
  <c r="O9" i="32"/>
  <c r="O8" i="32" s="1"/>
  <c r="Q9" i="32"/>
  <c r="Q8" i="32" s="1"/>
  <c r="V9" i="32"/>
  <c r="V8" i="32" s="1"/>
  <c r="AE11" i="32"/>
  <c r="F69" i="1" s="1"/>
  <c r="O8" i="31"/>
  <c r="V8" i="31"/>
  <c r="G9" i="31"/>
  <c r="I9" i="31"/>
  <c r="I8" i="31" s="1"/>
  <c r="K9" i="31"/>
  <c r="K8" i="31" s="1"/>
  <c r="O9" i="31"/>
  <c r="Q9" i="31"/>
  <c r="Q8" i="31" s="1"/>
  <c r="V9" i="31"/>
  <c r="AE11" i="31"/>
  <c r="O8" i="30"/>
  <c r="G9" i="30"/>
  <c r="I9" i="30"/>
  <c r="I8" i="30" s="1"/>
  <c r="K9" i="30"/>
  <c r="K8" i="30" s="1"/>
  <c r="O9" i="30"/>
  <c r="Q9" i="30"/>
  <c r="Q8" i="30" s="1"/>
  <c r="V9" i="30"/>
  <c r="V8" i="30" s="1"/>
  <c r="AE11" i="30"/>
  <c r="F67" i="1" s="1"/>
  <c r="BA41" i="29"/>
  <c r="G9" i="29"/>
  <c r="M9" i="29" s="1"/>
  <c r="I9" i="29"/>
  <c r="K9" i="29"/>
  <c r="O9" i="29"/>
  <c r="Q9" i="29"/>
  <c r="V9" i="29"/>
  <c r="V8" i="29" s="1"/>
  <c r="G13" i="29"/>
  <c r="M13" i="29" s="1"/>
  <c r="I13" i="29"/>
  <c r="K13" i="29"/>
  <c r="O13" i="29"/>
  <c r="Q13" i="29"/>
  <c r="V13" i="29"/>
  <c r="G15" i="29"/>
  <c r="I15" i="29"/>
  <c r="K15" i="29"/>
  <c r="M15" i="29"/>
  <c r="O15" i="29"/>
  <c r="Q15" i="29"/>
  <c r="V15" i="29"/>
  <c r="G18" i="29"/>
  <c r="M18" i="29" s="1"/>
  <c r="I18" i="29"/>
  <c r="K18" i="29"/>
  <c r="O18" i="29"/>
  <c r="Q18" i="29"/>
  <c r="V18" i="29"/>
  <c r="I20" i="29"/>
  <c r="O20" i="29"/>
  <c r="Q20" i="29"/>
  <c r="G21" i="29"/>
  <c r="I21" i="29"/>
  <c r="K21" i="29"/>
  <c r="K20" i="29" s="1"/>
  <c r="O21" i="29"/>
  <c r="Q21" i="29"/>
  <c r="V21" i="29"/>
  <c r="V20" i="29" s="1"/>
  <c r="G23" i="29"/>
  <c r="M23" i="29" s="1"/>
  <c r="I23" i="29"/>
  <c r="K23" i="29"/>
  <c r="O23" i="29"/>
  <c r="O22" i="29" s="1"/>
  <c r="Q23" i="29"/>
  <c r="V23" i="29"/>
  <c r="G24" i="29"/>
  <c r="M24" i="29" s="1"/>
  <c r="I24" i="29"/>
  <c r="K24" i="29"/>
  <c r="O24" i="29"/>
  <c r="Q24" i="29"/>
  <c r="V24" i="29"/>
  <c r="G25" i="29"/>
  <c r="I25" i="29"/>
  <c r="K25" i="29"/>
  <c r="M25" i="29"/>
  <c r="O25" i="29"/>
  <c r="Q25" i="29"/>
  <c r="V25" i="29"/>
  <c r="G26" i="29"/>
  <c r="I26" i="29"/>
  <c r="K26" i="29"/>
  <c r="M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I29" i="29"/>
  <c r="K29" i="29"/>
  <c r="M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M34" i="29" s="1"/>
  <c r="I34" i="29"/>
  <c r="K34" i="29"/>
  <c r="O34" i="29"/>
  <c r="Q34" i="29"/>
  <c r="V34" i="29"/>
  <c r="G35" i="29"/>
  <c r="M35" i="29" s="1"/>
  <c r="I35" i="29"/>
  <c r="K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40" i="29"/>
  <c r="I40" i="29"/>
  <c r="I39" i="29" s="1"/>
  <c r="K40" i="29"/>
  <c r="K39" i="29" s="1"/>
  <c r="O40" i="29"/>
  <c r="O39" i="29" s="1"/>
  <c r="Q40" i="29"/>
  <c r="Q39" i="29" s="1"/>
  <c r="V40" i="29"/>
  <c r="V39" i="29" s="1"/>
  <c r="G43" i="29"/>
  <c r="I43" i="29"/>
  <c r="K43" i="29"/>
  <c r="O43" i="29"/>
  <c r="Q43" i="29"/>
  <c r="V43" i="29"/>
  <c r="G44" i="29"/>
  <c r="M44" i="29" s="1"/>
  <c r="I44" i="29"/>
  <c r="K44" i="29"/>
  <c r="O44" i="29"/>
  <c r="Q44" i="29"/>
  <c r="V44" i="29"/>
  <c r="G45" i="29"/>
  <c r="M45" i="29" s="1"/>
  <c r="I45" i="29"/>
  <c r="K45" i="29"/>
  <c r="O45" i="29"/>
  <c r="Q45" i="29"/>
  <c r="V45" i="29"/>
  <c r="G46" i="29"/>
  <c r="M46" i="29" s="1"/>
  <c r="I46" i="29"/>
  <c r="K46" i="29"/>
  <c r="O46" i="29"/>
  <c r="Q46" i="29"/>
  <c r="V46" i="29"/>
  <c r="V42" i="29" s="1"/>
  <c r="G47" i="29"/>
  <c r="M47" i="29" s="1"/>
  <c r="I47" i="29"/>
  <c r="K47" i="29"/>
  <c r="O47" i="29"/>
  <c r="Q47" i="29"/>
  <c r="V47" i="29"/>
  <c r="G48" i="29"/>
  <c r="M48" i="29" s="1"/>
  <c r="I48" i="29"/>
  <c r="K48" i="29"/>
  <c r="O48" i="29"/>
  <c r="Q48" i="29"/>
  <c r="V48" i="29"/>
  <c r="G49" i="29"/>
  <c r="M49" i="29" s="1"/>
  <c r="I49" i="29"/>
  <c r="K49" i="29"/>
  <c r="O49" i="29"/>
  <c r="Q49" i="29"/>
  <c r="V49" i="29"/>
  <c r="G50" i="29"/>
  <c r="M50" i="29" s="1"/>
  <c r="I50" i="29"/>
  <c r="K50" i="29"/>
  <c r="O50" i="29"/>
  <c r="Q50" i="29"/>
  <c r="V50" i="29"/>
  <c r="AE53" i="29"/>
  <c r="O8" i="28"/>
  <c r="G9" i="28"/>
  <c r="I9" i="28"/>
  <c r="I8" i="28" s="1"/>
  <c r="K9" i="28"/>
  <c r="K8" i="28" s="1"/>
  <c r="O9" i="28"/>
  <c r="Q9" i="28"/>
  <c r="Q8" i="28" s="1"/>
  <c r="V9" i="28"/>
  <c r="V8" i="28" s="1"/>
  <c r="AE11" i="28"/>
  <c r="BA76" i="27"/>
  <c r="BA66" i="27"/>
  <c r="BA60" i="27"/>
  <c r="BA57" i="27"/>
  <c r="G9" i="27"/>
  <c r="M9" i="27" s="1"/>
  <c r="I9" i="27"/>
  <c r="I8" i="27" s="1"/>
  <c r="K9" i="27"/>
  <c r="K8" i="27" s="1"/>
  <c r="O9" i="27"/>
  <c r="Q9" i="27"/>
  <c r="V9" i="27"/>
  <c r="G21" i="27"/>
  <c r="I21" i="27"/>
  <c r="K21" i="27"/>
  <c r="M21" i="27"/>
  <c r="O21" i="27"/>
  <c r="Q21" i="27"/>
  <c r="V21" i="27"/>
  <c r="G32" i="27"/>
  <c r="M32" i="27" s="1"/>
  <c r="I32" i="27"/>
  <c r="K32" i="27"/>
  <c r="O32" i="27"/>
  <c r="Q32" i="27"/>
  <c r="V32" i="27"/>
  <c r="G33" i="27"/>
  <c r="M33" i="27" s="1"/>
  <c r="I33" i="27"/>
  <c r="K33" i="27"/>
  <c r="O33" i="27"/>
  <c r="Q33" i="27"/>
  <c r="V33" i="27"/>
  <c r="G35" i="27"/>
  <c r="M35" i="27" s="1"/>
  <c r="I35" i="27"/>
  <c r="K35" i="27"/>
  <c r="O35" i="27"/>
  <c r="Q35" i="27"/>
  <c r="V35" i="27"/>
  <c r="O37" i="27"/>
  <c r="G38" i="27"/>
  <c r="G37" i="27" s="1"/>
  <c r="I38" i="27"/>
  <c r="I37" i="27" s="1"/>
  <c r="K38" i="27"/>
  <c r="O38" i="27"/>
  <c r="Q38" i="27"/>
  <c r="V38" i="27"/>
  <c r="G44" i="27"/>
  <c r="M44" i="27" s="1"/>
  <c r="I44" i="27"/>
  <c r="K44" i="27"/>
  <c r="K37" i="27" s="1"/>
  <c r="O44" i="27"/>
  <c r="Q44" i="27"/>
  <c r="V44" i="27"/>
  <c r="V37" i="27" s="1"/>
  <c r="G50" i="27"/>
  <c r="M50" i="27" s="1"/>
  <c r="M49" i="27" s="1"/>
  <c r="I50" i="27"/>
  <c r="K50" i="27"/>
  <c r="O50" i="27"/>
  <c r="Q50" i="27"/>
  <c r="V50" i="27"/>
  <c r="G54" i="27"/>
  <c r="I54" i="27"/>
  <c r="K54" i="27"/>
  <c r="M54" i="27"/>
  <c r="O54" i="27"/>
  <c r="Q54" i="27"/>
  <c r="V54" i="27"/>
  <c r="G56" i="27"/>
  <c r="M56" i="27" s="1"/>
  <c r="I56" i="27"/>
  <c r="K56" i="27"/>
  <c r="O56" i="27"/>
  <c r="Q56" i="27"/>
  <c r="V56" i="27"/>
  <c r="G59" i="27"/>
  <c r="I59" i="27"/>
  <c r="K59" i="27"/>
  <c r="M59" i="27"/>
  <c r="O59" i="27"/>
  <c r="Q59" i="27"/>
  <c r="V59" i="27"/>
  <c r="G62" i="27"/>
  <c r="M62" i="27" s="1"/>
  <c r="I62" i="27"/>
  <c r="K62" i="27"/>
  <c r="O62" i="27"/>
  <c r="Q62" i="27"/>
  <c r="V62" i="27"/>
  <c r="G65" i="27"/>
  <c r="M65" i="27" s="1"/>
  <c r="I65" i="27"/>
  <c r="K65" i="27"/>
  <c r="O65" i="27"/>
  <c r="Q65" i="27"/>
  <c r="V65" i="27"/>
  <c r="G69" i="27"/>
  <c r="M69" i="27" s="1"/>
  <c r="I69" i="27"/>
  <c r="K69" i="27"/>
  <c r="O69" i="27"/>
  <c r="Q69" i="27"/>
  <c r="V69" i="27"/>
  <c r="G71" i="27"/>
  <c r="I71" i="27"/>
  <c r="K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5" i="27"/>
  <c r="M75" i="27" s="1"/>
  <c r="M74" i="27" s="1"/>
  <c r="I75" i="27"/>
  <c r="I74" i="27" s="1"/>
  <c r="K75" i="27"/>
  <c r="K74" i="27" s="1"/>
  <c r="O75" i="27"/>
  <c r="O74" i="27" s="1"/>
  <c r="Q75" i="27"/>
  <c r="Q74" i="27" s="1"/>
  <c r="V75" i="27"/>
  <c r="V74" i="27" s="1"/>
  <c r="G78" i="27"/>
  <c r="M78" i="27" s="1"/>
  <c r="I78" i="27"/>
  <c r="K78" i="27"/>
  <c r="O78" i="27"/>
  <c r="Q78" i="27"/>
  <c r="V78" i="27"/>
  <c r="G79" i="27"/>
  <c r="M79" i="27" s="1"/>
  <c r="I79" i="27"/>
  <c r="K79" i="27"/>
  <c r="O79" i="27"/>
  <c r="Q79" i="27"/>
  <c r="V79" i="27"/>
  <c r="G80" i="27"/>
  <c r="I80" i="27"/>
  <c r="K80" i="27"/>
  <c r="O80" i="27"/>
  <c r="Q80" i="27"/>
  <c r="V80" i="27"/>
  <c r="G82" i="27"/>
  <c r="M82" i="27" s="1"/>
  <c r="I82" i="27"/>
  <c r="K82" i="27"/>
  <c r="O82" i="27"/>
  <c r="Q82" i="27"/>
  <c r="V82" i="27"/>
  <c r="G84" i="27"/>
  <c r="M84" i="27" s="1"/>
  <c r="I84" i="27"/>
  <c r="K84" i="27"/>
  <c r="O84" i="27"/>
  <c r="Q84" i="27"/>
  <c r="V84" i="27"/>
  <c r="G87" i="27"/>
  <c r="G86" i="27" s="1"/>
  <c r="I87" i="27"/>
  <c r="K87" i="27"/>
  <c r="M87" i="27"/>
  <c r="O87" i="27"/>
  <c r="Q87" i="27"/>
  <c r="V87" i="27"/>
  <c r="G90" i="27"/>
  <c r="M90" i="27" s="1"/>
  <c r="I90" i="27"/>
  <c r="I86" i="27" s="1"/>
  <c r="K90" i="27"/>
  <c r="K86" i="27" s="1"/>
  <c r="O90" i="27"/>
  <c r="Q90" i="27"/>
  <c r="Q86" i="27" s="1"/>
  <c r="V90" i="27"/>
  <c r="V86" i="27" s="1"/>
  <c r="G92" i="27"/>
  <c r="I92" i="27"/>
  <c r="O92" i="27"/>
  <c r="G93" i="27"/>
  <c r="I93" i="27"/>
  <c r="K93" i="27"/>
  <c r="K92" i="27" s="1"/>
  <c r="M93" i="27"/>
  <c r="M92" i="27" s="1"/>
  <c r="O93" i="27"/>
  <c r="Q93" i="27"/>
  <c r="Q92" i="27" s="1"/>
  <c r="V93" i="27"/>
  <c r="V92" i="27" s="1"/>
  <c r="AE96" i="27"/>
  <c r="G9" i="26"/>
  <c r="I9" i="26"/>
  <c r="K9" i="26"/>
  <c r="O9" i="26"/>
  <c r="Q9" i="26"/>
  <c r="V9" i="26"/>
  <c r="G11" i="26"/>
  <c r="I11" i="26"/>
  <c r="K11" i="26"/>
  <c r="O11" i="26"/>
  <c r="O8" i="26" s="1"/>
  <c r="Q11" i="26"/>
  <c r="V11" i="26"/>
  <c r="G13" i="26"/>
  <c r="M13" i="26" s="1"/>
  <c r="I13" i="26"/>
  <c r="K13" i="26"/>
  <c r="O13" i="26"/>
  <c r="Q13" i="26"/>
  <c r="V13" i="26"/>
  <c r="G15" i="26"/>
  <c r="M15" i="26" s="1"/>
  <c r="I15" i="26"/>
  <c r="K15" i="26"/>
  <c r="O15" i="26"/>
  <c r="Q15" i="26"/>
  <c r="V15" i="26"/>
  <c r="AE18" i="26"/>
  <c r="G9" i="25"/>
  <c r="I9" i="25"/>
  <c r="K9" i="25"/>
  <c r="M9" i="25"/>
  <c r="O9" i="25"/>
  <c r="Q9" i="25"/>
  <c r="V9" i="25"/>
  <c r="G10" i="25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I13" i="25"/>
  <c r="K13" i="25"/>
  <c r="M13" i="25"/>
  <c r="O13" i="25"/>
  <c r="Q13" i="25"/>
  <c r="V13" i="25"/>
  <c r="G14" i="25"/>
  <c r="M14" i="25" s="1"/>
  <c r="I14" i="25"/>
  <c r="K14" i="25"/>
  <c r="O14" i="25"/>
  <c r="Q14" i="25"/>
  <c r="V14" i="25"/>
  <c r="G15" i="25"/>
  <c r="M15" i="25" s="1"/>
  <c r="I15" i="25"/>
  <c r="K15" i="25"/>
  <c r="O15" i="25"/>
  <c r="Q15" i="25"/>
  <c r="V15" i="25"/>
  <c r="G16" i="25"/>
  <c r="M16" i="25" s="1"/>
  <c r="I16" i="25"/>
  <c r="K16" i="25"/>
  <c r="O16" i="25"/>
  <c r="Q16" i="25"/>
  <c r="V16" i="25"/>
  <c r="AE18" i="25"/>
  <c r="F58" i="1" s="1"/>
  <c r="G8" i="24"/>
  <c r="G11" i="24" s="1"/>
  <c r="K8" i="24"/>
  <c r="G9" i="24"/>
  <c r="I9" i="24"/>
  <c r="I8" i="24" s="1"/>
  <c r="K9" i="24"/>
  <c r="M9" i="24"/>
  <c r="M8" i="24" s="1"/>
  <c r="O9" i="24"/>
  <c r="O8" i="24" s="1"/>
  <c r="Q9" i="24"/>
  <c r="Q8" i="24" s="1"/>
  <c r="V9" i="24"/>
  <c r="V8" i="24" s="1"/>
  <c r="AE11" i="24"/>
  <c r="AF11" i="24"/>
  <c r="G57" i="1" s="1"/>
  <c r="BA132" i="23"/>
  <c r="BA79" i="23"/>
  <c r="G9" i="23"/>
  <c r="I9" i="23"/>
  <c r="I8" i="23" s="1"/>
  <c r="K9" i="23"/>
  <c r="K8" i="23" s="1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2" i="23"/>
  <c r="G10" i="23" s="1"/>
  <c r="I12" i="23"/>
  <c r="K12" i="23"/>
  <c r="O12" i="23"/>
  <c r="Q12" i="23"/>
  <c r="V12" i="23"/>
  <c r="G14" i="23"/>
  <c r="I14" i="23"/>
  <c r="K14" i="23"/>
  <c r="M14" i="23"/>
  <c r="O14" i="23"/>
  <c r="Q14" i="23"/>
  <c r="V14" i="23"/>
  <c r="G17" i="23"/>
  <c r="M17" i="23" s="1"/>
  <c r="I17" i="23"/>
  <c r="K17" i="23"/>
  <c r="O17" i="23"/>
  <c r="Q17" i="23"/>
  <c r="V17" i="23"/>
  <c r="G19" i="23"/>
  <c r="I19" i="23"/>
  <c r="K19" i="23"/>
  <c r="M19" i="23"/>
  <c r="O19" i="23"/>
  <c r="Q19" i="23"/>
  <c r="V19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M30" i="23" s="1"/>
  <c r="I30" i="23"/>
  <c r="K30" i="23"/>
  <c r="O30" i="23"/>
  <c r="Q30" i="23"/>
  <c r="V30" i="23"/>
  <c r="G31" i="23"/>
  <c r="M31" i="23" s="1"/>
  <c r="I31" i="23"/>
  <c r="K31" i="23"/>
  <c r="O31" i="23"/>
  <c r="Q31" i="23"/>
  <c r="V31" i="23"/>
  <c r="G32" i="23"/>
  <c r="I32" i="23"/>
  <c r="K32" i="23"/>
  <c r="M32" i="23"/>
  <c r="O32" i="23"/>
  <c r="Q32" i="23"/>
  <c r="V32" i="23"/>
  <c r="G33" i="23"/>
  <c r="M33" i="23" s="1"/>
  <c r="I33" i="23"/>
  <c r="K33" i="23"/>
  <c r="O33" i="23"/>
  <c r="Q33" i="23"/>
  <c r="V33" i="23"/>
  <c r="G34" i="23"/>
  <c r="I34" i="23"/>
  <c r="K34" i="23"/>
  <c r="M34" i="23"/>
  <c r="O34" i="23"/>
  <c r="Q34" i="23"/>
  <c r="V34" i="23"/>
  <c r="G35" i="23"/>
  <c r="M35" i="23" s="1"/>
  <c r="I35" i="23"/>
  <c r="K35" i="23"/>
  <c r="O35" i="23"/>
  <c r="Q35" i="23"/>
  <c r="V35" i="23"/>
  <c r="G36" i="23"/>
  <c r="I36" i="23"/>
  <c r="K36" i="23"/>
  <c r="M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M39" i="23" s="1"/>
  <c r="I39" i="23"/>
  <c r="K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6" i="23"/>
  <c r="M46" i="23" s="1"/>
  <c r="I46" i="23"/>
  <c r="K46" i="23"/>
  <c r="O46" i="23"/>
  <c r="Q46" i="23"/>
  <c r="V46" i="23"/>
  <c r="G49" i="23"/>
  <c r="M49" i="23" s="1"/>
  <c r="I49" i="23"/>
  <c r="K49" i="23"/>
  <c r="O49" i="23"/>
  <c r="Q49" i="23"/>
  <c r="V49" i="23"/>
  <c r="I52" i="23"/>
  <c r="Q52" i="23"/>
  <c r="G53" i="23"/>
  <c r="M53" i="23" s="1"/>
  <c r="M52" i="23" s="1"/>
  <c r="I53" i="23"/>
  <c r="K53" i="23"/>
  <c r="K52" i="23" s="1"/>
  <c r="O53" i="23"/>
  <c r="O52" i="23" s="1"/>
  <c r="Q53" i="23"/>
  <c r="V53" i="23"/>
  <c r="V52" i="23" s="1"/>
  <c r="G59" i="23"/>
  <c r="M59" i="23" s="1"/>
  <c r="I59" i="23"/>
  <c r="K59" i="23"/>
  <c r="O59" i="23"/>
  <c r="Q59" i="23"/>
  <c r="V59" i="23"/>
  <c r="G61" i="23"/>
  <c r="M61" i="23" s="1"/>
  <c r="I61" i="23"/>
  <c r="K61" i="23"/>
  <c r="O61" i="23"/>
  <c r="Q61" i="23"/>
  <c r="V61" i="23"/>
  <c r="G65" i="23"/>
  <c r="I65" i="23"/>
  <c r="K65" i="23"/>
  <c r="M65" i="23"/>
  <c r="O65" i="23"/>
  <c r="Q65" i="23"/>
  <c r="V65" i="23"/>
  <c r="G68" i="23"/>
  <c r="M68" i="23" s="1"/>
  <c r="I68" i="23"/>
  <c r="K68" i="23"/>
  <c r="O68" i="23"/>
  <c r="Q68" i="23"/>
  <c r="V68" i="23"/>
  <c r="G70" i="23"/>
  <c r="M70" i="23" s="1"/>
  <c r="I70" i="23"/>
  <c r="K70" i="23"/>
  <c r="O70" i="23"/>
  <c r="Q70" i="23"/>
  <c r="V70" i="23"/>
  <c r="G72" i="23"/>
  <c r="M72" i="23" s="1"/>
  <c r="I72" i="23"/>
  <c r="K72" i="23"/>
  <c r="O72" i="23"/>
  <c r="Q72" i="23"/>
  <c r="V72" i="23"/>
  <c r="G74" i="23"/>
  <c r="I74" i="23"/>
  <c r="K74" i="23"/>
  <c r="M74" i="23"/>
  <c r="O74" i="23"/>
  <c r="Q74" i="23"/>
  <c r="V74" i="23"/>
  <c r="G78" i="23"/>
  <c r="M78" i="23" s="1"/>
  <c r="I78" i="23"/>
  <c r="K78" i="23"/>
  <c r="O78" i="23"/>
  <c r="Q78" i="23"/>
  <c r="V78" i="23"/>
  <c r="G81" i="23"/>
  <c r="M81" i="23" s="1"/>
  <c r="I81" i="23"/>
  <c r="K81" i="23"/>
  <c r="O81" i="23"/>
  <c r="Q81" i="23"/>
  <c r="V81" i="23"/>
  <c r="G84" i="23"/>
  <c r="I84" i="23"/>
  <c r="K84" i="23"/>
  <c r="M84" i="23"/>
  <c r="O84" i="23"/>
  <c r="Q84" i="23"/>
  <c r="V84" i="23"/>
  <c r="G86" i="23"/>
  <c r="M86" i="23" s="1"/>
  <c r="I86" i="23"/>
  <c r="K86" i="23"/>
  <c r="O86" i="23"/>
  <c r="Q86" i="23"/>
  <c r="V86" i="23"/>
  <c r="G88" i="23"/>
  <c r="M88" i="23" s="1"/>
  <c r="I88" i="23"/>
  <c r="K88" i="23"/>
  <c r="O88" i="23"/>
  <c r="Q88" i="23"/>
  <c r="V88" i="23"/>
  <c r="G90" i="23"/>
  <c r="M90" i="23" s="1"/>
  <c r="I90" i="23"/>
  <c r="K90" i="23"/>
  <c r="O90" i="23"/>
  <c r="Q90" i="23"/>
  <c r="V90" i="23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Q93" i="23"/>
  <c r="V93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I97" i="23"/>
  <c r="K97" i="23"/>
  <c r="M97" i="23"/>
  <c r="O97" i="23"/>
  <c r="Q97" i="23"/>
  <c r="V97" i="23"/>
  <c r="G99" i="23"/>
  <c r="I99" i="23"/>
  <c r="K99" i="23"/>
  <c r="M99" i="23"/>
  <c r="O99" i="23"/>
  <c r="Q99" i="23"/>
  <c r="V99" i="23"/>
  <c r="G101" i="23"/>
  <c r="M101" i="23" s="1"/>
  <c r="I101" i="23"/>
  <c r="K101" i="23"/>
  <c r="O101" i="23"/>
  <c r="Q101" i="23"/>
  <c r="V101" i="23"/>
  <c r="G103" i="23"/>
  <c r="M103" i="23" s="1"/>
  <c r="I103" i="23"/>
  <c r="K103" i="23"/>
  <c r="O103" i="23"/>
  <c r="Q103" i="23"/>
  <c r="V103" i="23"/>
  <c r="G105" i="23"/>
  <c r="I105" i="23"/>
  <c r="K105" i="23"/>
  <c r="M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I110" i="23"/>
  <c r="K110" i="23"/>
  <c r="M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I114" i="23"/>
  <c r="K114" i="23"/>
  <c r="M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I117" i="23"/>
  <c r="K117" i="23"/>
  <c r="M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2" i="23"/>
  <c r="I122" i="23"/>
  <c r="K122" i="23"/>
  <c r="M122" i="23"/>
  <c r="O122" i="23"/>
  <c r="Q122" i="23"/>
  <c r="V122" i="23"/>
  <c r="G125" i="23"/>
  <c r="M125" i="23" s="1"/>
  <c r="I125" i="23"/>
  <c r="K125" i="23"/>
  <c r="O125" i="23"/>
  <c r="Q125" i="23"/>
  <c r="V125" i="23"/>
  <c r="G127" i="23"/>
  <c r="M127" i="23" s="1"/>
  <c r="I127" i="23"/>
  <c r="K127" i="23"/>
  <c r="O127" i="23"/>
  <c r="Q127" i="23"/>
  <c r="V127" i="23"/>
  <c r="G131" i="23"/>
  <c r="M131" i="23" s="1"/>
  <c r="I131" i="23"/>
  <c r="K131" i="23"/>
  <c r="O131" i="23"/>
  <c r="Q131" i="23"/>
  <c r="V131" i="23"/>
  <c r="G134" i="23"/>
  <c r="I134" i="23"/>
  <c r="K134" i="23"/>
  <c r="M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M136" i="23" s="1"/>
  <c r="I136" i="23"/>
  <c r="K136" i="23"/>
  <c r="O136" i="23"/>
  <c r="Q136" i="23"/>
  <c r="V136" i="23"/>
  <c r="G138" i="23"/>
  <c r="I138" i="23"/>
  <c r="K138" i="23"/>
  <c r="M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M141" i="23" s="1"/>
  <c r="I141" i="23"/>
  <c r="K141" i="23"/>
  <c r="O141" i="23"/>
  <c r="Q141" i="23"/>
  <c r="V141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6" i="23"/>
  <c r="I146" i="23"/>
  <c r="K146" i="23"/>
  <c r="M146" i="23"/>
  <c r="O146" i="23"/>
  <c r="Q146" i="23"/>
  <c r="V146" i="23"/>
  <c r="V145" i="23" s="1"/>
  <c r="G154" i="23"/>
  <c r="I154" i="23"/>
  <c r="K154" i="23"/>
  <c r="M154" i="23"/>
  <c r="O154" i="23"/>
  <c r="Q154" i="23"/>
  <c r="V154" i="23"/>
  <c r="G156" i="23"/>
  <c r="I156" i="23"/>
  <c r="K156" i="23"/>
  <c r="O156" i="23"/>
  <c r="O145" i="23" s="1"/>
  <c r="Q156" i="23"/>
  <c r="V156" i="23"/>
  <c r="G158" i="23"/>
  <c r="M158" i="23" s="1"/>
  <c r="I158" i="23"/>
  <c r="K158" i="23"/>
  <c r="O158" i="23"/>
  <c r="Q158" i="23"/>
  <c r="V158" i="23"/>
  <c r="I160" i="23"/>
  <c r="K160" i="23"/>
  <c r="O160" i="23"/>
  <c r="Q160" i="23"/>
  <c r="V160" i="23"/>
  <c r="G161" i="23"/>
  <c r="I161" i="23"/>
  <c r="K161" i="23"/>
  <c r="O161" i="23"/>
  <c r="Q161" i="23"/>
  <c r="V161" i="23"/>
  <c r="K162" i="23"/>
  <c r="O162" i="23"/>
  <c r="V162" i="23"/>
  <c r="G163" i="23"/>
  <c r="I163" i="23"/>
  <c r="I162" i="23" s="1"/>
  <c r="K163" i="23"/>
  <c r="O163" i="23"/>
  <c r="Q163" i="23"/>
  <c r="Q162" i="23" s="1"/>
  <c r="V163" i="23"/>
  <c r="AE187" i="23"/>
  <c r="F55" i="1" s="1"/>
  <c r="G8" i="22"/>
  <c r="G11" i="22" s="1"/>
  <c r="O8" i="22"/>
  <c r="G9" i="22"/>
  <c r="AF11" i="22" s="1"/>
  <c r="G53" i="1" s="1"/>
  <c r="I9" i="22"/>
  <c r="I8" i="22" s="1"/>
  <c r="K9" i="22"/>
  <c r="K8" i="22" s="1"/>
  <c r="M9" i="22"/>
  <c r="M8" i="22" s="1"/>
  <c r="O9" i="22"/>
  <c r="Q9" i="22"/>
  <c r="Q8" i="22" s="1"/>
  <c r="V9" i="22"/>
  <c r="V8" i="22" s="1"/>
  <c r="AE11" i="22"/>
  <c r="G9" i="21"/>
  <c r="I9" i="21"/>
  <c r="I8" i="21" s="1"/>
  <c r="K9" i="21"/>
  <c r="K8" i="21" s="1"/>
  <c r="O9" i="21"/>
  <c r="O8" i="21" s="1"/>
  <c r="Q9" i="21"/>
  <c r="Q8" i="21" s="1"/>
  <c r="V9" i="21"/>
  <c r="V8" i="21" s="1"/>
  <c r="AE11" i="21"/>
  <c r="F52" i="1" s="1"/>
  <c r="V8" i="20"/>
  <c r="G9" i="20"/>
  <c r="M9" i="20" s="1"/>
  <c r="M8" i="20" s="1"/>
  <c r="I9" i="20"/>
  <c r="I8" i="20" s="1"/>
  <c r="K9" i="20"/>
  <c r="K8" i="20" s="1"/>
  <c r="O9" i="20"/>
  <c r="O8" i="20" s="1"/>
  <c r="Q9" i="20"/>
  <c r="Q8" i="20" s="1"/>
  <c r="V9" i="20"/>
  <c r="AE11" i="20"/>
  <c r="G8" i="19"/>
  <c r="G11" i="19" s="1"/>
  <c r="O8" i="19"/>
  <c r="G9" i="19"/>
  <c r="I9" i="19"/>
  <c r="I8" i="19" s="1"/>
  <c r="K9" i="19"/>
  <c r="K8" i="19" s="1"/>
  <c r="O9" i="19"/>
  <c r="Q9" i="19"/>
  <c r="Q8" i="19" s="1"/>
  <c r="V9" i="19"/>
  <c r="V8" i="19" s="1"/>
  <c r="AE11" i="19"/>
  <c r="O8" i="18"/>
  <c r="G9" i="18"/>
  <c r="I9" i="18"/>
  <c r="I8" i="18" s="1"/>
  <c r="K9" i="18"/>
  <c r="K8" i="18" s="1"/>
  <c r="O9" i="18"/>
  <c r="Q9" i="18"/>
  <c r="Q8" i="18" s="1"/>
  <c r="V9" i="18"/>
  <c r="V8" i="18" s="1"/>
  <c r="AE11" i="18"/>
  <c r="F49" i="1" s="1"/>
  <c r="O8" i="17"/>
  <c r="G9" i="17"/>
  <c r="I9" i="17"/>
  <c r="I8" i="17" s="1"/>
  <c r="K9" i="17"/>
  <c r="K8" i="17" s="1"/>
  <c r="M9" i="17"/>
  <c r="M8" i="17" s="1"/>
  <c r="O9" i="17"/>
  <c r="Q9" i="17"/>
  <c r="Q8" i="17" s="1"/>
  <c r="V9" i="17"/>
  <c r="V8" i="17" s="1"/>
  <c r="AE11" i="17"/>
  <c r="F48" i="1" s="1"/>
  <c r="BA12" i="16"/>
  <c r="BA10" i="16"/>
  <c r="G9" i="16"/>
  <c r="M9" i="16" s="1"/>
  <c r="I9" i="16"/>
  <c r="K9" i="16"/>
  <c r="O9" i="16"/>
  <c r="Q9" i="16"/>
  <c r="V9" i="16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8" i="16"/>
  <c r="M18" i="16" s="1"/>
  <c r="I18" i="16"/>
  <c r="K18" i="16"/>
  <c r="O18" i="16"/>
  <c r="Q18" i="16"/>
  <c r="V18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V26" i="16"/>
  <c r="G27" i="16"/>
  <c r="I27" i="16"/>
  <c r="I26" i="16" s="1"/>
  <c r="K27" i="16"/>
  <c r="K26" i="16" s="1"/>
  <c r="O27" i="16"/>
  <c r="O26" i="16" s="1"/>
  <c r="Q27" i="16"/>
  <c r="Q26" i="16" s="1"/>
  <c r="V27" i="16"/>
  <c r="G28" i="16"/>
  <c r="G29" i="16"/>
  <c r="I29" i="16"/>
  <c r="I28" i="16" s="1"/>
  <c r="K29" i="16"/>
  <c r="K28" i="16" s="1"/>
  <c r="M29" i="16"/>
  <c r="M28" i="16" s="1"/>
  <c r="O29" i="16"/>
  <c r="O28" i="16" s="1"/>
  <c r="Q29" i="16"/>
  <c r="Q28" i="16" s="1"/>
  <c r="V29" i="16"/>
  <c r="V28" i="16" s="1"/>
  <c r="G32" i="16"/>
  <c r="I136" i="1" s="1"/>
  <c r="G33" i="16"/>
  <c r="I33" i="16"/>
  <c r="I32" i="16" s="1"/>
  <c r="K33" i="16"/>
  <c r="K32" i="16" s="1"/>
  <c r="M33" i="16"/>
  <c r="M32" i="16" s="1"/>
  <c r="O33" i="16"/>
  <c r="O32" i="16" s="1"/>
  <c r="Q33" i="16"/>
  <c r="Q32" i="16" s="1"/>
  <c r="V33" i="16"/>
  <c r="V32" i="16" s="1"/>
  <c r="AE35" i="16"/>
  <c r="F47" i="1" s="1"/>
  <c r="G8" i="15"/>
  <c r="G11" i="15" s="1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AE11" i="15"/>
  <c r="F46" i="1" s="1"/>
  <c r="AF11" i="15"/>
  <c r="G46" i="1" s="1"/>
  <c r="BA1322" i="14"/>
  <c r="BA1170" i="14"/>
  <c r="BA1138" i="14"/>
  <c r="BA858" i="14"/>
  <c r="BA840" i="14"/>
  <c r="BA757" i="14"/>
  <c r="BA746" i="14"/>
  <c r="BA738" i="14"/>
  <c r="BA729" i="14"/>
  <c r="BA723" i="14"/>
  <c r="BA493" i="14"/>
  <c r="BA481" i="14"/>
  <c r="BA455" i="14"/>
  <c r="BA435" i="14"/>
  <c r="BA432" i="14"/>
  <c r="BA373" i="14"/>
  <c r="BA370" i="14"/>
  <c r="BA368" i="14"/>
  <c r="BA363" i="14"/>
  <c r="BA353" i="14"/>
  <c r="BA343" i="14"/>
  <c r="BA328" i="14"/>
  <c r="BA279" i="14"/>
  <c r="BA276" i="14"/>
  <c r="BA269" i="14"/>
  <c r="BA264" i="14"/>
  <c r="BA261" i="14"/>
  <c r="BA253" i="14"/>
  <c r="BA250" i="14"/>
  <c r="BA238" i="14"/>
  <c r="BA229" i="14"/>
  <c r="BA215" i="14"/>
  <c r="BA212" i="14"/>
  <c r="BA124" i="14"/>
  <c r="BA116" i="14"/>
  <c r="BA113" i="14"/>
  <c r="BA25" i="14"/>
  <c r="BA13" i="14"/>
  <c r="BA10" i="14"/>
  <c r="G9" i="14"/>
  <c r="M9" i="14" s="1"/>
  <c r="I9" i="14"/>
  <c r="K9" i="14"/>
  <c r="O9" i="14"/>
  <c r="Q9" i="14"/>
  <c r="V9" i="14"/>
  <c r="G12" i="14"/>
  <c r="M12" i="14" s="1"/>
  <c r="I12" i="14"/>
  <c r="K12" i="14"/>
  <c r="O12" i="14"/>
  <c r="Q12" i="14"/>
  <c r="V12" i="14"/>
  <c r="G15" i="14"/>
  <c r="I15" i="14"/>
  <c r="K15" i="14"/>
  <c r="M15" i="14"/>
  <c r="O15" i="14"/>
  <c r="Q15" i="14"/>
  <c r="V15" i="14"/>
  <c r="G18" i="14"/>
  <c r="I18" i="14"/>
  <c r="K18" i="14"/>
  <c r="O18" i="14"/>
  <c r="Q18" i="14"/>
  <c r="V18" i="14"/>
  <c r="G21" i="14"/>
  <c r="I21" i="14"/>
  <c r="K21" i="14"/>
  <c r="M21" i="14"/>
  <c r="O21" i="14"/>
  <c r="Q21" i="14"/>
  <c r="V21" i="14"/>
  <c r="G24" i="14"/>
  <c r="M24" i="14" s="1"/>
  <c r="I24" i="14"/>
  <c r="K24" i="14"/>
  <c r="O24" i="14"/>
  <c r="Q24" i="14"/>
  <c r="V24" i="14"/>
  <c r="G112" i="14"/>
  <c r="I112" i="14"/>
  <c r="K112" i="14"/>
  <c r="M112" i="14"/>
  <c r="O112" i="14"/>
  <c r="Q112" i="14"/>
  <c r="V112" i="14"/>
  <c r="G115" i="14"/>
  <c r="M115" i="14" s="1"/>
  <c r="I115" i="14"/>
  <c r="K115" i="14"/>
  <c r="O115" i="14"/>
  <c r="Q115" i="14"/>
  <c r="V115" i="14"/>
  <c r="G123" i="14"/>
  <c r="M123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29" i="14"/>
  <c r="I129" i="14"/>
  <c r="K129" i="14"/>
  <c r="M129" i="14"/>
  <c r="O129" i="14"/>
  <c r="Q129" i="14"/>
  <c r="V129" i="14"/>
  <c r="G132" i="14"/>
  <c r="M132" i="14" s="1"/>
  <c r="I132" i="14"/>
  <c r="K132" i="14"/>
  <c r="O132" i="14"/>
  <c r="Q132" i="14"/>
  <c r="V132" i="14"/>
  <c r="G135" i="14"/>
  <c r="I135" i="14"/>
  <c r="K135" i="14"/>
  <c r="M135" i="14"/>
  <c r="O135" i="14"/>
  <c r="Q135" i="14"/>
  <c r="V135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4" i="14"/>
  <c r="M144" i="14" s="1"/>
  <c r="I144" i="14"/>
  <c r="K144" i="14"/>
  <c r="O144" i="14"/>
  <c r="Q144" i="14"/>
  <c r="V144" i="14"/>
  <c r="G167" i="14"/>
  <c r="M167" i="14" s="1"/>
  <c r="I167" i="14"/>
  <c r="K167" i="14"/>
  <c r="O167" i="14"/>
  <c r="Q167" i="14"/>
  <c r="V167" i="14"/>
  <c r="G169" i="14"/>
  <c r="M169" i="14" s="1"/>
  <c r="I169" i="14"/>
  <c r="K169" i="14"/>
  <c r="O169" i="14"/>
  <c r="Q169" i="14"/>
  <c r="V169" i="14"/>
  <c r="G173" i="14"/>
  <c r="M173" i="14" s="1"/>
  <c r="I173" i="14"/>
  <c r="K173" i="14"/>
  <c r="O173" i="14"/>
  <c r="Q173" i="14"/>
  <c r="V173" i="14"/>
  <c r="G175" i="14"/>
  <c r="M175" i="14" s="1"/>
  <c r="I175" i="14"/>
  <c r="K175" i="14"/>
  <c r="O175" i="14"/>
  <c r="Q175" i="14"/>
  <c r="V175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I181" i="14"/>
  <c r="K181" i="14"/>
  <c r="M181" i="14"/>
  <c r="O181" i="14"/>
  <c r="Q181" i="14"/>
  <c r="V181" i="14"/>
  <c r="G183" i="14"/>
  <c r="M183" i="14" s="1"/>
  <c r="I183" i="14"/>
  <c r="I182" i="14" s="1"/>
  <c r="K183" i="14"/>
  <c r="O183" i="14"/>
  <c r="Q183" i="14"/>
  <c r="V183" i="14"/>
  <c r="G188" i="14"/>
  <c r="M188" i="14" s="1"/>
  <c r="I188" i="14"/>
  <c r="K188" i="14"/>
  <c r="O188" i="14"/>
  <c r="Q188" i="14"/>
  <c r="V188" i="14"/>
  <c r="G191" i="14"/>
  <c r="M191" i="14" s="1"/>
  <c r="I191" i="14"/>
  <c r="K191" i="14"/>
  <c r="O191" i="14"/>
  <c r="Q191" i="14"/>
  <c r="V191" i="14"/>
  <c r="G193" i="14"/>
  <c r="M193" i="14" s="1"/>
  <c r="I193" i="14"/>
  <c r="K193" i="14"/>
  <c r="O193" i="14"/>
  <c r="Q193" i="14"/>
  <c r="V193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201" i="14"/>
  <c r="M201" i="14" s="1"/>
  <c r="I201" i="14"/>
  <c r="K201" i="14"/>
  <c r="O201" i="14"/>
  <c r="Q201" i="14"/>
  <c r="V201" i="14"/>
  <c r="G203" i="14"/>
  <c r="I203" i="14"/>
  <c r="K203" i="14"/>
  <c r="O203" i="14"/>
  <c r="Q203" i="14"/>
  <c r="V203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1" i="14"/>
  <c r="M211" i="14" s="1"/>
  <c r="I211" i="14"/>
  <c r="K211" i="14"/>
  <c r="O211" i="14"/>
  <c r="Q211" i="14"/>
  <c r="V211" i="14"/>
  <c r="G214" i="14"/>
  <c r="M214" i="14" s="1"/>
  <c r="I214" i="14"/>
  <c r="K214" i="14"/>
  <c r="O214" i="14"/>
  <c r="Q214" i="14"/>
  <c r="V214" i="14"/>
  <c r="G217" i="14"/>
  <c r="I217" i="14"/>
  <c r="K217" i="14"/>
  <c r="M217" i="14"/>
  <c r="O217" i="14"/>
  <c r="Q217" i="14"/>
  <c r="V217" i="14"/>
  <c r="G228" i="14"/>
  <c r="M228" i="14" s="1"/>
  <c r="I228" i="14"/>
  <c r="K228" i="14"/>
  <c r="O228" i="14"/>
  <c r="Q228" i="14"/>
  <c r="V228" i="14"/>
  <c r="G237" i="14"/>
  <c r="M237" i="14" s="1"/>
  <c r="I237" i="14"/>
  <c r="K237" i="14"/>
  <c r="O237" i="14"/>
  <c r="Q237" i="14"/>
  <c r="V237" i="14"/>
  <c r="G240" i="14"/>
  <c r="M240" i="14" s="1"/>
  <c r="I240" i="14"/>
  <c r="K240" i="14"/>
  <c r="O240" i="14"/>
  <c r="Q240" i="14"/>
  <c r="V240" i="14"/>
  <c r="G246" i="14"/>
  <c r="M246" i="14" s="1"/>
  <c r="I246" i="14"/>
  <c r="K246" i="14"/>
  <c r="O246" i="14"/>
  <c r="Q246" i="14"/>
  <c r="V246" i="14"/>
  <c r="G249" i="14"/>
  <c r="M249" i="14" s="1"/>
  <c r="I249" i="14"/>
  <c r="K249" i="14"/>
  <c r="O249" i="14"/>
  <c r="Q249" i="14"/>
  <c r="V249" i="14"/>
  <c r="G252" i="14"/>
  <c r="M252" i="14" s="1"/>
  <c r="I252" i="14"/>
  <c r="K252" i="14"/>
  <c r="O252" i="14"/>
  <c r="Q252" i="14"/>
  <c r="V252" i="14"/>
  <c r="G255" i="14"/>
  <c r="M255" i="14" s="1"/>
  <c r="I255" i="14"/>
  <c r="K255" i="14"/>
  <c r="O255" i="14"/>
  <c r="Q255" i="14"/>
  <c r="V255" i="14"/>
  <c r="G257" i="14"/>
  <c r="M257" i="14" s="1"/>
  <c r="I257" i="14"/>
  <c r="K257" i="14"/>
  <c r="O257" i="14"/>
  <c r="Q257" i="14"/>
  <c r="V257" i="14"/>
  <c r="G260" i="14"/>
  <c r="M260" i="14" s="1"/>
  <c r="I260" i="14"/>
  <c r="K260" i="14"/>
  <c r="O260" i="14"/>
  <c r="Q260" i="14"/>
  <c r="V260" i="14"/>
  <c r="G263" i="14"/>
  <c r="I263" i="14"/>
  <c r="K263" i="14"/>
  <c r="M263" i="14"/>
  <c r="O263" i="14"/>
  <c r="Q263" i="14"/>
  <c r="V263" i="14"/>
  <c r="G266" i="14"/>
  <c r="M266" i="14" s="1"/>
  <c r="I266" i="14"/>
  <c r="K266" i="14"/>
  <c r="O266" i="14"/>
  <c r="Q266" i="14"/>
  <c r="V266" i="14"/>
  <c r="G268" i="14"/>
  <c r="I268" i="14"/>
  <c r="K268" i="14"/>
  <c r="M268" i="14"/>
  <c r="O268" i="14"/>
  <c r="Q268" i="14"/>
  <c r="V268" i="14"/>
  <c r="G272" i="14"/>
  <c r="M272" i="14" s="1"/>
  <c r="I272" i="14"/>
  <c r="K272" i="14"/>
  <c r="O272" i="14"/>
  <c r="Q272" i="14"/>
  <c r="V272" i="14"/>
  <c r="G275" i="14"/>
  <c r="I275" i="14"/>
  <c r="K275" i="14"/>
  <c r="M275" i="14"/>
  <c r="O275" i="14"/>
  <c r="Q275" i="14"/>
  <c r="V275" i="14"/>
  <c r="G278" i="14"/>
  <c r="M278" i="14" s="1"/>
  <c r="I278" i="14"/>
  <c r="K278" i="14"/>
  <c r="O278" i="14"/>
  <c r="Q278" i="14"/>
  <c r="V278" i="14"/>
  <c r="G281" i="14"/>
  <c r="M281" i="14" s="1"/>
  <c r="I281" i="14"/>
  <c r="K281" i="14"/>
  <c r="O281" i="14"/>
  <c r="Q281" i="14"/>
  <c r="V281" i="14"/>
  <c r="G283" i="14"/>
  <c r="M283" i="14" s="1"/>
  <c r="I283" i="14"/>
  <c r="K283" i="14"/>
  <c r="O283" i="14"/>
  <c r="Q283" i="14"/>
  <c r="V283" i="14"/>
  <c r="G295" i="14"/>
  <c r="M295" i="14" s="1"/>
  <c r="I295" i="14"/>
  <c r="K295" i="14"/>
  <c r="O295" i="14"/>
  <c r="Q295" i="14"/>
  <c r="V295" i="14"/>
  <c r="G302" i="14"/>
  <c r="M302" i="14" s="1"/>
  <c r="I302" i="14"/>
  <c r="K302" i="14"/>
  <c r="O302" i="14"/>
  <c r="Q302" i="14"/>
  <c r="V302" i="14"/>
  <c r="G304" i="14"/>
  <c r="M304" i="14" s="1"/>
  <c r="I304" i="14"/>
  <c r="K304" i="14"/>
  <c r="O304" i="14"/>
  <c r="Q304" i="14"/>
  <c r="V304" i="14"/>
  <c r="G307" i="14"/>
  <c r="M307" i="14" s="1"/>
  <c r="I307" i="14"/>
  <c r="K307" i="14"/>
  <c r="O307" i="14"/>
  <c r="Q307" i="14"/>
  <c r="V307" i="14"/>
  <c r="G312" i="14"/>
  <c r="M312" i="14" s="1"/>
  <c r="I312" i="14"/>
  <c r="K312" i="14"/>
  <c r="O312" i="14"/>
  <c r="Q312" i="14"/>
  <c r="V312" i="14"/>
  <c r="G317" i="14"/>
  <c r="I317" i="14"/>
  <c r="K317" i="14"/>
  <c r="M317" i="14"/>
  <c r="O317" i="14"/>
  <c r="Q317" i="14"/>
  <c r="V317" i="14"/>
  <c r="G320" i="14"/>
  <c r="M320" i="14" s="1"/>
  <c r="I320" i="14"/>
  <c r="K320" i="14"/>
  <c r="O320" i="14"/>
  <c r="Q320" i="14"/>
  <c r="V320" i="14"/>
  <c r="G323" i="14"/>
  <c r="I323" i="14"/>
  <c r="K323" i="14"/>
  <c r="M323" i="14"/>
  <c r="O323" i="14"/>
  <c r="Q323" i="14"/>
  <c r="V323" i="14"/>
  <c r="G325" i="14"/>
  <c r="M325" i="14" s="1"/>
  <c r="I325" i="14"/>
  <c r="K325" i="14"/>
  <c r="O325" i="14"/>
  <c r="Q325" i="14"/>
  <c r="V325" i="14"/>
  <c r="G327" i="14"/>
  <c r="I327" i="14"/>
  <c r="K327" i="14"/>
  <c r="M327" i="14"/>
  <c r="O327" i="14"/>
  <c r="Q327" i="14"/>
  <c r="V327" i="14"/>
  <c r="G342" i="14"/>
  <c r="M342" i="14" s="1"/>
  <c r="I342" i="14"/>
  <c r="K342" i="14"/>
  <c r="O342" i="14"/>
  <c r="Q342" i="14"/>
  <c r="V342" i="14"/>
  <c r="G352" i="14"/>
  <c r="M352" i="14" s="1"/>
  <c r="I352" i="14"/>
  <c r="K352" i="14"/>
  <c r="O352" i="14"/>
  <c r="Q352" i="14"/>
  <c r="V352" i="14"/>
  <c r="G362" i="14"/>
  <c r="I362" i="14"/>
  <c r="K362" i="14"/>
  <c r="M362" i="14"/>
  <c r="O362" i="14"/>
  <c r="Q362" i="14"/>
  <c r="V362" i="14"/>
  <c r="G367" i="14"/>
  <c r="M367" i="14" s="1"/>
  <c r="I367" i="14"/>
  <c r="K367" i="14"/>
  <c r="O367" i="14"/>
  <c r="Q367" i="14"/>
  <c r="V367" i="14"/>
  <c r="G369" i="14"/>
  <c r="M369" i="14" s="1"/>
  <c r="I369" i="14"/>
  <c r="K369" i="14"/>
  <c r="O369" i="14"/>
  <c r="Q369" i="14"/>
  <c r="V369" i="14"/>
  <c r="G372" i="14"/>
  <c r="M372" i="14" s="1"/>
  <c r="I372" i="14"/>
  <c r="K372" i="14"/>
  <c r="O372" i="14"/>
  <c r="Q372" i="14"/>
  <c r="V372" i="14"/>
  <c r="G375" i="14"/>
  <c r="I375" i="14"/>
  <c r="K375" i="14"/>
  <c r="M375" i="14"/>
  <c r="O375" i="14"/>
  <c r="Q375" i="14"/>
  <c r="V375" i="14"/>
  <c r="G383" i="14"/>
  <c r="M383" i="14" s="1"/>
  <c r="I383" i="14"/>
  <c r="K383" i="14"/>
  <c r="O383" i="14"/>
  <c r="Q383" i="14"/>
  <c r="V383" i="14"/>
  <c r="G384" i="14"/>
  <c r="M384" i="14" s="1"/>
  <c r="I384" i="14"/>
  <c r="K384" i="14"/>
  <c r="O384" i="14"/>
  <c r="Q384" i="14"/>
  <c r="V384" i="14"/>
  <c r="G385" i="14"/>
  <c r="M385" i="14" s="1"/>
  <c r="I385" i="14"/>
  <c r="K385" i="14"/>
  <c r="O385" i="14"/>
  <c r="Q385" i="14"/>
  <c r="V385" i="14"/>
  <c r="G386" i="14"/>
  <c r="I386" i="14"/>
  <c r="K386" i="14"/>
  <c r="M386" i="14"/>
  <c r="O386" i="14"/>
  <c r="Q386" i="14"/>
  <c r="V386" i="14"/>
  <c r="G387" i="14"/>
  <c r="I387" i="14"/>
  <c r="K387" i="14"/>
  <c r="M387" i="14"/>
  <c r="O387" i="14"/>
  <c r="Q387" i="14"/>
  <c r="V387" i="14"/>
  <c r="G388" i="14"/>
  <c r="M388" i="14" s="1"/>
  <c r="I388" i="14"/>
  <c r="K388" i="14"/>
  <c r="O388" i="14"/>
  <c r="Q388" i="14"/>
  <c r="V388" i="14"/>
  <c r="G390" i="14"/>
  <c r="I390" i="14"/>
  <c r="K390" i="14"/>
  <c r="M390" i="14"/>
  <c r="O390" i="14"/>
  <c r="Q390" i="14"/>
  <c r="V390" i="14"/>
  <c r="G393" i="14"/>
  <c r="M393" i="14" s="1"/>
  <c r="I393" i="14"/>
  <c r="K393" i="14"/>
  <c r="O393" i="14"/>
  <c r="Q393" i="14"/>
  <c r="V393" i="14"/>
  <c r="G402" i="14"/>
  <c r="M402" i="14" s="1"/>
  <c r="I402" i="14"/>
  <c r="K402" i="14"/>
  <c r="O402" i="14"/>
  <c r="Q402" i="14"/>
  <c r="V402" i="14"/>
  <c r="G411" i="14"/>
  <c r="M411" i="14" s="1"/>
  <c r="I411" i="14"/>
  <c r="K411" i="14"/>
  <c r="O411" i="14"/>
  <c r="Q411" i="14"/>
  <c r="V411" i="14"/>
  <c r="G413" i="14"/>
  <c r="I413" i="14"/>
  <c r="K413" i="14"/>
  <c r="M413" i="14"/>
  <c r="O413" i="14"/>
  <c r="Q413" i="14"/>
  <c r="V413" i="14"/>
  <c r="G420" i="14"/>
  <c r="I420" i="14"/>
  <c r="K420" i="14"/>
  <c r="M420" i="14"/>
  <c r="O420" i="14"/>
  <c r="Q420" i="14"/>
  <c r="V420" i="14"/>
  <c r="G422" i="14"/>
  <c r="M422" i="14" s="1"/>
  <c r="I422" i="14"/>
  <c r="K422" i="14"/>
  <c r="O422" i="14"/>
  <c r="Q422" i="14"/>
  <c r="V422" i="14"/>
  <c r="G431" i="14"/>
  <c r="M431" i="14" s="1"/>
  <c r="I431" i="14"/>
  <c r="K431" i="14"/>
  <c r="O431" i="14"/>
  <c r="Q431" i="14"/>
  <c r="V431" i="14"/>
  <c r="G434" i="14"/>
  <c r="I434" i="14"/>
  <c r="K434" i="14"/>
  <c r="M434" i="14"/>
  <c r="O434" i="14"/>
  <c r="Q434" i="14"/>
  <c r="V434" i="14"/>
  <c r="G436" i="14"/>
  <c r="I436" i="14"/>
  <c r="K436" i="14"/>
  <c r="M436" i="14"/>
  <c r="O436" i="14"/>
  <c r="Q436" i="14"/>
  <c r="V436" i="14"/>
  <c r="G446" i="14"/>
  <c r="M446" i="14" s="1"/>
  <c r="I446" i="14"/>
  <c r="K446" i="14"/>
  <c r="O446" i="14"/>
  <c r="Q446" i="14"/>
  <c r="V446" i="14"/>
  <c r="G454" i="14"/>
  <c r="M454" i="14" s="1"/>
  <c r="I454" i="14"/>
  <c r="K454" i="14"/>
  <c r="O454" i="14"/>
  <c r="Q454" i="14"/>
  <c r="V454" i="14"/>
  <c r="G458" i="14"/>
  <c r="M458" i="14" s="1"/>
  <c r="I458" i="14"/>
  <c r="K458" i="14"/>
  <c r="O458" i="14"/>
  <c r="Q458" i="14"/>
  <c r="V458" i="14"/>
  <c r="G464" i="14"/>
  <c r="I464" i="14"/>
  <c r="K464" i="14"/>
  <c r="M464" i="14"/>
  <c r="O464" i="14"/>
  <c r="Q464" i="14"/>
  <c r="V464" i="14"/>
  <c r="G472" i="14"/>
  <c r="I472" i="14"/>
  <c r="K472" i="14"/>
  <c r="M472" i="14"/>
  <c r="O472" i="14"/>
  <c r="Q472" i="14"/>
  <c r="V472" i="14"/>
  <c r="G476" i="14"/>
  <c r="M476" i="14" s="1"/>
  <c r="I476" i="14"/>
  <c r="K476" i="14"/>
  <c r="O476" i="14"/>
  <c r="Q476" i="14"/>
  <c r="V476" i="14"/>
  <c r="G480" i="14"/>
  <c r="I480" i="14"/>
  <c r="K480" i="14"/>
  <c r="M480" i="14"/>
  <c r="O480" i="14"/>
  <c r="Q480" i="14"/>
  <c r="V480" i="14"/>
  <c r="G492" i="14"/>
  <c r="M492" i="14" s="1"/>
  <c r="I492" i="14"/>
  <c r="K492" i="14"/>
  <c r="O492" i="14"/>
  <c r="Q492" i="14"/>
  <c r="V492" i="14"/>
  <c r="G495" i="14"/>
  <c r="M495" i="14" s="1"/>
  <c r="I495" i="14"/>
  <c r="K495" i="14"/>
  <c r="O495" i="14"/>
  <c r="Q495" i="14"/>
  <c r="V495" i="14"/>
  <c r="G496" i="14"/>
  <c r="M496" i="14" s="1"/>
  <c r="I496" i="14"/>
  <c r="K496" i="14"/>
  <c r="O496" i="14"/>
  <c r="Q496" i="14"/>
  <c r="V496" i="14"/>
  <c r="G498" i="14"/>
  <c r="M498" i="14" s="1"/>
  <c r="I498" i="14"/>
  <c r="K498" i="14"/>
  <c r="O498" i="14"/>
  <c r="Q498" i="14"/>
  <c r="V498" i="14"/>
  <c r="G500" i="14"/>
  <c r="M500" i="14" s="1"/>
  <c r="I500" i="14"/>
  <c r="K500" i="14"/>
  <c r="O500" i="14"/>
  <c r="Q500" i="14"/>
  <c r="V500" i="14"/>
  <c r="G508" i="14"/>
  <c r="M508" i="14" s="1"/>
  <c r="I508" i="14"/>
  <c r="K508" i="14"/>
  <c r="O508" i="14"/>
  <c r="Q508" i="14"/>
  <c r="V508" i="14"/>
  <c r="G515" i="14"/>
  <c r="M515" i="14" s="1"/>
  <c r="I515" i="14"/>
  <c r="K515" i="14"/>
  <c r="O515" i="14"/>
  <c r="Q515" i="14"/>
  <c r="V515" i="14"/>
  <c r="G518" i="14"/>
  <c r="M518" i="14" s="1"/>
  <c r="I518" i="14"/>
  <c r="K518" i="14"/>
  <c r="O518" i="14"/>
  <c r="Q518" i="14"/>
  <c r="V518" i="14"/>
  <c r="G524" i="14"/>
  <c r="I524" i="14"/>
  <c r="K524" i="14"/>
  <c r="M524" i="14"/>
  <c r="O524" i="14"/>
  <c r="Q524" i="14"/>
  <c r="V524" i="14"/>
  <c r="G527" i="14"/>
  <c r="I527" i="14"/>
  <c r="K527" i="14"/>
  <c r="M527" i="14"/>
  <c r="O527" i="14"/>
  <c r="Q527" i="14"/>
  <c r="V527" i="14"/>
  <c r="G532" i="14"/>
  <c r="M532" i="14" s="1"/>
  <c r="I532" i="14"/>
  <c r="K532" i="14"/>
  <c r="O532" i="14"/>
  <c r="Q532" i="14"/>
  <c r="V532" i="14"/>
  <c r="G535" i="14"/>
  <c r="M535" i="14" s="1"/>
  <c r="I535" i="14"/>
  <c r="K535" i="14"/>
  <c r="O535" i="14"/>
  <c r="Q535" i="14"/>
  <c r="V535" i="14"/>
  <c r="G541" i="14"/>
  <c r="I541" i="14"/>
  <c r="K541" i="14"/>
  <c r="M541" i="14"/>
  <c r="O541" i="14"/>
  <c r="Q541" i="14"/>
  <c r="V541" i="14"/>
  <c r="G553" i="14"/>
  <c r="M553" i="14" s="1"/>
  <c r="I553" i="14"/>
  <c r="K553" i="14"/>
  <c r="O553" i="14"/>
  <c r="Q553" i="14"/>
  <c r="V553" i="14"/>
  <c r="G564" i="14"/>
  <c r="M564" i="14" s="1"/>
  <c r="I564" i="14"/>
  <c r="K564" i="14"/>
  <c r="O564" i="14"/>
  <c r="Q564" i="14"/>
  <c r="V564" i="14"/>
  <c r="G572" i="14"/>
  <c r="M572" i="14" s="1"/>
  <c r="I572" i="14"/>
  <c r="K572" i="14"/>
  <c r="O572" i="14"/>
  <c r="Q572" i="14"/>
  <c r="V572" i="14"/>
  <c r="G580" i="14"/>
  <c r="M580" i="14" s="1"/>
  <c r="I580" i="14"/>
  <c r="K580" i="14"/>
  <c r="O580" i="14"/>
  <c r="Q580" i="14"/>
  <c r="V580" i="14"/>
  <c r="G588" i="14"/>
  <c r="I588" i="14"/>
  <c r="K588" i="14"/>
  <c r="M588" i="14"/>
  <c r="O588" i="14"/>
  <c r="Q588" i="14"/>
  <c r="V588" i="14"/>
  <c r="G594" i="14"/>
  <c r="M594" i="14" s="1"/>
  <c r="I594" i="14"/>
  <c r="K594" i="14"/>
  <c r="O594" i="14"/>
  <c r="Q594" i="14"/>
  <c r="V594" i="14"/>
  <c r="G599" i="14"/>
  <c r="I599" i="14"/>
  <c r="K599" i="14"/>
  <c r="M599" i="14"/>
  <c r="O599" i="14"/>
  <c r="Q599" i="14"/>
  <c r="V599" i="14"/>
  <c r="G602" i="14"/>
  <c r="M602" i="14" s="1"/>
  <c r="I602" i="14"/>
  <c r="K602" i="14"/>
  <c r="O602" i="14"/>
  <c r="Q602" i="14"/>
  <c r="V602" i="14"/>
  <c r="G605" i="14"/>
  <c r="M605" i="14" s="1"/>
  <c r="I605" i="14"/>
  <c r="K605" i="14"/>
  <c r="O605" i="14"/>
  <c r="Q605" i="14"/>
  <c r="V605" i="14"/>
  <c r="G608" i="14"/>
  <c r="M608" i="14" s="1"/>
  <c r="I608" i="14"/>
  <c r="K608" i="14"/>
  <c r="O608" i="14"/>
  <c r="Q608" i="14"/>
  <c r="V608" i="14"/>
  <c r="G611" i="14"/>
  <c r="I611" i="14"/>
  <c r="K611" i="14"/>
  <c r="M611" i="14"/>
  <c r="O611" i="14"/>
  <c r="Q611" i="14"/>
  <c r="V611" i="14"/>
  <c r="G614" i="14"/>
  <c r="I614" i="14"/>
  <c r="K614" i="14"/>
  <c r="M614" i="14"/>
  <c r="O614" i="14"/>
  <c r="Q614" i="14"/>
  <c r="V614" i="14"/>
  <c r="G620" i="14"/>
  <c r="M620" i="14" s="1"/>
  <c r="I620" i="14"/>
  <c r="K620" i="14"/>
  <c r="O620" i="14"/>
  <c r="Q620" i="14"/>
  <c r="V620" i="14"/>
  <c r="G627" i="14"/>
  <c r="M627" i="14" s="1"/>
  <c r="I627" i="14"/>
  <c r="K627" i="14"/>
  <c r="O627" i="14"/>
  <c r="Q627" i="14"/>
  <c r="V627" i="14"/>
  <c r="G635" i="14"/>
  <c r="M635" i="14" s="1"/>
  <c r="I635" i="14"/>
  <c r="K635" i="14"/>
  <c r="O635" i="14"/>
  <c r="Q635" i="14"/>
  <c r="V635" i="14"/>
  <c r="G643" i="14"/>
  <c r="I643" i="14"/>
  <c r="K643" i="14"/>
  <c r="M643" i="14"/>
  <c r="O643" i="14"/>
  <c r="Q643" i="14"/>
  <c r="V643" i="14"/>
  <c r="G650" i="14"/>
  <c r="M650" i="14" s="1"/>
  <c r="I650" i="14"/>
  <c r="K650" i="14"/>
  <c r="O650" i="14"/>
  <c r="Q650" i="14"/>
  <c r="V650" i="14"/>
  <c r="G664" i="14"/>
  <c r="M664" i="14" s="1"/>
  <c r="I664" i="14"/>
  <c r="K664" i="14"/>
  <c r="O664" i="14"/>
  <c r="Q664" i="14"/>
  <c r="V664" i="14"/>
  <c r="G666" i="14"/>
  <c r="M666" i="14" s="1"/>
  <c r="I666" i="14"/>
  <c r="K666" i="14"/>
  <c r="O666" i="14"/>
  <c r="Q666" i="14"/>
  <c r="V666" i="14"/>
  <c r="G668" i="14"/>
  <c r="I668" i="14"/>
  <c r="K668" i="14"/>
  <c r="M668" i="14"/>
  <c r="O668" i="14"/>
  <c r="Q668" i="14"/>
  <c r="V668" i="14"/>
  <c r="G679" i="14"/>
  <c r="M679" i="14" s="1"/>
  <c r="I679" i="14"/>
  <c r="K679" i="14"/>
  <c r="O679" i="14"/>
  <c r="Q679" i="14"/>
  <c r="V679" i="14"/>
  <c r="G683" i="14"/>
  <c r="M683" i="14" s="1"/>
  <c r="I683" i="14"/>
  <c r="K683" i="14"/>
  <c r="O683" i="14"/>
  <c r="Q683" i="14"/>
  <c r="V683" i="14"/>
  <c r="G684" i="14"/>
  <c r="M684" i="14" s="1"/>
  <c r="I684" i="14"/>
  <c r="K684" i="14"/>
  <c r="O684" i="14"/>
  <c r="Q684" i="14"/>
  <c r="V684" i="14"/>
  <c r="G686" i="14"/>
  <c r="M686" i="14" s="1"/>
  <c r="I686" i="14"/>
  <c r="K686" i="14"/>
  <c r="O686" i="14"/>
  <c r="Q686" i="14"/>
  <c r="V686" i="14"/>
  <c r="G688" i="14"/>
  <c r="M688" i="14" s="1"/>
  <c r="I688" i="14"/>
  <c r="K688" i="14"/>
  <c r="O688" i="14"/>
  <c r="Q688" i="14"/>
  <c r="V688" i="14"/>
  <c r="G689" i="14"/>
  <c r="M689" i="14" s="1"/>
  <c r="I689" i="14"/>
  <c r="K689" i="14"/>
  <c r="O689" i="14"/>
  <c r="Q689" i="14"/>
  <c r="V689" i="14"/>
  <c r="G692" i="14"/>
  <c r="I692" i="14"/>
  <c r="K692" i="14"/>
  <c r="M692" i="14"/>
  <c r="O692" i="14"/>
  <c r="Q692" i="14"/>
  <c r="V692" i="14"/>
  <c r="G701" i="14"/>
  <c r="I701" i="14"/>
  <c r="K701" i="14"/>
  <c r="O701" i="14"/>
  <c r="Q701" i="14"/>
  <c r="V701" i="14"/>
  <c r="G710" i="14"/>
  <c r="I710" i="14"/>
  <c r="K710" i="14"/>
  <c r="M710" i="14"/>
  <c r="O710" i="14"/>
  <c r="Q710" i="14"/>
  <c r="V710" i="14"/>
  <c r="G712" i="14"/>
  <c r="M712" i="14" s="1"/>
  <c r="I712" i="14"/>
  <c r="K712" i="14"/>
  <c r="O712" i="14"/>
  <c r="Q712" i="14"/>
  <c r="V712" i="14"/>
  <c r="G720" i="14"/>
  <c r="I720" i="14"/>
  <c r="K720" i="14"/>
  <c r="M720" i="14"/>
  <c r="O720" i="14"/>
  <c r="Q720" i="14"/>
  <c r="V720" i="14"/>
  <c r="G722" i="14"/>
  <c r="M722" i="14" s="1"/>
  <c r="I722" i="14"/>
  <c r="K722" i="14"/>
  <c r="O722" i="14"/>
  <c r="Q722" i="14"/>
  <c r="V722" i="14"/>
  <c r="G728" i="14"/>
  <c r="I728" i="14"/>
  <c r="K728" i="14"/>
  <c r="M728" i="14"/>
  <c r="O728" i="14"/>
  <c r="Q728" i="14"/>
  <c r="V728" i="14"/>
  <c r="G737" i="14"/>
  <c r="M737" i="14" s="1"/>
  <c r="I737" i="14"/>
  <c r="K737" i="14"/>
  <c r="O737" i="14"/>
  <c r="Q737" i="14"/>
  <c r="V737" i="14"/>
  <c r="G745" i="14"/>
  <c r="I745" i="14"/>
  <c r="K745" i="14"/>
  <c r="M745" i="14"/>
  <c r="O745" i="14"/>
  <c r="Q745" i="14"/>
  <c r="V745" i="14"/>
  <c r="G747" i="14"/>
  <c r="M747" i="14" s="1"/>
  <c r="I747" i="14"/>
  <c r="K747" i="14"/>
  <c r="O747" i="14"/>
  <c r="Q747" i="14"/>
  <c r="V747" i="14"/>
  <c r="G754" i="14"/>
  <c r="M754" i="14" s="1"/>
  <c r="I754" i="14"/>
  <c r="K754" i="14"/>
  <c r="O754" i="14"/>
  <c r="Q754" i="14"/>
  <c r="V754" i="14"/>
  <c r="G756" i="14"/>
  <c r="M756" i="14" s="1"/>
  <c r="I756" i="14"/>
  <c r="K756" i="14"/>
  <c r="O756" i="14"/>
  <c r="Q756" i="14"/>
  <c r="V756" i="14"/>
  <c r="G763" i="14"/>
  <c r="M763" i="14" s="1"/>
  <c r="I763" i="14"/>
  <c r="K763" i="14"/>
  <c r="O763" i="14"/>
  <c r="Q763" i="14"/>
  <c r="V763" i="14"/>
  <c r="G765" i="14"/>
  <c r="M765" i="14" s="1"/>
  <c r="I765" i="14"/>
  <c r="K765" i="14"/>
  <c r="O765" i="14"/>
  <c r="Q765" i="14"/>
  <c r="V765" i="14"/>
  <c r="G767" i="14"/>
  <c r="M767" i="14" s="1"/>
  <c r="I767" i="14"/>
  <c r="K767" i="14"/>
  <c r="O767" i="14"/>
  <c r="Q767" i="14"/>
  <c r="V767" i="14"/>
  <c r="G768" i="14"/>
  <c r="M768" i="14" s="1"/>
  <c r="I768" i="14"/>
  <c r="K768" i="14"/>
  <c r="O768" i="14"/>
  <c r="Q768" i="14"/>
  <c r="V768" i="14"/>
  <c r="G769" i="14"/>
  <c r="M769" i="14" s="1"/>
  <c r="I769" i="14"/>
  <c r="K769" i="14"/>
  <c r="O769" i="14"/>
  <c r="Q769" i="14"/>
  <c r="V769" i="14"/>
  <c r="G772" i="14"/>
  <c r="M772" i="14" s="1"/>
  <c r="I772" i="14"/>
  <c r="K772" i="14"/>
  <c r="O772" i="14"/>
  <c r="Q772" i="14"/>
  <c r="V772" i="14"/>
  <c r="G776" i="14"/>
  <c r="I776" i="14"/>
  <c r="K776" i="14"/>
  <c r="M776" i="14"/>
  <c r="O776" i="14"/>
  <c r="Q776" i="14"/>
  <c r="V776" i="14"/>
  <c r="G781" i="14"/>
  <c r="M781" i="14" s="1"/>
  <c r="I781" i="14"/>
  <c r="K781" i="14"/>
  <c r="O781" i="14"/>
  <c r="Q781" i="14"/>
  <c r="V781" i="14"/>
  <c r="G783" i="14"/>
  <c r="I783" i="14"/>
  <c r="K783" i="14"/>
  <c r="M783" i="14"/>
  <c r="O783" i="14"/>
  <c r="Q783" i="14"/>
  <c r="V783" i="14"/>
  <c r="G789" i="14"/>
  <c r="M789" i="14" s="1"/>
  <c r="I789" i="14"/>
  <c r="K789" i="14"/>
  <c r="O789" i="14"/>
  <c r="Q789" i="14"/>
  <c r="V789" i="14"/>
  <c r="G792" i="14"/>
  <c r="I792" i="14"/>
  <c r="K792" i="14"/>
  <c r="M792" i="14"/>
  <c r="O792" i="14"/>
  <c r="Q792" i="14"/>
  <c r="V792" i="14"/>
  <c r="G793" i="14"/>
  <c r="M793" i="14" s="1"/>
  <c r="I793" i="14"/>
  <c r="K793" i="14"/>
  <c r="O793" i="14"/>
  <c r="Q793" i="14"/>
  <c r="V793" i="14"/>
  <c r="G795" i="14"/>
  <c r="M795" i="14" s="1"/>
  <c r="I795" i="14"/>
  <c r="K795" i="14"/>
  <c r="O795" i="14"/>
  <c r="Q795" i="14"/>
  <c r="V795" i="14"/>
  <c r="G797" i="14"/>
  <c r="M797" i="14" s="1"/>
  <c r="I797" i="14"/>
  <c r="K797" i="14"/>
  <c r="O797" i="14"/>
  <c r="Q797" i="14"/>
  <c r="V797" i="14"/>
  <c r="G798" i="14"/>
  <c r="I798" i="14"/>
  <c r="K798" i="14"/>
  <c r="M798" i="14"/>
  <c r="O798" i="14"/>
  <c r="Q798" i="14"/>
  <c r="V798" i="14"/>
  <c r="G799" i="14"/>
  <c r="M799" i="14" s="1"/>
  <c r="I799" i="14"/>
  <c r="K799" i="14"/>
  <c r="O799" i="14"/>
  <c r="Q799" i="14"/>
  <c r="V799" i="14"/>
  <c r="G800" i="14"/>
  <c r="I800" i="14"/>
  <c r="K800" i="14"/>
  <c r="M800" i="14"/>
  <c r="O800" i="14"/>
  <c r="Q800" i="14"/>
  <c r="V800" i="14"/>
  <c r="G802" i="14"/>
  <c r="M802" i="14" s="1"/>
  <c r="I802" i="14"/>
  <c r="K802" i="14"/>
  <c r="O802" i="14"/>
  <c r="Q802" i="14"/>
  <c r="V802" i="14"/>
  <c r="G806" i="14"/>
  <c r="M806" i="14" s="1"/>
  <c r="I806" i="14"/>
  <c r="K806" i="14"/>
  <c r="O806" i="14"/>
  <c r="Q806" i="14"/>
  <c r="V806" i="14"/>
  <c r="V801" i="14" s="1"/>
  <c r="G810" i="14"/>
  <c r="I810" i="14"/>
  <c r="K810" i="14"/>
  <c r="M810" i="14"/>
  <c r="O810" i="14"/>
  <c r="Q810" i="14"/>
  <c r="V810" i="14"/>
  <c r="G813" i="14"/>
  <c r="M813" i="14" s="1"/>
  <c r="I813" i="14"/>
  <c r="K813" i="14"/>
  <c r="O813" i="14"/>
  <c r="Q813" i="14"/>
  <c r="V813" i="14"/>
  <c r="G815" i="14"/>
  <c r="I815" i="14"/>
  <c r="K815" i="14"/>
  <c r="M815" i="14"/>
  <c r="O815" i="14"/>
  <c r="Q815" i="14"/>
  <c r="V815" i="14"/>
  <c r="G818" i="14"/>
  <c r="M818" i="14" s="1"/>
  <c r="I818" i="14"/>
  <c r="K818" i="14"/>
  <c r="O818" i="14"/>
  <c r="Q818" i="14"/>
  <c r="V818" i="14"/>
  <c r="G820" i="14"/>
  <c r="M820" i="14" s="1"/>
  <c r="I820" i="14"/>
  <c r="K820" i="14"/>
  <c r="O820" i="14"/>
  <c r="Q820" i="14"/>
  <c r="V820" i="14"/>
  <c r="G822" i="14"/>
  <c r="M822" i="14" s="1"/>
  <c r="I822" i="14"/>
  <c r="K822" i="14"/>
  <c r="O822" i="14"/>
  <c r="Q822" i="14"/>
  <c r="V822" i="14"/>
  <c r="G826" i="14"/>
  <c r="I826" i="14"/>
  <c r="K826" i="14"/>
  <c r="M826" i="14"/>
  <c r="O826" i="14"/>
  <c r="Q826" i="14"/>
  <c r="V826" i="14"/>
  <c r="G828" i="14"/>
  <c r="M828" i="14" s="1"/>
  <c r="I828" i="14"/>
  <c r="K828" i="14"/>
  <c r="O828" i="14"/>
  <c r="Q828" i="14"/>
  <c r="V828" i="14"/>
  <c r="G832" i="14"/>
  <c r="I832" i="14"/>
  <c r="K832" i="14"/>
  <c r="M832" i="14"/>
  <c r="O832" i="14"/>
  <c r="Q832" i="14"/>
  <c r="V832" i="14"/>
  <c r="G835" i="14"/>
  <c r="M835" i="14" s="1"/>
  <c r="I835" i="14"/>
  <c r="K835" i="14"/>
  <c r="O835" i="14"/>
  <c r="Q835" i="14"/>
  <c r="V835" i="14"/>
  <c r="G839" i="14"/>
  <c r="M839" i="14" s="1"/>
  <c r="I839" i="14"/>
  <c r="K839" i="14"/>
  <c r="O839" i="14"/>
  <c r="Q839" i="14"/>
  <c r="V839" i="14"/>
  <c r="G843" i="14"/>
  <c r="M843" i="14" s="1"/>
  <c r="I843" i="14"/>
  <c r="K843" i="14"/>
  <c r="O843" i="14"/>
  <c r="Q843" i="14"/>
  <c r="V843" i="14"/>
  <c r="G847" i="14"/>
  <c r="I847" i="14"/>
  <c r="K847" i="14"/>
  <c r="O847" i="14"/>
  <c r="Q847" i="14"/>
  <c r="V847" i="14"/>
  <c r="G852" i="14"/>
  <c r="M852" i="14" s="1"/>
  <c r="I852" i="14"/>
  <c r="K852" i="14"/>
  <c r="O852" i="14"/>
  <c r="Q852" i="14"/>
  <c r="V852" i="14"/>
  <c r="G857" i="14"/>
  <c r="I857" i="14"/>
  <c r="K857" i="14"/>
  <c r="M857" i="14"/>
  <c r="O857" i="14"/>
  <c r="Q857" i="14"/>
  <c r="V857" i="14"/>
  <c r="G861" i="14"/>
  <c r="I861" i="14"/>
  <c r="K861" i="14"/>
  <c r="M861" i="14"/>
  <c r="O861" i="14"/>
  <c r="Q861" i="14"/>
  <c r="V861" i="14"/>
  <c r="G868" i="14"/>
  <c r="M868" i="14" s="1"/>
  <c r="I868" i="14"/>
  <c r="K868" i="14"/>
  <c r="O868" i="14"/>
  <c r="Q868" i="14"/>
  <c r="V868" i="14"/>
  <c r="G873" i="14"/>
  <c r="M873" i="14" s="1"/>
  <c r="I873" i="14"/>
  <c r="K873" i="14"/>
  <c r="O873" i="14"/>
  <c r="Q873" i="14"/>
  <c r="V873" i="14"/>
  <c r="G877" i="14"/>
  <c r="I877" i="14"/>
  <c r="K877" i="14"/>
  <c r="M877" i="14"/>
  <c r="O877" i="14"/>
  <c r="Q877" i="14"/>
  <c r="V877" i="14"/>
  <c r="G881" i="14"/>
  <c r="I881" i="14"/>
  <c r="K881" i="14"/>
  <c r="M881" i="14"/>
  <c r="O881" i="14"/>
  <c r="Q881" i="14"/>
  <c r="V881" i="14"/>
  <c r="G884" i="14"/>
  <c r="M884" i="14" s="1"/>
  <c r="I884" i="14"/>
  <c r="K884" i="14"/>
  <c r="O884" i="14"/>
  <c r="Q884" i="14"/>
  <c r="V884" i="14"/>
  <c r="G888" i="14"/>
  <c r="M888" i="14" s="1"/>
  <c r="I888" i="14"/>
  <c r="K888" i="14"/>
  <c r="O888" i="14"/>
  <c r="Q888" i="14"/>
  <c r="V888" i="14"/>
  <c r="G891" i="14"/>
  <c r="M891" i="14" s="1"/>
  <c r="I891" i="14"/>
  <c r="K891" i="14"/>
  <c r="O891" i="14"/>
  <c r="Q891" i="14"/>
  <c r="V891" i="14"/>
  <c r="G893" i="14"/>
  <c r="I893" i="14"/>
  <c r="K893" i="14"/>
  <c r="M893" i="14"/>
  <c r="O893" i="14"/>
  <c r="Q893" i="14"/>
  <c r="V893" i="14"/>
  <c r="G895" i="14"/>
  <c r="M895" i="14" s="1"/>
  <c r="I895" i="14"/>
  <c r="K895" i="14"/>
  <c r="O895" i="14"/>
  <c r="Q895" i="14"/>
  <c r="V895" i="14"/>
  <c r="G898" i="14"/>
  <c r="M898" i="14" s="1"/>
  <c r="I898" i="14"/>
  <c r="K898" i="14"/>
  <c r="O898" i="14"/>
  <c r="Q898" i="14"/>
  <c r="V898" i="14"/>
  <c r="G901" i="14"/>
  <c r="M901" i="14" s="1"/>
  <c r="I901" i="14"/>
  <c r="K901" i="14"/>
  <c r="O901" i="14"/>
  <c r="Q901" i="14"/>
  <c r="V901" i="14"/>
  <c r="G904" i="14"/>
  <c r="I904" i="14"/>
  <c r="K904" i="14"/>
  <c r="M904" i="14"/>
  <c r="O904" i="14"/>
  <c r="Q904" i="14"/>
  <c r="V904" i="14"/>
  <c r="G907" i="14"/>
  <c r="M907" i="14" s="1"/>
  <c r="I907" i="14"/>
  <c r="K907" i="14"/>
  <c r="O907" i="14"/>
  <c r="Q907" i="14"/>
  <c r="V907" i="14"/>
  <c r="G910" i="14"/>
  <c r="M910" i="14" s="1"/>
  <c r="I910" i="14"/>
  <c r="K910" i="14"/>
  <c r="O910" i="14"/>
  <c r="Q910" i="14"/>
  <c r="V910" i="14"/>
  <c r="G913" i="14"/>
  <c r="M913" i="14" s="1"/>
  <c r="I913" i="14"/>
  <c r="K913" i="14"/>
  <c r="O913" i="14"/>
  <c r="Q913" i="14"/>
  <c r="V913" i="14"/>
  <c r="G915" i="14"/>
  <c r="I915" i="14"/>
  <c r="K915" i="14"/>
  <c r="M915" i="14"/>
  <c r="O915" i="14"/>
  <c r="Q915" i="14"/>
  <c r="V915" i="14"/>
  <c r="G920" i="14"/>
  <c r="M920" i="14" s="1"/>
  <c r="I920" i="14"/>
  <c r="K920" i="14"/>
  <c r="O920" i="14"/>
  <c r="Q920" i="14"/>
  <c r="V920" i="14"/>
  <c r="G922" i="14"/>
  <c r="M922" i="14" s="1"/>
  <c r="I922" i="14"/>
  <c r="K922" i="14"/>
  <c r="O922" i="14"/>
  <c r="Q922" i="14"/>
  <c r="V922" i="14"/>
  <c r="G927" i="14"/>
  <c r="I927" i="14"/>
  <c r="K927" i="14"/>
  <c r="M927" i="14"/>
  <c r="O927" i="14"/>
  <c r="Q927" i="14"/>
  <c r="V927" i="14"/>
  <c r="G930" i="14"/>
  <c r="I930" i="14"/>
  <c r="K930" i="14"/>
  <c r="M930" i="14"/>
  <c r="O930" i="14"/>
  <c r="Q930" i="14"/>
  <c r="V930" i="14"/>
  <c r="G932" i="14"/>
  <c r="M932" i="14" s="1"/>
  <c r="I932" i="14"/>
  <c r="K932" i="14"/>
  <c r="O932" i="14"/>
  <c r="Q932" i="14"/>
  <c r="V932" i="14"/>
  <c r="G935" i="14"/>
  <c r="M935" i="14" s="1"/>
  <c r="I935" i="14"/>
  <c r="K935" i="14"/>
  <c r="O935" i="14"/>
  <c r="Q935" i="14"/>
  <c r="V935" i="14"/>
  <c r="G939" i="14"/>
  <c r="M939" i="14" s="1"/>
  <c r="I939" i="14"/>
  <c r="K939" i="14"/>
  <c r="O939" i="14"/>
  <c r="Q939" i="14"/>
  <c r="V939" i="14"/>
  <c r="G941" i="14"/>
  <c r="M941" i="14" s="1"/>
  <c r="I941" i="14"/>
  <c r="K941" i="14"/>
  <c r="O941" i="14"/>
  <c r="Q941" i="14"/>
  <c r="V941" i="14"/>
  <c r="G950" i="14"/>
  <c r="M950" i="14" s="1"/>
  <c r="I950" i="14"/>
  <c r="K950" i="14"/>
  <c r="O950" i="14"/>
  <c r="Q950" i="14"/>
  <c r="V950" i="14"/>
  <c r="G952" i="14"/>
  <c r="M952" i="14" s="1"/>
  <c r="I952" i="14"/>
  <c r="K952" i="14"/>
  <c r="O952" i="14"/>
  <c r="Q952" i="14"/>
  <c r="V952" i="14"/>
  <c r="G960" i="14"/>
  <c r="I960" i="14"/>
  <c r="K960" i="14"/>
  <c r="M960" i="14"/>
  <c r="O960" i="14"/>
  <c r="Q960" i="14"/>
  <c r="V960" i="14"/>
  <c r="G968" i="14"/>
  <c r="M968" i="14" s="1"/>
  <c r="I968" i="14"/>
  <c r="K968" i="14"/>
  <c r="O968" i="14"/>
  <c r="Q968" i="14"/>
  <c r="V968" i="14"/>
  <c r="G972" i="14"/>
  <c r="M972" i="14" s="1"/>
  <c r="I972" i="14"/>
  <c r="K972" i="14"/>
  <c r="O972" i="14"/>
  <c r="Q972" i="14"/>
  <c r="V972" i="14"/>
  <c r="G995" i="14"/>
  <c r="M995" i="14" s="1"/>
  <c r="I995" i="14"/>
  <c r="K995" i="14"/>
  <c r="O995" i="14"/>
  <c r="Q995" i="14"/>
  <c r="V995" i="14"/>
  <c r="G999" i="14"/>
  <c r="M999" i="14" s="1"/>
  <c r="I999" i="14"/>
  <c r="K999" i="14"/>
  <c r="O999" i="14"/>
  <c r="Q999" i="14"/>
  <c r="V999" i="14"/>
  <c r="G1005" i="14"/>
  <c r="I1005" i="14"/>
  <c r="K1005" i="14"/>
  <c r="M1005" i="14"/>
  <c r="O1005" i="14"/>
  <c r="Q1005" i="14"/>
  <c r="V1005" i="14"/>
  <c r="G1009" i="14"/>
  <c r="M1009" i="14" s="1"/>
  <c r="I1009" i="14"/>
  <c r="K1009" i="14"/>
  <c r="O1009" i="14"/>
  <c r="Q1009" i="14"/>
  <c r="V1009" i="14"/>
  <c r="G1013" i="14"/>
  <c r="M1013" i="14" s="1"/>
  <c r="I1013" i="14"/>
  <c r="K1013" i="14"/>
  <c r="O1013" i="14"/>
  <c r="Q1013" i="14"/>
  <c r="V1013" i="14"/>
  <c r="G1017" i="14"/>
  <c r="M1017" i="14" s="1"/>
  <c r="I1017" i="14"/>
  <c r="K1017" i="14"/>
  <c r="O1017" i="14"/>
  <c r="Q1017" i="14"/>
  <c r="V1017" i="14"/>
  <c r="G1022" i="14"/>
  <c r="I1022" i="14"/>
  <c r="K1022" i="14"/>
  <c r="M1022" i="14"/>
  <c r="O1022" i="14"/>
  <c r="Q1022" i="14"/>
  <c r="V1022" i="14"/>
  <c r="G1026" i="14"/>
  <c r="M1026" i="14" s="1"/>
  <c r="I1026" i="14"/>
  <c r="K1026" i="14"/>
  <c r="O1026" i="14"/>
  <c r="Q1026" i="14"/>
  <c r="V1026" i="14"/>
  <c r="G1031" i="14"/>
  <c r="M1031" i="14" s="1"/>
  <c r="I1031" i="14"/>
  <c r="K1031" i="14"/>
  <c r="O1031" i="14"/>
  <c r="Q1031" i="14"/>
  <c r="V1031" i="14"/>
  <c r="G1035" i="14"/>
  <c r="M1035" i="14" s="1"/>
  <c r="I1035" i="14"/>
  <c r="K1035" i="14"/>
  <c r="O1035" i="14"/>
  <c r="Q1035" i="14"/>
  <c r="V1035" i="14"/>
  <c r="G1039" i="14"/>
  <c r="I1039" i="14"/>
  <c r="K1039" i="14"/>
  <c r="M1039" i="14"/>
  <c r="O1039" i="14"/>
  <c r="Q1039" i="14"/>
  <c r="V1039" i="14"/>
  <c r="G1043" i="14"/>
  <c r="M1043" i="14" s="1"/>
  <c r="I1043" i="14"/>
  <c r="K1043" i="14"/>
  <c r="O1043" i="14"/>
  <c r="Q1043" i="14"/>
  <c r="V1043" i="14"/>
  <c r="G1047" i="14"/>
  <c r="M1047" i="14" s="1"/>
  <c r="I1047" i="14"/>
  <c r="K1047" i="14"/>
  <c r="O1047" i="14"/>
  <c r="Q1047" i="14"/>
  <c r="V1047" i="14"/>
  <c r="G1051" i="14"/>
  <c r="I1051" i="14"/>
  <c r="K1051" i="14"/>
  <c r="M1051" i="14"/>
  <c r="O1051" i="14"/>
  <c r="Q1051" i="14"/>
  <c r="V1051" i="14"/>
  <c r="G1055" i="14"/>
  <c r="I1055" i="14"/>
  <c r="K1055" i="14"/>
  <c r="M1055" i="14"/>
  <c r="O1055" i="14"/>
  <c r="Q1055" i="14"/>
  <c r="V1055" i="14"/>
  <c r="G1059" i="14"/>
  <c r="M1059" i="14" s="1"/>
  <c r="I1059" i="14"/>
  <c r="K1059" i="14"/>
  <c r="O1059" i="14"/>
  <c r="Q1059" i="14"/>
  <c r="V1059" i="14"/>
  <c r="G1063" i="14"/>
  <c r="M1063" i="14" s="1"/>
  <c r="I1063" i="14"/>
  <c r="K1063" i="14"/>
  <c r="O1063" i="14"/>
  <c r="Q1063" i="14"/>
  <c r="V1063" i="14"/>
  <c r="G1067" i="14"/>
  <c r="M1067" i="14" s="1"/>
  <c r="I1067" i="14"/>
  <c r="K1067" i="14"/>
  <c r="O1067" i="14"/>
  <c r="Q1067" i="14"/>
  <c r="V1067" i="14"/>
  <c r="G1076" i="14"/>
  <c r="M1076" i="14" s="1"/>
  <c r="I1076" i="14"/>
  <c r="K1076" i="14"/>
  <c r="O1076" i="14"/>
  <c r="Q1076" i="14"/>
  <c r="V1076" i="14"/>
  <c r="G1084" i="14"/>
  <c r="M1084" i="14" s="1"/>
  <c r="I1084" i="14"/>
  <c r="K1084" i="14"/>
  <c r="O1084" i="14"/>
  <c r="Q1084" i="14"/>
  <c r="V1084" i="14"/>
  <c r="G1090" i="14"/>
  <c r="M1090" i="14" s="1"/>
  <c r="I1090" i="14"/>
  <c r="K1090" i="14"/>
  <c r="O1090" i="14"/>
  <c r="Q1090" i="14"/>
  <c r="V1090" i="14"/>
  <c r="G1105" i="14"/>
  <c r="M1105" i="14" s="1"/>
  <c r="I1105" i="14"/>
  <c r="K1105" i="14"/>
  <c r="O1105" i="14"/>
  <c r="Q1105" i="14"/>
  <c r="V1105" i="14"/>
  <c r="G1106" i="14"/>
  <c r="M1106" i="14" s="1"/>
  <c r="I1106" i="14"/>
  <c r="K1106" i="14"/>
  <c r="O1106" i="14"/>
  <c r="Q1106" i="14"/>
  <c r="V1106" i="14"/>
  <c r="G1107" i="14"/>
  <c r="M1107" i="14" s="1"/>
  <c r="I1107" i="14"/>
  <c r="K1107" i="14"/>
  <c r="O1107" i="14"/>
  <c r="Q1107" i="14"/>
  <c r="V1107" i="14"/>
  <c r="G1110" i="14"/>
  <c r="M1110" i="14" s="1"/>
  <c r="I1110" i="14"/>
  <c r="K1110" i="14"/>
  <c r="O1110" i="14"/>
  <c r="Q1110" i="14"/>
  <c r="V1110" i="14"/>
  <c r="G1116" i="14"/>
  <c r="I1116" i="14"/>
  <c r="K1116" i="14"/>
  <c r="M1116" i="14"/>
  <c r="O1116" i="14"/>
  <c r="Q1116" i="14"/>
  <c r="V1116" i="14"/>
  <c r="G1119" i="14"/>
  <c r="I1119" i="14"/>
  <c r="K1119" i="14"/>
  <c r="M1119" i="14"/>
  <c r="O1119" i="14"/>
  <c r="Q1119" i="14"/>
  <c r="V1119" i="14"/>
  <c r="G1121" i="14"/>
  <c r="M1121" i="14" s="1"/>
  <c r="I1121" i="14"/>
  <c r="K1121" i="14"/>
  <c r="O1121" i="14"/>
  <c r="Q1121" i="14"/>
  <c r="V1121" i="14"/>
  <c r="G1124" i="14"/>
  <c r="M1124" i="14" s="1"/>
  <c r="I1124" i="14"/>
  <c r="K1124" i="14"/>
  <c r="O1124" i="14"/>
  <c r="Q1124" i="14"/>
  <c r="V1124" i="14"/>
  <c r="G1127" i="14"/>
  <c r="I1127" i="14"/>
  <c r="K1127" i="14"/>
  <c r="M1127" i="14"/>
  <c r="O1127" i="14"/>
  <c r="Q1127" i="14"/>
  <c r="V1127" i="14"/>
  <c r="G1130" i="14"/>
  <c r="I1130" i="14"/>
  <c r="K1130" i="14"/>
  <c r="M1130" i="14"/>
  <c r="O1130" i="14"/>
  <c r="Q1130" i="14"/>
  <c r="V1130" i="14"/>
  <c r="G1132" i="14"/>
  <c r="M1132" i="14" s="1"/>
  <c r="I1132" i="14"/>
  <c r="K1132" i="14"/>
  <c r="O1132" i="14"/>
  <c r="Q1132" i="14"/>
  <c r="V1132" i="14"/>
  <c r="G1134" i="14"/>
  <c r="M1134" i="14" s="1"/>
  <c r="I1134" i="14"/>
  <c r="K1134" i="14"/>
  <c r="O1134" i="14"/>
  <c r="Q1134" i="14"/>
  <c r="V1134" i="14"/>
  <c r="G1137" i="14"/>
  <c r="M1137" i="14" s="1"/>
  <c r="I1137" i="14"/>
  <c r="I1136" i="14" s="1"/>
  <c r="K1137" i="14"/>
  <c r="O1137" i="14"/>
  <c r="Q1137" i="14"/>
  <c r="V1137" i="14"/>
  <c r="G1144" i="14"/>
  <c r="I1144" i="14"/>
  <c r="K1144" i="14"/>
  <c r="M1144" i="14"/>
  <c r="O1144" i="14"/>
  <c r="Q1144" i="14"/>
  <c r="V1144" i="14"/>
  <c r="G1152" i="14"/>
  <c r="I1152" i="14"/>
  <c r="K1152" i="14"/>
  <c r="M1152" i="14"/>
  <c r="O1152" i="14"/>
  <c r="Q1152" i="14"/>
  <c r="V1152" i="14"/>
  <c r="G1154" i="14"/>
  <c r="I1154" i="14"/>
  <c r="K1154" i="14"/>
  <c r="O1154" i="14"/>
  <c r="Q1154" i="14"/>
  <c r="V1154" i="14"/>
  <c r="G1156" i="14"/>
  <c r="I1156" i="14"/>
  <c r="K1156" i="14"/>
  <c r="M1156" i="14"/>
  <c r="O1156" i="14"/>
  <c r="Q1156" i="14"/>
  <c r="V1156" i="14"/>
  <c r="G1157" i="14"/>
  <c r="I1157" i="14"/>
  <c r="K1157" i="14"/>
  <c r="M1157" i="14"/>
  <c r="O1157" i="14"/>
  <c r="Q1157" i="14"/>
  <c r="V1157" i="14"/>
  <c r="G1159" i="14"/>
  <c r="I1159" i="14"/>
  <c r="K1159" i="14"/>
  <c r="M1159" i="14"/>
  <c r="O1159" i="14"/>
  <c r="Q1159" i="14"/>
  <c r="V1159" i="14"/>
  <c r="G1161" i="14"/>
  <c r="M1161" i="14" s="1"/>
  <c r="I1161" i="14"/>
  <c r="K1161" i="14"/>
  <c r="O1161" i="14"/>
  <c r="Q1161" i="14"/>
  <c r="V1161" i="14"/>
  <c r="G1163" i="14"/>
  <c r="I1163" i="14"/>
  <c r="K1163" i="14"/>
  <c r="M1163" i="14"/>
  <c r="O1163" i="14"/>
  <c r="Q1163" i="14"/>
  <c r="V1163" i="14"/>
  <c r="G1169" i="14"/>
  <c r="M1169" i="14" s="1"/>
  <c r="I1169" i="14"/>
  <c r="K1169" i="14"/>
  <c r="O1169" i="14"/>
  <c r="Q1169" i="14"/>
  <c r="V1169" i="14"/>
  <c r="G1172" i="14"/>
  <c r="M1172" i="14" s="1"/>
  <c r="I1172" i="14"/>
  <c r="K1172" i="14"/>
  <c r="O1172" i="14"/>
  <c r="Q1172" i="14"/>
  <c r="V1172" i="14"/>
  <c r="G1174" i="14"/>
  <c r="M1174" i="14" s="1"/>
  <c r="I1174" i="14"/>
  <c r="K1174" i="14"/>
  <c r="O1174" i="14"/>
  <c r="Q1174" i="14"/>
  <c r="V1174" i="14"/>
  <c r="G1176" i="14"/>
  <c r="M1176" i="14" s="1"/>
  <c r="I1176" i="14"/>
  <c r="K1176" i="14"/>
  <c r="O1176" i="14"/>
  <c r="Q1176" i="14"/>
  <c r="V1176" i="14"/>
  <c r="G1179" i="14"/>
  <c r="M1179" i="14" s="1"/>
  <c r="I1179" i="14"/>
  <c r="K1179" i="14"/>
  <c r="O1179" i="14"/>
  <c r="Q1179" i="14"/>
  <c r="V1179" i="14"/>
  <c r="G1180" i="14"/>
  <c r="I1180" i="14"/>
  <c r="K1180" i="14"/>
  <c r="M1180" i="14"/>
  <c r="O1180" i="14"/>
  <c r="Q1180" i="14"/>
  <c r="V1180" i="14"/>
  <c r="G1181" i="14"/>
  <c r="M1181" i="14" s="1"/>
  <c r="I1181" i="14"/>
  <c r="K1181" i="14"/>
  <c r="O1181" i="14"/>
  <c r="Q1181" i="14"/>
  <c r="V1181" i="14"/>
  <c r="G1182" i="14"/>
  <c r="M1182" i="14" s="1"/>
  <c r="I1182" i="14"/>
  <c r="K1182" i="14"/>
  <c r="O1182" i="14"/>
  <c r="Q1182" i="14"/>
  <c r="V1182" i="14"/>
  <c r="G1186" i="14"/>
  <c r="M1186" i="14" s="1"/>
  <c r="I1186" i="14"/>
  <c r="K1186" i="14"/>
  <c r="O1186" i="14"/>
  <c r="Q1186" i="14"/>
  <c r="V1186" i="14"/>
  <c r="G1190" i="14"/>
  <c r="M1190" i="14" s="1"/>
  <c r="I1190" i="14"/>
  <c r="K1190" i="14"/>
  <c r="O1190" i="14"/>
  <c r="Q1190" i="14"/>
  <c r="V1190" i="14"/>
  <c r="G1193" i="14"/>
  <c r="M1193" i="14" s="1"/>
  <c r="I1193" i="14"/>
  <c r="K1193" i="14"/>
  <c r="O1193" i="14"/>
  <c r="Q1193" i="14"/>
  <c r="V1193" i="14"/>
  <c r="G1196" i="14"/>
  <c r="M1196" i="14" s="1"/>
  <c r="I1196" i="14"/>
  <c r="K1196" i="14"/>
  <c r="O1196" i="14"/>
  <c r="Q1196" i="14"/>
  <c r="V1196" i="14"/>
  <c r="G1200" i="14"/>
  <c r="M1200" i="14" s="1"/>
  <c r="I1200" i="14"/>
  <c r="K1200" i="14"/>
  <c r="O1200" i="14"/>
  <c r="Q1200" i="14"/>
  <c r="V1200" i="14"/>
  <c r="G1203" i="14"/>
  <c r="I1203" i="14"/>
  <c r="K1203" i="14"/>
  <c r="M1203" i="14"/>
  <c r="O1203" i="14"/>
  <c r="Q1203" i="14"/>
  <c r="V1203" i="14"/>
  <c r="G1205" i="14"/>
  <c r="M1205" i="14" s="1"/>
  <c r="I1205" i="14"/>
  <c r="K1205" i="14"/>
  <c r="O1205" i="14"/>
  <c r="Q1205" i="14"/>
  <c r="V1205" i="14"/>
  <c r="G1208" i="14"/>
  <c r="M1208" i="14" s="1"/>
  <c r="I1208" i="14"/>
  <c r="K1208" i="14"/>
  <c r="O1208" i="14"/>
  <c r="Q1208" i="14"/>
  <c r="V1208" i="14"/>
  <c r="G1210" i="14"/>
  <c r="M1210" i="14" s="1"/>
  <c r="I1210" i="14"/>
  <c r="K1210" i="14"/>
  <c r="O1210" i="14"/>
  <c r="Q1210" i="14"/>
  <c r="V1210" i="14"/>
  <c r="G1211" i="14"/>
  <c r="I1211" i="14"/>
  <c r="K1211" i="14"/>
  <c r="M1211" i="14"/>
  <c r="O1211" i="14"/>
  <c r="Q1211" i="14"/>
  <c r="V1211" i="14"/>
  <c r="G1212" i="14"/>
  <c r="M1212" i="14" s="1"/>
  <c r="I1212" i="14"/>
  <c r="K1212" i="14"/>
  <c r="O1212" i="14"/>
  <c r="Q1212" i="14"/>
  <c r="V1212" i="14"/>
  <c r="G1213" i="14"/>
  <c r="I1213" i="14"/>
  <c r="K1213" i="14"/>
  <c r="M1213" i="14"/>
  <c r="O1213" i="14"/>
  <c r="Q1213" i="14"/>
  <c r="V1213" i="14"/>
  <c r="G1214" i="14"/>
  <c r="I1214" i="14"/>
  <c r="K1214" i="14"/>
  <c r="M1214" i="14"/>
  <c r="O1214" i="14"/>
  <c r="Q1214" i="14"/>
  <c r="V1214" i="14"/>
  <c r="G1215" i="14"/>
  <c r="M1215" i="14" s="1"/>
  <c r="I1215" i="14"/>
  <c r="K1215" i="14"/>
  <c r="O1215" i="14"/>
  <c r="Q1215" i="14"/>
  <c r="V1215" i="14"/>
  <c r="G1216" i="14"/>
  <c r="I1216" i="14"/>
  <c r="K1216" i="14"/>
  <c r="M1216" i="14"/>
  <c r="O1216" i="14"/>
  <c r="Q1216" i="14"/>
  <c r="V1216" i="14"/>
  <c r="G1217" i="14"/>
  <c r="M1217" i="14" s="1"/>
  <c r="I1217" i="14"/>
  <c r="K1217" i="14"/>
  <c r="O1217" i="14"/>
  <c r="Q1217" i="14"/>
  <c r="V1217" i="14"/>
  <c r="G1218" i="14"/>
  <c r="I1218" i="14"/>
  <c r="K1218" i="14"/>
  <c r="M1218" i="14"/>
  <c r="O1218" i="14"/>
  <c r="Q1218" i="14"/>
  <c r="V1218" i="14"/>
  <c r="G1219" i="14"/>
  <c r="M1219" i="14" s="1"/>
  <c r="I1219" i="14"/>
  <c r="K1219" i="14"/>
  <c r="O1219" i="14"/>
  <c r="Q1219" i="14"/>
  <c r="V1219" i="14"/>
  <c r="G1220" i="14"/>
  <c r="I1220" i="14"/>
  <c r="K1220" i="14"/>
  <c r="M1220" i="14"/>
  <c r="O1220" i="14"/>
  <c r="Q1220" i="14"/>
  <c r="V1220" i="14"/>
  <c r="G1221" i="14"/>
  <c r="M1221" i="14" s="1"/>
  <c r="I1221" i="14"/>
  <c r="K1221" i="14"/>
  <c r="O1221" i="14"/>
  <c r="Q1221" i="14"/>
  <c r="V1221" i="14"/>
  <c r="G1222" i="14"/>
  <c r="I1222" i="14"/>
  <c r="K1222" i="14"/>
  <c r="M1222" i="14"/>
  <c r="O1222" i="14"/>
  <c r="Q1222" i="14"/>
  <c r="V1222" i="14"/>
  <c r="G1223" i="14"/>
  <c r="I1223" i="14"/>
  <c r="K1223" i="14"/>
  <c r="M1223" i="14"/>
  <c r="O1223" i="14"/>
  <c r="Q1223" i="14"/>
  <c r="V1223" i="14"/>
  <c r="G1224" i="14"/>
  <c r="M1224" i="14" s="1"/>
  <c r="I1224" i="14"/>
  <c r="K1224" i="14"/>
  <c r="O1224" i="14"/>
  <c r="Q1224" i="14"/>
  <c r="V1224" i="14"/>
  <c r="G1225" i="14"/>
  <c r="M1225" i="14" s="1"/>
  <c r="I1225" i="14"/>
  <c r="K1225" i="14"/>
  <c r="O1225" i="14"/>
  <c r="Q1225" i="14"/>
  <c r="V1225" i="14"/>
  <c r="G1226" i="14"/>
  <c r="M1226" i="14" s="1"/>
  <c r="I1226" i="14"/>
  <c r="K1226" i="14"/>
  <c r="O1226" i="14"/>
  <c r="Q1226" i="14"/>
  <c r="V1226" i="14"/>
  <c r="G1230" i="14"/>
  <c r="I1230" i="14"/>
  <c r="K1230" i="14"/>
  <c r="M1230" i="14"/>
  <c r="O1230" i="14"/>
  <c r="Q1230" i="14"/>
  <c r="V1230" i="14"/>
  <c r="G1231" i="14"/>
  <c r="M1231" i="14" s="1"/>
  <c r="I1231" i="14"/>
  <c r="K1231" i="14"/>
  <c r="O1231" i="14"/>
  <c r="Q1231" i="14"/>
  <c r="V1231" i="14"/>
  <c r="G1233" i="14"/>
  <c r="M1233" i="14" s="1"/>
  <c r="I1233" i="14"/>
  <c r="K1233" i="14"/>
  <c r="O1233" i="14"/>
  <c r="Q1233" i="14"/>
  <c r="V1233" i="14"/>
  <c r="G1234" i="14"/>
  <c r="M1234" i="14" s="1"/>
  <c r="I1234" i="14"/>
  <c r="K1234" i="14"/>
  <c r="O1234" i="14"/>
  <c r="Q1234" i="14"/>
  <c r="V1234" i="14"/>
  <c r="G1236" i="14"/>
  <c r="M1236" i="14" s="1"/>
  <c r="I1236" i="14"/>
  <c r="K1236" i="14"/>
  <c r="O1236" i="14"/>
  <c r="Q1236" i="14"/>
  <c r="V1236" i="14"/>
  <c r="G1237" i="14"/>
  <c r="I1237" i="14"/>
  <c r="K1237" i="14"/>
  <c r="M1237" i="14"/>
  <c r="O1237" i="14"/>
  <c r="Q1237" i="14"/>
  <c r="V1237" i="14"/>
  <c r="G1238" i="14"/>
  <c r="I1238" i="14"/>
  <c r="K1238" i="14"/>
  <c r="M1238" i="14"/>
  <c r="O1238" i="14"/>
  <c r="Q1238" i="14"/>
  <c r="V1238" i="14"/>
  <c r="G1239" i="14"/>
  <c r="M1239" i="14" s="1"/>
  <c r="I1239" i="14"/>
  <c r="K1239" i="14"/>
  <c r="O1239" i="14"/>
  <c r="Q1239" i="14"/>
  <c r="V1239" i="14"/>
  <c r="G1241" i="14"/>
  <c r="M1241" i="14" s="1"/>
  <c r="I1241" i="14"/>
  <c r="K1241" i="14"/>
  <c r="O1241" i="14"/>
  <c r="Q1241" i="14"/>
  <c r="V1241" i="14"/>
  <c r="G1242" i="14"/>
  <c r="M1242" i="14" s="1"/>
  <c r="I1242" i="14"/>
  <c r="K1242" i="14"/>
  <c r="O1242" i="14"/>
  <c r="Q1242" i="14"/>
  <c r="V1242" i="14"/>
  <c r="G1243" i="14"/>
  <c r="M1243" i="14" s="1"/>
  <c r="I1243" i="14"/>
  <c r="K1243" i="14"/>
  <c r="O1243" i="14"/>
  <c r="Q1243" i="14"/>
  <c r="V1243" i="14"/>
  <c r="G1244" i="14"/>
  <c r="M1244" i="14" s="1"/>
  <c r="I1244" i="14"/>
  <c r="K1244" i="14"/>
  <c r="O1244" i="14"/>
  <c r="Q1244" i="14"/>
  <c r="V1244" i="14"/>
  <c r="G1245" i="14"/>
  <c r="M1245" i="14" s="1"/>
  <c r="I1245" i="14"/>
  <c r="K1245" i="14"/>
  <c r="O1245" i="14"/>
  <c r="Q1245" i="14"/>
  <c r="V1245" i="14"/>
  <c r="G1246" i="14"/>
  <c r="I1246" i="14"/>
  <c r="K1246" i="14"/>
  <c r="M1246" i="14"/>
  <c r="O1246" i="14"/>
  <c r="Q1246" i="14"/>
  <c r="V1246" i="14"/>
  <c r="G1247" i="14"/>
  <c r="M1247" i="14" s="1"/>
  <c r="I1247" i="14"/>
  <c r="K1247" i="14"/>
  <c r="O1247" i="14"/>
  <c r="Q1247" i="14"/>
  <c r="V1247" i="14"/>
  <c r="G1248" i="14"/>
  <c r="M1248" i="14" s="1"/>
  <c r="I1248" i="14"/>
  <c r="K1248" i="14"/>
  <c r="O1248" i="14"/>
  <c r="Q1248" i="14"/>
  <c r="V1248" i="14"/>
  <c r="G1249" i="14"/>
  <c r="I1249" i="14"/>
  <c r="K1249" i="14"/>
  <c r="M1249" i="14"/>
  <c r="O1249" i="14"/>
  <c r="Q1249" i="14"/>
  <c r="V1249" i="14"/>
  <c r="G1250" i="14"/>
  <c r="M1250" i="14" s="1"/>
  <c r="I1250" i="14"/>
  <c r="K1250" i="14"/>
  <c r="O1250" i="14"/>
  <c r="Q1250" i="14"/>
  <c r="V1250" i="14"/>
  <c r="G1251" i="14"/>
  <c r="I1251" i="14"/>
  <c r="K1251" i="14"/>
  <c r="M1251" i="14"/>
  <c r="O1251" i="14"/>
  <c r="Q1251" i="14"/>
  <c r="V1251" i="14"/>
  <c r="G1252" i="14"/>
  <c r="M1252" i="14" s="1"/>
  <c r="I1252" i="14"/>
  <c r="K1252" i="14"/>
  <c r="O1252" i="14"/>
  <c r="Q1252" i="14"/>
  <c r="V1252" i="14"/>
  <c r="G1253" i="14"/>
  <c r="I1253" i="14"/>
  <c r="K1253" i="14"/>
  <c r="M1253" i="14"/>
  <c r="O1253" i="14"/>
  <c r="Q1253" i="14"/>
  <c r="V1253" i="14"/>
  <c r="G1254" i="14"/>
  <c r="I1254" i="14"/>
  <c r="K1254" i="14"/>
  <c r="M1254" i="14"/>
  <c r="O1254" i="14"/>
  <c r="Q1254" i="14"/>
  <c r="V1254" i="14"/>
  <c r="G1255" i="14"/>
  <c r="M1255" i="14" s="1"/>
  <c r="I1255" i="14"/>
  <c r="K1255" i="14"/>
  <c r="O1255" i="14"/>
  <c r="Q1255" i="14"/>
  <c r="V1255" i="14"/>
  <c r="G1256" i="14"/>
  <c r="M1256" i="14" s="1"/>
  <c r="I1256" i="14"/>
  <c r="K1256" i="14"/>
  <c r="O1256" i="14"/>
  <c r="Q1256" i="14"/>
  <c r="V1256" i="14"/>
  <c r="G1257" i="14"/>
  <c r="M1257" i="14" s="1"/>
  <c r="I1257" i="14"/>
  <c r="K1257" i="14"/>
  <c r="O1257" i="14"/>
  <c r="Q1257" i="14"/>
  <c r="V1257" i="14"/>
  <c r="G1258" i="14"/>
  <c r="M1258" i="14" s="1"/>
  <c r="I1258" i="14"/>
  <c r="K1258" i="14"/>
  <c r="O1258" i="14"/>
  <c r="Q1258" i="14"/>
  <c r="V1258" i="14"/>
  <c r="G1259" i="14"/>
  <c r="M1259" i="14" s="1"/>
  <c r="I1259" i="14"/>
  <c r="K1259" i="14"/>
  <c r="O1259" i="14"/>
  <c r="Q1259" i="14"/>
  <c r="V1259" i="14"/>
  <c r="G1260" i="14"/>
  <c r="M1260" i="14" s="1"/>
  <c r="I1260" i="14"/>
  <c r="K1260" i="14"/>
  <c r="O1260" i="14"/>
  <c r="Q1260" i="14"/>
  <c r="V1260" i="14"/>
  <c r="G1261" i="14"/>
  <c r="M1261" i="14" s="1"/>
  <c r="I1261" i="14"/>
  <c r="K1261" i="14"/>
  <c r="O1261" i="14"/>
  <c r="Q1261" i="14"/>
  <c r="V1261" i="14"/>
  <c r="G1262" i="14"/>
  <c r="M1262" i="14" s="1"/>
  <c r="I1262" i="14"/>
  <c r="K1262" i="14"/>
  <c r="O1262" i="14"/>
  <c r="Q1262" i="14"/>
  <c r="V1262" i="14"/>
  <c r="G1263" i="14"/>
  <c r="M1263" i="14" s="1"/>
  <c r="I1263" i="14"/>
  <c r="K1263" i="14"/>
  <c r="O1263" i="14"/>
  <c r="Q1263" i="14"/>
  <c r="V1263" i="14"/>
  <c r="G1264" i="14"/>
  <c r="M1264" i="14" s="1"/>
  <c r="I1264" i="14"/>
  <c r="K1264" i="14"/>
  <c r="O1264" i="14"/>
  <c r="Q1264" i="14"/>
  <c r="V1264" i="14"/>
  <c r="G1265" i="14"/>
  <c r="I1265" i="14"/>
  <c r="K1265" i="14"/>
  <c r="M1265" i="14"/>
  <c r="O1265" i="14"/>
  <c r="Q1265" i="14"/>
  <c r="V1265" i="14"/>
  <c r="G1266" i="14"/>
  <c r="M1266" i="14" s="1"/>
  <c r="I1266" i="14"/>
  <c r="K1266" i="14"/>
  <c r="O1266" i="14"/>
  <c r="Q1266" i="14"/>
  <c r="V1266" i="14"/>
  <c r="G1267" i="14"/>
  <c r="I1267" i="14"/>
  <c r="K1267" i="14"/>
  <c r="M1267" i="14"/>
  <c r="O1267" i="14"/>
  <c r="Q1267" i="14"/>
  <c r="V1267" i="14"/>
  <c r="G1268" i="14"/>
  <c r="M1268" i="14" s="1"/>
  <c r="I1268" i="14"/>
  <c r="K1268" i="14"/>
  <c r="O1268" i="14"/>
  <c r="Q1268" i="14"/>
  <c r="V1268" i="14"/>
  <c r="G1269" i="14"/>
  <c r="M1269" i="14" s="1"/>
  <c r="I1269" i="14"/>
  <c r="K1269" i="14"/>
  <c r="O1269" i="14"/>
  <c r="Q1269" i="14"/>
  <c r="V1269" i="14"/>
  <c r="G1270" i="14"/>
  <c r="I1270" i="14"/>
  <c r="K1270" i="14"/>
  <c r="M1270" i="14"/>
  <c r="O1270" i="14"/>
  <c r="Q1270" i="14"/>
  <c r="V1270" i="14"/>
  <c r="G1271" i="14"/>
  <c r="M1271" i="14" s="1"/>
  <c r="I1271" i="14"/>
  <c r="K1271" i="14"/>
  <c r="O1271" i="14"/>
  <c r="Q1271" i="14"/>
  <c r="V1271" i="14"/>
  <c r="G1272" i="14"/>
  <c r="M1272" i="14" s="1"/>
  <c r="I1272" i="14"/>
  <c r="K1272" i="14"/>
  <c r="O1272" i="14"/>
  <c r="Q1272" i="14"/>
  <c r="V1272" i="14"/>
  <c r="G1273" i="14"/>
  <c r="M1273" i="14" s="1"/>
  <c r="I1273" i="14"/>
  <c r="K1273" i="14"/>
  <c r="O1273" i="14"/>
  <c r="Q1273" i="14"/>
  <c r="V1273" i="14"/>
  <c r="G1274" i="14"/>
  <c r="I1274" i="14"/>
  <c r="K1274" i="14"/>
  <c r="M1274" i="14"/>
  <c r="O1274" i="14"/>
  <c r="Q1274" i="14"/>
  <c r="V1274" i="14"/>
  <c r="G1275" i="14"/>
  <c r="M1275" i="14" s="1"/>
  <c r="I1275" i="14"/>
  <c r="K1275" i="14"/>
  <c r="O1275" i="14"/>
  <c r="Q1275" i="14"/>
  <c r="V1275" i="14"/>
  <c r="G1276" i="14"/>
  <c r="M1276" i="14" s="1"/>
  <c r="I1276" i="14"/>
  <c r="K1276" i="14"/>
  <c r="O1276" i="14"/>
  <c r="Q1276" i="14"/>
  <c r="V1276" i="14"/>
  <c r="G1277" i="14"/>
  <c r="M1277" i="14" s="1"/>
  <c r="I1277" i="14"/>
  <c r="K1277" i="14"/>
  <c r="O1277" i="14"/>
  <c r="Q1277" i="14"/>
  <c r="V1277" i="14"/>
  <c r="G1278" i="14"/>
  <c r="I1278" i="14"/>
  <c r="K1278" i="14"/>
  <c r="M1278" i="14"/>
  <c r="O1278" i="14"/>
  <c r="Q1278" i="14"/>
  <c r="V1278" i="14"/>
  <c r="G1279" i="14"/>
  <c r="M1279" i="14" s="1"/>
  <c r="I1279" i="14"/>
  <c r="K1279" i="14"/>
  <c r="O1279" i="14"/>
  <c r="Q1279" i="14"/>
  <c r="V1279" i="14"/>
  <c r="G1280" i="14"/>
  <c r="M1280" i="14" s="1"/>
  <c r="I1280" i="14"/>
  <c r="K1280" i="14"/>
  <c r="O1280" i="14"/>
  <c r="Q1280" i="14"/>
  <c r="V1280" i="14"/>
  <c r="G1281" i="14"/>
  <c r="I1281" i="14"/>
  <c r="K1281" i="14"/>
  <c r="M1281" i="14"/>
  <c r="O1281" i="14"/>
  <c r="Q1281" i="14"/>
  <c r="V1281" i="14"/>
  <c r="G1282" i="14"/>
  <c r="M1282" i="14" s="1"/>
  <c r="I1282" i="14"/>
  <c r="K1282" i="14"/>
  <c r="O1282" i="14"/>
  <c r="Q1282" i="14"/>
  <c r="V1282" i="14"/>
  <c r="G1283" i="14"/>
  <c r="M1283" i="14" s="1"/>
  <c r="I1283" i="14"/>
  <c r="K1283" i="14"/>
  <c r="O1283" i="14"/>
  <c r="Q1283" i="14"/>
  <c r="V1283" i="14"/>
  <c r="G1284" i="14"/>
  <c r="M1284" i="14" s="1"/>
  <c r="I1284" i="14"/>
  <c r="K1284" i="14"/>
  <c r="O1284" i="14"/>
  <c r="Q1284" i="14"/>
  <c r="V1284" i="14"/>
  <c r="G1285" i="14"/>
  <c r="I1285" i="14"/>
  <c r="K1285" i="14"/>
  <c r="M1285" i="14"/>
  <c r="O1285" i="14"/>
  <c r="Q1285" i="14"/>
  <c r="V1285" i="14"/>
  <c r="G1286" i="14"/>
  <c r="M1286" i="14" s="1"/>
  <c r="I1286" i="14"/>
  <c r="K1286" i="14"/>
  <c r="O1286" i="14"/>
  <c r="Q1286" i="14"/>
  <c r="V1286" i="14"/>
  <c r="G1287" i="14"/>
  <c r="M1287" i="14" s="1"/>
  <c r="I1287" i="14"/>
  <c r="K1287" i="14"/>
  <c r="O1287" i="14"/>
  <c r="Q1287" i="14"/>
  <c r="V1287" i="14"/>
  <c r="G1288" i="14"/>
  <c r="M1288" i="14" s="1"/>
  <c r="I1288" i="14"/>
  <c r="K1288" i="14"/>
  <c r="O1288" i="14"/>
  <c r="Q1288" i="14"/>
  <c r="V1288" i="14"/>
  <c r="G1289" i="14"/>
  <c r="M1289" i="14" s="1"/>
  <c r="I1289" i="14"/>
  <c r="K1289" i="14"/>
  <c r="O1289" i="14"/>
  <c r="Q1289" i="14"/>
  <c r="V1289" i="14"/>
  <c r="G1290" i="14"/>
  <c r="M1290" i="14" s="1"/>
  <c r="I1290" i="14"/>
  <c r="K1290" i="14"/>
  <c r="O1290" i="14"/>
  <c r="Q1290" i="14"/>
  <c r="V1290" i="14"/>
  <c r="G1291" i="14"/>
  <c r="M1291" i="14" s="1"/>
  <c r="I1291" i="14"/>
  <c r="K1291" i="14"/>
  <c r="O1291" i="14"/>
  <c r="Q1291" i="14"/>
  <c r="V1291" i="14"/>
  <c r="G1292" i="14"/>
  <c r="M1292" i="14" s="1"/>
  <c r="I1292" i="14"/>
  <c r="K1292" i="14"/>
  <c r="O1292" i="14"/>
  <c r="Q1292" i="14"/>
  <c r="V1292" i="14"/>
  <c r="G1293" i="14"/>
  <c r="M1293" i="14" s="1"/>
  <c r="I1293" i="14"/>
  <c r="K1293" i="14"/>
  <c r="O1293" i="14"/>
  <c r="Q1293" i="14"/>
  <c r="V1293" i="14"/>
  <c r="G1294" i="14"/>
  <c r="M1294" i="14" s="1"/>
  <c r="I1294" i="14"/>
  <c r="K1294" i="14"/>
  <c r="O1294" i="14"/>
  <c r="Q1294" i="14"/>
  <c r="V1294" i="14"/>
  <c r="G1295" i="14"/>
  <c r="M1295" i="14" s="1"/>
  <c r="I1295" i="14"/>
  <c r="K1295" i="14"/>
  <c r="O1295" i="14"/>
  <c r="Q1295" i="14"/>
  <c r="V1295" i="14"/>
  <c r="G1296" i="14"/>
  <c r="M1296" i="14" s="1"/>
  <c r="I1296" i="14"/>
  <c r="K1296" i="14"/>
  <c r="O1296" i="14"/>
  <c r="Q1296" i="14"/>
  <c r="V1296" i="14"/>
  <c r="G1297" i="14"/>
  <c r="M1297" i="14" s="1"/>
  <c r="I1297" i="14"/>
  <c r="K1297" i="14"/>
  <c r="O1297" i="14"/>
  <c r="Q1297" i="14"/>
  <c r="V1297" i="14"/>
  <c r="G1298" i="14"/>
  <c r="M1298" i="14" s="1"/>
  <c r="I1298" i="14"/>
  <c r="K1298" i="14"/>
  <c r="O1298" i="14"/>
  <c r="Q1298" i="14"/>
  <c r="V1298" i="14"/>
  <c r="G1299" i="14"/>
  <c r="M1299" i="14" s="1"/>
  <c r="I1299" i="14"/>
  <c r="K1299" i="14"/>
  <c r="O1299" i="14"/>
  <c r="Q1299" i="14"/>
  <c r="V1299" i="14"/>
  <c r="G1300" i="14"/>
  <c r="M1300" i="14" s="1"/>
  <c r="I1300" i="14"/>
  <c r="K1300" i="14"/>
  <c r="O1300" i="14"/>
  <c r="Q1300" i="14"/>
  <c r="V1300" i="14"/>
  <c r="G1301" i="14"/>
  <c r="I1301" i="14"/>
  <c r="K1301" i="14"/>
  <c r="M1301" i="14"/>
  <c r="O1301" i="14"/>
  <c r="Q1301" i="14"/>
  <c r="V1301" i="14"/>
  <c r="G1302" i="14"/>
  <c r="I1302" i="14"/>
  <c r="K1302" i="14"/>
  <c r="M1302" i="14"/>
  <c r="O1302" i="14"/>
  <c r="Q1302" i="14"/>
  <c r="V1302" i="14"/>
  <c r="G1303" i="14"/>
  <c r="I1303" i="14"/>
  <c r="K1303" i="14"/>
  <c r="M1303" i="14"/>
  <c r="O1303" i="14"/>
  <c r="Q1303" i="14"/>
  <c r="V1303" i="14"/>
  <c r="G1308" i="14"/>
  <c r="M1308" i="14" s="1"/>
  <c r="I1308" i="14"/>
  <c r="K1308" i="14"/>
  <c r="O1308" i="14"/>
  <c r="Q1308" i="14"/>
  <c r="V1308" i="14"/>
  <c r="G1314" i="14"/>
  <c r="M1314" i="14" s="1"/>
  <c r="I1314" i="14"/>
  <c r="K1314" i="14"/>
  <c r="O1314" i="14"/>
  <c r="Q1314" i="14"/>
  <c r="V1314" i="14"/>
  <c r="K1320" i="14"/>
  <c r="G1321" i="14"/>
  <c r="G1320" i="14" s="1"/>
  <c r="I1321" i="14"/>
  <c r="I1320" i="14" s="1"/>
  <c r="K1321" i="14"/>
  <c r="O1321" i="14"/>
  <c r="O1320" i="14" s="1"/>
  <c r="Q1321" i="14"/>
  <c r="Q1320" i="14" s="1"/>
  <c r="V1321" i="14"/>
  <c r="V1320" i="14" s="1"/>
  <c r="G1324" i="14"/>
  <c r="M1324" i="14" s="1"/>
  <c r="I1324" i="14"/>
  <c r="K1324" i="14"/>
  <c r="O1324" i="14"/>
  <c r="Q1324" i="14"/>
  <c r="V1324" i="14"/>
  <c r="G1326" i="14"/>
  <c r="M1326" i="14" s="1"/>
  <c r="I1326" i="14"/>
  <c r="K1326" i="14"/>
  <c r="O1326" i="14"/>
  <c r="Q1326" i="14"/>
  <c r="V1326" i="14"/>
  <c r="G1328" i="14"/>
  <c r="I1328" i="14"/>
  <c r="K1328" i="14"/>
  <c r="O1328" i="14"/>
  <c r="Q1328" i="14"/>
  <c r="V1328" i="14"/>
  <c r="G1337" i="14"/>
  <c r="M1337" i="14" s="1"/>
  <c r="I1337" i="14"/>
  <c r="K1337" i="14"/>
  <c r="O1337" i="14"/>
  <c r="Q1337" i="14"/>
  <c r="V1337" i="14"/>
  <c r="G1358" i="14"/>
  <c r="M1358" i="14" s="1"/>
  <c r="I1358" i="14"/>
  <c r="K1358" i="14"/>
  <c r="O1358" i="14"/>
  <c r="Q1358" i="14"/>
  <c r="V1358" i="14"/>
  <c r="G1360" i="14"/>
  <c r="I1360" i="14"/>
  <c r="K1360" i="14"/>
  <c r="M1360" i="14"/>
  <c r="O1360" i="14"/>
  <c r="Q1360" i="14"/>
  <c r="V1360" i="14"/>
  <c r="G1362" i="14"/>
  <c r="M1362" i="14" s="1"/>
  <c r="I1362" i="14"/>
  <c r="K1362" i="14"/>
  <c r="O1362" i="14"/>
  <c r="Q1362" i="14"/>
  <c r="V1362" i="14"/>
  <c r="G1373" i="14"/>
  <c r="M1373" i="14" s="1"/>
  <c r="I1373" i="14"/>
  <c r="K1373" i="14"/>
  <c r="O1373" i="14"/>
  <c r="Q1373" i="14"/>
  <c r="V1373" i="14"/>
  <c r="G1377" i="14"/>
  <c r="M1377" i="14" s="1"/>
  <c r="I1377" i="14"/>
  <c r="K1377" i="14"/>
  <c r="O1377" i="14"/>
  <c r="Q1377" i="14"/>
  <c r="V1377" i="14"/>
  <c r="G1383" i="14"/>
  <c r="I1383" i="14"/>
  <c r="K1383" i="14"/>
  <c r="M1383" i="14"/>
  <c r="O1383" i="14"/>
  <c r="Q1383" i="14"/>
  <c r="V1383" i="14"/>
  <c r="G1386" i="14"/>
  <c r="M1386" i="14" s="1"/>
  <c r="I1386" i="14"/>
  <c r="K1386" i="14"/>
  <c r="O1386" i="14"/>
  <c r="Q1386" i="14"/>
  <c r="V1386" i="14"/>
  <c r="G1389" i="14"/>
  <c r="M1389" i="14" s="1"/>
  <c r="I1389" i="14"/>
  <c r="K1389" i="14"/>
  <c r="O1389" i="14"/>
  <c r="Q1389" i="14"/>
  <c r="V1389" i="14"/>
  <c r="G1391" i="14"/>
  <c r="I1391" i="14"/>
  <c r="K1391" i="14"/>
  <c r="M1391" i="14"/>
  <c r="O1391" i="14"/>
  <c r="Q1391" i="14"/>
  <c r="V1391" i="14"/>
  <c r="G1399" i="14"/>
  <c r="M1399" i="14" s="1"/>
  <c r="I1399" i="14"/>
  <c r="K1399" i="14"/>
  <c r="O1399" i="14"/>
  <c r="Q1399" i="14"/>
  <c r="V1399" i="14"/>
  <c r="G1403" i="14"/>
  <c r="M1403" i="14" s="1"/>
  <c r="I1403" i="14"/>
  <c r="K1403" i="14"/>
  <c r="O1403" i="14"/>
  <c r="Q1403" i="14"/>
  <c r="V1403" i="14"/>
  <c r="G1409" i="14"/>
  <c r="M1409" i="14" s="1"/>
  <c r="I1409" i="14"/>
  <c r="K1409" i="14"/>
  <c r="O1409" i="14"/>
  <c r="Q1409" i="14"/>
  <c r="V1409" i="14"/>
  <c r="G1411" i="14"/>
  <c r="I1411" i="14"/>
  <c r="K1411" i="14"/>
  <c r="M1411" i="14"/>
  <c r="O1411" i="14"/>
  <c r="Q1411" i="14"/>
  <c r="V1411" i="14"/>
  <c r="G1418" i="14"/>
  <c r="M1418" i="14" s="1"/>
  <c r="I1418" i="14"/>
  <c r="K1418" i="14"/>
  <c r="O1418" i="14"/>
  <c r="Q1418" i="14"/>
  <c r="V1418" i="14"/>
  <c r="G1425" i="14"/>
  <c r="M1425" i="14" s="1"/>
  <c r="I1425" i="14"/>
  <c r="K1425" i="14"/>
  <c r="O1425" i="14"/>
  <c r="Q1425" i="14"/>
  <c r="V1425" i="14"/>
  <c r="G1426" i="14"/>
  <c r="M1426" i="14" s="1"/>
  <c r="I1426" i="14"/>
  <c r="K1426" i="14"/>
  <c r="O1426" i="14"/>
  <c r="Q1426" i="14"/>
  <c r="V1426" i="14"/>
  <c r="G1428" i="14"/>
  <c r="I1428" i="14"/>
  <c r="K1428" i="14"/>
  <c r="M1428" i="14"/>
  <c r="O1428" i="14"/>
  <c r="Q1428" i="14"/>
  <c r="V1428" i="14"/>
  <c r="G1430" i="14"/>
  <c r="M1430" i="14" s="1"/>
  <c r="I1430" i="14"/>
  <c r="K1430" i="14"/>
  <c r="O1430" i="14"/>
  <c r="Q1430" i="14"/>
  <c r="V1430" i="14"/>
  <c r="G1432" i="14"/>
  <c r="M1432" i="14" s="1"/>
  <c r="I1432" i="14"/>
  <c r="K1432" i="14"/>
  <c r="O1432" i="14"/>
  <c r="Q1432" i="14"/>
  <c r="V1432" i="14"/>
  <c r="G1435" i="14"/>
  <c r="M1435" i="14" s="1"/>
  <c r="I1435" i="14"/>
  <c r="K1435" i="14"/>
  <c r="O1435" i="14"/>
  <c r="Q1435" i="14"/>
  <c r="V1435" i="14"/>
  <c r="G1438" i="14"/>
  <c r="I1438" i="14"/>
  <c r="K1438" i="14"/>
  <c r="M1438" i="14"/>
  <c r="O1438" i="14"/>
  <c r="Q1438" i="14"/>
  <c r="V1438" i="14"/>
  <c r="G1445" i="14"/>
  <c r="M1445" i="14" s="1"/>
  <c r="I1445" i="14"/>
  <c r="K1445" i="14"/>
  <c r="O1445" i="14"/>
  <c r="Q1445" i="14"/>
  <c r="V1445" i="14"/>
  <c r="G1447" i="14"/>
  <c r="M1447" i="14" s="1"/>
  <c r="I1447" i="14"/>
  <c r="K1447" i="14"/>
  <c r="O1447" i="14"/>
  <c r="Q1447" i="14"/>
  <c r="V1447" i="14"/>
  <c r="G1453" i="14"/>
  <c r="M1453" i="14" s="1"/>
  <c r="I1453" i="14"/>
  <c r="K1453" i="14"/>
  <c r="O1453" i="14"/>
  <c r="Q1453" i="14"/>
  <c r="V1453" i="14"/>
  <c r="G1459" i="14"/>
  <c r="M1459" i="14" s="1"/>
  <c r="I1459" i="14"/>
  <c r="K1459" i="14"/>
  <c r="O1459" i="14"/>
  <c r="Q1459" i="14"/>
  <c r="V1459" i="14"/>
  <c r="G1461" i="14"/>
  <c r="M1461" i="14" s="1"/>
  <c r="I1461" i="14"/>
  <c r="K1461" i="14"/>
  <c r="O1461" i="14"/>
  <c r="Q1461" i="14"/>
  <c r="V1461" i="14"/>
  <c r="G1470" i="14"/>
  <c r="M1470" i="14" s="1"/>
  <c r="I1470" i="14"/>
  <c r="K1470" i="14"/>
  <c r="O1470" i="14"/>
  <c r="Q1470" i="14"/>
  <c r="V1470" i="14"/>
  <c r="G1477" i="14"/>
  <c r="I1477" i="14"/>
  <c r="K1477" i="14"/>
  <c r="M1477" i="14"/>
  <c r="O1477" i="14"/>
  <c r="Q1477" i="14"/>
  <c r="V1477" i="14"/>
  <c r="G1484" i="14"/>
  <c r="M1484" i="14" s="1"/>
  <c r="I1484" i="14"/>
  <c r="K1484" i="14"/>
  <c r="O1484" i="14"/>
  <c r="Q1484" i="14"/>
  <c r="V1484" i="14"/>
  <c r="G1491" i="14"/>
  <c r="M1491" i="14" s="1"/>
  <c r="I1491" i="14"/>
  <c r="K1491" i="14"/>
  <c r="O1491" i="14"/>
  <c r="Q1491" i="14"/>
  <c r="V1491" i="14"/>
  <c r="G1498" i="14"/>
  <c r="M1498" i="14" s="1"/>
  <c r="I1498" i="14"/>
  <c r="K1498" i="14"/>
  <c r="O1498" i="14"/>
  <c r="Q1498" i="14"/>
  <c r="V1498" i="14"/>
  <c r="G1506" i="14"/>
  <c r="M1506" i="14" s="1"/>
  <c r="I1506" i="14"/>
  <c r="K1506" i="14"/>
  <c r="O1506" i="14"/>
  <c r="Q1506" i="14"/>
  <c r="V1506" i="14"/>
  <c r="G1508" i="14"/>
  <c r="I1508" i="14"/>
  <c r="K1508" i="14"/>
  <c r="M1508" i="14"/>
  <c r="O1508" i="14"/>
  <c r="Q1508" i="14"/>
  <c r="V1508" i="14"/>
  <c r="G1511" i="14"/>
  <c r="M1511" i="14" s="1"/>
  <c r="I1511" i="14"/>
  <c r="K1511" i="14"/>
  <c r="O1511" i="14"/>
  <c r="Q1511" i="14"/>
  <c r="V1511" i="14"/>
  <c r="G1513" i="14"/>
  <c r="M1513" i="14" s="1"/>
  <c r="I1513" i="14"/>
  <c r="K1513" i="14"/>
  <c r="O1513" i="14"/>
  <c r="Q1513" i="14"/>
  <c r="V1513" i="14"/>
  <c r="G1517" i="14"/>
  <c r="I1517" i="14"/>
  <c r="K1517" i="14"/>
  <c r="M1517" i="14"/>
  <c r="O1517" i="14"/>
  <c r="Q1517" i="14"/>
  <c r="V1517" i="14"/>
  <c r="G1519" i="14"/>
  <c r="I1519" i="14"/>
  <c r="K1519" i="14"/>
  <c r="M1519" i="14"/>
  <c r="O1519" i="14"/>
  <c r="Q1519" i="14"/>
  <c r="V1519" i="14"/>
  <c r="G1521" i="14"/>
  <c r="M1521" i="14" s="1"/>
  <c r="I1521" i="14"/>
  <c r="K1521" i="14"/>
  <c r="O1521" i="14"/>
  <c r="Q1521" i="14"/>
  <c r="V1521" i="14"/>
  <c r="G1524" i="14"/>
  <c r="I1524" i="14"/>
  <c r="K1524" i="14"/>
  <c r="M1524" i="14"/>
  <c r="O1524" i="14"/>
  <c r="Q1524" i="14"/>
  <c r="V1524" i="14"/>
  <c r="G1529" i="14"/>
  <c r="M1529" i="14" s="1"/>
  <c r="I1529" i="14"/>
  <c r="K1529" i="14"/>
  <c r="O1529" i="14"/>
  <c r="Q1529" i="14"/>
  <c r="V1529" i="14"/>
  <c r="G1532" i="14"/>
  <c r="I1532" i="14"/>
  <c r="K1532" i="14"/>
  <c r="O1532" i="14"/>
  <c r="Q1532" i="14"/>
  <c r="V1532" i="14"/>
  <c r="G1535" i="14"/>
  <c r="M1535" i="14" s="1"/>
  <c r="I1535" i="14"/>
  <c r="K1535" i="14"/>
  <c r="O1535" i="14"/>
  <c r="Q1535" i="14"/>
  <c r="V1535" i="14"/>
  <c r="G1537" i="14"/>
  <c r="I1537" i="14"/>
  <c r="K1537" i="14"/>
  <c r="M1537" i="14"/>
  <c r="O1537" i="14"/>
  <c r="Q1537" i="14"/>
  <c r="V1537" i="14"/>
  <c r="G1539" i="14"/>
  <c r="I1539" i="14"/>
  <c r="K1539" i="14"/>
  <c r="M1539" i="14"/>
  <c r="O1539" i="14"/>
  <c r="Q1539" i="14"/>
  <c r="V1539" i="14"/>
  <c r="G1541" i="14"/>
  <c r="M1541" i="14" s="1"/>
  <c r="I1541" i="14"/>
  <c r="K1541" i="14"/>
  <c r="O1541" i="14"/>
  <c r="Q1541" i="14"/>
  <c r="V1541" i="14"/>
  <c r="G1543" i="14"/>
  <c r="M1543" i="14" s="1"/>
  <c r="I1543" i="14"/>
  <c r="K1543" i="14"/>
  <c r="O1543" i="14"/>
  <c r="Q1543" i="14"/>
  <c r="V1543" i="14"/>
  <c r="G1545" i="14"/>
  <c r="M1545" i="14" s="1"/>
  <c r="I1545" i="14"/>
  <c r="K1545" i="14"/>
  <c r="O1545" i="14"/>
  <c r="Q1545" i="14"/>
  <c r="V1545" i="14"/>
  <c r="G1548" i="14"/>
  <c r="I1548" i="14"/>
  <c r="K1548" i="14"/>
  <c r="M1548" i="14"/>
  <c r="O1548" i="14"/>
  <c r="Q1548" i="14"/>
  <c r="V1548" i="14"/>
  <c r="G1550" i="14"/>
  <c r="M1550" i="14" s="1"/>
  <c r="I1550" i="14"/>
  <c r="K1550" i="14"/>
  <c r="O1550" i="14"/>
  <c r="Q1550" i="14"/>
  <c r="V1550" i="14"/>
  <c r="G1552" i="14"/>
  <c r="M1552" i="14" s="1"/>
  <c r="I1552" i="14"/>
  <c r="K1552" i="14"/>
  <c r="O1552" i="14"/>
  <c r="Q1552" i="14"/>
  <c r="V1552" i="14"/>
  <c r="G1554" i="14"/>
  <c r="M1554" i="14" s="1"/>
  <c r="I1554" i="14"/>
  <c r="K1554" i="14"/>
  <c r="O1554" i="14"/>
  <c r="Q1554" i="14"/>
  <c r="V1554" i="14"/>
  <c r="G1556" i="14"/>
  <c r="I1556" i="14"/>
  <c r="K1556" i="14"/>
  <c r="M1556" i="14"/>
  <c r="O1556" i="14"/>
  <c r="Q1556" i="14"/>
  <c r="V1556" i="14"/>
  <c r="G1558" i="14"/>
  <c r="M1558" i="14" s="1"/>
  <c r="I1558" i="14"/>
  <c r="K1558" i="14"/>
  <c r="O1558" i="14"/>
  <c r="Q1558" i="14"/>
  <c r="V1558" i="14"/>
  <c r="G1560" i="14"/>
  <c r="M1560" i="14" s="1"/>
  <c r="I1560" i="14"/>
  <c r="K1560" i="14"/>
  <c r="O1560" i="14"/>
  <c r="Q1560" i="14"/>
  <c r="V1560" i="14"/>
  <c r="G1562" i="14"/>
  <c r="M1562" i="14" s="1"/>
  <c r="I1562" i="14"/>
  <c r="K1562" i="14"/>
  <c r="O1562" i="14"/>
  <c r="Q1562" i="14"/>
  <c r="V1562" i="14"/>
  <c r="G1564" i="14"/>
  <c r="I1564" i="14"/>
  <c r="K1564" i="14"/>
  <c r="M1564" i="14"/>
  <c r="O1564" i="14"/>
  <c r="Q1564" i="14"/>
  <c r="V1564" i="14"/>
  <c r="G1567" i="14"/>
  <c r="M1567" i="14" s="1"/>
  <c r="I1567" i="14"/>
  <c r="K1567" i="14"/>
  <c r="O1567" i="14"/>
  <c r="Q1567" i="14"/>
  <c r="V1567" i="14"/>
  <c r="G1570" i="14"/>
  <c r="M1570" i="14" s="1"/>
  <c r="I1570" i="14"/>
  <c r="K1570" i="14"/>
  <c r="O1570" i="14"/>
  <c r="Q1570" i="14"/>
  <c r="V1570" i="14"/>
  <c r="G1572" i="14"/>
  <c r="M1572" i="14" s="1"/>
  <c r="I1572" i="14"/>
  <c r="K1572" i="14"/>
  <c r="O1572" i="14"/>
  <c r="Q1572" i="14"/>
  <c r="V1572" i="14"/>
  <c r="G1575" i="14"/>
  <c r="M1575" i="14" s="1"/>
  <c r="I1575" i="14"/>
  <c r="K1575" i="14"/>
  <c r="O1575" i="14"/>
  <c r="Q1575" i="14"/>
  <c r="V1575" i="14"/>
  <c r="G1578" i="14"/>
  <c r="M1578" i="14" s="1"/>
  <c r="I1578" i="14"/>
  <c r="K1578" i="14"/>
  <c r="O1578" i="14"/>
  <c r="Q1578" i="14"/>
  <c r="V1578" i="14"/>
  <c r="G1584" i="14"/>
  <c r="M1584" i="14" s="1"/>
  <c r="I1584" i="14"/>
  <c r="K1584" i="14"/>
  <c r="O1584" i="14"/>
  <c r="Q1584" i="14"/>
  <c r="V1584" i="14"/>
  <c r="G1586" i="14"/>
  <c r="I1586" i="14"/>
  <c r="K1586" i="14"/>
  <c r="M1586" i="14"/>
  <c r="O1586" i="14"/>
  <c r="Q1586" i="14"/>
  <c r="V1586" i="14"/>
  <c r="G1588" i="14"/>
  <c r="M1588" i="14" s="1"/>
  <c r="I1588" i="14"/>
  <c r="K1588" i="14"/>
  <c r="O1588" i="14"/>
  <c r="Q1588" i="14"/>
  <c r="V1588" i="14"/>
  <c r="G1592" i="14"/>
  <c r="M1592" i="14" s="1"/>
  <c r="I1592" i="14"/>
  <c r="K1592" i="14"/>
  <c r="O1592" i="14"/>
  <c r="Q1592" i="14"/>
  <c r="V1592" i="14"/>
  <c r="G1594" i="14"/>
  <c r="M1594" i="14" s="1"/>
  <c r="I1594" i="14"/>
  <c r="K1594" i="14"/>
  <c r="O1594" i="14"/>
  <c r="Q1594" i="14"/>
  <c r="V1594" i="14"/>
  <c r="G1596" i="14"/>
  <c r="I1596" i="14"/>
  <c r="K1596" i="14"/>
  <c r="M1596" i="14"/>
  <c r="O1596" i="14"/>
  <c r="Q1596" i="14"/>
  <c r="V1596" i="14"/>
  <c r="G1598" i="14"/>
  <c r="I1598" i="14"/>
  <c r="K1598" i="14"/>
  <c r="M1598" i="14"/>
  <c r="O1598" i="14"/>
  <c r="Q1598" i="14"/>
  <c r="V1598" i="14"/>
  <c r="G1600" i="14"/>
  <c r="M1600" i="14" s="1"/>
  <c r="I1600" i="14"/>
  <c r="K1600" i="14"/>
  <c r="O1600" i="14"/>
  <c r="Q1600" i="14"/>
  <c r="V1600" i="14"/>
  <c r="G1603" i="14"/>
  <c r="M1603" i="14" s="1"/>
  <c r="I1603" i="14"/>
  <c r="K1603" i="14"/>
  <c r="O1603" i="14"/>
  <c r="Q1603" i="14"/>
  <c r="V1603" i="14"/>
  <c r="G1606" i="14"/>
  <c r="M1606" i="14" s="1"/>
  <c r="I1606" i="14"/>
  <c r="K1606" i="14"/>
  <c r="O1606" i="14"/>
  <c r="Q1606" i="14"/>
  <c r="V1606" i="14"/>
  <c r="G1608" i="14"/>
  <c r="M1608" i="14" s="1"/>
  <c r="I1608" i="14"/>
  <c r="K1608" i="14"/>
  <c r="O1608" i="14"/>
  <c r="Q1608" i="14"/>
  <c r="V1608" i="14"/>
  <c r="G1610" i="14"/>
  <c r="M1610" i="14" s="1"/>
  <c r="I1610" i="14"/>
  <c r="K1610" i="14"/>
  <c r="O1610" i="14"/>
  <c r="Q1610" i="14"/>
  <c r="V1610" i="14"/>
  <c r="G1612" i="14"/>
  <c r="M1612" i="14" s="1"/>
  <c r="I1612" i="14"/>
  <c r="K1612" i="14"/>
  <c r="O1612" i="14"/>
  <c r="Q1612" i="14"/>
  <c r="V1612" i="14"/>
  <c r="G1615" i="14"/>
  <c r="M1615" i="14" s="1"/>
  <c r="I1615" i="14"/>
  <c r="K1615" i="14"/>
  <c r="O1615" i="14"/>
  <c r="Q1615" i="14"/>
  <c r="V1615" i="14"/>
  <c r="G1619" i="14"/>
  <c r="I1619" i="14"/>
  <c r="K1619" i="14"/>
  <c r="O1619" i="14"/>
  <c r="O1614" i="14" s="1"/>
  <c r="Q1619" i="14"/>
  <c r="V1619" i="14"/>
  <c r="G1625" i="14"/>
  <c r="M1625" i="14" s="1"/>
  <c r="I1625" i="14"/>
  <c r="I1614" i="14" s="1"/>
  <c r="K1625" i="14"/>
  <c r="O1625" i="14"/>
  <c r="Q1625" i="14"/>
  <c r="V1625" i="14"/>
  <c r="G1631" i="14"/>
  <c r="M1631" i="14" s="1"/>
  <c r="I1631" i="14"/>
  <c r="K1631" i="14"/>
  <c r="K1614" i="14" s="1"/>
  <c r="O1631" i="14"/>
  <c r="Q1631" i="14"/>
  <c r="V1631" i="14"/>
  <c r="G1636" i="14"/>
  <c r="M1636" i="14" s="1"/>
  <c r="I1636" i="14"/>
  <c r="K1636" i="14"/>
  <c r="O1636" i="14"/>
  <c r="Q1636" i="14"/>
  <c r="V1636" i="14"/>
  <c r="G1643" i="14"/>
  <c r="M1643" i="14" s="1"/>
  <c r="I1643" i="14"/>
  <c r="K1643" i="14"/>
  <c r="O1643" i="14"/>
  <c r="Q1643" i="14"/>
  <c r="V1643" i="14"/>
  <c r="G1649" i="14"/>
  <c r="M1649" i="14" s="1"/>
  <c r="I1649" i="14"/>
  <c r="K1649" i="14"/>
  <c r="O1649" i="14"/>
  <c r="Q1649" i="14"/>
  <c r="V1649" i="14"/>
  <c r="G1657" i="14"/>
  <c r="M1657" i="14" s="1"/>
  <c r="I1657" i="14"/>
  <c r="K1657" i="14"/>
  <c r="O1657" i="14"/>
  <c r="Q1657" i="14"/>
  <c r="V1657" i="14"/>
  <c r="G1662" i="14"/>
  <c r="M1662" i="14" s="1"/>
  <c r="I1662" i="14"/>
  <c r="K1662" i="14"/>
  <c r="O1662" i="14"/>
  <c r="Q1662" i="14"/>
  <c r="V1662" i="14"/>
  <c r="G1671" i="14"/>
  <c r="M1671" i="14" s="1"/>
  <c r="I1671" i="14"/>
  <c r="K1671" i="14"/>
  <c r="O1671" i="14"/>
  <c r="Q1671" i="14"/>
  <c r="V1671" i="14"/>
  <c r="G1676" i="14"/>
  <c r="M1676" i="14" s="1"/>
  <c r="I1676" i="14"/>
  <c r="K1676" i="14"/>
  <c r="O1676" i="14"/>
  <c r="Q1676" i="14"/>
  <c r="V1676" i="14"/>
  <c r="G1679" i="14"/>
  <c r="I1679" i="14"/>
  <c r="K1679" i="14"/>
  <c r="M1679" i="14"/>
  <c r="O1679" i="14"/>
  <c r="Q1679" i="14"/>
  <c r="V1679" i="14"/>
  <c r="G1680" i="14"/>
  <c r="I1680" i="14"/>
  <c r="K1680" i="14"/>
  <c r="O1680" i="14"/>
  <c r="Q1680" i="14"/>
  <c r="V1680" i="14"/>
  <c r="G1681" i="14"/>
  <c r="M1681" i="14" s="1"/>
  <c r="I1681" i="14"/>
  <c r="K1681" i="14"/>
  <c r="O1681" i="14"/>
  <c r="Q1681" i="14"/>
  <c r="V1681" i="14"/>
  <c r="G1682" i="14"/>
  <c r="M1682" i="14" s="1"/>
  <c r="I1682" i="14"/>
  <c r="K1682" i="14"/>
  <c r="O1682" i="14"/>
  <c r="Q1682" i="14"/>
  <c r="V1682" i="14"/>
  <c r="G1683" i="14"/>
  <c r="I1683" i="14"/>
  <c r="K1683" i="14"/>
  <c r="M1683" i="14"/>
  <c r="O1683" i="14"/>
  <c r="Q1683" i="14"/>
  <c r="V1683" i="14"/>
  <c r="G1684" i="14"/>
  <c r="M1684" i="14" s="1"/>
  <c r="I1684" i="14"/>
  <c r="K1684" i="14"/>
  <c r="O1684" i="14"/>
  <c r="Q1684" i="14"/>
  <c r="V1684" i="14"/>
  <c r="G1685" i="14"/>
  <c r="M1685" i="14" s="1"/>
  <c r="I1685" i="14"/>
  <c r="K1685" i="14"/>
  <c r="O1685" i="14"/>
  <c r="Q1685" i="14"/>
  <c r="V1685" i="14"/>
  <c r="G1686" i="14"/>
  <c r="M1686" i="14" s="1"/>
  <c r="I1686" i="14"/>
  <c r="K1686" i="14"/>
  <c r="O1686" i="14"/>
  <c r="Q1686" i="14"/>
  <c r="V1686" i="14"/>
  <c r="G1687" i="14"/>
  <c r="I1687" i="14"/>
  <c r="K1687" i="14"/>
  <c r="M1687" i="14"/>
  <c r="O1687" i="14"/>
  <c r="Q1687" i="14"/>
  <c r="V1687" i="14"/>
  <c r="G1688" i="14"/>
  <c r="M1688" i="14" s="1"/>
  <c r="I1688" i="14"/>
  <c r="K1688" i="14"/>
  <c r="O1688" i="14"/>
  <c r="Q1688" i="14"/>
  <c r="V1688" i="14"/>
  <c r="G1689" i="14"/>
  <c r="M1689" i="14" s="1"/>
  <c r="I1689" i="14"/>
  <c r="K1689" i="14"/>
  <c r="O1689" i="14"/>
  <c r="Q1689" i="14"/>
  <c r="V1689" i="14"/>
  <c r="G1690" i="14"/>
  <c r="M1690" i="14" s="1"/>
  <c r="I1690" i="14"/>
  <c r="K1690" i="14"/>
  <c r="O1690" i="14"/>
  <c r="Q1690" i="14"/>
  <c r="V1690" i="14"/>
  <c r="G1691" i="14"/>
  <c r="M1691" i="14" s="1"/>
  <c r="I1691" i="14"/>
  <c r="K1691" i="14"/>
  <c r="O1691" i="14"/>
  <c r="Q1691" i="14"/>
  <c r="V1691" i="14"/>
  <c r="G1692" i="14"/>
  <c r="M1692" i="14" s="1"/>
  <c r="I1692" i="14"/>
  <c r="K1692" i="14"/>
  <c r="O1692" i="14"/>
  <c r="Q1692" i="14"/>
  <c r="V1692" i="14"/>
  <c r="G1693" i="14"/>
  <c r="M1693" i="14" s="1"/>
  <c r="I1693" i="14"/>
  <c r="K1693" i="14"/>
  <c r="O1693" i="14"/>
  <c r="Q1693" i="14"/>
  <c r="V1693" i="14"/>
  <c r="G1694" i="14"/>
  <c r="M1694" i="14" s="1"/>
  <c r="I1694" i="14"/>
  <c r="K1694" i="14"/>
  <c r="O1694" i="14"/>
  <c r="Q1694" i="14"/>
  <c r="V1694" i="14"/>
  <c r="G1695" i="14"/>
  <c r="M1695" i="14" s="1"/>
  <c r="I1695" i="14"/>
  <c r="K1695" i="14"/>
  <c r="O1695" i="14"/>
  <c r="Q1695" i="14"/>
  <c r="V1695" i="14"/>
  <c r="G1696" i="14"/>
  <c r="M1696" i="14" s="1"/>
  <c r="I1696" i="14"/>
  <c r="K1696" i="14"/>
  <c r="O1696" i="14"/>
  <c r="Q1696" i="14"/>
  <c r="V1696" i="14"/>
  <c r="G1697" i="14"/>
  <c r="M1697" i="14" s="1"/>
  <c r="I1697" i="14"/>
  <c r="K1697" i="14"/>
  <c r="O1697" i="14"/>
  <c r="Q1697" i="14"/>
  <c r="V1697" i="14"/>
  <c r="G1698" i="14"/>
  <c r="M1698" i="14" s="1"/>
  <c r="I1698" i="14"/>
  <c r="K1698" i="14"/>
  <c r="O1698" i="14"/>
  <c r="Q1698" i="14"/>
  <c r="V1698" i="14"/>
  <c r="G1699" i="14"/>
  <c r="M1699" i="14" s="1"/>
  <c r="I1699" i="14"/>
  <c r="K1699" i="14"/>
  <c r="O1699" i="14"/>
  <c r="Q1699" i="14"/>
  <c r="V1699" i="14"/>
  <c r="G1700" i="14"/>
  <c r="M1700" i="14" s="1"/>
  <c r="I1700" i="14"/>
  <c r="K1700" i="14"/>
  <c r="O1700" i="14"/>
  <c r="Q1700" i="14"/>
  <c r="V1700" i="14"/>
  <c r="G1701" i="14"/>
  <c r="M1701" i="14" s="1"/>
  <c r="I1701" i="14"/>
  <c r="K1701" i="14"/>
  <c r="O1701" i="14"/>
  <c r="Q1701" i="14"/>
  <c r="V1701" i="14"/>
  <c r="G1702" i="14"/>
  <c r="M1702" i="14" s="1"/>
  <c r="I1702" i="14"/>
  <c r="K1702" i="14"/>
  <c r="O1702" i="14"/>
  <c r="Q1702" i="14"/>
  <c r="V1702" i="14"/>
  <c r="G1705" i="14"/>
  <c r="I1705" i="14"/>
  <c r="K1705" i="14"/>
  <c r="O1705" i="14"/>
  <c r="Q1705" i="14"/>
  <c r="V1705" i="14"/>
  <c r="G1706" i="14"/>
  <c r="I1706" i="14"/>
  <c r="K1706" i="14"/>
  <c r="M1706" i="14"/>
  <c r="O1706" i="14"/>
  <c r="Q1706" i="14"/>
  <c r="V1706" i="14"/>
  <c r="G1707" i="14"/>
  <c r="M1707" i="14" s="1"/>
  <c r="I1707" i="14"/>
  <c r="K1707" i="14"/>
  <c r="O1707" i="14"/>
  <c r="Q1707" i="14"/>
  <c r="V1707" i="14"/>
  <c r="G1708" i="14"/>
  <c r="M1708" i="14" s="1"/>
  <c r="I1708" i="14"/>
  <c r="K1708" i="14"/>
  <c r="O1708" i="14"/>
  <c r="Q1708" i="14"/>
  <c r="V1708" i="14"/>
  <c r="G1709" i="14"/>
  <c r="M1709" i="14" s="1"/>
  <c r="I1709" i="14"/>
  <c r="K1709" i="14"/>
  <c r="O1709" i="14"/>
  <c r="Q1709" i="14"/>
  <c r="V1709" i="14"/>
  <c r="G1710" i="14"/>
  <c r="M1710" i="14" s="1"/>
  <c r="I1710" i="14"/>
  <c r="K1710" i="14"/>
  <c r="O1710" i="14"/>
  <c r="Q1710" i="14"/>
  <c r="V1710" i="14"/>
  <c r="G1711" i="14"/>
  <c r="M1711" i="14" s="1"/>
  <c r="I1711" i="14"/>
  <c r="K1711" i="14"/>
  <c r="O1711" i="14"/>
  <c r="Q1711" i="14"/>
  <c r="V1711" i="14"/>
  <c r="G1712" i="14"/>
  <c r="M1712" i="14" s="1"/>
  <c r="I1712" i="14"/>
  <c r="K1712" i="14"/>
  <c r="O1712" i="14"/>
  <c r="Q1712" i="14"/>
  <c r="V1712" i="14"/>
  <c r="G1713" i="14"/>
  <c r="M1713" i="14" s="1"/>
  <c r="I1713" i="14"/>
  <c r="K1713" i="14"/>
  <c r="O1713" i="14"/>
  <c r="Q1713" i="14"/>
  <c r="V1713" i="14"/>
  <c r="G1714" i="14"/>
  <c r="M1714" i="14" s="1"/>
  <c r="I1714" i="14"/>
  <c r="K1714" i="14"/>
  <c r="O1714" i="14"/>
  <c r="Q1714" i="14"/>
  <c r="V1714" i="14"/>
  <c r="G1715" i="14"/>
  <c r="M1715" i="14" s="1"/>
  <c r="I1715" i="14"/>
  <c r="K1715" i="14"/>
  <c r="O1715" i="14"/>
  <c r="Q1715" i="14"/>
  <c r="V1715" i="14"/>
  <c r="G1716" i="14"/>
  <c r="M1716" i="14" s="1"/>
  <c r="I1716" i="14"/>
  <c r="K1716" i="14"/>
  <c r="O1716" i="14"/>
  <c r="Q1716" i="14"/>
  <c r="V1716" i="14"/>
  <c r="G1717" i="14"/>
  <c r="M1717" i="14" s="1"/>
  <c r="I1717" i="14"/>
  <c r="K1717" i="14"/>
  <c r="O1717" i="14"/>
  <c r="Q1717" i="14"/>
  <c r="V1717" i="14"/>
  <c r="G1718" i="14"/>
  <c r="M1718" i="14" s="1"/>
  <c r="I1718" i="14"/>
  <c r="K1718" i="14"/>
  <c r="O1718" i="14"/>
  <c r="Q1718" i="14"/>
  <c r="V1718" i="14"/>
  <c r="G1719" i="14"/>
  <c r="M1719" i="14" s="1"/>
  <c r="I1719" i="14"/>
  <c r="K1719" i="14"/>
  <c r="O1719" i="14"/>
  <c r="Q1719" i="14"/>
  <c r="V1719" i="14"/>
  <c r="G1720" i="14"/>
  <c r="I1720" i="14"/>
  <c r="K1720" i="14"/>
  <c r="M1720" i="14"/>
  <c r="O1720" i="14"/>
  <c r="Q1720" i="14"/>
  <c r="V1720" i="14"/>
  <c r="G1721" i="14"/>
  <c r="M1721" i="14" s="1"/>
  <c r="I1721" i="14"/>
  <c r="K1721" i="14"/>
  <c r="O1721" i="14"/>
  <c r="Q1721" i="14"/>
  <c r="V1721" i="14"/>
  <c r="G1722" i="14"/>
  <c r="M1722" i="14" s="1"/>
  <c r="I1722" i="14"/>
  <c r="K1722" i="14"/>
  <c r="O1722" i="14"/>
  <c r="Q1722" i="14"/>
  <c r="V1722" i="14"/>
  <c r="G1723" i="14"/>
  <c r="M1723" i="14" s="1"/>
  <c r="I1723" i="14"/>
  <c r="K1723" i="14"/>
  <c r="O1723" i="14"/>
  <c r="Q1723" i="14"/>
  <c r="V1723" i="14"/>
  <c r="G1724" i="14"/>
  <c r="I1724" i="14"/>
  <c r="K1724" i="14"/>
  <c r="M1724" i="14"/>
  <c r="O1724" i="14"/>
  <c r="Q1724" i="14"/>
  <c r="V1724" i="14"/>
  <c r="G1725" i="14"/>
  <c r="M1725" i="14" s="1"/>
  <c r="I1725" i="14"/>
  <c r="K1725" i="14"/>
  <c r="O1725" i="14"/>
  <c r="Q1725" i="14"/>
  <c r="V1725" i="14"/>
  <c r="G1726" i="14"/>
  <c r="I1726" i="14"/>
  <c r="K1726" i="14"/>
  <c r="M1726" i="14"/>
  <c r="O1726" i="14"/>
  <c r="Q1726" i="14"/>
  <c r="V1726" i="14"/>
  <c r="G1727" i="14"/>
  <c r="M1727" i="14" s="1"/>
  <c r="I1727" i="14"/>
  <c r="K1727" i="14"/>
  <c r="O1727" i="14"/>
  <c r="Q1727" i="14"/>
  <c r="V1727" i="14"/>
  <c r="G1728" i="14"/>
  <c r="I1728" i="14"/>
  <c r="K1728" i="14"/>
  <c r="M1728" i="14"/>
  <c r="O1728" i="14"/>
  <c r="Q1728" i="14"/>
  <c r="V1728" i="14"/>
  <c r="G1729" i="14"/>
  <c r="M1729" i="14" s="1"/>
  <c r="I1729" i="14"/>
  <c r="K1729" i="14"/>
  <c r="O1729" i="14"/>
  <c r="Q1729" i="14"/>
  <c r="V1729" i="14"/>
  <c r="G1730" i="14"/>
  <c r="M1730" i="14" s="1"/>
  <c r="I1730" i="14"/>
  <c r="K1730" i="14"/>
  <c r="O1730" i="14"/>
  <c r="Q1730" i="14"/>
  <c r="V1730" i="14"/>
  <c r="G1731" i="14"/>
  <c r="M1731" i="14" s="1"/>
  <c r="I1731" i="14"/>
  <c r="K1731" i="14"/>
  <c r="O1731" i="14"/>
  <c r="Q1731" i="14"/>
  <c r="V1731" i="14"/>
  <c r="G1732" i="14"/>
  <c r="M1732" i="14" s="1"/>
  <c r="I1732" i="14"/>
  <c r="K1732" i="14"/>
  <c r="O1732" i="14"/>
  <c r="Q1732" i="14"/>
  <c r="V1732" i="14"/>
  <c r="G1733" i="14"/>
  <c r="M1733" i="14" s="1"/>
  <c r="I1733" i="14"/>
  <c r="K1733" i="14"/>
  <c r="O1733" i="14"/>
  <c r="Q1733" i="14"/>
  <c r="V1733" i="14"/>
  <c r="G1734" i="14"/>
  <c r="M1734" i="14" s="1"/>
  <c r="I1734" i="14"/>
  <c r="K1734" i="14"/>
  <c r="O1734" i="14"/>
  <c r="Q1734" i="14"/>
  <c r="V1734" i="14"/>
  <c r="G1735" i="14"/>
  <c r="M1735" i="14" s="1"/>
  <c r="I1735" i="14"/>
  <c r="K1735" i="14"/>
  <c r="O1735" i="14"/>
  <c r="Q1735" i="14"/>
  <c r="V1735" i="14"/>
  <c r="G1736" i="14"/>
  <c r="M1736" i="14" s="1"/>
  <c r="I1736" i="14"/>
  <c r="K1736" i="14"/>
  <c r="O1736" i="14"/>
  <c r="Q1736" i="14"/>
  <c r="V1736" i="14"/>
  <c r="G1737" i="14"/>
  <c r="M1737" i="14" s="1"/>
  <c r="I1737" i="14"/>
  <c r="K1737" i="14"/>
  <c r="O1737" i="14"/>
  <c r="Q1737" i="14"/>
  <c r="V1737" i="14"/>
  <c r="G1738" i="14"/>
  <c r="M1738" i="14" s="1"/>
  <c r="I1738" i="14"/>
  <c r="K1738" i="14"/>
  <c r="O1738" i="14"/>
  <c r="Q1738" i="14"/>
  <c r="V1738" i="14"/>
  <c r="G1739" i="14"/>
  <c r="M1739" i="14" s="1"/>
  <c r="I1739" i="14"/>
  <c r="K1739" i="14"/>
  <c r="O1739" i="14"/>
  <c r="Q1739" i="14"/>
  <c r="V1739" i="14"/>
  <c r="G1740" i="14"/>
  <c r="M1740" i="14" s="1"/>
  <c r="I1740" i="14"/>
  <c r="K1740" i="14"/>
  <c r="O1740" i="14"/>
  <c r="Q1740" i="14"/>
  <c r="V1740" i="14"/>
  <c r="G1741" i="14"/>
  <c r="M1741" i="14" s="1"/>
  <c r="I1741" i="14"/>
  <c r="K1741" i="14"/>
  <c r="O1741" i="14"/>
  <c r="Q1741" i="14"/>
  <c r="V1741" i="14"/>
  <c r="G1742" i="14"/>
  <c r="M1742" i="14" s="1"/>
  <c r="I1742" i="14"/>
  <c r="K1742" i="14"/>
  <c r="O1742" i="14"/>
  <c r="Q1742" i="14"/>
  <c r="V1742" i="14"/>
  <c r="G1743" i="14"/>
  <c r="M1743" i="14" s="1"/>
  <c r="I1743" i="14"/>
  <c r="K1743" i="14"/>
  <c r="O1743" i="14"/>
  <c r="Q1743" i="14"/>
  <c r="V1743" i="14"/>
  <c r="G1744" i="14"/>
  <c r="I1744" i="14"/>
  <c r="K1744" i="14"/>
  <c r="M1744" i="14"/>
  <c r="O1744" i="14"/>
  <c r="Q1744" i="14"/>
  <c r="V1744" i="14"/>
  <c r="G1745" i="14"/>
  <c r="M1745" i="14" s="1"/>
  <c r="I1745" i="14"/>
  <c r="K1745" i="14"/>
  <c r="O1745" i="14"/>
  <c r="Q1745" i="14"/>
  <c r="V1745" i="14"/>
  <c r="G1746" i="14"/>
  <c r="M1746" i="14" s="1"/>
  <c r="I1746" i="14"/>
  <c r="K1746" i="14"/>
  <c r="O1746" i="14"/>
  <c r="Q1746" i="14"/>
  <c r="V1746" i="14"/>
  <c r="G1747" i="14"/>
  <c r="M1747" i="14" s="1"/>
  <c r="I1747" i="14"/>
  <c r="K1747" i="14"/>
  <c r="O1747" i="14"/>
  <c r="Q1747" i="14"/>
  <c r="V1747" i="14"/>
  <c r="G1748" i="14"/>
  <c r="I1748" i="14"/>
  <c r="K1748" i="14"/>
  <c r="M1748" i="14"/>
  <c r="O1748" i="14"/>
  <c r="Q1748" i="14"/>
  <c r="V1748" i="14"/>
  <c r="G1749" i="14"/>
  <c r="M1749" i="14" s="1"/>
  <c r="I1749" i="14"/>
  <c r="K1749" i="14"/>
  <c r="O1749" i="14"/>
  <c r="Q1749" i="14"/>
  <c r="V1749" i="14"/>
  <c r="G1750" i="14"/>
  <c r="I1750" i="14"/>
  <c r="K1750" i="14"/>
  <c r="M1750" i="14"/>
  <c r="O1750" i="14"/>
  <c r="Q1750" i="14"/>
  <c r="V1750" i="14"/>
  <c r="G1751" i="14"/>
  <c r="M1751" i="14" s="1"/>
  <c r="I1751" i="14"/>
  <c r="K1751" i="14"/>
  <c r="O1751" i="14"/>
  <c r="Q1751" i="14"/>
  <c r="V1751" i="14"/>
  <c r="G1752" i="14"/>
  <c r="I1752" i="14"/>
  <c r="K1752" i="14"/>
  <c r="M1752" i="14"/>
  <c r="O1752" i="14"/>
  <c r="Q1752" i="14"/>
  <c r="V1752" i="14"/>
  <c r="G1753" i="14"/>
  <c r="M1753" i="14" s="1"/>
  <c r="I1753" i="14"/>
  <c r="K1753" i="14"/>
  <c r="O1753" i="14"/>
  <c r="Q1753" i="14"/>
  <c r="V1753" i="14"/>
  <c r="G1754" i="14"/>
  <c r="M1754" i="14" s="1"/>
  <c r="I1754" i="14"/>
  <c r="K1754" i="14"/>
  <c r="O1754" i="14"/>
  <c r="Q1754" i="14"/>
  <c r="V1754" i="14"/>
  <c r="G1755" i="14"/>
  <c r="M1755" i="14" s="1"/>
  <c r="I1755" i="14"/>
  <c r="K1755" i="14"/>
  <c r="O1755" i="14"/>
  <c r="Q1755" i="14"/>
  <c r="V1755" i="14"/>
  <c r="G1756" i="14"/>
  <c r="I1756" i="14"/>
  <c r="K1756" i="14"/>
  <c r="M1756" i="14"/>
  <c r="O1756" i="14"/>
  <c r="Q1756" i="14"/>
  <c r="V1756" i="14"/>
  <c r="G1757" i="14"/>
  <c r="M1757" i="14" s="1"/>
  <c r="I1757" i="14"/>
  <c r="K1757" i="14"/>
  <c r="O1757" i="14"/>
  <c r="Q1757" i="14"/>
  <c r="V1757" i="14"/>
  <c r="G1758" i="14"/>
  <c r="I1758" i="14"/>
  <c r="K1758" i="14"/>
  <c r="M1758" i="14"/>
  <c r="O1758" i="14"/>
  <c r="Q1758" i="14"/>
  <c r="V1758" i="14"/>
  <c r="G1759" i="14"/>
  <c r="M1759" i="14" s="1"/>
  <c r="I1759" i="14"/>
  <c r="K1759" i="14"/>
  <c r="O1759" i="14"/>
  <c r="Q1759" i="14"/>
  <c r="V1759" i="14"/>
  <c r="G1760" i="14"/>
  <c r="M1760" i="14" s="1"/>
  <c r="I1760" i="14"/>
  <c r="K1760" i="14"/>
  <c r="O1760" i="14"/>
  <c r="Q1760" i="14"/>
  <c r="V1760" i="14"/>
  <c r="G1761" i="14"/>
  <c r="M1761" i="14" s="1"/>
  <c r="I1761" i="14"/>
  <c r="K1761" i="14"/>
  <c r="O1761" i="14"/>
  <c r="Q1761" i="14"/>
  <c r="V1761" i="14"/>
  <c r="G1762" i="14"/>
  <c r="M1762" i="14" s="1"/>
  <c r="I1762" i="14"/>
  <c r="K1762" i="14"/>
  <c r="O1762" i="14"/>
  <c r="Q1762" i="14"/>
  <c r="V1762" i="14"/>
  <c r="G1763" i="14"/>
  <c r="M1763" i="14" s="1"/>
  <c r="I1763" i="14"/>
  <c r="K1763" i="14"/>
  <c r="O1763" i="14"/>
  <c r="Q1763" i="14"/>
  <c r="V1763" i="14"/>
  <c r="G1764" i="14"/>
  <c r="M1764" i="14" s="1"/>
  <c r="I1764" i="14"/>
  <c r="K1764" i="14"/>
  <c r="O1764" i="14"/>
  <c r="Q1764" i="14"/>
  <c r="V1764" i="14"/>
  <c r="G1765" i="14"/>
  <c r="M1765" i="14" s="1"/>
  <c r="I1765" i="14"/>
  <c r="K1765" i="14"/>
  <c r="O1765" i="14"/>
  <c r="Q1765" i="14"/>
  <c r="V1765" i="14"/>
  <c r="G1767" i="14"/>
  <c r="M1767" i="14" s="1"/>
  <c r="I1767" i="14"/>
  <c r="K1767" i="14"/>
  <c r="O1767" i="14"/>
  <c r="Q1767" i="14"/>
  <c r="V1767" i="14"/>
  <c r="G1768" i="14"/>
  <c r="I1768" i="14"/>
  <c r="K1768" i="14"/>
  <c r="M1768" i="14"/>
  <c r="O1768" i="14"/>
  <c r="Q1768" i="14"/>
  <c r="V1768" i="14"/>
  <c r="G1769" i="14"/>
  <c r="I1769" i="14"/>
  <c r="K1769" i="14"/>
  <c r="O1769" i="14"/>
  <c r="Q1769" i="14"/>
  <c r="V1769" i="14"/>
  <c r="G1770" i="14"/>
  <c r="M1770" i="14" s="1"/>
  <c r="I1770" i="14"/>
  <c r="K1770" i="14"/>
  <c r="O1770" i="14"/>
  <c r="Q1770" i="14"/>
  <c r="V1770" i="14"/>
  <c r="G1771" i="14"/>
  <c r="M1771" i="14" s="1"/>
  <c r="I1771" i="14"/>
  <c r="K1771" i="14"/>
  <c r="O1771" i="14"/>
  <c r="Q1771" i="14"/>
  <c r="V1771" i="14"/>
  <c r="G1772" i="14"/>
  <c r="I1772" i="14"/>
  <c r="K1772" i="14"/>
  <c r="M1772" i="14"/>
  <c r="O1772" i="14"/>
  <c r="Q1772" i="14"/>
  <c r="V1772" i="14"/>
  <c r="G1773" i="14"/>
  <c r="M1773" i="14" s="1"/>
  <c r="I1773" i="14"/>
  <c r="K1773" i="14"/>
  <c r="O1773" i="14"/>
  <c r="Q1773" i="14"/>
  <c r="V1773" i="14"/>
  <c r="G1774" i="14"/>
  <c r="M1774" i="14" s="1"/>
  <c r="I1774" i="14"/>
  <c r="K1774" i="14"/>
  <c r="O1774" i="14"/>
  <c r="Q1774" i="14"/>
  <c r="V1774" i="14"/>
  <c r="G1775" i="14"/>
  <c r="M1775" i="14" s="1"/>
  <c r="I1775" i="14"/>
  <c r="K1775" i="14"/>
  <c r="O1775" i="14"/>
  <c r="Q1775" i="14"/>
  <c r="V1775" i="14"/>
  <c r="G1776" i="14"/>
  <c r="M1776" i="14" s="1"/>
  <c r="I1776" i="14"/>
  <c r="K1776" i="14"/>
  <c r="O1776" i="14"/>
  <c r="Q1776" i="14"/>
  <c r="V1776" i="14"/>
  <c r="G1777" i="14"/>
  <c r="M1777" i="14" s="1"/>
  <c r="I1777" i="14"/>
  <c r="K1777" i="14"/>
  <c r="O1777" i="14"/>
  <c r="Q1777" i="14"/>
  <c r="V1777" i="14"/>
  <c r="G1778" i="14"/>
  <c r="M1778" i="14" s="1"/>
  <c r="I1778" i="14"/>
  <c r="K1778" i="14"/>
  <c r="O1778" i="14"/>
  <c r="Q1778" i="14"/>
  <c r="V1778" i="14"/>
  <c r="G1779" i="14"/>
  <c r="M1779" i="14" s="1"/>
  <c r="I1779" i="14"/>
  <c r="K1779" i="14"/>
  <c r="O1779" i="14"/>
  <c r="Q1779" i="14"/>
  <c r="V1779" i="14"/>
  <c r="G1780" i="14"/>
  <c r="M1780" i="14" s="1"/>
  <c r="I1780" i="14"/>
  <c r="K1780" i="14"/>
  <c r="O1780" i="14"/>
  <c r="Q1780" i="14"/>
  <c r="V1780" i="14"/>
  <c r="G1781" i="14"/>
  <c r="M1781" i="14" s="1"/>
  <c r="I1781" i="14"/>
  <c r="K1781" i="14"/>
  <c r="O1781" i="14"/>
  <c r="Q1781" i="14"/>
  <c r="V1781" i="14"/>
  <c r="G1782" i="14"/>
  <c r="M1782" i="14" s="1"/>
  <c r="I1782" i="14"/>
  <c r="K1782" i="14"/>
  <c r="O1782" i="14"/>
  <c r="Q1782" i="14"/>
  <c r="V1782" i="14"/>
  <c r="G1783" i="14"/>
  <c r="M1783" i="14" s="1"/>
  <c r="I1783" i="14"/>
  <c r="K1783" i="14"/>
  <c r="O1783" i="14"/>
  <c r="Q1783" i="14"/>
  <c r="V1783" i="14"/>
  <c r="G1784" i="14"/>
  <c r="M1784" i="14" s="1"/>
  <c r="I1784" i="14"/>
  <c r="K1784" i="14"/>
  <c r="O1784" i="14"/>
  <c r="Q1784" i="14"/>
  <c r="V1784" i="14"/>
  <c r="G1785" i="14"/>
  <c r="M1785" i="14" s="1"/>
  <c r="I1785" i="14"/>
  <c r="K1785" i="14"/>
  <c r="O1785" i="14"/>
  <c r="Q1785" i="14"/>
  <c r="V1785" i="14"/>
  <c r="G1786" i="14"/>
  <c r="M1786" i="14" s="1"/>
  <c r="I1786" i="14"/>
  <c r="K1786" i="14"/>
  <c r="O1786" i="14"/>
  <c r="Q1786" i="14"/>
  <c r="V1786" i="14"/>
  <c r="G1787" i="14"/>
  <c r="M1787" i="14" s="1"/>
  <c r="I1787" i="14"/>
  <c r="K1787" i="14"/>
  <c r="O1787" i="14"/>
  <c r="Q1787" i="14"/>
  <c r="V1787" i="14"/>
  <c r="G1788" i="14"/>
  <c r="M1788" i="14" s="1"/>
  <c r="I1788" i="14"/>
  <c r="K1788" i="14"/>
  <c r="O1788" i="14"/>
  <c r="Q1788" i="14"/>
  <c r="V1788" i="14"/>
  <c r="G1789" i="14"/>
  <c r="M1789" i="14" s="1"/>
  <c r="I1789" i="14"/>
  <c r="K1789" i="14"/>
  <c r="O1789" i="14"/>
  <c r="Q1789" i="14"/>
  <c r="V1789" i="14"/>
  <c r="G1790" i="14"/>
  <c r="M1790" i="14" s="1"/>
  <c r="I1790" i="14"/>
  <c r="K1790" i="14"/>
  <c r="O1790" i="14"/>
  <c r="Q1790" i="14"/>
  <c r="V1790" i="14"/>
  <c r="G1791" i="14"/>
  <c r="M1791" i="14" s="1"/>
  <c r="I1791" i="14"/>
  <c r="K1791" i="14"/>
  <c r="O1791" i="14"/>
  <c r="Q1791" i="14"/>
  <c r="V1791" i="14"/>
  <c r="G1792" i="14"/>
  <c r="M1792" i="14" s="1"/>
  <c r="I1792" i="14"/>
  <c r="K1792" i="14"/>
  <c r="O1792" i="14"/>
  <c r="Q1792" i="14"/>
  <c r="V1792" i="14"/>
  <c r="G1793" i="14"/>
  <c r="M1793" i="14" s="1"/>
  <c r="I1793" i="14"/>
  <c r="K1793" i="14"/>
  <c r="O1793" i="14"/>
  <c r="Q1793" i="14"/>
  <c r="V1793" i="14"/>
  <c r="G1794" i="14"/>
  <c r="M1794" i="14" s="1"/>
  <c r="I1794" i="14"/>
  <c r="K1794" i="14"/>
  <c r="O1794" i="14"/>
  <c r="Q1794" i="14"/>
  <c r="V1794" i="14"/>
  <c r="G1795" i="14"/>
  <c r="M1795" i="14" s="1"/>
  <c r="I1795" i="14"/>
  <c r="K1795" i="14"/>
  <c r="O1795" i="14"/>
  <c r="Q1795" i="14"/>
  <c r="V1795" i="14"/>
  <c r="G1796" i="14"/>
  <c r="I1796" i="14"/>
  <c r="K1796" i="14"/>
  <c r="M1796" i="14"/>
  <c r="O1796" i="14"/>
  <c r="Q1796" i="14"/>
  <c r="V1796" i="14"/>
  <c r="G1797" i="14"/>
  <c r="M1797" i="14" s="1"/>
  <c r="I1797" i="14"/>
  <c r="K1797" i="14"/>
  <c r="O1797" i="14"/>
  <c r="Q1797" i="14"/>
  <c r="V1797" i="14"/>
  <c r="G1798" i="14"/>
  <c r="M1798" i="14" s="1"/>
  <c r="I1798" i="14"/>
  <c r="K1798" i="14"/>
  <c r="O1798" i="14"/>
  <c r="Q1798" i="14"/>
  <c r="V1798" i="14"/>
  <c r="G1799" i="14"/>
  <c r="M1799" i="14" s="1"/>
  <c r="I1799" i="14"/>
  <c r="K1799" i="14"/>
  <c r="O1799" i="14"/>
  <c r="Q1799" i="14"/>
  <c r="V1799" i="14"/>
  <c r="G1800" i="14"/>
  <c r="I1800" i="14"/>
  <c r="K1800" i="14"/>
  <c r="M1800" i="14"/>
  <c r="O1800" i="14"/>
  <c r="Q1800" i="14"/>
  <c r="V1800" i="14"/>
  <c r="G1801" i="14"/>
  <c r="M1801" i="14" s="1"/>
  <c r="I1801" i="14"/>
  <c r="K1801" i="14"/>
  <c r="O1801" i="14"/>
  <c r="Q1801" i="14"/>
  <c r="V1801" i="14"/>
  <c r="G1802" i="14"/>
  <c r="M1802" i="14" s="1"/>
  <c r="I1802" i="14"/>
  <c r="K1802" i="14"/>
  <c r="O1802" i="14"/>
  <c r="Q1802" i="14"/>
  <c r="V1802" i="14"/>
  <c r="G1803" i="14"/>
  <c r="M1803" i="14" s="1"/>
  <c r="I1803" i="14"/>
  <c r="K1803" i="14"/>
  <c r="O1803" i="14"/>
  <c r="Q1803" i="14"/>
  <c r="V1803" i="14"/>
  <c r="G1804" i="14"/>
  <c r="I1804" i="14"/>
  <c r="K1804" i="14"/>
  <c r="M1804" i="14"/>
  <c r="O1804" i="14"/>
  <c r="Q1804" i="14"/>
  <c r="V1804" i="14"/>
  <c r="G1805" i="14"/>
  <c r="M1805" i="14" s="1"/>
  <c r="I1805" i="14"/>
  <c r="K1805" i="14"/>
  <c r="O1805" i="14"/>
  <c r="Q1805" i="14"/>
  <c r="V1805" i="14"/>
  <c r="G1806" i="14"/>
  <c r="M1806" i="14" s="1"/>
  <c r="I1806" i="14"/>
  <c r="K1806" i="14"/>
  <c r="O1806" i="14"/>
  <c r="Q1806" i="14"/>
  <c r="V1806" i="14"/>
  <c r="G1807" i="14"/>
  <c r="M1807" i="14" s="1"/>
  <c r="I1807" i="14"/>
  <c r="K1807" i="14"/>
  <c r="O1807" i="14"/>
  <c r="Q1807" i="14"/>
  <c r="V1807" i="14"/>
  <c r="G1808" i="14"/>
  <c r="I1808" i="14"/>
  <c r="K1808" i="14"/>
  <c r="M1808" i="14"/>
  <c r="O1808" i="14"/>
  <c r="Q1808" i="14"/>
  <c r="V1808" i="14"/>
  <c r="G1809" i="14"/>
  <c r="M1809" i="14" s="1"/>
  <c r="I1809" i="14"/>
  <c r="K1809" i="14"/>
  <c r="O1809" i="14"/>
  <c r="Q1809" i="14"/>
  <c r="V1809" i="14"/>
  <c r="G1810" i="14"/>
  <c r="M1810" i="14" s="1"/>
  <c r="I1810" i="14"/>
  <c r="K1810" i="14"/>
  <c r="O1810" i="14"/>
  <c r="Q1810" i="14"/>
  <c r="V1810" i="14"/>
  <c r="G1811" i="14"/>
  <c r="M1811" i="14" s="1"/>
  <c r="I1811" i="14"/>
  <c r="K1811" i="14"/>
  <c r="O1811" i="14"/>
  <c r="Q1811" i="14"/>
  <c r="V1811" i="14"/>
  <c r="G1812" i="14"/>
  <c r="I1812" i="14"/>
  <c r="K1812" i="14"/>
  <c r="M1812" i="14"/>
  <c r="O1812" i="14"/>
  <c r="Q1812" i="14"/>
  <c r="V1812" i="14"/>
  <c r="G1813" i="14"/>
  <c r="M1813" i="14" s="1"/>
  <c r="I1813" i="14"/>
  <c r="K1813" i="14"/>
  <c r="O1813" i="14"/>
  <c r="Q1813" i="14"/>
  <c r="V1813" i="14"/>
  <c r="G1814" i="14"/>
  <c r="M1814" i="14" s="1"/>
  <c r="I1814" i="14"/>
  <c r="K1814" i="14"/>
  <c r="O1814" i="14"/>
  <c r="Q1814" i="14"/>
  <c r="V1814" i="14"/>
  <c r="G1815" i="14"/>
  <c r="M1815" i="14" s="1"/>
  <c r="I1815" i="14"/>
  <c r="K1815" i="14"/>
  <c r="O1815" i="14"/>
  <c r="Q1815" i="14"/>
  <c r="V1815" i="14"/>
  <c r="G1816" i="14"/>
  <c r="I1816" i="14"/>
  <c r="K1816" i="14"/>
  <c r="M1816" i="14"/>
  <c r="O1816" i="14"/>
  <c r="Q1816" i="14"/>
  <c r="V1816" i="14"/>
  <c r="G1817" i="14"/>
  <c r="M1817" i="14" s="1"/>
  <c r="I1817" i="14"/>
  <c r="K1817" i="14"/>
  <c r="O1817" i="14"/>
  <c r="Q1817" i="14"/>
  <c r="V1817" i="14"/>
  <c r="G1818" i="14"/>
  <c r="M1818" i="14" s="1"/>
  <c r="I1818" i="14"/>
  <c r="K1818" i="14"/>
  <c r="O1818" i="14"/>
  <c r="Q1818" i="14"/>
  <c r="V1818" i="14"/>
  <c r="G1819" i="14"/>
  <c r="M1819" i="14" s="1"/>
  <c r="I1819" i="14"/>
  <c r="K1819" i="14"/>
  <c r="O1819" i="14"/>
  <c r="Q1819" i="14"/>
  <c r="V1819" i="14"/>
  <c r="G1820" i="14"/>
  <c r="M1820" i="14" s="1"/>
  <c r="I1820" i="14"/>
  <c r="K1820" i="14"/>
  <c r="O1820" i="14"/>
  <c r="Q1820" i="14"/>
  <c r="V1820" i="14"/>
  <c r="G1821" i="14"/>
  <c r="M1821" i="14" s="1"/>
  <c r="I1821" i="14"/>
  <c r="K1821" i="14"/>
  <c r="O1821" i="14"/>
  <c r="Q1821" i="14"/>
  <c r="V1821" i="14"/>
  <c r="G1822" i="14"/>
  <c r="M1822" i="14" s="1"/>
  <c r="I1822" i="14"/>
  <c r="K1822" i="14"/>
  <c r="O1822" i="14"/>
  <c r="Q1822" i="14"/>
  <c r="V1822" i="14"/>
  <c r="G1823" i="14"/>
  <c r="M1823" i="14" s="1"/>
  <c r="I1823" i="14"/>
  <c r="K1823" i="14"/>
  <c r="O1823" i="14"/>
  <c r="Q1823" i="14"/>
  <c r="V1823" i="14"/>
  <c r="G1824" i="14"/>
  <c r="M1824" i="14" s="1"/>
  <c r="I1824" i="14"/>
  <c r="K1824" i="14"/>
  <c r="O1824" i="14"/>
  <c r="Q1824" i="14"/>
  <c r="V1824" i="14"/>
  <c r="G1825" i="14"/>
  <c r="M1825" i="14" s="1"/>
  <c r="I1825" i="14"/>
  <c r="K1825" i="14"/>
  <c r="O1825" i="14"/>
  <c r="Q1825" i="14"/>
  <c r="V1825" i="14"/>
  <c r="G1826" i="14"/>
  <c r="M1826" i="14" s="1"/>
  <c r="I1826" i="14"/>
  <c r="K1826" i="14"/>
  <c r="O1826" i="14"/>
  <c r="Q1826" i="14"/>
  <c r="V1826" i="14"/>
  <c r="G1827" i="14"/>
  <c r="M1827" i="14" s="1"/>
  <c r="I1827" i="14"/>
  <c r="K1827" i="14"/>
  <c r="O1827" i="14"/>
  <c r="Q1827" i="14"/>
  <c r="V1827" i="14"/>
  <c r="G1828" i="14"/>
  <c r="M1828" i="14" s="1"/>
  <c r="I1828" i="14"/>
  <c r="K1828" i="14"/>
  <c r="O1828" i="14"/>
  <c r="Q1828" i="14"/>
  <c r="V1828" i="14"/>
  <c r="G1829" i="14"/>
  <c r="M1829" i="14" s="1"/>
  <c r="I1829" i="14"/>
  <c r="K1829" i="14"/>
  <c r="O1829" i="14"/>
  <c r="Q1829" i="14"/>
  <c r="V1829" i="14"/>
  <c r="G1830" i="14"/>
  <c r="M1830" i="14" s="1"/>
  <c r="I1830" i="14"/>
  <c r="K1830" i="14"/>
  <c r="O1830" i="14"/>
  <c r="Q1830" i="14"/>
  <c r="V1830" i="14"/>
  <c r="G1833" i="14"/>
  <c r="I1833" i="14"/>
  <c r="K1833" i="14"/>
  <c r="M1833" i="14"/>
  <c r="O1833" i="14"/>
  <c r="Q1833" i="14"/>
  <c r="V1833" i="14"/>
  <c r="G1834" i="14"/>
  <c r="I1834" i="14"/>
  <c r="K1834" i="14"/>
  <c r="O1834" i="14"/>
  <c r="Q1834" i="14"/>
  <c r="V1834" i="14"/>
  <c r="G1835" i="14"/>
  <c r="I1835" i="14"/>
  <c r="K1835" i="14"/>
  <c r="M1835" i="14"/>
  <c r="O1835" i="14"/>
  <c r="Q1835" i="14"/>
  <c r="V1835" i="14"/>
  <c r="G1836" i="14"/>
  <c r="M1836" i="14" s="1"/>
  <c r="I1836" i="14"/>
  <c r="K1836" i="14"/>
  <c r="O1836" i="14"/>
  <c r="Q1836" i="14"/>
  <c r="V1836" i="14"/>
  <c r="G1837" i="14"/>
  <c r="I1837" i="14"/>
  <c r="K1837" i="14"/>
  <c r="M1837" i="14"/>
  <c r="O1837" i="14"/>
  <c r="Q1837" i="14"/>
  <c r="V1837" i="14"/>
  <c r="G1838" i="14"/>
  <c r="M1838" i="14" s="1"/>
  <c r="I1838" i="14"/>
  <c r="K1838" i="14"/>
  <c r="O1838" i="14"/>
  <c r="Q1838" i="14"/>
  <c r="V1838" i="14"/>
  <c r="G1839" i="14"/>
  <c r="I1839" i="14"/>
  <c r="K1839" i="14"/>
  <c r="M1839" i="14"/>
  <c r="O1839" i="14"/>
  <c r="Q1839" i="14"/>
  <c r="V1839" i="14"/>
  <c r="G1840" i="14"/>
  <c r="M1840" i="14" s="1"/>
  <c r="I1840" i="14"/>
  <c r="K1840" i="14"/>
  <c r="O1840" i="14"/>
  <c r="Q1840" i="14"/>
  <c r="V1840" i="14"/>
  <c r="G1841" i="14"/>
  <c r="M1841" i="14" s="1"/>
  <c r="I1841" i="14"/>
  <c r="K1841" i="14"/>
  <c r="O1841" i="14"/>
  <c r="Q1841" i="14"/>
  <c r="V1841" i="14"/>
  <c r="G1842" i="14"/>
  <c r="M1842" i="14" s="1"/>
  <c r="I1842" i="14"/>
  <c r="K1842" i="14"/>
  <c r="O1842" i="14"/>
  <c r="Q1842" i="14"/>
  <c r="V1842" i="14"/>
  <c r="G1843" i="14"/>
  <c r="M1843" i="14" s="1"/>
  <c r="I1843" i="14"/>
  <c r="K1843" i="14"/>
  <c r="O1843" i="14"/>
  <c r="Q1843" i="14"/>
  <c r="V1843" i="14"/>
  <c r="G1844" i="14"/>
  <c r="M1844" i="14" s="1"/>
  <c r="I1844" i="14"/>
  <c r="K1844" i="14"/>
  <c r="O1844" i="14"/>
  <c r="Q1844" i="14"/>
  <c r="V1844" i="14"/>
  <c r="G1845" i="14"/>
  <c r="M1845" i="14" s="1"/>
  <c r="I1845" i="14"/>
  <c r="K1845" i="14"/>
  <c r="O1845" i="14"/>
  <c r="Q1845" i="14"/>
  <c r="V1845" i="14"/>
  <c r="G1846" i="14"/>
  <c r="M1846" i="14" s="1"/>
  <c r="I1846" i="14"/>
  <c r="K1846" i="14"/>
  <c r="O1846" i="14"/>
  <c r="Q1846" i="14"/>
  <c r="V1846" i="14"/>
  <c r="G1847" i="14"/>
  <c r="M1847" i="14" s="1"/>
  <c r="I1847" i="14"/>
  <c r="K1847" i="14"/>
  <c r="O1847" i="14"/>
  <c r="Q1847" i="14"/>
  <c r="V1847" i="14"/>
  <c r="G1848" i="14"/>
  <c r="M1848" i="14" s="1"/>
  <c r="I1848" i="14"/>
  <c r="K1848" i="14"/>
  <c r="O1848" i="14"/>
  <c r="Q1848" i="14"/>
  <c r="V1848" i="14"/>
  <c r="G1849" i="14"/>
  <c r="M1849" i="14" s="1"/>
  <c r="I1849" i="14"/>
  <c r="K1849" i="14"/>
  <c r="O1849" i="14"/>
  <c r="Q1849" i="14"/>
  <c r="V1849" i="14"/>
  <c r="G1850" i="14"/>
  <c r="I1850" i="14"/>
  <c r="K1850" i="14"/>
  <c r="M1850" i="14"/>
  <c r="O1850" i="14"/>
  <c r="Q1850" i="14"/>
  <c r="V1850" i="14"/>
  <c r="G1851" i="14"/>
  <c r="M1851" i="14" s="1"/>
  <c r="I1851" i="14"/>
  <c r="K1851" i="14"/>
  <c r="O1851" i="14"/>
  <c r="Q1851" i="14"/>
  <c r="V1851" i="14"/>
  <c r="G1852" i="14"/>
  <c r="M1852" i="14" s="1"/>
  <c r="I1852" i="14"/>
  <c r="K1852" i="14"/>
  <c r="O1852" i="14"/>
  <c r="Q1852" i="14"/>
  <c r="V1852" i="14"/>
  <c r="G1853" i="14"/>
  <c r="I1853" i="14"/>
  <c r="K1853" i="14"/>
  <c r="M1853" i="14"/>
  <c r="O1853" i="14"/>
  <c r="Q1853" i="14"/>
  <c r="V1853" i="14"/>
  <c r="G1854" i="14"/>
  <c r="M1854" i="14" s="1"/>
  <c r="I1854" i="14"/>
  <c r="K1854" i="14"/>
  <c r="O1854" i="14"/>
  <c r="Q1854" i="14"/>
  <c r="V1854" i="14"/>
  <c r="G1855" i="14"/>
  <c r="M1855" i="14" s="1"/>
  <c r="I1855" i="14"/>
  <c r="K1855" i="14"/>
  <c r="O1855" i="14"/>
  <c r="Q1855" i="14"/>
  <c r="V1855" i="14"/>
  <c r="G1856" i="14"/>
  <c r="M1856" i="14" s="1"/>
  <c r="I1856" i="14"/>
  <c r="K1856" i="14"/>
  <c r="O1856" i="14"/>
  <c r="Q1856" i="14"/>
  <c r="V1856" i="14"/>
  <c r="G1857" i="14"/>
  <c r="I1857" i="14"/>
  <c r="K1857" i="14"/>
  <c r="M1857" i="14"/>
  <c r="O1857" i="14"/>
  <c r="Q1857" i="14"/>
  <c r="V1857" i="14"/>
  <c r="G1858" i="14"/>
  <c r="M1858" i="14" s="1"/>
  <c r="I1858" i="14"/>
  <c r="K1858" i="14"/>
  <c r="O1858" i="14"/>
  <c r="Q1858" i="14"/>
  <c r="V1858" i="14"/>
  <c r="G1859" i="14"/>
  <c r="M1859" i="14" s="1"/>
  <c r="I1859" i="14"/>
  <c r="K1859" i="14"/>
  <c r="O1859" i="14"/>
  <c r="Q1859" i="14"/>
  <c r="V1859" i="14"/>
  <c r="G1860" i="14"/>
  <c r="M1860" i="14" s="1"/>
  <c r="I1860" i="14"/>
  <c r="K1860" i="14"/>
  <c r="O1860" i="14"/>
  <c r="Q1860" i="14"/>
  <c r="V1860" i="14"/>
  <c r="G1861" i="14"/>
  <c r="I1861" i="14"/>
  <c r="K1861" i="14"/>
  <c r="M1861" i="14"/>
  <c r="O1861" i="14"/>
  <c r="Q1861" i="14"/>
  <c r="V1861" i="14"/>
  <c r="G1862" i="14"/>
  <c r="M1862" i="14" s="1"/>
  <c r="I1862" i="14"/>
  <c r="K1862" i="14"/>
  <c r="O1862" i="14"/>
  <c r="Q1862" i="14"/>
  <c r="V1862" i="14"/>
  <c r="G1863" i="14"/>
  <c r="M1863" i="14" s="1"/>
  <c r="I1863" i="14"/>
  <c r="K1863" i="14"/>
  <c r="O1863" i="14"/>
  <c r="Q1863" i="14"/>
  <c r="V1863" i="14"/>
  <c r="G1864" i="14"/>
  <c r="M1864" i="14" s="1"/>
  <c r="I1864" i="14"/>
  <c r="K1864" i="14"/>
  <c r="O1864" i="14"/>
  <c r="Q1864" i="14"/>
  <c r="V1864" i="14"/>
  <c r="G1865" i="14"/>
  <c r="M1865" i="14" s="1"/>
  <c r="I1865" i="14"/>
  <c r="K1865" i="14"/>
  <c r="O1865" i="14"/>
  <c r="Q1865" i="14"/>
  <c r="V1865" i="14"/>
  <c r="G1866" i="14"/>
  <c r="M1866" i="14" s="1"/>
  <c r="I1866" i="14"/>
  <c r="K1866" i="14"/>
  <c r="O1866" i="14"/>
  <c r="Q1866" i="14"/>
  <c r="V1866" i="14"/>
  <c r="G1867" i="14"/>
  <c r="M1867" i="14" s="1"/>
  <c r="I1867" i="14"/>
  <c r="K1867" i="14"/>
  <c r="O1867" i="14"/>
  <c r="Q1867" i="14"/>
  <c r="V1867" i="14"/>
  <c r="G1868" i="14"/>
  <c r="M1868" i="14" s="1"/>
  <c r="I1868" i="14"/>
  <c r="K1868" i="14"/>
  <c r="O1868" i="14"/>
  <c r="Q1868" i="14"/>
  <c r="V1868" i="14"/>
  <c r="G1869" i="14"/>
  <c r="I1869" i="14"/>
  <c r="K1869" i="14"/>
  <c r="M1869" i="14"/>
  <c r="O1869" i="14"/>
  <c r="Q1869" i="14"/>
  <c r="V1869" i="14"/>
  <c r="G1870" i="14"/>
  <c r="M1870" i="14" s="1"/>
  <c r="I1870" i="14"/>
  <c r="K1870" i="14"/>
  <c r="O1870" i="14"/>
  <c r="Q1870" i="14"/>
  <c r="V1870" i="14"/>
  <c r="G1871" i="14"/>
  <c r="M1871" i="14" s="1"/>
  <c r="I1871" i="14"/>
  <c r="K1871" i="14"/>
  <c r="O1871" i="14"/>
  <c r="Q1871" i="14"/>
  <c r="V1871" i="14"/>
  <c r="G1872" i="14"/>
  <c r="M1872" i="14" s="1"/>
  <c r="I1872" i="14"/>
  <c r="K1872" i="14"/>
  <c r="O1872" i="14"/>
  <c r="Q1872" i="14"/>
  <c r="V1872" i="14"/>
  <c r="G1873" i="14"/>
  <c r="I1873" i="14"/>
  <c r="K1873" i="14"/>
  <c r="M1873" i="14"/>
  <c r="O1873" i="14"/>
  <c r="Q1873" i="14"/>
  <c r="V1873" i="14"/>
  <c r="G1874" i="14"/>
  <c r="M1874" i="14" s="1"/>
  <c r="I1874" i="14"/>
  <c r="K1874" i="14"/>
  <c r="O1874" i="14"/>
  <c r="Q1874" i="14"/>
  <c r="V1874" i="14"/>
  <c r="G1875" i="14"/>
  <c r="M1875" i="14" s="1"/>
  <c r="I1875" i="14"/>
  <c r="K1875" i="14"/>
  <c r="O1875" i="14"/>
  <c r="Q1875" i="14"/>
  <c r="V1875" i="14"/>
  <c r="G1876" i="14"/>
  <c r="M1876" i="14" s="1"/>
  <c r="I1876" i="14"/>
  <c r="K1876" i="14"/>
  <c r="O1876" i="14"/>
  <c r="Q1876" i="14"/>
  <c r="V1876" i="14"/>
  <c r="G1877" i="14"/>
  <c r="I1877" i="14"/>
  <c r="K1877" i="14"/>
  <c r="M1877" i="14"/>
  <c r="O1877" i="14"/>
  <c r="Q1877" i="14"/>
  <c r="V1877" i="14"/>
  <c r="G1878" i="14"/>
  <c r="M1878" i="14" s="1"/>
  <c r="I1878" i="14"/>
  <c r="K1878" i="14"/>
  <c r="O1878" i="14"/>
  <c r="Q1878" i="14"/>
  <c r="V1878" i="14"/>
  <c r="G1879" i="14"/>
  <c r="M1879" i="14" s="1"/>
  <c r="I1879" i="14"/>
  <c r="K1879" i="14"/>
  <c r="O1879" i="14"/>
  <c r="Q1879" i="14"/>
  <c r="V1879" i="14"/>
  <c r="G1880" i="14"/>
  <c r="M1880" i="14" s="1"/>
  <c r="I1880" i="14"/>
  <c r="K1880" i="14"/>
  <c r="O1880" i="14"/>
  <c r="Q1880" i="14"/>
  <c r="V1880" i="14"/>
  <c r="G1881" i="14"/>
  <c r="I1881" i="14"/>
  <c r="K1881" i="14"/>
  <c r="M1881" i="14"/>
  <c r="O1881" i="14"/>
  <c r="Q1881" i="14"/>
  <c r="V1881" i="14"/>
  <c r="G1882" i="14"/>
  <c r="M1882" i="14" s="1"/>
  <c r="I1882" i="14"/>
  <c r="K1882" i="14"/>
  <c r="O1882" i="14"/>
  <c r="Q1882" i="14"/>
  <c r="V1882" i="14"/>
  <c r="G1883" i="14"/>
  <c r="M1883" i="14" s="1"/>
  <c r="I1883" i="14"/>
  <c r="K1883" i="14"/>
  <c r="O1883" i="14"/>
  <c r="Q1883" i="14"/>
  <c r="V1883" i="14"/>
  <c r="G1884" i="14"/>
  <c r="M1884" i="14" s="1"/>
  <c r="I1884" i="14"/>
  <c r="K1884" i="14"/>
  <c r="O1884" i="14"/>
  <c r="Q1884" i="14"/>
  <c r="V1884" i="14"/>
  <c r="G1885" i="14"/>
  <c r="M1885" i="14" s="1"/>
  <c r="I1885" i="14"/>
  <c r="K1885" i="14"/>
  <c r="O1885" i="14"/>
  <c r="Q1885" i="14"/>
  <c r="V1885" i="14"/>
  <c r="G1886" i="14"/>
  <c r="M1886" i="14" s="1"/>
  <c r="I1886" i="14"/>
  <c r="K1886" i="14"/>
  <c r="O1886" i="14"/>
  <c r="Q1886" i="14"/>
  <c r="V1886" i="14"/>
  <c r="G1887" i="14"/>
  <c r="M1887" i="14" s="1"/>
  <c r="I1887" i="14"/>
  <c r="K1887" i="14"/>
  <c r="O1887" i="14"/>
  <c r="Q1887" i="14"/>
  <c r="V1887" i="14"/>
  <c r="G1888" i="14"/>
  <c r="M1888" i="14" s="1"/>
  <c r="I1888" i="14"/>
  <c r="K1888" i="14"/>
  <c r="O1888" i="14"/>
  <c r="Q1888" i="14"/>
  <c r="V1888" i="14"/>
  <c r="G1889" i="14"/>
  <c r="M1889" i="14" s="1"/>
  <c r="I1889" i="14"/>
  <c r="K1889" i="14"/>
  <c r="O1889" i="14"/>
  <c r="Q1889" i="14"/>
  <c r="V1889" i="14"/>
  <c r="G1890" i="14"/>
  <c r="M1890" i="14" s="1"/>
  <c r="I1890" i="14"/>
  <c r="K1890" i="14"/>
  <c r="O1890" i="14"/>
  <c r="Q1890" i="14"/>
  <c r="V1890" i="14"/>
  <c r="G1891" i="14"/>
  <c r="M1891" i="14" s="1"/>
  <c r="I1891" i="14"/>
  <c r="K1891" i="14"/>
  <c r="O1891" i="14"/>
  <c r="Q1891" i="14"/>
  <c r="V1891" i="14"/>
  <c r="G1892" i="14"/>
  <c r="M1892" i="14" s="1"/>
  <c r="I1892" i="14"/>
  <c r="K1892" i="14"/>
  <c r="O1892" i="14"/>
  <c r="Q1892" i="14"/>
  <c r="V1892" i="14"/>
  <c r="G1895" i="14"/>
  <c r="M1895" i="14" s="1"/>
  <c r="I1895" i="14"/>
  <c r="K1895" i="14"/>
  <c r="O1895" i="14"/>
  <c r="Q1895" i="14"/>
  <c r="V1895" i="14"/>
  <c r="G1899" i="14"/>
  <c r="M1899" i="14" s="1"/>
  <c r="I1899" i="14"/>
  <c r="K1899" i="14"/>
  <c r="O1899" i="14"/>
  <c r="Q1899" i="14"/>
  <c r="V1899" i="14"/>
  <c r="G1901" i="14"/>
  <c r="M1901" i="14" s="1"/>
  <c r="I1901" i="14"/>
  <c r="K1901" i="14"/>
  <c r="O1901" i="14"/>
  <c r="Q1901" i="14"/>
  <c r="V1901" i="14"/>
  <c r="G1904" i="14"/>
  <c r="I1904" i="14"/>
  <c r="K1904" i="14"/>
  <c r="M1904" i="14"/>
  <c r="O1904" i="14"/>
  <c r="Q1904" i="14"/>
  <c r="V1904" i="14"/>
  <c r="G1906" i="14"/>
  <c r="M1906" i="14" s="1"/>
  <c r="I1906" i="14"/>
  <c r="K1906" i="14"/>
  <c r="O1906" i="14"/>
  <c r="Q1906" i="14"/>
  <c r="V1906" i="14"/>
  <c r="G1908" i="14"/>
  <c r="M1908" i="14" s="1"/>
  <c r="I1908" i="14"/>
  <c r="K1908" i="14"/>
  <c r="O1908" i="14"/>
  <c r="Q1908" i="14"/>
  <c r="V1908" i="14"/>
  <c r="G1911" i="14"/>
  <c r="M1911" i="14" s="1"/>
  <c r="I1911" i="14"/>
  <c r="K1911" i="14"/>
  <c r="O1911" i="14"/>
  <c r="Q1911" i="14"/>
  <c r="V1911" i="14"/>
  <c r="G1912" i="14"/>
  <c r="M1912" i="14" s="1"/>
  <c r="I1912" i="14"/>
  <c r="K1912" i="14"/>
  <c r="O1912" i="14"/>
  <c r="Q1912" i="14"/>
  <c r="V1912" i="14"/>
  <c r="G1913" i="14"/>
  <c r="M1913" i="14" s="1"/>
  <c r="I1913" i="14"/>
  <c r="K1913" i="14"/>
  <c r="O1913" i="14"/>
  <c r="Q1913" i="14"/>
  <c r="V1913" i="14"/>
  <c r="G1916" i="14"/>
  <c r="M1916" i="14" s="1"/>
  <c r="I1916" i="14"/>
  <c r="K1916" i="14"/>
  <c r="O1916" i="14"/>
  <c r="Q1916" i="14"/>
  <c r="V1916" i="14"/>
  <c r="G1918" i="14"/>
  <c r="M1918" i="14" s="1"/>
  <c r="I1918" i="14"/>
  <c r="K1918" i="14"/>
  <c r="O1918" i="14"/>
  <c r="Q1918" i="14"/>
  <c r="V1918" i="14"/>
  <c r="G1921" i="14"/>
  <c r="M1921" i="14" s="1"/>
  <c r="I1921" i="14"/>
  <c r="K1921" i="14"/>
  <c r="O1921" i="14"/>
  <c r="Q1921" i="14"/>
  <c r="V1921" i="14"/>
  <c r="G1924" i="14"/>
  <c r="M1924" i="14" s="1"/>
  <c r="I1924" i="14"/>
  <c r="K1924" i="14"/>
  <c r="O1924" i="14"/>
  <c r="Q1924" i="14"/>
  <c r="V1924" i="14"/>
  <c r="G1926" i="14"/>
  <c r="M1926" i="14" s="1"/>
  <c r="I1926" i="14"/>
  <c r="K1926" i="14"/>
  <c r="O1926" i="14"/>
  <c r="Q1926" i="14"/>
  <c r="V1926" i="14"/>
  <c r="G1929" i="14"/>
  <c r="I1929" i="14"/>
  <c r="K1929" i="14"/>
  <c r="M1929" i="14"/>
  <c r="O1929" i="14"/>
  <c r="Q1929" i="14"/>
  <c r="V1929" i="14"/>
  <c r="G1931" i="14"/>
  <c r="I1931" i="14"/>
  <c r="K1931" i="14"/>
  <c r="O1931" i="14"/>
  <c r="Q1931" i="14"/>
  <c r="V1931" i="14"/>
  <c r="G1933" i="14"/>
  <c r="M1933" i="14" s="1"/>
  <c r="I1933" i="14"/>
  <c r="K1933" i="14"/>
  <c r="O1933" i="14"/>
  <c r="Q1933" i="14"/>
  <c r="Q1928" i="14" s="1"/>
  <c r="V1933" i="14"/>
  <c r="G1935" i="14"/>
  <c r="M1935" i="14" s="1"/>
  <c r="I1935" i="14"/>
  <c r="K1935" i="14"/>
  <c r="K1928" i="14" s="1"/>
  <c r="O1935" i="14"/>
  <c r="Q1935" i="14"/>
  <c r="V1935" i="14"/>
  <c r="G1937" i="14"/>
  <c r="I1937" i="14"/>
  <c r="K1937" i="14"/>
  <c r="M1937" i="14"/>
  <c r="O1937" i="14"/>
  <c r="Q1937" i="14"/>
  <c r="V1937" i="14"/>
  <c r="G1938" i="14"/>
  <c r="M1938" i="14" s="1"/>
  <c r="I1938" i="14"/>
  <c r="K1938" i="14"/>
  <c r="O1938" i="14"/>
  <c r="Q1938" i="14"/>
  <c r="V1938" i="14"/>
  <c r="G1940" i="14"/>
  <c r="M1940" i="14" s="1"/>
  <c r="I1940" i="14"/>
  <c r="K1940" i="14"/>
  <c r="O1940" i="14"/>
  <c r="Q1940" i="14"/>
  <c r="V1940" i="14"/>
  <c r="G1942" i="14"/>
  <c r="M1942" i="14" s="1"/>
  <c r="I1942" i="14"/>
  <c r="K1942" i="14"/>
  <c r="O1942" i="14"/>
  <c r="Q1942" i="14"/>
  <c r="V1942" i="14"/>
  <c r="G1944" i="14"/>
  <c r="I1944" i="14"/>
  <c r="K1944" i="14"/>
  <c r="M1944" i="14"/>
  <c r="O1944" i="14"/>
  <c r="Q1944" i="14"/>
  <c r="V1944" i="14"/>
  <c r="G1946" i="14"/>
  <c r="M1946" i="14" s="1"/>
  <c r="I1946" i="14"/>
  <c r="K1946" i="14"/>
  <c r="O1946" i="14"/>
  <c r="Q1946" i="14"/>
  <c r="V1946" i="14"/>
  <c r="G1949" i="14"/>
  <c r="M1949" i="14" s="1"/>
  <c r="I1949" i="14"/>
  <c r="K1949" i="14"/>
  <c r="O1949" i="14"/>
  <c r="Q1949" i="14"/>
  <c r="V1949" i="14"/>
  <c r="V1948" i="14" s="1"/>
  <c r="G1950" i="14"/>
  <c r="M1950" i="14" s="1"/>
  <c r="I1950" i="14"/>
  <c r="K1950" i="14"/>
  <c r="O1950" i="14"/>
  <c r="Q1950" i="14"/>
  <c r="V1950" i="14"/>
  <c r="G1952" i="14"/>
  <c r="I1952" i="14"/>
  <c r="K1952" i="14"/>
  <c r="O1952" i="14"/>
  <c r="Q1952" i="14"/>
  <c r="V1952" i="14"/>
  <c r="G1956" i="14"/>
  <c r="M1956" i="14" s="1"/>
  <c r="I1956" i="14"/>
  <c r="K1956" i="14"/>
  <c r="O1956" i="14"/>
  <c r="Q1956" i="14"/>
  <c r="Q1948" i="14" s="1"/>
  <c r="V1956" i="14"/>
  <c r="G1960" i="14"/>
  <c r="M1960" i="14" s="1"/>
  <c r="I1960" i="14"/>
  <c r="K1960" i="14"/>
  <c r="O1960" i="14"/>
  <c r="Q1960" i="14"/>
  <c r="V1960" i="14"/>
  <c r="G1962" i="14"/>
  <c r="M1962" i="14" s="1"/>
  <c r="I1962" i="14"/>
  <c r="K1962" i="14"/>
  <c r="O1962" i="14"/>
  <c r="Q1962" i="14"/>
  <c r="V1962" i="14"/>
  <c r="G1964" i="14"/>
  <c r="M1964" i="14" s="1"/>
  <c r="I1964" i="14"/>
  <c r="K1964" i="14"/>
  <c r="O1964" i="14"/>
  <c r="Q1964" i="14"/>
  <c r="V1964" i="14"/>
  <c r="G1968" i="14"/>
  <c r="M1968" i="14" s="1"/>
  <c r="I1968" i="14"/>
  <c r="K1968" i="14"/>
  <c r="O1968" i="14"/>
  <c r="Q1968" i="14"/>
  <c r="V1968" i="14"/>
  <c r="G1972" i="14"/>
  <c r="M1972" i="14" s="1"/>
  <c r="I1972" i="14"/>
  <c r="K1972" i="14"/>
  <c r="O1972" i="14"/>
  <c r="Q1972" i="14"/>
  <c r="V1972" i="14"/>
  <c r="G1974" i="14"/>
  <c r="I1974" i="14"/>
  <c r="K1974" i="14"/>
  <c r="M1974" i="14"/>
  <c r="O1974" i="14"/>
  <c r="Q1974" i="14"/>
  <c r="V1974" i="14"/>
  <c r="G1976" i="14"/>
  <c r="M1976" i="14" s="1"/>
  <c r="I1976" i="14"/>
  <c r="K1976" i="14"/>
  <c r="O1976" i="14"/>
  <c r="Q1976" i="14"/>
  <c r="V1976" i="14"/>
  <c r="G1979" i="14"/>
  <c r="M1979" i="14" s="1"/>
  <c r="I1979" i="14"/>
  <c r="K1979" i="14"/>
  <c r="O1979" i="14"/>
  <c r="Q1979" i="14"/>
  <c r="V1979" i="14"/>
  <c r="G1996" i="14"/>
  <c r="M1996" i="14" s="1"/>
  <c r="I1996" i="14"/>
  <c r="K1996" i="14"/>
  <c r="O1996" i="14"/>
  <c r="Q1996" i="14"/>
  <c r="V1996" i="14"/>
  <c r="G1997" i="14"/>
  <c r="I1997" i="14"/>
  <c r="K1997" i="14"/>
  <c r="O1997" i="14"/>
  <c r="Q1997" i="14"/>
  <c r="V1997" i="14"/>
  <c r="G1999" i="14"/>
  <c r="M1999" i="14" s="1"/>
  <c r="I1999" i="14"/>
  <c r="K1999" i="14"/>
  <c r="O1999" i="14"/>
  <c r="Q1999" i="14"/>
  <c r="V1999" i="14"/>
  <c r="G2001" i="14"/>
  <c r="M2001" i="14" s="1"/>
  <c r="I2001" i="14"/>
  <c r="K2001" i="14"/>
  <c r="O2001" i="14"/>
  <c r="Q2001" i="14"/>
  <c r="V2001" i="14"/>
  <c r="G2003" i="14"/>
  <c r="M2003" i="14" s="1"/>
  <c r="I2003" i="14"/>
  <c r="K2003" i="14"/>
  <c r="O2003" i="14"/>
  <c r="Q2003" i="14"/>
  <c r="V2003" i="14"/>
  <c r="G2005" i="14"/>
  <c r="M2005" i="14" s="1"/>
  <c r="I2005" i="14"/>
  <c r="K2005" i="14"/>
  <c r="O2005" i="14"/>
  <c r="Q2005" i="14"/>
  <c r="V2005" i="14"/>
  <c r="G2007" i="14"/>
  <c r="M2007" i="14" s="1"/>
  <c r="I2007" i="14"/>
  <c r="K2007" i="14"/>
  <c r="O2007" i="14"/>
  <c r="Q2007" i="14"/>
  <c r="V2007" i="14"/>
  <c r="G2009" i="14"/>
  <c r="M2009" i="14" s="1"/>
  <c r="I2009" i="14"/>
  <c r="K2009" i="14"/>
  <c r="O2009" i="14"/>
  <c r="Q2009" i="14"/>
  <c r="V2009" i="14"/>
  <c r="G2011" i="14"/>
  <c r="M2011" i="14" s="1"/>
  <c r="I2011" i="14"/>
  <c r="K2011" i="14"/>
  <c r="O2011" i="14"/>
  <c r="Q2011" i="14"/>
  <c r="V2011" i="14"/>
  <c r="G2013" i="14"/>
  <c r="M2013" i="14" s="1"/>
  <c r="I2013" i="14"/>
  <c r="K2013" i="14"/>
  <c r="O2013" i="14"/>
  <c r="Q2013" i="14"/>
  <c r="V2013" i="14"/>
  <c r="G2015" i="14"/>
  <c r="M2015" i="14" s="1"/>
  <c r="I2015" i="14"/>
  <c r="K2015" i="14"/>
  <c r="O2015" i="14"/>
  <c r="Q2015" i="14"/>
  <c r="V2015" i="14"/>
  <c r="G2017" i="14"/>
  <c r="M2017" i="14" s="1"/>
  <c r="I2017" i="14"/>
  <c r="K2017" i="14"/>
  <c r="O2017" i="14"/>
  <c r="Q2017" i="14"/>
  <c r="V2017" i="14"/>
  <c r="G2019" i="14"/>
  <c r="M2019" i="14" s="1"/>
  <c r="I2019" i="14"/>
  <c r="K2019" i="14"/>
  <c r="O2019" i="14"/>
  <c r="Q2019" i="14"/>
  <c r="V2019" i="14"/>
  <c r="G2021" i="14"/>
  <c r="M2021" i="14" s="1"/>
  <c r="I2021" i="14"/>
  <c r="K2021" i="14"/>
  <c r="O2021" i="14"/>
  <c r="Q2021" i="14"/>
  <c r="V2021" i="14"/>
  <c r="G2023" i="14"/>
  <c r="M2023" i="14" s="1"/>
  <c r="I2023" i="14"/>
  <c r="K2023" i="14"/>
  <c r="O2023" i="14"/>
  <c r="Q2023" i="14"/>
  <c r="V2023" i="14"/>
  <c r="G2025" i="14"/>
  <c r="M2025" i="14" s="1"/>
  <c r="I2025" i="14"/>
  <c r="K2025" i="14"/>
  <c r="O2025" i="14"/>
  <c r="Q2025" i="14"/>
  <c r="V2025" i="14"/>
  <c r="G2028" i="14"/>
  <c r="I2028" i="14"/>
  <c r="K2028" i="14"/>
  <c r="M2028" i="14"/>
  <c r="O2028" i="14"/>
  <c r="Q2028" i="14"/>
  <c r="V2028" i="14"/>
  <c r="G2031" i="14"/>
  <c r="M2031" i="14" s="1"/>
  <c r="I2031" i="14"/>
  <c r="K2031" i="14"/>
  <c r="O2031" i="14"/>
  <c r="Q2031" i="14"/>
  <c r="V2031" i="14"/>
  <c r="G2034" i="14"/>
  <c r="M2034" i="14" s="1"/>
  <c r="I2034" i="14"/>
  <c r="K2034" i="14"/>
  <c r="O2034" i="14"/>
  <c r="Q2034" i="14"/>
  <c r="V2034" i="14"/>
  <c r="G2037" i="14"/>
  <c r="M2037" i="14" s="1"/>
  <c r="I2037" i="14"/>
  <c r="K2037" i="14"/>
  <c r="O2037" i="14"/>
  <c r="Q2037" i="14"/>
  <c r="V2037" i="14"/>
  <c r="G2052" i="14"/>
  <c r="I2052" i="14"/>
  <c r="K2052" i="14"/>
  <c r="O2052" i="14"/>
  <c r="Q2052" i="14"/>
  <c r="V2052" i="14"/>
  <c r="G2059" i="14"/>
  <c r="M2059" i="14" s="1"/>
  <c r="I2059" i="14"/>
  <c r="K2059" i="14"/>
  <c r="O2059" i="14"/>
  <c r="Q2059" i="14"/>
  <c r="V2059" i="14"/>
  <c r="G2066" i="14"/>
  <c r="M2066" i="14" s="1"/>
  <c r="I2066" i="14"/>
  <c r="K2066" i="14"/>
  <c r="O2066" i="14"/>
  <c r="Q2066" i="14"/>
  <c r="V2066" i="14"/>
  <c r="G2074" i="14"/>
  <c r="M2074" i="14" s="1"/>
  <c r="I2074" i="14"/>
  <c r="K2074" i="14"/>
  <c r="O2074" i="14"/>
  <c r="Q2074" i="14"/>
  <c r="V2074" i="14"/>
  <c r="G2075" i="14"/>
  <c r="M2075" i="14" s="1"/>
  <c r="I2075" i="14"/>
  <c r="K2075" i="14"/>
  <c r="O2075" i="14"/>
  <c r="Q2075" i="14"/>
  <c r="V2075" i="14"/>
  <c r="G2092" i="14"/>
  <c r="M2092" i="14" s="1"/>
  <c r="I2092" i="14"/>
  <c r="K2092" i="14"/>
  <c r="O2092" i="14"/>
  <c r="Q2092" i="14"/>
  <c r="V2092" i="14"/>
  <c r="G2094" i="14"/>
  <c r="M2094" i="14" s="1"/>
  <c r="I2094" i="14"/>
  <c r="K2094" i="14"/>
  <c r="O2094" i="14"/>
  <c r="Q2094" i="14"/>
  <c r="V2094" i="14"/>
  <c r="G2096" i="14"/>
  <c r="M2096" i="14" s="1"/>
  <c r="I2096" i="14"/>
  <c r="K2096" i="14"/>
  <c r="O2096" i="14"/>
  <c r="Q2096" i="14"/>
  <c r="V2096" i="14"/>
  <c r="G2098" i="14"/>
  <c r="M2098" i="14" s="1"/>
  <c r="I2098" i="14"/>
  <c r="K2098" i="14"/>
  <c r="O2098" i="14"/>
  <c r="Q2098" i="14"/>
  <c r="V2098" i="14"/>
  <c r="G2100" i="14"/>
  <c r="M2100" i="14" s="1"/>
  <c r="I2100" i="14"/>
  <c r="K2100" i="14"/>
  <c r="O2100" i="14"/>
  <c r="Q2100" i="14"/>
  <c r="V2100" i="14"/>
  <c r="G2102" i="14"/>
  <c r="M2102" i="14" s="1"/>
  <c r="I2102" i="14"/>
  <c r="K2102" i="14"/>
  <c r="O2102" i="14"/>
  <c r="Q2102" i="14"/>
  <c r="V2102" i="14"/>
  <c r="G2104" i="14"/>
  <c r="M2104" i="14" s="1"/>
  <c r="I2104" i="14"/>
  <c r="K2104" i="14"/>
  <c r="O2104" i="14"/>
  <c r="Q2104" i="14"/>
  <c r="V2104" i="14"/>
  <c r="G2106" i="14"/>
  <c r="M2106" i="14" s="1"/>
  <c r="I2106" i="14"/>
  <c r="K2106" i="14"/>
  <c r="O2106" i="14"/>
  <c r="Q2106" i="14"/>
  <c r="V2106" i="14"/>
  <c r="G2107" i="14"/>
  <c r="M2107" i="14" s="1"/>
  <c r="I2107" i="14"/>
  <c r="K2107" i="14"/>
  <c r="O2107" i="14"/>
  <c r="Q2107" i="14"/>
  <c r="V2107" i="14"/>
  <c r="G2109" i="14"/>
  <c r="I2109" i="14"/>
  <c r="K2109" i="14"/>
  <c r="M2109" i="14"/>
  <c r="O2109" i="14"/>
  <c r="Q2109" i="14"/>
  <c r="V2109" i="14"/>
  <c r="G2111" i="14"/>
  <c r="I2111" i="14"/>
  <c r="K2111" i="14"/>
  <c r="O2111" i="14"/>
  <c r="Q2111" i="14"/>
  <c r="V2111" i="14"/>
  <c r="G2114" i="14"/>
  <c r="M2114" i="14" s="1"/>
  <c r="I2114" i="14"/>
  <c r="I2108" i="14" s="1"/>
  <c r="K2114" i="14"/>
  <c r="O2114" i="14"/>
  <c r="Q2114" i="14"/>
  <c r="Q2108" i="14" s="1"/>
  <c r="V2114" i="14"/>
  <c r="G2122" i="14"/>
  <c r="M2122" i="14" s="1"/>
  <c r="I2122" i="14"/>
  <c r="K2122" i="14"/>
  <c r="O2122" i="14"/>
  <c r="Q2122" i="14"/>
  <c r="V2122" i="14"/>
  <c r="G2124" i="14"/>
  <c r="I2124" i="14"/>
  <c r="K2124" i="14"/>
  <c r="M2124" i="14"/>
  <c r="O2124" i="14"/>
  <c r="Q2124" i="14"/>
  <c r="V2124" i="14"/>
  <c r="G2132" i="14"/>
  <c r="M2132" i="14" s="1"/>
  <c r="I2132" i="14"/>
  <c r="K2132" i="14"/>
  <c r="O2132" i="14"/>
  <c r="Q2132" i="14"/>
  <c r="V2132" i="14"/>
  <c r="G2137" i="14"/>
  <c r="I151" i="1" s="1"/>
  <c r="I2137" i="14"/>
  <c r="O2137" i="14"/>
  <c r="Q2137" i="14"/>
  <c r="G2138" i="14"/>
  <c r="M2138" i="14" s="1"/>
  <c r="M2137" i="14" s="1"/>
  <c r="I2138" i="14"/>
  <c r="K2138" i="14"/>
  <c r="K2137" i="14" s="1"/>
  <c r="O2138" i="14"/>
  <c r="Q2138" i="14"/>
  <c r="V2138" i="14"/>
  <c r="V2137" i="14" s="1"/>
  <c r="G2149" i="14"/>
  <c r="M2149" i="14" s="1"/>
  <c r="I2149" i="14"/>
  <c r="K2149" i="14"/>
  <c r="O2149" i="14"/>
  <c r="O2148" i="14" s="1"/>
  <c r="Q2149" i="14"/>
  <c r="V2149" i="14"/>
  <c r="G2150" i="14"/>
  <c r="M2150" i="14" s="1"/>
  <c r="I2150" i="14"/>
  <c r="K2150" i="14"/>
  <c r="O2150" i="14"/>
  <c r="Q2150" i="14"/>
  <c r="V2150" i="14"/>
  <c r="G2151" i="14"/>
  <c r="M2151" i="14" s="1"/>
  <c r="I2151" i="14"/>
  <c r="K2151" i="14"/>
  <c r="K2148" i="14" s="1"/>
  <c r="O2151" i="14"/>
  <c r="Q2151" i="14"/>
  <c r="V2151" i="14"/>
  <c r="V2148" i="14" s="1"/>
  <c r="G2152" i="14"/>
  <c r="M2152" i="14" s="1"/>
  <c r="I2152" i="14"/>
  <c r="K2152" i="14"/>
  <c r="O2152" i="14"/>
  <c r="Q2152" i="14"/>
  <c r="V2152" i="14"/>
  <c r="AE2154" i="14"/>
  <c r="BA37" i="13"/>
  <c r="BA35" i="13"/>
  <c r="BA33" i="13"/>
  <c r="BA31" i="13"/>
  <c r="BA29" i="13"/>
  <c r="BA25" i="13"/>
  <c r="BA23" i="13"/>
  <c r="BA21" i="13"/>
  <c r="BA18" i="13"/>
  <c r="BA15" i="13"/>
  <c r="O8" i="13"/>
  <c r="G9" i="13"/>
  <c r="I9" i="13"/>
  <c r="I8" i="13" s="1"/>
  <c r="K9" i="13"/>
  <c r="K8" i="13" s="1"/>
  <c r="O9" i="13"/>
  <c r="Q9" i="13"/>
  <c r="V9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2" i="13"/>
  <c r="M62" i="13" s="1"/>
  <c r="I62" i="13"/>
  <c r="K62" i="13"/>
  <c r="O62" i="13"/>
  <c r="Q62" i="13"/>
  <c r="V62" i="13"/>
  <c r="G64" i="13"/>
  <c r="I64" i="13"/>
  <c r="K64" i="13"/>
  <c r="M64" i="13"/>
  <c r="O64" i="13"/>
  <c r="Q64" i="13"/>
  <c r="V64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0" i="13"/>
  <c r="M70" i="13" s="1"/>
  <c r="I70" i="13"/>
  <c r="K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I80" i="13"/>
  <c r="K80" i="13"/>
  <c r="M80" i="13"/>
  <c r="O80" i="13"/>
  <c r="Q80" i="13"/>
  <c r="V80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I99" i="13"/>
  <c r="K99" i="13"/>
  <c r="M99" i="13"/>
  <c r="O99" i="13"/>
  <c r="Q99" i="13"/>
  <c r="V99" i="13"/>
  <c r="G100" i="13"/>
  <c r="I100" i="13"/>
  <c r="K100" i="13"/>
  <c r="M100" i="13"/>
  <c r="O100" i="13"/>
  <c r="Q100" i="13"/>
  <c r="V100" i="13"/>
  <c r="O101" i="13"/>
  <c r="G102" i="13"/>
  <c r="M102" i="13" s="1"/>
  <c r="M101" i="13" s="1"/>
  <c r="I102" i="13"/>
  <c r="I101" i="13" s="1"/>
  <c r="K102" i="13"/>
  <c r="K101" i="13" s="1"/>
  <c r="O102" i="13"/>
  <c r="Q102" i="13"/>
  <c r="Q101" i="13" s="1"/>
  <c r="V102" i="13"/>
  <c r="V101" i="13" s="1"/>
  <c r="G108" i="13"/>
  <c r="I108" i="13"/>
  <c r="K108" i="13"/>
  <c r="M108" i="13"/>
  <c r="O108" i="13"/>
  <c r="Q108" i="13"/>
  <c r="V108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G125" i="13"/>
  <c r="M125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1" i="13"/>
  <c r="M131" i="13" s="1"/>
  <c r="I131" i="13"/>
  <c r="K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Q135" i="13"/>
  <c r="V135" i="13"/>
  <c r="G137" i="13"/>
  <c r="M137" i="13" s="1"/>
  <c r="I137" i="13"/>
  <c r="K137" i="13"/>
  <c r="O137" i="13"/>
  <c r="Q137" i="13"/>
  <c r="V137" i="13"/>
  <c r="G140" i="13"/>
  <c r="I140" i="13"/>
  <c r="K140" i="13"/>
  <c r="K139" i="13" s="1"/>
  <c r="M140" i="13"/>
  <c r="O140" i="13"/>
  <c r="Q140" i="13"/>
  <c r="V140" i="13"/>
  <c r="G144" i="13"/>
  <c r="M144" i="13" s="1"/>
  <c r="I144" i="13"/>
  <c r="K144" i="13"/>
  <c r="O144" i="13"/>
  <c r="Q144" i="13"/>
  <c r="V144" i="13"/>
  <c r="G148" i="13"/>
  <c r="M148" i="13" s="1"/>
  <c r="I148" i="13"/>
  <c r="K148" i="13"/>
  <c r="O148" i="13"/>
  <c r="Q148" i="13"/>
  <c r="V148" i="13"/>
  <c r="G153" i="13"/>
  <c r="M153" i="13" s="1"/>
  <c r="I153" i="13"/>
  <c r="K153" i="13"/>
  <c r="O153" i="13"/>
  <c r="Q153" i="13"/>
  <c r="V153" i="13"/>
  <c r="G158" i="13"/>
  <c r="M158" i="13" s="1"/>
  <c r="I158" i="13"/>
  <c r="K158" i="13"/>
  <c r="O158" i="13"/>
  <c r="Q158" i="13"/>
  <c r="V158" i="13"/>
  <c r="G163" i="13"/>
  <c r="I163" i="13"/>
  <c r="K163" i="13"/>
  <c r="M163" i="13"/>
  <c r="O163" i="13"/>
  <c r="Q163" i="13"/>
  <c r="V163" i="13"/>
  <c r="G168" i="13"/>
  <c r="I168" i="13"/>
  <c r="K168" i="13"/>
  <c r="M168" i="13"/>
  <c r="O168" i="13"/>
  <c r="Q168" i="13"/>
  <c r="V168" i="13"/>
  <c r="G170" i="13"/>
  <c r="I170" i="13"/>
  <c r="I169" i="13" s="1"/>
  <c r="K170" i="13"/>
  <c r="K169" i="13" s="1"/>
  <c r="O170" i="13"/>
  <c r="O169" i="13" s="1"/>
  <c r="Q170" i="13"/>
  <c r="Q169" i="13" s="1"/>
  <c r="V170" i="13"/>
  <c r="V169" i="13" s="1"/>
  <c r="G171" i="13"/>
  <c r="K171" i="13"/>
  <c r="G172" i="13"/>
  <c r="I172" i="13"/>
  <c r="I171" i="13" s="1"/>
  <c r="K172" i="13"/>
  <c r="M172" i="13"/>
  <c r="M171" i="13" s="1"/>
  <c r="O172" i="13"/>
  <c r="O171" i="13" s="1"/>
  <c r="Q172" i="13"/>
  <c r="Q171" i="13" s="1"/>
  <c r="V172" i="13"/>
  <c r="V171" i="13" s="1"/>
  <c r="G177" i="13"/>
  <c r="I177" i="13"/>
  <c r="K177" i="13"/>
  <c r="M177" i="13"/>
  <c r="O177" i="13"/>
  <c r="O176" i="13" s="1"/>
  <c r="Q177" i="13"/>
  <c r="V177" i="13"/>
  <c r="G179" i="13"/>
  <c r="M179" i="13" s="1"/>
  <c r="I179" i="13"/>
  <c r="K179" i="13"/>
  <c r="K176" i="13" s="1"/>
  <c r="O179" i="13"/>
  <c r="Q179" i="13"/>
  <c r="V179" i="13"/>
  <c r="G180" i="13"/>
  <c r="I180" i="13"/>
  <c r="K180" i="13"/>
  <c r="M180" i="13"/>
  <c r="O180" i="13"/>
  <c r="Q180" i="13"/>
  <c r="V180" i="13"/>
  <c r="AE183" i="13"/>
  <c r="BA55" i="12"/>
  <c r="BA45" i="12"/>
  <c r="BA43" i="12"/>
  <c r="BA41" i="12"/>
  <c r="BA39" i="12"/>
  <c r="BA37" i="12"/>
  <c r="BA35" i="12"/>
  <c r="BA23" i="12"/>
  <c r="BA21" i="12"/>
  <c r="BA19" i="12"/>
  <c r="BA17" i="12"/>
  <c r="BA12" i="12"/>
  <c r="BA10" i="12"/>
  <c r="G9" i="12"/>
  <c r="M9" i="12" s="1"/>
  <c r="I9" i="12"/>
  <c r="K9" i="12"/>
  <c r="O9" i="12"/>
  <c r="Q9" i="12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I29" i="12" s="1"/>
  <c r="K34" i="12"/>
  <c r="O34" i="12"/>
  <c r="Q34" i="12"/>
  <c r="V34" i="12"/>
  <c r="G36" i="12"/>
  <c r="I36" i="12"/>
  <c r="K36" i="12"/>
  <c r="M36" i="12"/>
  <c r="O36" i="12"/>
  <c r="Q36" i="12"/>
  <c r="V36" i="12"/>
  <c r="V29" i="12" s="1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4" i="12"/>
  <c r="I54" i="12"/>
  <c r="K54" i="12"/>
  <c r="M54" i="12"/>
  <c r="O54" i="12"/>
  <c r="Q54" i="12"/>
  <c r="V54" i="12"/>
  <c r="G60" i="12"/>
  <c r="M60" i="12" s="1"/>
  <c r="I60" i="12"/>
  <c r="K60" i="12"/>
  <c r="O60" i="12"/>
  <c r="Q60" i="12"/>
  <c r="V60" i="12"/>
  <c r="AE63" i="12"/>
  <c r="H101" i="1"/>
  <c r="I101" i="1" s="1"/>
  <c r="H100" i="1"/>
  <c r="I100" i="1" s="1"/>
  <c r="H53" i="1"/>
  <c r="I53" i="1" s="1"/>
  <c r="H46" i="1"/>
  <c r="I46" i="1" s="1"/>
  <c r="H58" i="1" l="1"/>
  <c r="I58" i="1" s="1"/>
  <c r="M9" i="37"/>
  <c r="M8" i="37" s="1"/>
  <c r="AF11" i="37"/>
  <c r="G8" i="37"/>
  <c r="G11" i="37" s="1"/>
  <c r="M9" i="44"/>
  <c r="M8" i="44" s="1"/>
  <c r="AF11" i="44"/>
  <c r="G90" i="1" s="1"/>
  <c r="H90" i="1" s="1"/>
  <c r="I90" i="1" s="1"/>
  <c r="G8" i="44"/>
  <c r="G11" i="44" s="1"/>
  <c r="V182" i="14"/>
  <c r="F57" i="1"/>
  <c r="H57" i="1" s="1"/>
  <c r="I57" i="1" s="1"/>
  <c r="F56" i="1"/>
  <c r="V13" i="13"/>
  <c r="H47" i="1"/>
  <c r="I47" i="1" s="1"/>
  <c r="G8" i="36"/>
  <c r="G91" i="36" s="1"/>
  <c r="AF91" i="36"/>
  <c r="M11" i="36"/>
  <c r="Q1323" i="14"/>
  <c r="Q58" i="23"/>
  <c r="G29" i="12"/>
  <c r="I159" i="1" s="1"/>
  <c r="I20" i="1" s="1"/>
  <c r="M30" i="12"/>
  <c r="M92" i="39"/>
  <c r="M91" i="39" s="1"/>
  <c r="G91" i="39"/>
  <c r="I123" i="1" s="1"/>
  <c r="O182" i="14"/>
  <c r="AF11" i="18"/>
  <c r="G49" i="1" s="1"/>
  <c r="H49" i="1" s="1"/>
  <c r="I49" i="1" s="1"/>
  <c r="G8" i="18"/>
  <c r="M9" i="18"/>
  <c r="M8" i="18" s="1"/>
  <c r="V1832" i="14"/>
  <c r="Q1523" i="14"/>
  <c r="O1437" i="14"/>
  <c r="M18" i="14"/>
  <c r="AF2154" i="14"/>
  <c r="Q64" i="27"/>
  <c r="M48" i="34"/>
  <c r="M47" i="34" s="1"/>
  <c r="G47" i="34"/>
  <c r="M9" i="49"/>
  <c r="M8" i="49" s="1"/>
  <c r="AF11" i="49"/>
  <c r="M170" i="13"/>
  <c r="M169" i="13" s="1"/>
  <c r="G169" i="13"/>
  <c r="F43" i="1"/>
  <c r="F42" i="1"/>
  <c r="K58" i="23"/>
  <c r="V107" i="13"/>
  <c r="K1978" i="14"/>
  <c r="I1437" i="14"/>
  <c r="I8" i="16"/>
  <c r="I58" i="23"/>
  <c r="I42" i="29"/>
  <c r="M21" i="29"/>
  <c r="M20" i="29" s="1"/>
  <c r="G20" i="29"/>
  <c r="Q8" i="29"/>
  <c r="AF11" i="30"/>
  <c r="M9" i="30"/>
  <c r="M8" i="30" s="1"/>
  <c r="G8" i="30"/>
  <c r="G11" i="30" s="1"/>
  <c r="G8" i="49"/>
  <c r="G11" i="49" s="1"/>
  <c r="M34" i="45"/>
  <c r="M33" i="45" s="1"/>
  <c r="G33" i="45"/>
  <c r="M9" i="13"/>
  <c r="M8" i="13" s="1"/>
  <c r="G8" i="13"/>
  <c r="I8" i="25"/>
  <c r="K1948" i="14"/>
  <c r="I1240" i="14"/>
  <c r="I139" i="13"/>
  <c r="Q1678" i="14"/>
  <c r="V1614" i="14"/>
  <c r="K838" i="14"/>
  <c r="M163" i="23"/>
  <c r="M162" i="23" s="1"/>
  <c r="G162" i="23"/>
  <c r="I138" i="1" s="1"/>
  <c r="M40" i="29"/>
  <c r="M39" i="29" s="1"/>
  <c r="G39" i="29"/>
  <c r="V8" i="26"/>
  <c r="I13" i="13"/>
  <c r="K1437" i="14"/>
  <c r="F40" i="1"/>
  <c r="F41" i="1"/>
  <c r="F39" i="1"/>
  <c r="M9" i="38"/>
  <c r="M8" i="38" s="1"/>
  <c r="AF11" i="38"/>
  <c r="G8" i="38"/>
  <c r="G11" i="38" s="1"/>
  <c r="V2033" i="14"/>
  <c r="G64" i="27"/>
  <c r="Q22" i="29"/>
  <c r="K8" i="29"/>
  <c r="M9" i="48"/>
  <c r="M8" i="48" s="1"/>
  <c r="AF11" i="48"/>
  <c r="G8" i="48"/>
  <c r="G11" i="48" s="1"/>
  <c r="O1136" i="14"/>
  <c r="AF11" i="28"/>
  <c r="M9" i="28"/>
  <c r="M8" i="28" s="1"/>
  <c r="I8" i="29"/>
  <c r="V42" i="35"/>
  <c r="I42" i="35"/>
  <c r="K29" i="12"/>
  <c r="Q176" i="13"/>
  <c r="I1678" i="14"/>
  <c r="V1523" i="14"/>
  <c r="V1437" i="14"/>
  <c r="G1437" i="14"/>
  <c r="I134" i="1" s="1"/>
  <c r="K691" i="14"/>
  <c r="Q131" i="39"/>
  <c r="O115" i="39"/>
  <c r="M10" i="42"/>
  <c r="AF12" i="42"/>
  <c r="F45" i="1"/>
  <c r="F44" i="1"/>
  <c r="Q1704" i="14"/>
  <c r="V8" i="12"/>
  <c r="G1928" i="14"/>
  <c r="I146" i="1" s="1"/>
  <c r="Q1894" i="14"/>
  <c r="K49" i="27"/>
  <c r="M38" i="27"/>
  <c r="M37" i="27" s="1"/>
  <c r="G8" i="28"/>
  <c r="AF167" i="39"/>
  <c r="G127" i="39"/>
  <c r="I1323" i="14"/>
  <c r="Q8" i="12"/>
  <c r="I107" i="13"/>
  <c r="I1978" i="14"/>
  <c r="O1948" i="14"/>
  <c r="V1678" i="14"/>
  <c r="G1614" i="14"/>
  <c r="I140" i="1" s="1"/>
  <c r="O1523" i="14"/>
  <c r="G1136" i="14"/>
  <c r="I127" i="1" s="1"/>
  <c r="G691" i="14"/>
  <c r="I118" i="1" s="1"/>
  <c r="K8" i="14"/>
  <c r="O121" i="23"/>
  <c r="V64" i="27"/>
  <c r="G42" i="29"/>
  <c r="M43" i="29"/>
  <c r="K64" i="33"/>
  <c r="I8" i="33"/>
  <c r="G89" i="34"/>
  <c r="M90" i="34"/>
  <c r="M89" i="34" s="1"/>
  <c r="Q8" i="34"/>
  <c r="Q8" i="35"/>
  <c r="K8" i="39"/>
  <c r="M9" i="41"/>
  <c r="M8" i="41" s="1"/>
  <c r="AF11" i="41"/>
  <c r="G8" i="41"/>
  <c r="G11" i="41" s="1"/>
  <c r="Q29" i="12"/>
  <c r="I1894" i="14"/>
  <c r="I1704" i="14"/>
  <c r="O1678" i="14"/>
  <c r="K1523" i="14"/>
  <c r="O801" i="14"/>
  <c r="Q691" i="14"/>
  <c r="K303" i="14"/>
  <c r="G8" i="25"/>
  <c r="G18" i="25" s="1"/>
  <c r="O64" i="27"/>
  <c r="Q49" i="27"/>
  <c r="F97" i="1"/>
  <c r="F96" i="1"/>
  <c r="O29" i="12"/>
  <c r="I8" i="12"/>
  <c r="V176" i="13"/>
  <c r="G176" i="13"/>
  <c r="I157" i="1" s="1"/>
  <c r="Q139" i="13"/>
  <c r="V1978" i="14"/>
  <c r="G1948" i="14"/>
  <c r="I147" i="1" s="1"/>
  <c r="G1523" i="14"/>
  <c r="I135" i="1" s="1"/>
  <c r="K1323" i="14"/>
  <c r="V1136" i="14"/>
  <c r="V838" i="14"/>
  <c r="I303" i="14"/>
  <c r="V8" i="25"/>
  <c r="K64" i="27"/>
  <c r="AF96" i="33"/>
  <c r="G70" i="1" s="1"/>
  <c r="H70" i="1" s="1"/>
  <c r="I70" i="1" s="1"/>
  <c r="O8" i="33"/>
  <c r="Q8" i="36"/>
  <c r="Q8" i="16"/>
  <c r="I111" i="1"/>
  <c r="G64" i="33"/>
  <c r="I8" i="39"/>
  <c r="M9" i="46"/>
  <c r="M8" i="46" s="1"/>
  <c r="AF11" i="46"/>
  <c r="G8" i="46"/>
  <c r="G11" i="46" s="1"/>
  <c r="O107" i="13"/>
  <c r="G101" i="13"/>
  <c r="I2033" i="14"/>
  <c r="O1978" i="14"/>
  <c r="I1928" i="14"/>
  <c r="V1894" i="14"/>
  <c r="G1323" i="14"/>
  <c r="O838" i="14"/>
  <c r="Q8" i="14"/>
  <c r="AF18" i="25"/>
  <c r="G58" i="1" s="1"/>
  <c r="Q8" i="25"/>
  <c r="G8" i="26"/>
  <c r="G8" i="31"/>
  <c r="G11" i="31" s="1"/>
  <c r="AF11" i="31"/>
  <c r="G68" i="1" s="1"/>
  <c r="H68" i="1" s="1"/>
  <c r="I68" i="1" s="1"/>
  <c r="M9" i="31"/>
  <c r="M8" i="31" s="1"/>
  <c r="G118" i="35"/>
  <c r="M119" i="35"/>
  <c r="M118" i="35" s="1"/>
  <c r="V8" i="35"/>
  <c r="I8" i="35"/>
  <c r="V41" i="39"/>
  <c r="M40" i="45"/>
  <c r="M39" i="45" s="1"/>
  <c r="G39" i="45"/>
  <c r="AF11" i="47"/>
  <c r="M9" i="43"/>
  <c r="M8" i="43" s="1"/>
  <c r="AF11" i="43"/>
  <c r="O139" i="13"/>
  <c r="K13" i="13"/>
  <c r="V2108" i="14"/>
  <c r="O2033" i="14"/>
  <c r="V1704" i="14"/>
  <c r="K801" i="14"/>
  <c r="AF11" i="17"/>
  <c r="G48" i="1" s="1"/>
  <c r="H48" i="1" s="1"/>
  <c r="I48" i="1" s="1"/>
  <c r="G8" i="17"/>
  <c r="G8" i="21"/>
  <c r="AF11" i="21"/>
  <c r="G52" i="1" s="1"/>
  <c r="H52" i="1" s="1"/>
  <c r="I52" i="1" s="1"/>
  <c r="Q121" i="23"/>
  <c r="I23" i="23"/>
  <c r="K10" i="23"/>
  <c r="O10" i="23"/>
  <c r="K8" i="25"/>
  <c r="G77" i="27"/>
  <c r="M80" i="27"/>
  <c r="M77" i="27" s="1"/>
  <c r="I77" i="27"/>
  <c r="I64" i="27"/>
  <c r="I22" i="29"/>
  <c r="O8" i="36"/>
  <c r="V8" i="36"/>
  <c r="I131" i="39"/>
  <c r="K8" i="12"/>
  <c r="I176" i="13"/>
  <c r="G107" i="13"/>
  <c r="Q2148" i="14"/>
  <c r="O2108" i="14"/>
  <c r="K2033" i="14"/>
  <c r="G1978" i="14"/>
  <c r="I148" i="1" s="1"/>
  <c r="O1704" i="14"/>
  <c r="K1678" i="14"/>
  <c r="Q1136" i="14"/>
  <c r="G838" i="14"/>
  <c r="I122" i="1" s="1"/>
  <c r="I202" i="14"/>
  <c r="K182" i="14"/>
  <c r="V23" i="23"/>
  <c r="I8" i="26"/>
  <c r="I49" i="27"/>
  <c r="V22" i="29"/>
  <c r="O8" i="29"/>
  <c r="Q88" i="35"/>
  <c r="V63" i="36"/>
  <c r="I63" i="36"/>
  <c r="O64" i="39"/>
  <c r="Q64" i="39"/>
  <c r="Q41" i="39"/>
  <c r="V8" i="45"/>
  <c r="Q107" i="13"/>
  <c r="V8" i="13"/>
  <c r="K2108" i="14"/>
  <c r="G2033" i="14"/>
  <c r="I149" i="1" s="1"/>
  <c r="V1928" i="14"/>
  <c r="O1894" i="14"/>
  <c r="K1832" i="14"/>
  <c r="K1704" i="14"/>
  <c r="Q1614" i="14"/>
  <c r="V303" i="14"/>
  <c r="V8" i="16"/>
  <c r="G8" i="20"/>
  <c r="AF11" i="20"/>
  <c r="G51" i="1" s="1"/>
  <c r="H51" i="1" s="1"/>
  <c r="I51" i="1" s="1"/>
  <c r="I145" i="23"/>
  <c r="M9" i="23"/>
  <c r="M8" i="23" s="1"/>
  <c r="G8" i="23"/>
  <c r="AF187" i="23"/>
  <c r="M9" i="26"/>
  <c r="AF18" i="26"/>
  <c r="G59" i="1" s="1"/>
  <c r="H59" i="1" s="1"/>
  <c r="I59" i="1" s="1"/>
  <c r="Q42" i="29"/>
  <c r="V64" i="33"/>
  <c r="V61" i="33"/>
  <c r="G8" i="33"/>
  <c r="Q50" i="34"/>
  <c r="Q47" i="34"/>
  <c r="K8" i="34"/>
  <c r="O104" i="39"/>
  <c r="Q91" i="39"/>
  <c r="G86" i="39"/>
  <c r="M87" i="39"/>
  <c r="M86" i="39" s="1"/>
  <c r="O41" i="39"/>
  <c r="V8" i="39"/>
  <c r="M9" i="42"/>
  <c r="G8" i="42"/>
  <c r="Q8" i="45"/>
  <c r="F80" i="1"/>
  <c r="F98" i="1"/>
  <c r="I137" i="1"/>
  <c r="Q13" i="13"/>
  <c r="Q8" i="13"/>
  <c r="Q1978" i="14"/>
  <c r="I1948" i="14"/>
  <c r="K1894" i="14"/>
  <c r="G1678" i="14"/>
  <c r="I141" i="1" s="1"/>
  <c r="I1523" i="14"/>
  <c r="V1323" i="14"/>
  <c r="Q838" i="14"/>
  <c r="Q801" i="14"/>
  <c r="V691" i="14"/>
  <c r="Q303" i="14"/>
  <c r="I121" i="23"/>
  <c r="O23" i="23"/>
  <c r="Q64" i="33"/>
  <c r="Q61" i="33"/>
  <c r="V8" i="33"/>
  <c r="O50" i="34"/>
  <c r="G40" i="34"/>
  <c r="M41" i="34"/>
  <c r="M40" i="34" s="1"/>
  <c r="I8" i="34"/>
  <c r="K104" i="39"/>
  <c r="Q8" i="39"/>
  <c r="AF11" i="40"/>
  <c r="G83" i="1" s="1"/>
  <c r="H83" i="1" s="1"/>
  <c r="I83" i="1" s="1"/>
  <c r="F85" i="1"/>
  <c r="F84" i="1"/>
  <c r="O8" i="12"/>
  <c r="V139" i="13"/>
  <c r="K107" i="13"/>
  <c r="O13" i="13"/>
  <c r="I2148" i="14"/>
  <c r="G2108" i="14"/>
  <c r="I150" i="1" s="1"/>
  <c r="Q2033" i="14"/>
  <c r="O1928" i="14"/>
  <c r="G1704" i="14"/>
  <c r="I142" i="1" s="1"/>
  <c r="Q1437" i="14"/>
  <c r="O1323" i="14"/>
  <c r="K1136" i="14"/>
  <c r="O303" i="14"/>
  <c r="V202" i="14"/>
  <c r="M27" i="16"/>
  <c r="M26" i="16" s="1"/>
  <c r="G26" i="16"/>
  <c r="M9" i="19"/>
  <c r="M8" i="19" s="1"/>
  <c r="AF11" i="19"/>
  <c r="G50" i="1" s="1"/>
  <c r="H50" i="1" s="1"/>
  <c r="I50" i="1" s="1"/>
  <c r="M161" i="23"/>
  <c r="M160" i="23" s="1"/>
  <c r="G160" i="23"/>
  <c r="V121" i="23"/>
  <c r="G121" i="23"/>
  <c r="V58" i="23"/>
  <c r="K23" i="23"/>
  <c r="Q10" i="23"/>
  <c r="F61" i="1"/>
  <c r="F60" i="1"/>
  <c r="K42" i="29"/>
  <c r="AF11" i="32"/>
  <c r="G69" i="1" s="1"/>
  <c r="H69" i="1" s="1"/>
  <c r="I69" i="1" s="1"/>
  <c r="G8" i="32"/>
  <c r="G11" i="32" s="1"/>
  <c r="O64" i="33"/>
  <c r="K50" i="34"/>
  <c r="K63" i="36"/>
  <c r="O63" i="36"/>
  <c r="K115" i="39"/>
  <c r="I104" i="39"/>
  <c r="G64" i="39"/>
  <c r="K64" i="39"/>
  <c r="I41" i="39"/>
  <c r="K8" i="45"/>
  <c r="F71" i="1"/>
  <c r="I691" i="14"/>
  <c r="O202" i="14"/>
  <c r="I8" i="14"/>
  <c r="O8" i="16"/>
  <c r="G145" i="23"/>
  <c r="I126" i="1" s="1"/>
  <c r="K145" i="23"/>
  <c r="O58" i="23"/>
  <c r="Q8" i="26"/>
  <c r="O77" i="27"/>
  <c r="V77" i="27"/>
  <c r="G8" i="27"/>
  <c r="Q8" i="33"/>
  <c r="K8" i="35"/>
  <c r="O8" i="35"/>
  <c r="K8" i="36"/>
  <c r="V131" i="39"/>
  <c r="I8" i="45"/>
  <c r="K202" i="14"/>
  <c r="Q23" i="23"/>
  <c r="Q77" i="27"/>
  <c r="V49" i="27"/>
  <c r="O8" i="27"/>
  <c r="V8" i="27"/>
  <c r="O42" i="29"/>
  <c r="K22" i="29"/>
  <c r="V88" i="35"/>
  <c r="I88" i="35"/>
  <c r="G63" i="36"/>
  <c r="I8" i="36"/>
  <c r="V115" i="39"/>
  <c r="V104" i="39"/>
  <c r="K41" i="39"/>
  <c r="O8" i="39"/>
  <c r="F54" i="1"/>
  <c r="F66" i="1"/>
  <c r="I838" i="14"/>
  <c r="Q182" i="14"/>
  <c r="V8" i="14"/>
  <c r="K8" i="16"/>
  <c r="Q145" i="23"/>
  <c r="K121" i="23"/>
  <c r="V10" i="23"/>
  <c r="I10" i="23"/>
  <c r="O8" i="25"/>
  <c r="Q37" i="27"/>
  <c r="Q8" i="27"/>
  <c r="K42" i="35"/>
  <c r="O42" i="35"/>
  <c r="O131" i="39"/>
  <c r="Q115" i="39"/>
  <c r="O8" i="45"/>
  <c r="I801" i="14"/>
  <c r="O691" i="14"/>
  <c r="Q202" i="14"/>
  <c r="G202" i="14"/>
  <c r="I114" i="1" s="1"/>
  <c r="O8" i="14"/>
  <c r="K8" i="26"/>
  <c r="O86" i="27"/>
  <c r="K77" i="27"/>
  <c r="O49" i="27"/>
  <c r="K8" i="33"/>
  <c r="V50" i="34"/>
  <c r="V47" i="34"/>
  <c r="V8" i="34"/>
  <c r="Q63" i="36"/>
  <c r="K131" i="39"/>
  <c r="Q104" i="39"/>
  <c r="V91" i="39"/>
  <c r="V64" i="39"/>
  <c r="M8" i="45"/>
  <c r="AF44" i="45"/>
  <c r="G91" i="1" s="1"/>
  <c r="H91" i="1" s="1"/>
  <c r="I91" i="1" s="1"/>
  <c r="G8" i="45"/>
  <c r="M104" i="39"/>
  <c r="M8" i="39"/>
  <c r="M41" i="39"/>
  <c r="M115" i="39"/>
  <c r="M64" i="39"/>
  <c r="G104" i="39"/>
  <c r="G41" i="39"/>
  <c r="G115" i="39"/>
  <c r="G8" i="39"/>
  <c r="G167" i="39" s="1"/>
  <c r="M136" i="39"/>
  <c r="M131" i="39" s="1"/>
  <c r="M79" i="39"/>
  <c r="M8" i="36"/>
  <c r="M63" i="36"/>
  <c r="G86" i="36"/>
  <c r="M66" i="36"/>
  <c r="M88" i="35"/>
  <c r="M8" i="35"/>
  <c r="M42" i="35"/>
  <c r="G88" i="35"/>
  <c r="G42" i="35"/>
  <c r="G8" i="35"/>
  <c r="G123" i="35" s="1"/>
  <c r="AF123" i="35"/>
  <c r="M50" i="34"/>
  <c r="M8" i="34"/>
  <c r="AF94" i="34"/>
  <c r="G50" i="34"/>
  <c r="G8" i="34"/>
  <c r="M65" i="33"/>
  <c r="M64" i="33" s="1"/>
  <c r="M29" i="33"/>
  <c r="M8" i="33" s="1"/>
  <c r="M22" i="29"/>
  <c r="M42" i="29"/>
  <c r="M8" i="29"/>
  <c r="AF53" i="29"/>
  <c r="G22" i="29"/>
  <c r="G8" i="29"/>
  <c r="G53" i="29" s="1"/>
  <c r="M86" i="27"/>
  <c r="M8" i="27"/>
  <c r="AF96" i="27"/>
  <c r="G74" i="27"/>
  <c r="G49" i="27"/>
  <c r="M71" i="27"/>
  <c r="M64" i="27" s="1"/>
  <c r="M11" i="26"/>
  <c r="M8" i="26" s="1"/>
  <c r="M10" i="25"/>
  <c r="M8" i="25" s="1"/>
  <c r="M121" i="23"/>
  <c r="M58" i="23"/>
  <c r="M23" i="23"/>
  <c r="G52" i="23"/>
  <c r="G23" i="23"/>
  <c r="I117" i="1" s="1"/>
  <c r="G58" i="23"/>
  <c r="M12" i="23"/>
  <c r="M10" i="23" s="1"/>
  <c r="M156" i="23"/>
  <c r="M145" i="23" s="1"/>
  <c r="M9" i="21"/>
  <c r="M8" i="21" s="1"/>
  <c r="M8" i="16"/>
  <c r="G8" i="16"/>
  <c r="G35" i="16" s="1"/>
  <c r="AF35" i="16"/>
  <c r="G47" i="1" s="1"/>
  <c r="M2148" i="14"/>
  <c r="M1894" i="14"/>
  <c r="G2148" i="14"/>
  <c r="I156" i="1" s="1"/>
  <c r="G1894" i="14"/>
  <c r="I145" i="1" s="1"/>
  <c r="K1766" i="14"/>
  <c r="M1437" i="14"/>
  <c r="G1832" i="14"/>
  <c r="I144" i="1" s="1"/>
  <c r="M1834" i="14"/>
  <c r="M1832" i="14"/>
  <c r="G1766" i="14"/>
  <c r="I143" i="1" s="1"/>
  <c r="V1766" i="14"/>
  <c r="M2111" i="14"/>
  <c r="M2108" i="14" s="1"/>
  <c r="M2052" i="14"/>
  <c r="M2033" i="14" s="1"/>
  <c r="M1997" i="14"/>
  <c r="M1978" i="14" s="1"/>
  <c r="M1952" i="14"/>
  <c r="M1948" i="14" s="1"/>
  <c r="M1931" i="14"/>
  <c r="M1928" i="14" s="1"/>
  <c r="O1832" i="14"/>
  <c r="I1766" i="14"/>
  <c r="O1766" i="14"/>
  <c r="Q1832" i="14"/>
  <c r="I1832" i="14"/>
  <c r="Q1766" i="14"/>
  <c r="Q1240" i="14"/>
  <c r="M801" i="14"/>
  <c r="M303" i="14"/>
  <c r="M8" i="14"/>
  <c r="M1769" i="14"/>
  <c r="M1766" i="14" s="1"/>
  <c r="M1705" i="14"/>
  <c r="M1704" i="14" s="1"/>
  <c r="M1680" i="14"/>
  <c r="M1678" i="14" s="1"/>
  <c r="M1619" i="14"/>
  <c r="M1614" i="14" s="1"/>
  <c r="M1532" i="14"/>
  <c r="M1523" i="14" s="1"/>
  <c r="M1328" i="14"/>
  <c r="M1323" i="14" s="1"/>
  <c r="M1321" i="14"/>
  <c r="M1320" i="14" s="1"/>
  <c r="O1240" i="14"/>
  <c r="M1240" i="14"/>
  <c r="V1240" i="14"/>
  <c r="K1240" i="14"/>
  <c r="M182" i="14"/>
  <c r="M1154" i="14"/>
  <c r="M1136" i="14" s="1"/>
  <c r="G8" i="14"/>
  <c r="G801" i="14"/>
  <c r="I119" i="1" s="1"/>
  <c r="G303" i="14"/>
  <c r="M203" i="14"/>
  <c r="M202" i="14" s="1"/>
  <c r="G1240" i="14"/>
  <c r="M847" i="14"/>
  <c r="M838" i="14" s="1"/>
  <c r="M701" i="14"/>
  <c r="M691" i="14" s="1"/>
  <c r="G182" i="14"/>
  <c r="I113" i="1" s="1"/>
  <c r="M107" i="13"/>
  <c r="M176" i="13"/>
  <c r="M139" i="13"/>
  <c r="M13" i="13"/>
  <c r="AF183" i="13"/>
  <c r="G13" i="13"/>
  <c r="I110" i="1" s="1"/>
  <c r="G139" i="13"/>
  <c r="I131" i="1" s="1"/>
  <c r="M8" i="12"/>
  <c r="M29" i="12"/>
  <c r="AF63" i="12"/>
  <c r="G8" i="12"/>
  <c r="J28" i="1"/>
  <c r="J26" i="1"/>
  <c r="G38" i="1"/>
  <c r="F38" i="1"/>
  <c r="J23" i="1"/>
  <c r="J24" i="1"/>
  <c r="J25" i="1"/>
  <c r="J27" i="1"/>
  <c r="E24" i="1"/>
  <c r="E26" i="1"/>
  <c r="I133" i="1" l="1"/>
  <c r="G41" i="1"/>
  <c r="G40" i="1"/>
  <c r="H40" i="1" s="1"/>
  <c r="I40" i="1" s="1"/>
  <c r="G39" i="1"/>
  <c r="G102" i="1" s="1"/>
  <c r="G25" i="1" s="1"/>
  <c r="A25" i="1" s="1"/>
  <c r="A26" i="1" s="1"/>
  <c r="G26" i="1" s="1"/>
  <c r="I121" i="1"/>
  <c r="G11" i="28"/>
  <c r="G80" i="1"/>
  <c r="G79" i="1"/>
  <c r="H79" i="1" s="1"/>
  <c r="I79" i="1" s="1"/>
  <c r="G62" i="1"/>
  <c r="H62" i="1" s="1"/>
  <c r="I62" i="1" s="1"/>
  <c r="G63" i="1"/>
  <c r="H63" i="1" s="1"/>
  <c r="I63" i="1" s="1"/>
  <c r="F102" i="1"/>
  <c r="H39" i="1"/>
  <c r="G42" i="1"/>
  <c r="G43" i="1"/>
  <c r="I125" i="1"/>
  <c r="I130" i="1"/>
  <c r="G82" i="1"/>
  <c r="H82" i="1" s="1"/>
  <c r="I82" i="1" s="1"/>
  <c r="G81" i="1"/>
  <c r="H81" i="1" s="1"/>
  <c r="I81" i="1" s="1"/>
  <c r="G54" i="1"/>
  <c r="H54" i="1" s="1"/>
  <c r="I54" i="1" s="1"/>
  <c r="G55" i="1"/>
  <c r="H55" i="1" s="1"/>
  <c r="I55" i="1" s="1"/>
  <c r="G44" i="1"/>
  <c r="H44" i="1" s="1"/>
  <c r="I44" i="1" s="1"/>
  <c r="G45" i="1"/>
  <c r="G60" i="1"/>
  <c r="H60" i="1" s="1"/>
  <c r="I60" i="1" s="1"/>
  <c r="G61" i="1"/>
  <c r="H61" i="1" s="1"/>
  <c r="I61" i="1" s="1"/>
  <c r="H41" i="1"/>
  <c r="I41" i="1" s="1"/>
  <c r="G94" i="34"/>
  <c r="I115" i="1"/>
  <c r="G96" i="1"/>
  <c r="G97" i="1"/>
  <c r="H42" i="1"/>
  <c r="I42" i="1" s="1"/>
  <c r="G78" i="1"/>
  <c r="H78" i="1" s="1"/>
  <c r="I78" i="1" s="1"/>
  <c r="G77" i="1"/>
  <c r="H77" i="1" s="1"/>
  <c r="I77" i="1" s="1"/>
  <c r="I129" i="1"/>
  <c r="H84" i="1"/>
  <c r="I84" i="1" s="1"/>
  <c r="G187" i="23"/>
  <c r="I124" i="1"/>
  <c r="G2154" i="14"/>
  <c r="G72" i="1"/>
  <c r="H72" i="1" s="1"/>
  <c r="I72" i="1" s="1"/>
  <c r="G71" i="1"/>
  <c r="H71" i="1" s="1"/>
  <c r="I71" i="1" s="1"/>
  <c r="H80" i="1"/>
  <c r="I80" i="1" s="1"/>
  <c r="G11" i="20"/>
  <c r="I152" i="1"/>
  <c r="I18" i="1" s="1"/>
  <c r="G89" i="1"/>
  <c r="H89" i="1" s="1"/>
  <c r="I89" i="1" s="1"/>
  <c r="G88" i="1"/>
  <c r="H88" i="1" s="1"/>
  <c r="I88" i="1" s="1"/>
  <c r="G66" i="1"/>
  <c r="H66" i="1" s="1"/>
  <c r="I66" i="1" s="1"/>
  <c r="G67" i="1"/>
  <c r="H67" i="1" s="1"/>
  <c r="I67" i="1" s="1"/>
  <c r="H43" i="1"/>
  <c r="I43" i="1" s="1"/>
  <c r="G76" i="1"/>
  <c r="H76" i="1" s="1"/>
  <c r="I76" i="1" s="1"/>
  <c r="G75" i="1"/>
  <c r="H75" i="1" s="1"/>
  <c r="I75" i="1" s="1"/>
  <c r="G44" i="45"/>
  <c r="G12" i="42"/>
  <c r="I155" i="1"/>
  <c r="H97" i="1"/>
  <c r="I97" i="1" s="1"/>
  <c r="G11" i="18"/>
  <c r="I139" i="1"/>
  <c r="M8" i="42"/>
  <c r="I153" i="1"/>
  <c r="G11" i="21"/>
  <c r="G56" i="1"/>
  <c r="G98" i="1"/>
  <c r="H98" i="1" s="1"/>
  <c r="I98" i="1" s="1"/>
  <c r="G99" i="1"/>
  <c r="H99" i="1" s="1"/>
  <c r="I99" i="1" s="1"/>
  <c r="G96" i="33"/>
  <c r="G18" i="26"/>
  <c r="I116" i="1"/>
  <c r="H96" i="1"/>
  <c r="I96" i="1" s="1"/>
  <c r="I132" i="1"/>
  <c r="G95" i="1"/>
  <c r="H95" i="1" s="1"/>
  <c r="I95" i="1" s="1"/>
  <c r="G94" i="1"/>
  <c r="H94" i="1" s="1"/>
  <c r="I94" i="1" s="1"/>
  <c r="G92" i="1"/>
  <c r="H92" i="1" s="1"/>
  <c r="I92" i="1" s="1"/>
  <c r="G93" i="1"/>
  <c r="H93" i="1" s="1"/>
  <c r="I93" i="1" s="1"/>
  <c r="H45" i="1"/>
  <c r="I45" i="1" s="1"/>
  <c r="I158" i="1"/>
  <c r="I19" i="1" s="1"/>
  <c r="G63" i="12"/>
  <c r="G65" i="1"/>
  <c r="H65" i="1" s="1"/>
  <c r="I65" i="1" s="1"/>
  <c r="G64" i="1"/>
  <c r="H64" i="1" s="1"/>
  <c r="I64" i="1" s="1"/>
  <c r="G74" i="1"/>
  <c r="H74" i="1" s="1"/>
  <c r="I74" i="1" s="1"/>
  <c r="G73" i="1"/>
  <c r="H73" i="1" s="1"/>
  <c r="I73" i="1" s="1"/>
  <c r="G96" i="27"/>
  <c r="I120" i="1"/>
  <c r="G11" i="17"/>
  <c r="I154" i="1"/>
  <c r="G84" i="1"/>
  <c r="G85" i="1"/>
  <c r="H85" i="1" s="1"/>
  <c r="I85" i="1" s="1"/>
  <c r="G87" i="1"/>
  <c r="H87" i="1" s="1"/>
  <c r="I87" i="1" s="1"/>
  <c r="G86" i="1"/>
  <c r="H86" i="1" s="1"/>
  <c r="I86" i="1" s="1"/>
  <c r="I109" i="1"/>
  <c r="G183" i="13"/>
  <c r="H56" i="1"/>
  <c r="I56" i="1" s="1"/>
  <c r="I17" i="1" l="1"/>
  <c r="G28" i="1"/>
  <c r="G23" i="1"/>
  <c r="A23" i="1" s="1"/>
  <c r="A24" i="1" s="1"/>
  <c r="G24" i="1" s="1"/>
  <c r="A27" i="1" s="1"/>
  <c r="A29" i="1" s="1"/>
  <c r="G29" i="1" s="1"/>
  <c r="G27" i="1" s="1"/>
  <c r="I39" i="1"/>
  <c r="I102" i="1" s="1"/>
  <c r="H102" i="1"/>
  <c r="I160" i="1"/>
  <c r="I16" i="1"/>
  <c r="I21" i="1" s="1"/>
  <c r="J159" i="1" l="1"/>
  <c r="J120" i="1"/>
  <c r="J112" i="1"/>
  <c r="J123" i="1"/>
  <c r="J151" i="1"/>
  <c r="J114" i="1"/>
  <c r="J132" i="1"/>
  <c r="J126" i="1"/>
  <c r="J116" i="1"/>
  <c r="J125" i="1"/>
  <c r="J129" i="1"/>
  <c r="J153" i="1"/>
  <c r="J156" i="1"/>
  <c r="J124" i="1"/>
  <c r="J127" i="1"/>
  <c r="J131" i="1"/>
  <c r="J155" i="1"/>
  <c r="J136" i="1"/>
  <c r="J133" i="1"/>
  <c r="J157" i="1"/>
  <c r="J143" i="1"/>
  <c r="J147" i="1"/>
  <c r="J149" i="1"/>
  <c r="J118" i="1"/>
  <c r="J146" i="1"/>
  <c r="J138" i="1"/>
  <c r="J135" i="1"/>
  <c r="J122" i="1"/>
  <c r="J119" i="1"/>
  <c r="J110" i="1"/>
  <c r="J140" i="1"/>
  <c r="J152" i="1"/>
  <c r="J144" i="1"/>
  <c r="J137" i="1"/>
  <c r="J139" i="1"/>
  <c r="J113" i="1"/>
  <c r="J141" i="1"/>
  <c r="J109" i="1"/>
  <c r="J117" i="1"/>
  <c r="J158" i="1"/>
  <c r="J154" i="1"/>
  <c r="J111" i="1"/>
  <c r="J134" i="1"/>
  <c r="J130" i="1"/>
  <c r="J142" i="1"/>
  <c r="J148" i="1"/>
  <c r="J115" i="1"/>
  <c r="J150" i="1"/>
  <c r="J145" i="1"/>
  <c r="J128" i="1"/>
  <c r="J121" i="1"/>
  <c r="J47" i="1"/>
  <c r="J60" i="1"/>
  <c r="J77" i="1"/>
  <c r="J90" i="1"/>
  <c r="J91" i="1"/>
  <c r="J96" i="1"/>
  <c r="J74" i="1"/>
  <c r="J55" i="1"/>
  <c r="J81" i="1"/>
  <c r="J94" i="1"/>
  <c r="J99" i="1"/>
  <c r="J39" i="1"/>
  <c r="J102" i="1" s="1"/>
  <c r="J56" i="1"/>
  <c r="J73" i="1"/>
  <c r="J82" i="1"/>
  <c r="J83" i="1"/>
  <c r="J100" i="1"/>
  <c r="J52" i="1"/>
  <c r="J69" i="1"/>
  <c r="J78" i="1"/>
  <c r="J75" i="1"/>
  <c r="J48" i="1"/>
  <c r="J65" i="1"/>
  <c r="J67" i="1"/>
  <c r="J79" i="1"/>
  <c r="J76" i="1"/>
  <c r="J93" i="1"/>
  <c r="J45" i="1"/>
  <c r="J54" i="1"/>
  <c r="J63" i="1"/>
  <c r="J85" i="1"/>
  <c r="J98" i="1"/>
  <c r="J42" i="1"/>
  <c r="J86" i="1"/>
  <c r="J92" i="1"/>
  <c r="J44" i="1"/>
  <c r="J61" i="1"/>
  <c r="J70" i="1"/>
  <c r="J59" i="1"/>
  <c r="J40" i="1"/>
  <c r="J71" i="1"/>
  <c r="J89" i="1"/>
  <c r="J41" i="1"/>
  <c r="J50" i="1"/>
  <c r="J88" i="1"/>
  <c r="J57" i="1"/>
  <c r="J66" i="1"/>
  <c r="J51" i="1"/>
  <c r="J95" i="1"/>
  <c r="J84" i="1"/>
  <c r="J101" i="1"/>
  <c r="J53" i="1"/>
  <c r="J62" i="1"/>
  <c r="J43" i="1"/>
  <c r="J87" i="1"/>
  <c r="J80" i="1"/>
  <c r="J97" i="1"/>
  <c r="J49" i="1"/>
  <c r="J58" i="1"/>
  <c r="J72" i="1"/>
  <c r="J64" i="1"/>
  <c r="J46" i="1"/>
  <c r="J68" i="1"/>
  <c r="J16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<sst xmlns="http://schemas.openxmlformats.org/spreadsheetml/2006/main" count="14632" uniqueCount="4046">
  <si>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</si>
  <si>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</si>
  <si>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</si>
  <si>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</si>
  <si>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</si>
  <si>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</si>
  <si>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</si>
  <si>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</si>
  <si>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</si>
  <si>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</si>
  <si>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</si>
  <si>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</si>
  <si>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</si>
  <si>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</si>
  <si>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</si>
  <si>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</si>
  <si>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</si>
  <si>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</si>
  <si>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</si>
  <si>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</si>
  <si>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</si>
  <si>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</si>
  <si>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</si>
  <si>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</si>
  <si>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</si>
  <si>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</si>
  <si>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</si>
  <si>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</si>
  <si>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</si>
  <si>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</si>
  <si>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</si>
  <si>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</si>
  <si>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</si>
  <si>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</si>
  <si>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</si>
  <si>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</si>
  <si>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</si>
  <si>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</si>
  <si>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</si>
  <si>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</si>
  <si>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</si>
  <si>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.</t>
  </si>
  <si>
    <t>ChválekAteliér0002</t>
  </si>
  <si>
    <t>Pavilon FTZ  v areálu ČZU</t>
  </si>
  <si>
    <t>Česká zemědělská univerzita v Praze</t>
  </si>
  <si>
    <t>Kamýcká 129</t>
  </si>
  <si>
    <t>Praha 6</t>
  </si>
  <si>
    <t>16521</t>
  </si>
  <si>
    <t>60460709</t>
  </si>
  <si>
    <t>CZ60460709</t>
  </si>
  <si>
    <t>CHVÁLEK ATELIER s.r.o.</t>
  </si>
  <si>
    <t>Kafkova 1064/12</t>
  </si>
  <si>
    <t>Ostrava-Moravská Ostrava</t>
  </si>
  <si>
    <t>70200</t>
  </si>
  <si>
    <t>05725674</t>
  </si>
  <si>
    <t>Stavba</t>
  </si>
  <si>
    <t>000</t>
  </si>
  <si>
    <t>Ostatní a vedlejší náklady</t>
  </si>
  <si>
    <t>0001</t>
  </si>
  <si>
    <t>01</t>
  </si>
  <si>
    <t>Přípravné a demoliční práce</t>
  </si>
  <si>
    <t>02</t>
  </si>
  <si>
    <t>Novostavba pavilonu FTZ</t>
  </si>
  <si>
    <t>01+ 02</t>
  </si>
  <si>
    <t>Architektonicko stavební a konstrukční část</t>
  </si>
  <si>
    <t>03</t>
  </si>
  <si>
    <t>Plynoinstalace</t>
  </si>
  <si>
    <t>04</t>
  </si>
  <si>
    <t>Zdravotně technické instalace</t>
  </si>
  <si>
    <t>05</t>
  </si>
  <si>
    <t>VZT a klimatizace</t>
  </si>
  <si>
    <t>06</t>
  </si>
  <si>
    <t>Vytápění</t>
  </si>
  <si>
    <t>07</t>
  </si>
  <si>
    <t>Zařízení pro ochlazování</t>
  </si>
  <si>
    <t>08</t>
  </si>
  <si>
    <t>Silnoproudá elektrotechnika</t>
  </si>
  <si>
    <t>09</t>
  </si>
  <si>
    <t>Slaboproudá elektrotechnika</t>
  </si>
  <si>
    <t>10</t>
  </si>
  <si>
    <t>Měření a regulace</t>
  </si>
  <si>
    <t>Novostavba retenčních a vsakovacích nádrží</t>
  </si>
  <si>
    <t>Zahradní úpravy</t>
  </si>
  <si>
    <t>05.1</t>
  </si>
  <si>
    <t>Ozelenění</t>
  </si>
  <si>
    <t>05.2</t>
  </si>
  <si>
    <t>Mobiliář</t>
  </si>
  <si>
    <t>05.3</t>
  </si>
  <si>
    <t>Závlahový systém</t>
  </si>
  <si>
    <t>Opěrná stěna</t>
  </si>
  <si>
    <t>Úprava komunikací a zpevněných ploch</t>
  </si>
  <si>
    <t>Oplocení</t>
  </si>
  <si>
    <t>IO 01</t>
  </si>
  <si>
    <t>Přeložení/rušení inženýrských sítí</t>
  </si>
  <si>
    <t>IO 01.1</t>
  </si>
  <si>
    <t>Přeložky areálových sítí NN</t>
  </si>
  <si>
    <t>IO 01.2</t>
  </si>
  <si>
    <t>Přeložka účastnického rozvaděče</t>
  </si>
  <si>
    <t>IO 01.3</t>
  </si>
  <si>
    <t>Přeložka vedení CETIN a.s.</t>
  </si>
  <si>
    <t>IO 01.4</t>
  </si>
  <si>
    <t>Přeložka splaškové kanalizace</t>
  </si>
  <si>
    <t>IO 02</t>
  </si>
  <si>
    <t>Přípojky vodovodu</t>
  </si>
  <si>
    <t>IO 03</t>
  </si>
  <si>
    <t>Přípojka dešťové kanalizace</t>
  </si>
  <si>
    <t>IO 04</t>
  </si>
  <si>
    <t>Přípojka splaškové kanalizace</t>
  </si>
  <si>
    <t>IO 05</t>
  </si>
  <si>
    <t>Přípojka plynovodu</t>
  </si>
  <si>
    <t>IO 07</t>
  </si>
  <si>
    <t>Přípojka elektro NN</t>
  </si>
  <si>
    <t>IO 08</t>
  </si>
  <si>
    <t>SEK (přípojky SLP)</t>
  </si>
  <si>
    <t xml:space="preserve">IO 08-1 </t>
  </si>
  <si>
    <t>Šachty</t>
  </si>
  <si>
    <t>IO 08-2</t>
  </si>
  <si>
    <t>IO 09</t>
  </si>
  <si>
    <t>Areálové osvětlení</t>
  </si>
  <si>
    <t>TZ 01</t>
  </si>
  <si>
    <t>Osobní výtah</t>
  </si>
  <si>
    <t>TZ01</t>
  </si>
  <si>
    <t>TZ 02</t>
  </si>
  <si>
    <t>Zdroj tepla</t>
  </si>
  <si>
    <t>TZ02.1</t>
  </si>
  <si>
    <t>Plynová kotelna</t>
  </si>
  <si>
    <t>TZ02.2</t>
  </si>
  <si>
    <t>Tepelná čerpadla</t>
  </si>
  <si>
    <t>TZ02.3</t>
  </si>
  <si>
    <t>Primární okruh tepelných čerpadel</t>
  </si>
  <si>
    <t>TZ 03</t>
  </si>
  <si>
    <t>Fotovoltaické zařízení</t>
  </si>
  <si>
    <t>TZ03</t>
  </si>
  <si>
    <t>TZ 04</t>
  </si>
  <si>
    <t>Trafostanice</t>
  </si>
  <si>
    <t>TZ04</t>
  </si>
  <si>
    <t>TZ 05</t>
  </si>
  <si>
    <t>Nouzový zdroj Dieselagregát</t>
  </si>
  <si>
    <t>TZ05</t>
  </si>
  <si>
    <t>TZ 06</t>
  </si>
  <si>
    <t>UPS</t>
  </si>
  <si>
    <t>TZ06</t>
  </si>
  <si>
    <t>TZ 07</t>
  </si>
  <si>
    <t>EPS</t>
  </si>
  <si>
    <t>TZ07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</si>
  <si>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</si>
  <si>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</si>
  <si>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</si>
  <si>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</si>
  <si>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</si>
  <si>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</si>
  <si>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</si>
  <si>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</si>
  <si>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18</t>
  </si>
  <si>
    <t>Povrchové úpravy terénu</t>
  </si>
  <si>
    <t>21</t>
  </si>
  <si>
    <t>Úprava podloží a základ.spáry-vsakovací objekt</t>
  </si>
  <si>
    <t>22</t>
  </si>
  <si>
    <t>Piloty</t>
  </si>
  <si>
    <t>27</t>
  </si>
  <si>
    <t>Základy</t>
  </si>
  <si>
    <t>3</t>
  </si>
  <si>
    <t>Svislé a kompletní konstrukce</t>
  </si>
  <si>
    <t>38</t>
  </si>
  <si>
    <t>Kompletní konstrukce</t>
  </si>
  <si>
    <t>Kompletní konstrukce-retenční nádrže+ATS</t>
  </si>
  <si>
    <t>4</t>
  </si>
  <si>
    <t>Vodorovné konstrukce</t>
  </si>
  <si>
    <t>44</t>
  </si>
  <si>
    <t>Zastřešení</t>
  </si>
  <si>
    <t>45</t>
  </si>
  <si>
    <t>Podkladní a vedlejší konstrukce</t>
  </si>
  <si>
    <t>5</t>
  </si>
  <si>
    <t>Komunikace</t>
  </si>
  <si>
    <t>6</t>
  </si>
  <si>
    <t>Úpravy povrchu, podlahy</t>
  </si>
  <si>
    <t>63</t>
  </si>
  <si>
    <t>Podlahy a podlahové konstrukce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</si>
  <si>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</si>
  <si>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</si>
  <si>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</si>
  <si>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</si>
  <si>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</si>
  <si>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</si>
  <si>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</t>
  </si>
  <si>
    <t>Ostatní konstrukce, bourání</t>
  </si>
  <si>
    <t>915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</si>
  <si>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</si>
  <si>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</si>
  <si>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</si>
  <si>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</si>
  <si>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</si>
  <si>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</si>
  <si>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</si>
  <si>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</si>
  <si>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</si>
  <si>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</si>
  <si>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</si>
  <si>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</si>
  <si>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</si>
  <si>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</si>
  <si>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</si>
  <si>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</si>
  <si>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723</t>
  </si>
  <si>
    <t>Vnitřní plynovod</t>
  </si>
  <si>
    <t>724</t>
  </si>
  <si>
    <t>Strojní vybavení</t>
  </si>
  <si>
    <t>730</t>
  </si>
  <si>
    <t>Ústřední vytápění</t>
  </si>
  <si>
    <t>7632</t>
  </si>
  <si>
    <t>Podhledy</t>
  </si>
  <si>
    <t>764</t>
  </si>
  <si>
    <t>Konstrukce klempířské</t>
  </si>
  <si>
    <t>766/767</t>
  </si>
  <si>
    <t>Výplně otvorů</t>
  </si>
  <si>
    <t>767</t>
  </si>
  <si>
    <t>Konstrukce zámečnické</t>
  </si>
  <si>
    <t>76701</t>
  </si>
  <si>
    <t>Konstrukce zámečnické 1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</si>
  <si>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</si>
  <si>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</si>
  <si>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</si>
  <si>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</si>
  <si>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</si>
  <si>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</si>
  <si>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</si>
  <si>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</si>
  <si>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</si>
  <si>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</si>
  <si>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</si>
  <si>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</si>
  <si>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</si>
  <si>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</si>
  <si>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</si>
  <si>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</si>
  <si>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</si>
  <si>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</si>
  <si>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</si>
  <si>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</si>
  <si>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</si>
  <si>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</si>
  <si>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</si>
  <si>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</si>
  <si>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</si>
  <si>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</si>
  <si>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</si>
  <si>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</si>
  <si>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</si>
  <si>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</si>
  <si>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</si>
  <si>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</si>
  <si>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</si>
  <si>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</si>
  <si>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</si>
  <si>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</si>
  <si>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</si>
  <si>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</si>
  <si>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</si>
  <si>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</si>
  <si>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</si>
  <si>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</si>
  <si>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</si>
  <si>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</si>
  <si>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</si>
  <si>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</si>
  <si>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</si>
  <si>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</si>
  <si>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</si>
  <si>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</si>
  <si>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</si>
  <si>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</si>
  <si>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</si>
  <si>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</si>
  <si>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</si>
  <si>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</si>
  <si>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</si>
  <si>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004111010R</t>
  </si>
  <si>
    <t xml:space="preserve">Průzkumné práce </t>
  </si>
  <si>
    <t>Soubor</t>
  </si>
  <si>
    <t>RTS 17/ I</t>
  </si>
  <si>
    <t>Indiv</t>
  </si>
  <si>
    <t>POL99_8</t>
  </si>
  <si>
    <t>Náklady na provedení průzkumů nebo doplnění stávajících průzkumů, pokud je obchodní podmínky a projekt vyžadují.vč.ověřovacích sond a nákladů na účast geologa,projektanta apod. na stavbě předepsana platnými předpisy nebo projektem</t>
  </si>
  <si>
    <t>POP</t>
  </si>
  <si>
    <t>004111020R</t>
  </si>
  <si>
    <t xml:space="preserve">Vypracování projektové dokumentace </t>
  </si>
  <si>
    <t>Náklady spojené s dopracováním projektové dokumentace pro realizaci stavby-dílenská(výrobní) dokumentace,zapracování konkrétních výrobků a výrobců do předané PD,koordinační výkresy, aj.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</si>
  <si>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</si>
  <si>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</si>
  <si>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</si>
  <si>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</si>
  <si>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</si>
  <si>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</si>
  <si>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</si>
  <si>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</si>
  <si>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</si>
  <si>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</si>
  <si>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</si>
  <si>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</si>
  <si>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</si>
  <si>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</si>
  <si>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</si>
  <si>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</si>
  <si>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</si>
  <si>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Nebo náklady v důsledku nezbytného respektování stávající dopravy,omezování okolí a provoz areálu.</t>
  </si>
  <si>
    <t>005124010R</t>
  </si>
  <si>
    <t>Koordinační činnost</t>
  </si>
  <si>
    <t>Koordinace stavebních a technologických dodávek stavby.</t>
  </si>
  <si>
    <t>00513R</t>
  </si>
  <si>
    <t>Jiné vedlejší náklady</t>
  </si>
  <si>
    <t>Vlastní</t>
  </si>
  <si>
    <t>Jiné vedlejší náklady,které vzniknou dodavateli podle podmínek smlouvy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</si>
  <si>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</si>
  <si>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</si>
  <si>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</si>
  <si>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</si>
  <si>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</si>
  <si>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</si>
  <si>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</si>
  <si>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</si>
  <si>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</si>
  <si>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</si>
  <si>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</si>
  <si>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</si>
  <si>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</si>
  <si>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</si>
  <si>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</si>
  <si>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</si>
  <si>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</si>
  <si>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</si>
  <si>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</si>
  <si>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</si>
  <si>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 které nejsou uvedeny v dílčích rozpočtech,soupisech.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</si>
  <si>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</si>
  <si>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</si>
  <si>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</si>
  <si>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</si>
  <si>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</si>
  <si>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</si>
  <si>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</si>
  <si>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</si>
  <si>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</si>
  <si>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005261019R</t>
  </si>
  <si>
    <t>Finanční náklady</t>
  </si>
  <si>
    <t>Náklady vzniklé se zajištěním požadavku objednatele na obvyklá zajištění závazku splnit dílo nebo některou ze smluvních povinností</t>
  </si>
  <si>
    <t>např.pojištění dodavatele,pojištění díla,bankovní záruky apod.</t>
  </si>
  <si>
    <t>Podrobný rozsah upřesněn zadavatelem smlouvou a zadávacími podmínkami.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</si>
  <si>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</si>
  <si>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</si>
  <si>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</si>
  <si>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Podrobný rozsah bude upřesněn zadavatelem</t>
  </si>
  <si>
    <t>plakát min. formát A3  dle MMV-ESI fondy</t>
  </si>
  <si>
    <t>0052R</t>
  </si>
  <si>
    <t>Jiné ostatní náklady</t>
  </si>
  <si>
    <t>Jiné ostatní náklady, které vzniknou dodavateli podle podmínek smlouvy.</t>
  </si>
  <si>
    <t>SUM</t>
  </si>
  <si>
    <t>Geodetické zaměření rohů stavby, stabilizace bodů a sestavení laviček.</t>
  </si>
  <si>
    <t>stálá pamětní deska 400x300 dle MMV-ESI fondy</t>
  </si>
  <si>
    <t>bilboard 5100x2400 dle MMV-ESI fondy</t>
  </si>
  <si>
    <t>END</t>
  </si>
  <si>
    <t>Položkový soupis prací a dodávek</t>
  </si>
  <si>
    <t>184807111R00</t>
  </si>
  <si>
    <t>Ochrana stromu bedněním - zřízení</t>
  </si>
  <si>
    <t>m2</t>
  </si>
  <si>
    <t>POL1_</t>
  </si>
  <si>
    <t>Včetně řeziva.</t>
  </si>
  <si>
    <t>184807112R00</t>
  </si>
  <si>
    <t>Ochrana stromu bedněním - odstranění</t>
  </si>
  <si>
    <t>111201101R00</t>
  </si>
  <si>
    <t>Odstranění křovin a stromů o průměru do 10 cm při celkové ploše do 1 000 m2</t>
  </si>
  <si>
    <t>800-1</t>
  </si>
  <si>
    <t>s odstraněním kořenů a s případným nutným odklizením křovin a stromů na hromady na vzdálenost do 50 m nebo s naložením na dopravní prostředek, do sklonu terénu 1 : 5,</t>
  </si>
  <si>
    <t>SPI</t>
  </si>
  <si>
    <t>95+39+23+17+24+31+19+60+460</t>
  </si>
  <si>
    <t>VV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</si>
  <si>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</si>
  <si>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</si>
  <si>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</si>
  <si>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</si>
  <si>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18+4+10+13</t>
  </si>
  <si>
    <t>112101102R00</t>
  </si>
  <si>
    <t>Kácení stromů listnatých_x000D_
 o průměru kmene přes 300 do 500 mm</t>
  </si>
  <si>
    <t>112101103R00</t>
  </si>
  <si>
    <t>Kácení stromů listnatých_x000D_
 o průměru kmene přes 500 do 700 mm</t>
  </si>
  <si>
    <t>112101104R00</t>
  </si>
  <si>
    <t>Kácení stromů listnatých_x000D_
 o průměru kmene přes 700 do 900 mm</t>
  </si>
  <si>
    <t>nad 90 počítán 2x : 2*2</t>
  </si>
  <si>
    <t>112101121R00</t>
  </si>
  <si>
    <t>Kácení stromů jehličnatých bez odkornění_x000D_
 o průměru přes 100 do 300 mm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</si>
  <si>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</si>
  <si>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</si>
  <si>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</si>
  <si>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112201102R00</t>
  </si>
  <si>
    <t>Odstranění pařezů pod úrovní terénu vykopáním_x000D_
 o průměru přes 300 do 500 mm</t>
  </si>
  <si>
    <t>112201103R00</t>
  </si>
  <si>
    <t>Odstranění pařezů pod úrovní terénu vykopáním_x000D_
 o průměru přes 500 do 700 mm</t>
  </si>
  <si>
    <t>112201104R00</t>
  </si>
  <si>
    <t>Odstranění pařezů pod úrovní terénu vykopáním_x000D_
 o průměru přes 700 do 900 mm</t>
  </si>
  <si>
    <t>162301401R00</t>
  </si>
  <si>
    <t>Vodorovné přemístění větví, kmenů, nebo pařezů větví stromů listnatých, průměru kmene přes 100 do 300 mm, na vzdálenost do 5 000 m</t>
  </si>
  <si>
    <t xml:space="preserve"> s naložením, složením a dopravou,</t>
  </si>
  <si>
    <t>162301402R00</t>
  </si>
  <si>
    <t>Vodorovné přemístění větví, kmenů, nebo pařezů větví stromů listnatých, průměru kmene přes 300 do 500 mm, na vzdálenost do 5 000 m</t>
  </si>
  <si>
    <t>162301403R00</t>
  </si>
  <si>
    <t>Vodorovné přemístění větví, kmenů, nebo pařezů větví stromů listnatých, průměru kmene přes 500 do 700 mm, na vzdálenost do 5 000 m</t>
  </si>
  <si>
    <t>162301404R00</t>
  </si>
  <si>
    <t>Vodorovné přemístění větví, kmenů, nebo pařezů větví stromů listnatých, průměru kmene přes 700 do 900 mm, na vzdálenost do 5 000 m</t>
  </si>
  <si>
    <t>162301405R00</t>
  </si>
  <si>
    <t>Vodorovné přemístění větví, kmenů, nebo pařezů větví stromů jehličnatých, průměru kmene přes 100 do 300 mm, na vzdálenost do 5 000 m</t>
  </si>
  <si>
    <t>162301411R00</t>
  </si>
  <si>
    <t>Vodorovné přemístění větví, kmenů, nebo pařezů kmenů stromů listnatých, průměru kmene přes 100 do 300 mm, na vzdálenost do 5 000 m</t>
  </si>
  <si>
    <t>162301412R00</t>
  </si>
  <si>
    <t>Vodorovné přemístění větví, kmenů, nebo pařezů kmenů stromů listnatých, průměru kmene přes 300 do 500 mm, na vzdálenost do 5 000 m</t>
  </si>
  <si>
    <t>162301413R00</t>
  </si>
  <si>
    <t>Vodorovné přemístění větví, kmenů, nebo pařezů kmenů stromů listnatých, průměru kmene přes 500 do 700 mm, na vzdálenost do 5 000 m</t>
  </si>
  <si>
    <t>162301414R00</t>
  </si>
  <si>
    <t>Vodorovné přemístění větví, kmenů, nebo pařezů kmenů stromů listnatých, průměru kmene přes 700 do 900 mm, na vzdálenost do 5 000 m</t>
  </si>
  <si>
    <t>162301415R00</t>
  </si>
  <si>
    <t>Vodorovné přemístění větví, kmenů, nebo pařezů kmenů stromů jehličnatých, průměru kmene přes 100 do 300 mm, na vzdálenost do 5 000 m</t>
  </si>
  <si>
    <t>162301421R00</t>
  </si>
  <si>
    <t>Vodorovné přemístění větví, kmenů, nebo pařezů pařezů, průměru kmene přes 100 do 300 mm, na vzdálenost do 5 000 m</t>
  </si>
  <si>
    <t>162301422R00</t>
  </si>
  <si>
    <t>Vodorovné přemístění větví, kmenů, nebo pařezů pařezů, průměru kmene přes 300 do 500 mm, na vzdálenost do 5 000 m</t>
  </si>
  <si>
    <t>162301423R00</t>
  </si>
  <si>
    <t>Vodorovné přemístění větví, kmenů, nebo pařezů pařezů, průměru kmene přes 500 do 700 mm, na vzdálenost do 5 000 m</t>
  </si>
  <si>
    <t>162301424R00</t>
  </si>
  <si>
    <t>Vodorovné přemístění větví, kmenů, nebo pařezů pařezů, průměru kmene přes 700 do 900 mm, na vzdálenost do 5 000 m</t>
  </si>
  <si>
    <t>162301901R00</t>
  </si>
  <si>
    <t>Vodorovné přemístění větví, kmenů, nebo pařezů příplatek k cenám za každých dalších i započatých 5 000 m přes 5 000 m_x000D_
 větví stromů listnatých, průměru kmene přes 100 do 300 mm</t>
  </si>
  <si>
    <t>162301902R00</t>
  </si>
  <si>
    <t>Vodorovné přemístění větví, kmenů, nebo pařezů příplatek k cenám za každých dalších i započatých 5 000 m přes 5 000 m_x000D_
 větví stromů listnatých, průměru kmene přes 300 do 500 mm</t>
  </si>
  <si>
    <t>162301903R00</t>
  </si>
  <si>
    <t>Vodorovné přemístění větví, kmenů, nebo pařezů příplatek k cenám za každých dalších i započatých 5 000 m přes 5 000 m_x000D_
 větví stromů listnatých, průměru kmene přes 500 do 700 mm</t>
  </si>
  <si>
    <t>162301904R00</t>
  </si>
  <si>
    <t>Vodorovné přemístění větví, kmenů, nebo pařezů příplatek k cenám za každých dalších i započatých 5 000 m přes 5 000 m_x000D_
 větví stromů listnatých, průměru kmene přes 700 do 900 mm</t>
  </si>
  <si>
    <t>162301905R00</t>
  </si>
  <si>
    <t>Vodorovné přemístění větví, kmenů, nebo pařezů příplatek k cenám za každých dalších i započatých 5 000 m přes 5 000 m_x000D_
 větví stromů jehličnatých, průměru kmene přes 100 do 300 mm</t>
  </si>
  <si>
    <t>162301911R00</t>
  </si>
  <si>
    <t>Vodorovné přemístění větví, kmenů, nebo pařezů příplatek k cenám za každých dalších i započatých 5 000 m přes 5 000 m_x000D_
 kmenů stromů listnatých, průměru kmene přes 100 do 300 mm</t>
  </si>
  <si>
    <t>162301912R00</t>
  </si>
  <si>
    <t>Vodorovné přemístění větví, kmenů, nebo pařezů příplatek k cenám za každých dalších i započatých 5 000 m přes 5 000 m_x000D_
 kmenů stromů listnatých, průměru kmene přes 300 do 500 mm</t>
  </si>
  <si>
    <t>162301913R00</t>
  </si>
  <si>
    <t>Vodorovné přemístění větví, kmenů, nebo pařezů příplatek k cenám za každých dalších i započatých 5 000 m přes 5 000 m_x000D_
 kmenů stromů listnatých, průměru kmene přes 500 do 700 mm</t>
  </si>
  <si>
    <t>162301914R00</t>
  </si>
  <si>
    <t>Vodorovné přemístění větví, kmenů, nebo pařezů příplatek k cenám za každých dalších i započatých 5 000 m přes 5 000 m_x000D_
 kmenů stromů listnatých, průměru kmene přes 700 do 900 mm</t>
  </si>
  <si>
    <t>162301915R00</t>
  </si>
  <si>
    <t>Vodorovné přemístění větví, kmenů, nebo pařezů příplatek k cenám za každých dalších i započatých 5 000 m přes 5 000 m_x000D_
 kmenů stromů jehličnatých, průměru kmene přes 100 do 300 mm</t>
  </si>
  <si>
    <t>162301921R00</t>
  </si>
  <si>
    <t>Vodorovné přemístění větví, kmenů, nebo pařezů příplatek k cenám za každých dalších i započatých 5 000 m přes 5 000 m_x000D_
 pařezů, průměru kmene přes 100 do 300 mm</t>
  </si>
  <si>
    <t>162301922R00</t>
  </si>
  <si>
    <t>Vodorovné přemístění větví, kmenů, nebo pařezů příplatek k cenám za každých dalších i započatých 5 000 m přes 5 000 m_x000D_
 pařezů, průměru kmene přes 300 do 500 mm</t>
  </si>
  <si>
    <t>162301923R00</t>
  </si>
  <si>
    <t>Vodorovné přemístění větví, kmenů, nebo pařezů příplatek k cenám za každých dalších i započatých 5 000 m přes 5 000 m_x000D_
 pařezů, průměru kmene přes 500 do 700 mm</t>
  </si>
  <si>
    <t>162301924R00</t>
  </si>
  <si>
    <t>Vodorovné přemístění větví, kmenů, nebo pařezů příplatek k cenám za každých dalších i započatých 5 000 m přes 5 000 m_x000D_
 pařezů, průměru kmene přes 700 do 900 mm</t>
  </si>
  <si>
    <t>162301501R00</t>
  </si>
  <si>
    <t>Vodorovné přemístění křovin nma vzdálenost do 5 000 m</t>
  </si>
  <si>
    <t>o průměru kmene do 10 cm na vzdálenost,</t>
  </si>
  <si>
    <t>162301502</t>
  </si>
  <si>
    <t>Příplatek přemístění křovin za dalších  5000 m</t>
  </si>
  <si>
    <t>19901</t>
  </si>
  <si>
    <t>Likvidace dřevní hmoty stromu vč.větví a pařezu D30cm</t>
  </si>
  <si>
    <t>ks</t>
  </si>
  <si>
    <t>19902</t>
  </si>
  <si>
    <t>Likvidace dřevní hmoty stromu vč.větví a pařezu D30-50cm</t>
  </si>
  <si>
    <t>19903</t>
  </si>
  <si>
    <t>Likvidace dřevní hmoty stromu vč.větví a pařezu D50-70cm</t>
  </si>
  <si>
    <t>19904</t>
  </si>
  <si>
    <t>Likvidace dřevní hmoty stromu vč.větví a pařezu D70-90cm</t>
  </si>
  <si>
    <t>310239211R00</t>
  </si>
  <si>
    <t>Zazdívka otvorů o ploše přes 1 m2 do 4 m2 ve zdivu nadzákladovém cihlami pálenými pro jakoukoliv maltu vápenocementovou</t>
  </si>
  <si>
    <t>m3</t>
  </si>
  <si>
    <t>801-4</t>
  </si>
  <si>
    <t>z pomocného pracovního lešení o výšce podlahy do 1900 mm a pro zatížení do 1,5 kPa,</t>
  </si>
  <si>
    <t>1*1*0,3*2</t>
  </si>
  <si>
    <t>1*1*0,3</t>
  </si>
  <si>
    <t>1,8*1*0,3</t>
  </si>
  <si>
    <t>113106121R00</t>
  </si>
  <si>
    <t>Rozebrání dlažeb, panelů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</si>
  <si>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</si>
  <si>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</si>
  <si>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113106241R00</t>
  </si>
  <si>
    <t>Rozebrání dlažeb, panelů vozovek a ploch s jakoukoliv výplní spár _x000D_
 v jakékoliv ploše, ze silničních panelů jakýchkoliv rozměrů, kladených do jakéhokoliv lože a se spárami zalitými živicí nebo cementovou maltou</t>
  </si>
  <si>
    <t>113107410R00</t>
  </si>
  <si>
    <t>Odstranění podkladů nebo krytů z kameniva těženého, v ploše jednotlivě nad 50 m2, tloušťka vrstvy 100 mm</t>
  </si>
  <si>
    <t>372+1159</t>
  </si>
  <si>
    <t>113107420R00</t>
  </si>
  <si>
    <t>Odstranění podkladů nebo krytů z kameniva těženého, v ploše jednotlivě nad 50 m2, tloušťka vrstvy 200 mm</t>
  </si>
  <si>
    <t>dlažba : 1933</t>
  </si>
  <si>
    <t>113107620R00</t>
  </si>
  <si>
    <t>Odstranění podkladů nebo krytů z kameniva hrubého drceného, v ploše jednotlivě nad 50 m2, tloušťka vrstvy 200 mm</t>
  </si>
  <si>
    <t>Položka pořadí 53 : 250,00000</t>
  </si>
  <si>
    <t>113108410R00</t>
  </si>
  <si>
    <t>Odstranění podkladů nebo krytů živičných, v ploše jednotlivě nad 50 m2, tloušťka vrstvy 100 mm</t>
  </si>
  <si>
    <t>113109420R00</t>
  </si>
  <si>
    <t>Odstranění podkladů nebo krytů z betonu prostého, v ploše jednotlivě nad 50 m2, tloušťka vrstvy 200 mm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</si>
  <si>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</si>
  <si>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</si>
  <si>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</si>
  <si>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</si>
  <si>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</si>
  <si>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</si>
  <si>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</si>
  <si>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obj.13 základy ve výkopu : 20*0,5</t>
  </si>
  <si>
    <t>130901123R00</t>
  </si>
  <si>
    <t>Bourání konstrukcí v hloubených vykopávkách z betonu, železového nebo z předpjatého, pneumatickým kladivem</t>
  </si>
  <si>
    <t>966067111R00</t>
  </si>
  <si>
    <t>Rozebrání plotu tyčového laťového prkenného, drátěného, plechového</t>
  </si>
  <si>
    <t>801-5</t>
  </si>
  <si>
    <t>981511114R00</t>
  </si>
  <si>
    <t>Demolice konstrukcí postup.rozebráním, železobeton</t>
  </si>
  <si>
    <t>obj.13 zídky : 22</t>
  </si>
  <si>
    <t>767920810R00</t>
  </si>
  <si>
    <t>Demontáž vrat a vrátek k oplocení o ploše jednotlivě do 2 m2</t>
  </si>
  <si>
    <t>800-767</t>
  </si>
  <si>
    <t>767920840R00</t>
  </si>
  <si>
    <t>Demontáž vrat a vrátek k oplocení o ploše jednotlivě přes 6 do 10 m2</t>
  </si>
  <si>
    <t>96019101</t>
  </si>
  <si>
    <t>Vybourání kompletního podzemního potrubního kanálu obj.8) vč.nutných zemních prací, vč.odvozu a likvidace na skládce</t>
  </si>
  <si>
    <t>parametry viz technická zpráva</t>
  </si>
  <si>
    <t>96019102</t>
  </si>
  <si>
    <t>Vybourání kompletního podzemního potrubního kanálu obj.9) vč.nutných zemních prací, vč.odvozu a likvidace na skládce</t>
  </si>
  <si>
    <t>96019103</t>
  </si>
  <si>
    <t>Vybourání kompletního podzemního potrubního kanálu obj.10) vč.nutných zemních prací, vč.odvozu a likvidace na skládce</t>
  </si>
  <si>
    <t>113109320R00</t>
  </si>
  <si>
    <t>Odstranění podkladů nebo krytů z betonu prostého, v ploše jednotlivě do 50 m2, tloušťka vrstvy 200 mm</t>
  </si>
  <si>
    <t>pod skladem obj.4) : 26,2</t>
  </si>
  <si>
    <t>pod unimobuňkama obj.5 : 33</t>
  </si>
  <si>
    <t>pod plech.přístřeškem obj.6) : 36</t>
  </si>
  <si>
    <t>981014311R00</t>
  </si>
  <si>
    <t>Demolice budov mechanizací, zdivo, konstr. do 10 %</t>
  </si>
  <si>
    <t>vč.odpojení přípojek</t>
  </si>
  <si>
    <t>Budovy výšky do 35 m.</t>
  </si>
  <si>
    <t>přístřešek obj.6) : 112</t>
  </si>
  <si>
    <t>981014312R00</t>
  </si>
  <si>
    <t>Demolice budov mechanizací, zdivo, konstr. do 15 %</t>
  </si>
  <si>
    <t>sklad údržby obj.2) : 1920</t>
  </si>
  <si>
    <t>základy : 120</t>
  </si>
  <si>
    <t>981014314R00</t>
  </si>
  <si>
    <t>Demolice budov mechanizací, zdivo, konstr. do 25 %</t>
  </si>
  <si>
    <t>garáž obj.6) : 120</t>
  </si>
  <si>
    <t>základy,zp.plochy : 24</t>
  </si>
  <si>
    <t>981014714R00</t>
  </si>
  <si>
    <t>Demolice budov mechanizací, ŽB, konstr. do 25 %</t>
  </si>
  <si>
    <t>údržba obj.3) : 1906</t>
  </si>
  <si>
    <t>základy : 123</t>
  </si>
  <si>
    <t>obj.1) Aritma : 2000</t>
  </si>
  <si>
    <t>základy : 180</t>
  </si>
  <si>
    <t>98101</t>
  </si>
  <si>
    <t>Demontáž,naložení,odvoz a likvidace unimobuněk obj.5)</t>
  </si>
  <si>
    <t>998982123R00</t>
  </si>
  <si>
    <t>Přesun hmot, demolice jiným způsobem, v. do 21 m</t>
  </si>
  <si>
    <t>t</t>
  </si>
  <si>
    <t>POL7_</t>
  </si>
  <si>
    <t>711150016RAC</t>
  </si>
  <si>
    <t xml:space="preserve">Izolace proti vodě asfalt. pásy přitavením svislá 1 x penetrace izolačním asfaltovým lakem, 1 x pás izolační z modifikovaného asfaltu natavitelný s minerálním posypem tl.4 mm vložka polyesterové rouno,  </t>
  </si>
  <si>
    <t>AP-PSV</t>
  </si>
  <si>
    <t>POL2_</t>
  </si>
  <si>
    <t>1,5*1,5*2</t>
  </si>
  <si>
    <t>1,5*1,5</t>
  </si>
  <si>
    <t>2,3*1,5</t>
  </si>
  <si>
    <t>979081111R00</t>
  </si>
  <si>
    <t>Odvoz suti a vybouraných hmot na skládku do 1 km</t>
  </si>
  <si>
    <t>801-3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</si>
  <si>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</si>
  <si>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</si>
  <si>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</si>
  <si>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</si>
  <si>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</si>
  <si>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</t>
  </si>
  <si>
    <t>směsný odpad všech kategorií</t>
  </si>
  <si>
    <t>JKSO:</t>
  </si>
  <si>
    <t>801</t>
  </si>
  <si>
    <t>Budovy občanské výstavby</t>
  </si>
  <si>
    <t>JKSO</t>
  </si>
  <si>
    <t xml:space="preserve"> m3</t>
  </si>
  <si>
    <t>svislá nosná konstrukce z jiných materiálů</t>
  </si>
  <si>
    <t>JKSOChar</t>
  </si>
  <si>
    <t/>
  </si>
  <si>
    <t>JKSOAkce</t>
  </si>
  <si>
    <t>115101201R00</t>
  </si>
  <si>
    <t>Čerpání vody na dopravní výšku do 10 m_x000D_
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</si>
  <si>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</si>
  <si>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</si>
  <si>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30*16*2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</si>
  <si>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</si>
  <si>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</si>
  <si>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</si>
  <si>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</si>
  <si>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30*2</t>
  </si>
  <si>
    <t>130901103R00</t>
  </si>
  <si>
    <t>Bourání konstrukcí v hloubených vykopávkách ze zdiva cihelného nebo smíšeného, na maltu cementovou, pneumatickým kladivem</t>
  </si>
  <si>
    <t>předpoklad mimo demolice : 10</t>
  </si>
  <si>
    <t>předpoklad mimo demolice : 80</t>
  </si>
  <si>
    <t>131201113R00</t>
  </si>
  <si>
    <t>Hloubení nezapažených jam a zářezů do 10000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</si>
  <si>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</si>
  <si>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v místě sjezdu : (13,2*3,7+12,7*0,5)*1,65</t>
  </si>
  <si>
    <t>(12,2*2,7+11,7*0,5)*2,05</t>
  </si>
  <si>
    <t>(11,2*2,7+10,7*0,5)*2,5</t>
  </si>
  <si>
    <t>(10,2*2,7+9,7*0,5)*2,95</t>
  </si>
  <si>
    <t>(9,2*2,7+8,7*0,5)*3,35</t>
  </si>
  <si>
    <t>(12,7+11,7+10,7+9,7+8,7)*0,5*0,45/2</t>
  </si>
  <si>
    <t>(13,2+1,3)*1,7*1,65/2</t>
  </si>
  <si>
    <t>3,7*2*1,3*1,65/2</t>
  </si>
  <si>
    <t>2,7*2*1,9*2,05/2</t>
  </si>
  <si>
    <t>2,7*2*2,4*2,5/2</t>
  </si>
  <si>
    <t>2,7*2*3*2,95/2</t>
  </si>
  <si>
    <t>2,7*2*3,5*3,35/2</t>
  </si>
  <si>
    <t>Mezisoučet</t>
  </si>
  <si>
    <t>Figura 3 : (9*15+(9*2+15+0,9*3)*0,9)*0,5</t>
  </si>
  <si>
    <t>F4 : 4,65*13,3*1,5</t>
  </si>
  <si>
    <t>(9+0,9)*0,9*1/2</t>
  </si>
  <si>
    <t>(4,65+13,3)*1,5*1,5/2</t>
  </si>
  <si>
    <t>F5 : ((19,2+10,8)*2,4+3,2*3,9)*1,3</t>
  </si>
  <si>
    <t>(15+9+0,9*2)*0,9*0,8/2</t>
  </si>
  <si>
    <t>(19,2+10,8+3,9*2+1,3*2)*1,3*1,3/2</t>
  </si>
  <si>
    <t>přípočet nad šikminami : (15+3,55)*3,55*0,5</t>
  </si>
  <si>
    <t>3,6*3,6/2*1,5+1,8*1,8/2*1,3</t>
  </si>
  <si>
    <t>F6 : (29,1*19,2+1,85*10,4+4,15*22,15+5,15*3,3+8,8*1,65+3,25*6,5+4,75*1,2+1,95*1,95)*4,65</t>
  </si>
  <si>
    <t>(14,55+4,05+1,85)*4,05*4,05/2</t>
  </si>
  <si>
    <t>(21,05+1,7+4,75)*4,75*4,75/2</t>
  </si>
  <si>
    <t>(5,2+2+2,7)*5,4*5,4/2</t>
  </si>
  <si>
    <t>(2*2/2+1,4*2)*2*2/2</t>
  </si>
  <si>
    <t>přípočet nad šikminami : (2*2/2+1,4*2)*2*2,65</t>
  </si>
  <si>
    <t>(2,9+6,45+0,35*2+1,6+0,8+1,9+1,45)*0,35*4,65</t>
  </si>
  <si>
    <t>(3,25+0,55*2+1,7*2+2,25)*0,55*4,65</t>
  </si>
  <si>
    <t>(5,2+2,7+2,35+4,8)*2,35*4,65</t>
  </si>
  <si>
    <t>1,7*1,4*4,65</t>
  </si>
  <si>
    <t>(0,9+2,9+1,65+0,95)*1,75*4,65</t>
  </si>
  <si>
    <t>F7 : (21,6*18,8+1,45*10,05+2*1,45+5,15*1,5+17,05*8+1,45*7,2+7,6*1,4)*4,75</t>
  </si>
  <si>
    <t>(11,5+1,4+4,8)*5,1*5,1/2</t>
  </si>
  <si>
    <t>(35,85+4,75)*4,75*4,75/2</t>
  </si>
  <si>
    <t>(15+3,55)*3,55*3,55/2</t>
  </si>
  <si>
    <t>3,6*3,6/2*2,55*2,55/2</t>
  </si>
  <si>
    <t>1,8*1,8/2*2,75*2,75/2</t>
  </si>
  <si>
    <t>(4,2+10,05+4,75)*4,75*4,75/2</t>
  </si>
  <si>
    <t>(1,45+3,6)*3,6*3,6/2</t>
  </si>
  <si>
    <t>(2,9+4,65+0,35*2+1,6+0,8+1,9+1,45)*0,35*0,5/2</t>
  </si>
  <si>
    <t>přípočet nad šikminami : (1,45+0,85)*0,2*4,75</t>
  </si>
  <si>
    <t>(2+4,1+1,05+1,55)*1,05*4,75</t>
  </si>
  <si>
    <t>(4,65+2,45+1,4*2)*1,4*4,75</t>
  </si>
  <si>
    <t>0,5*0,3*4,75</t>
  </si>
  <si>
    <t>F8 : (2*2,8)*0,95</t>
  </si>
  <si>
    <t>(2+2,8+0,95*2)*2*0,95*0,95/2</t>
  </si>
  <si>
    <t>F9 : (1,65*2,25+5,4*1,85)*5,1</t>
  </si>
  <si>
    <t>(3,25+0,55*2+1,7*2+2,25)*0,55*0,55/2</t>
  </si>
  <si>
    <t>(1,45+0,85)*0,2*0,2/2</t>
  </si>
  <si>
    <t>přípočet nad šikminami : (5,4+0,85+2,25)*1,2*5,1</t>
  </si>
  <si>
    <t>F13 : (0,5+2,15)*5,2</t>
  </si>
  <si>
    <t>0,5*0,3*0,3/2</t>
  </si>
  <si>
    <t>přípočet nad šikminami : 2,15*0,75*5,2</t>
  </si>
  <si>
    <t>(2,15+0,5+1,1)*1,1*5,2</t>
  </si>
  <si>
    <t>F11 : 4,1*3,7*5,95</t>
  </si>
  <si>
    <t>(2+4,1+1,05+1,55)*1,05*1,05/2</t>
  </si>
  <si>
    <t>2,15*0,75*0,75/2+1,7*1,4*1,4/2</t>
  </si>
  <si>
    <t>(4,1+0,35)*0,35*5,395</t>
  </si>
  <si>
    <t>F12 : (2,45*4,65+2,8*1,7+3,1*3,75+2,95*2,55)*6,3</t>
  </si>
  <si>
    <t>(4,1+0,35)*0,35*0,35/2</t>
  </si>
  <si>
    <t>(2,15+0,5+1,1)*1,1*1,1/2</t>
  </si>
  <si>
    <t>(4,65+2,45+1,4*2)*1,4*1,4/2</t>
  </si>
  <si>
    <t>(5,4+0,85+2,25)*1,2*1,2/2</t>
  </si>
  <si>
    <t>(0,9+2,9+1,65+0,95)*1,75*1,75/2</t>
  </si>
  <si>
    <t>(2,7+0,6)*0,6*6,3</t>
  </si>
  <si>
    <t>F10 : (2,7+3,6)*6,9</t>
  </si>
  <si>
    <t>(2,7+0,6)*0,6*0,6/2</t>
  </si>
  <si>
    <t>(5,2+2,7+2,35+4,8)*2,35*2,35/2</t>
  </si>
  <si>
    <t>131201119R00</t>
  </si>
  <si>
    <t xml:space="preserve">Hloubení nezapažených jam a zářezů příplatek za lepivost, v hornině 3,  </t>
  </si>
  <si>
    <t>Položka pořadí 6 : 9930,73076*0,5</t>
  </si>
  <si>
    <t>131201203R00</t>
  </si>
  <si>
    <t>Hloubení zapažených jam a zářezů do 10000 m3, v hornině 3,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</si>
  <si>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</si>
  <si>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Figura 1 : (25*12,15+4,15*5,25+3,5*3,5/2+8,15*1,35+1,4*1,4/2)*4,7</t>
  </si>
  <si>
    <t>8,1*4,85*4,85/2</t>
  </si>
  <si>
    <t>5,1/2*4,85*4,85/2</t>
  </si>
  <si>
    <t>4,2*5,1*5,1/2</t>
  </si>
  <si>
    <t>F2 : 3,3*4,4*2,2+2,2*4,4*2,2/2</t>
  </si>
  <si>
    <t>131201209R00</t>
  </si>
  <si>
    <t xml:space="preserve">Hloubení zapažených jam a zářezů příplatek za lepivost, v hornině 3,  </t>
  </si>
  <si>
    <t>Položka pořadí 8 : 1837,60182*0,5</t>
  </si>
  <si>
    <t>161101103R00</t>
  </si>
  <si>
    <t>Svislé přemístění výkopku z horniny 1 až 4, při hloubce výkopu přes 4 do 6 m</t>
  </si>
  <si>
    <t>bez naložení do dopravní nádoby, ale s vyprázdněním dopravní nádoby na hromadu nebo na dopravní prostředek,</t>
  </si>
  <si>
    <t>12% : (9930,731+1837,602-391,24)*0,12</t>
  </si>
  <si>
    <t>161101104R00</t>
  </si>
  <si>
    <t>Svislé přemístění výkopku z horniny 1 až 4, při hloubce výkopu přes 6 do 8 m</t>
  </si>
  <si>
    <t>19% : (42,59+263,03+85,62)*0,19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</si>
  <si>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</si>
  <si>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</si>
  <si>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</si>
  <si>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9930,731+1837,602</t>
  </si>
  <si>
    <t>162701155R00</t>
  </si>
  <si>
    <t>Vodorovné přemístění výkopku z horniny 5 až 7, na vzdálenost přes 9 000  do 10 000 m</t>
  </si>
  <si>
    <t>10+80+10</t>
  </si>
  <si>
    <t>162701109R00</t>
  </si>
  <si>
    <t>Vodorovné přemístění výkopku příplatek k ceně za každých dalších i započatých 1 000 m přes 10 000 m_x000D_
 z horniny 1 až 4</t>
  </si>
  <si>
    <t>Položka pořadí 12 : 11768,33300*5</t>
  </si>
  <si>
    <t>162701159R00</t>
  </si>
  <si>
    <t>Vodorovné přemístění výkopku příplatek k ceně za každých dalších i započatých 1 000 m přes 10 000 m_x000D_
 z horniny 5 až 7</t>
  </si>
  <si>
    <t>Položka pořadí 13 : 100,00000*5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</si>
  <si>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</si>
  <si>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</si>
  <si>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</si>
  <si>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</si>
  <si>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retenč.a vsaknádrže : -529,4</t>
  </si>
  <si>
    <t>opěrné stěny : -58</t>
  </si>
  <si>
    <t>patky : -(2,5*7+3,2*5)*1,1*1</t>
  </si>
  <si>
    <t>pasy : -(15,3*2+19,9)*0,7*1,2</t>
  </si>
  <si>
    <t>nepodskl.č. : -16*19,9*0,5</t>
  </si>
  <si>
    <t>podskl č. : -19,8*33,9*4,75</t>
  </si>
  <si>
    <t>-49,9*17,2*4,65</t>
  </si>
  <si>
    <t>přípočet rozdílu výš. úrovní : (2+4,2+8,2*6,3)*0,35</t>
  </si>
  <si>
    <t>diesel : -1,4*2,5*3,75*2</t>
  </si>
  <si>
    <t>vzt : -1,4*7,65*3,75</t>
  </si>
  <si>
    <t>vněj. schody : -(7,4+3,4+3*3)*4,5+1,35*2,5*0,35</t>
  </si>
  <si>
    <t>předl. schod : -3,3*1,2*1,4</t>
  </si>
  <si>
    <t>jímka : -2,6*1,7*5,8</t>
  </si>
  <si>
    <t>vjezd : -18,85*6,7*(1,65+2,3/2)</t>
  </si>
  <si>
    <t>šachty : -1,95*2,15*0,95</t>
  </si>
  <si>
    <t>-2,65*2,65*2,35</t>
  </si>
  <si>
    <t>kanálky : -(10,7*1,5+3,65*1,7)*0,55</t>
  </si>
  <si>
    <t>-(2,35*3,45+4,5*1,8)*1,4</t>
  </si>
  <si>
    <t>-3,6*4,2*1,05</t>
  </si>
  <si>
    <t>199000005R00</t>
  </si>
  <si>
    <t>Poplatky za skládku zeminy 1- 4</t>
  </si>
  <si>
    <t>Položka pořadí 12 : 11768,33300*1,8</t>
  </si>
  <si>
    <t>Položka pořadí 3 : 10,00000*2</t>
  </si>
  <si>
    <t>Položka pořadí 4 : 80,00000*2,2</t>
  </si>
  <si>
    <t>Položka pořadí 5 : 10,00000*2,5</t>
  </si>
  <si>
    <t>1001</t>
  </si>
  <si>
    <t>Dodávka materiálu jílové ucpávky vč.dopravy</t>
  </si>
  <si>
    <t>3172,987*0,65</t>
  </si>
  <si>
    <t>10012</t>
  </si>
  <si>
    <t>Dodávka vhodného hutnitelného materiálu pro zásyp vč.dopravy</t>
  </si>
  <si>
    <t>3172,987*0,35</t>
  </si>
  <si>
    <t>110001</t>
  </si>
  <si>
    <t>Provedení kompletní dočasné štětové stěny "A" vč.demontáže vč.všech detailů a montážního materiálu, vč.kotev a kotvení viz v.č. D1-02-01/024 v ceně stěny i dílenská dokumentace se statickým výpočtem</t>
  </si>
  <si>
    <t>bm</t>
  </si>
  <si>
    <t>110002</t>
  </si>
  <si>
    <t>Provedení kompletní trvalé štětové stěny "B"  vč.všech detailů a montážního materiálu, vč.kotev a kotvení viz v.č. D1-02-01/024 v ceně stěny i dílenská dokumentace se statickým výpočtem</t>
  </si>
  <si>
    <t>110003</t>
  </si>
  <si>
    <t>Provedení kompletní trvalé štětové stěny "C"  vč.všech detailů a montážního materiálu, vč.kotev a kotvení viz v.č. D1-02-01/024 v ceně stěny i dílenská dokumentace se statickým výpočtem</t>
  </si>
  <si>
    <t>110004</t>
  </si>
  <si>
    <t>Provedení kompletní dočasné štětové stěny "D" vč.demontáže vč.všech detailů a montážního materiálu, vč.kotev a kotvení viz v.č. D1-02-01/024 v ceně stěny i dílenská dokumentace se statickým výpočtem</t>
  </si>
  <si>
    <t>110005</t>
  </si>
  <si>
    <t>Provedení kompletní trvalé štětové stěny "D"  vč.všech detailů a montážního materiálu vč.torkretu, vč.kotev a kotvení viz v.č. D1-02-01/024 v ceně stěny i dílenská dokumentace se statickým výpočtem</t>
  </si>
  <si>
    <t>likvidace vývrtku</t>
  </si>
  <si>
    <t>3,14*0,6*0,6*280</t>
  </si>
  <si>
    <t>3,14*0,45*0,45*755</t>
  </si>
  <si>
    <t>Položka pořadí 26 : 796,57875*5</t>
  </si>
  <si>
    <t>167101102R00</t>
  </si>
  <si>
    <t>Nakládání, skládání, překládání neulehlého výkopku nakládání výkopku_x000D_
 přes 100 m3, z horniny 1 až 4</t>
  </si>
  <si>
    <t>Položka pořadí 26 : 796,57875</t>
  </si>
  <si>
    <t>Položka pořadí 26 : 796,57875*1,8</t>
  </si>
  <si>
    <t>2201</t>
  </si>
  <si>
    <t>Dod+mont piloty-kompletní konstrukce DN 1200mm vč.ztížení pro prvky tepelného čerpadla, vč.všech doprav a manipulací viz.v.č. D2-02-02/004</t>
  </si>
  <si>
    <t>2202</t>
  </si>
  <si>
    <t>Dod+mont piloty-kompletní konstrukce DN 900mm vč.ztížení pro prvky tepelného čerpadla, vč.všech doprav a manipulací viz.v.č. D2-02-02/004</t>
  </si>
  <si>
    <t>2203</t>
  </si>
  <si>
    <t>Zřízení pilotovací pláně z kameniva-pojízdná vrstva</t>
  </si>
  <si>
    <t>(23,6*13,2+3,2*3,9+2,65*2,65/2)*0,2</t>
  </si>
  <si>
    <t>(38,5*21,6+1,05*1,45+2,65*2,65/2+7,6*1,45+33,4*19,15+5,15*3,3+1,4*1,85)*0,2</t>
  </si>
  <si>
    <t>přípočet okraje a sešikmení : 36,69</t>
  </si>
  <si>
    <t>2204</t>
  </si>
  <si>
    <t>Odkopávka kameniva zemní pláně vč.manipulace,likvidace skládky</t>
  </si>
  <si>
    <t>271571111R00</t>
  </si>
  <si>
    <t>Polštář základu ze štěrkopísku tříděného</t>
  </si>
  <si>
    <t>nepodskl. č. : 18,5*15,2*0,3</t>
  </si>
  <si>
    <t>272313511R00</t>
  </si>
  <si>
    <t>Beton základových kleneb prostý třídy C 12/15</t>
  </si>
  <si>
    <t>801-1</t>
  </si>
  <si>
    <t>výplň mezi ŽB řez6-6,13-13 : 3,2*(0,6*2,3+2,3*2,3/2)</t>
  </si>
  <si>
    <t>3*1+0,55+6,2*0,7*0,6</t>
  </si>
  <si>
    <t>3,5*1,25*0,4*2+2,05*1,25*0,5*2</t>
  </si>
  <si>
    <t>beton klínů pro izolaci vany viz řezy výkres základů : 7,68+31+66,6+18,8</t>
  </si>
  <si>
    <t>272351215R00</t>
  </si>
  <si>
    <t>Bednění stěn základových kleneb zřízení</t>
  </si>
  <si>
    <t>svislé nebo šikmé (odkloněné), půdorysně přímé nebo zalomené, stěn základových kleneb ve volných nebo zapažených jámách, rýhách, šachtách, včetně případných vzpěr,</t>
  </si>
  <si>
    <t>32+54,25+89,25+29,8</t>
  </si>
  <si>
    <t>272351216R00</t>
  </si>
  <si>
    <t>Bednění stěn základových kleneb odstranění</t>
  </si>
  <si>
    <t>Včetně očištění, vytřídění a uložení bednícího materiálu.</t>
  </si>
  <si>
    <t>273321611R00</t>
  </si>
  <si>
    <t>Beton základových desek železový třídy C 30/37</t>
  </si>
  <si>
    <t>bez dodávky a uložení výztuže</t>
  </si>
  <si>
    <t>dz1 : 269,6</t>
  </si>
  <si>
    <t>dz2 : 216,4</t>
  </si>
  <si>
    <t>do2 : 133,52</t>
  </si>
  <si>
    <t>šachtice+kanály : 21,4</t>
  </si>
  <si>
    <t>venk.schody : 10,48</t>
  </si>
  <si>
    <t>vjezd : 73,03</t>
  </si>
  <si>
    <t>jímka : 1,6</t>
  </si>
  <si>
    <t>venk.schody : 1,2*3,3*0,3</t>
  </si>
  <si>
    <t>korekce dwg3+příp : 36,4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</si>
  <si>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</si>
  <si>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</si>
  <si>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</si>
  <si>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desky : 160,12</t>
  </si>
  <si>
    <t>šachty+kanal : 39,72</t>
  </si>
  <si>
    <t>venk schody : 12</t>
  </si>
  <si>
    <t>vjezd : 30,66</t>
  </si>
  <si>
    <t>jímka : 2,79</t>
  </si>
  <si>
    <t>venk schody : 2,7</t>
  </si>
  <si>
    <t>247,99*0,05</t>
  </si>
  <si>
    <t>273351216R00</t>
  </si>
  <si>
    <t>Bednění stěn základových desek odstranění</t>
  </si>
  <si>
    <t>Včetně očištění, vytřídění a uložení bedního materiálu.</t>
  </si>
  <si>
    <t>273361821R00</t>
  </si>
  <si>
    <t>Výztuž základových desek z betonářské oceli 10 505(R)</t>
  </si>
  <si>
    <t>rovných nebo s náběhy nebo hřibových nebo upnutých do žeber včetně výztuže těchto žeber,</t>
  </si>
  <si>
    <t>(269,6+216,4+133,52)*0,12</t>
  </si>
  <si>
    <t>(21,4+10,48+1,19)*0,18</t>
  </si>
  <si>
    <t>(73,03+1,6)*0,16</t>
  </si>
  <si>
    <t>36,4*0,16</t>
  </si>
  <si>
    <t>274321611R00</t>
  </si>
  <si>
    <t>Beton základových pasů železový třídy C 30/37</t>
  </si>
  <si>
    <t>bez výztuže</t>
  </si>
  <si>
    <t>zp1+zp2 : 25,55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</si>
  <si>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</si>
  <si>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</si>
  <si>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</si>
  <si>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(51,1+0,4)*2*1,25*1,05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</si>
  <si>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</si>
  <si>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</si>
  <si>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</si>
  <si>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</si>
  <si>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10 505(R)</t>
  </si>
  <si>
    <t>25,55*0,18</t>
  </si>
  <si>
    <t>275321611R00</t>
  </si>
  <si>
    <t>Beton základových patek železový třídy C 30/37</t>
  </si>
  <si>
    <t>z1+z2+z3 : 29,22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</si>
  <si>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</si>
  <si>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</si>
  <si>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</si>
  <si>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(2,5*7+2,9+2,9+3,2*4+1,1*12)*2*0,8*1,05</t>
  </si>
  <si>
    <t>275351216R00</t>
  </si>
  <si>
    <t>Bednění stěn základových patek odstranění</t>
  </si>
  <si>
    <t>275361821R00</t>
  </si>
  <si>
    <t>Výztuž základových patek z betonářské oceli 10 505(R)</t>
  </si>
  <si>
    <t>29,22*0,18</t>
  </si>
  <si>
    <t>278381165R00</t>
  </si>
  <si>
    <t>Základy z betonu pod zařízení půdorysná plocha základu přes 1,00 do 2,00 m2, z betonu C 20/25</t>
  </si>
  <si>
    <t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t>
  </si>
  <si>
    <t>m.č.018 : (2,45*7,3+2,2*6,9)*(0,15+0,1)</t>
  </si>
  <si>
    <t>019 : (3,4*3,25+3,1*1,55)*(0,15+0,15)</t>
  </si>
  <si>
    <t>279321511R00</t>
  </si>
  <si>
    <t>Beton základových zdí železový třídy C 30/37</t>
  </si>
  <si>
    <t>viz šachtice a kanály : 17,2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</si>
  <si>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</si>
  <si>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</si>
  <si>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</si>
  <si>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43*2*1,2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</si>
  <si>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</si>
  <si>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</si>
  <si>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</si>
  <si>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</si>
  <si>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</si>
  <si>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>17,2*0,18</t>
  </si>
  <si>
    <t>631315511R00</t>
  </si>
  <si>
    <t xml:space="preserve">Mazanina z betonu prostého tl. přes 120 do 240 mm třídy C -/12,5 </t>
  </si>
  <si>
    <t>(z kameniva) hlazená dřevěným hladítkem</t>
  </si>
  <si>
    <t>podkladní beton po základy</t>
  </si>
  <si>
    <t>Včetně vytvoření dilatačních spár, bez zaplnění.</t>
  </si>
  <si>
    <t>(21*52+33,5*18,6+8*19+2*3+7*1,8+8,5*3,4+3,5*1+9*1,5+4*2)*0,15</t>
  </si>
  <si>
    <t>přípočet zlomy : (8+1+3*2)*0,35*0,35/2</t>
  </si>
  <si>
    <t>8*5*0,45*0,45/2</t>
  </si>
  <si>
    <t>15*0,2*0,35+40*0,15*0,45</t>
  </si>
  <si>
    <t>přípočet překrytí výš. rozdílů : (21+3,5+3+2+3*2+2,25*2+3,5*2+2,75*2+14*2+9,5*2+2,25*2+1,25*2+3+4,5+8,25+2,5*2+2*2+16*2+21)*0,5*0,15</t>
  </si>
  <si>
    <t>patky : 1,7*(2,8*7+3,8*5)*0,15</t>
  </si>
  <si>
    <t>přípočet vyšší tlouš.mazaniny : 8,5*4*0,15</t>
  </si>
  <si>
    <t>vněj.schod+vjezd do garáží : 8*3*0,12</t>
  </si>
  <si>
    <t>631351101R00</t>
  </si>
  <si>
    <t>Bednění stěn, rýh a otvorů v podlahách zřízení</t>
  </si>
  <si>
    <t>(51+54,5+19+2+3+7+3,4+3,5+1+1,5+4+2)*2*0,15</t>
  </si>
  <si>
    <t>15*(0,35+0,15)+40*(0,45+0,15)</t>
  </si>
  <si>
    <t>0,55*0,5*4+0,6*0,6*10</t>
  </si>
  <si>
    <t xml:space="preserve"> překrytí výš. rozdílů : (21+3,5+3+2+3*2+2,25*2+3,5*2+2,75*2+14*2+9,5*2+2,25*2+1,25*2+3+4,5+8,25+2,5*2+2*2+16*2+21)*0,15</t>
  </si>
  <si>
    <t>(8,5+4+8+3)*2*0,15</t>
  </si>
  <si>
    <t>(1,7*17+2,8*7+3,8*5)*2*0,15</t>
  </si>
  <si>
    <t>631351102R00</t>
  </si>
  <si>
    <t>Bednění stěn, rýh a otvorů v podlahách odstranění</t>
  </si>
  <si>
    <t>311112120RT2</t>
  </si>
  <si>
    <t>Stěny z betonových bednicích tvárnic a betonu šířky 200 mm, zálivka betonem C16/20</t>
  </si>
  <si>
    <t>(ztracené bednění) z betonových tvárnic a zálivka betonem,</t>
  </si>
  <si>
    <t>4np terasa : (1,35+4+0,7+5,2)*0,75</t>
  </si>
  <si>
    <t>311238153R00</t>
  </si>
  <si>
    <t xml:space="preserve">Zdivo nosné z cihel a tvarovek pálených tloušťky 240 mm, výpočtová pevnost Rd 2,3 MPa, charakteristická pevnost v tlaku fk = 5,20 MPa, součinitel prostupu tepla U=0,9 W/m2.K,  </t>
  </si>
  <si>
    <t>RW52DB</t>
  </si>
  <si>
    <t>1np : 4,55*3,75</t>
  </si>
  <si>
    <t>2np : 4,55*3,75</t>
  </si>
  <si>
    <t>3np : (4,55+1,95+7,95+3)*3,5+3,75*0,5</t>
  </si>
  <si>
    <t>311238311R00</t>
  </si>
  <si>
    <t>Zdivo nosné z cihel a tvarovek pálených akusticky tlumivé tloušťka 190 mm, akustický útlum Rw = 56 dB, charakteristická pevnost v tlaku fk = 4,14 MPa, součinitel prostupu tepla U=1,15 W/m2.K</t>
  </si>
  <si>
    <t>suterén : (1,3+1,5+1,85)*3,15+(0,8+0,15)*3,35</t>
  </si>
  <si>
    <t>(7,65+5,65+4,55*2+7,6+7,7+6,5+2,8+2,25+11,1+5,4*2+1,9+10,2+4,9*2+4,2+9,25+3*2+6,2+15,75)*3,7</t>
  </si>
  <si>
    <t>-(0,7*3+0,8+0,9*2)*2</t>
  </si>
  <si>
    <t>-(0,9*3+1,5+1,3*2+1,6*3+2)*2,1</t>
  </si>
  <si>
    <t>311271176R00</t>
  </si>
  <si>
    <t>Zdivo nosné z tvárnic porobetonových hladkých tloušťky 250 mm, charakteristická pevnost v tlaku fk = 2,71 MPa, součinitel prostupu tepla U=0,5 W/m2.K</t>
  </si>
  <si>
    <t>vč.kotvení</t>
  </si>
  <si>
    <t>0,4*3,25*11</t>
  </si>
  <si>
    <t>311271177R00</t>
  </si>
  <si>
    <t>Zdivo nosné z tvárnic porobetonových hladkých tloušťky 300 mm, charakteristická pevnost v tlaku fk = 2,71 MPa, součinitel prostupu tepla U=0,422 W/m2.K</t>
  </si>
  <si>
    <t>(1,05+0,75)*11,25</t>
  </si>
  <si>
    <t>311271178R00</t>
  </si>
  <si>
    <t>Zdivo nosné z tvárnic porobetonových hladkých tloušťky 375 mm, charakteristická pevnost v tlaku fk = 1,80 MPa, součinitel prostupu tepla U=0,257 W/m2.K</t>
  </si>
  <si>
    <t>1np : 2,55*4*3,8</t>
  </si>
  <si>
    <t>311271190R00</t>
  </si>
  <si>
    <t>Zdivo nosné z tvárnic betonových lehčených příplatek za vytvoření rohu s úhlem 45°</t>
  </si>
  <si>
    <t>14,3+20,25</t>
  </si>
  <si>
    <t>311321412R00</t>
  </si>
  <si>
    <t>Beton nadzákladových zdí železový třídy C 30/37</t>
  </si>
  <si>
    <t>nosných, výplňových, obkladových, půdních, štítových, poprsních apod. (bez výztuže), s pomocným lešením o výšce podlahy do 1900 mm a pro zatížení 1,5 kPa,</t>
  </si>
  <si>
    <t>tl. nad 150mm</t>
  </si>
  <si>
    <t>venk.schodiš : 16,05</t>
  </si>
  <si>
    <t>vjezd : 27,42</t>
  </si>
  <si>
    <t>jímka : 9,75</t>
  </si>
  <si>
    <t>venk.ch řez 14-14 : 2,62</t>
  </si>
  <si>
    <t>1pp : 205,67</t>
  </si>
  <si>
    <t>angl.dvor : 15,56</t>
  </si>
  <si>
    <t>1np : 46,97</t>
  </si>
  <si>
    <t>2np : 39,1</t>
  </si>
  <si>
    <t>3np : 29,23</t>
  </si>
  <si>
    <t>4np : 53,66</t>
  </si>
  <si>
    <t>parapety3np : 18,9</t>
  </si>
  <si>
    <t>korekce deg3+příp : 46,5</t>
  </si>
  <si>
    <t>311351111R00</t>
  </si>
  <si>
    <t>Bednění nadzákladových zdí oboustranné za každou stranu zvlášť únosné nebo zvlášť hladké nebo zvlášť přesné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</si>
  <si>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</si>
  <si>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venk.schody,vjezd,jímka venk.schody : 363,6</t>
  </si>
  <si>
    <t>1pp+otvory a boky : 1384+25,3</t>
  </si>
  <si>
    <t>1np : 396+17,4</t>
  </si>
  <si>
    <t>2np : 319,6+16,9</t>
  </si>
  <si>
    <t>3np : 237,1+15,5</t>
  </si>
  <si>
    <t>4np : 484,2+16,2</t>
  </si>
  <si>
    <t>parapety : 194,5</t>
  </si>
  <si>
    <t>347,1</t>
  </si>
  <si>
    <t>pro příčky</t>
  </si>
  <si>
    <t>příčky : 39,25</t>
  </si>
  <si>
    <t>parapety1pp : 129,8+75,7</t>
  </si>
  <si>
    <t>1np : 352,1</t>
  </si>
  <si>
    <t>2np : 123,3+235,8</t>
  </si>
  <si>
    <t>angl.dv : 43,55</t>
  </si>
  <si>
    <t>výlez : 15,35</t>
  </si>
  <si>
    <t>101,5</t>
  </si>
  <si>
    <t>atiky</t>
  </si>
  <si>
    <t>3np : 135,2</t>
  </si>
  <si>
    <t>4np : 196,25+28,475</t>
  </si>
  <si>
    <t>311351112R00</t>
  </si>
  <si>
    <t>Bednění nadzákladových zdí oboustranné za každou stranu zvlášť únosné nebo zvlášť hladké nebo zvlášť přesné odstranění</t>
  </si>
  <si>
    <t>311361821R00</t>
  </si>
  <si>
    <t>Výztuž nadzákladových zdí z betonářské oceli 10 505(R)</t>
  </si>
  <si>
    <t>venkovní schody : (16,05+2,62)*0,18</t>
  </si>
  <si>
    <t>jímk + vjezd : (27,42+9,75)*0,16</t>
  </si>
  <si>
    <t>1pp : 205,67*0,2+15,56*0,18</t>
  </si>
  <si>
    <t>1np : 46,97*0,18</t>
  </si>
  <si>
    <t>2-4np : (39,1+29,23+53,66)*0,15</t>
  </si>
  <si>
    <t>parap : 18,9*0,28</t>
  </si>
  <si>
    <t>46,5*0,16</t>
  </si>
  <si>
    <t>317168130R00</t>
  </si>
  <si>
    <t>Překlady keramické montáž a dodávka nosné, délky 1000 mm, šířky 70 mm, výšky 238 mm</t>
  </si>
  <si>
    <t>317168131R00</t>
  </si>
  <si>
    <t>Překlady keramické montáž a dodávka nosné, délky 1250 mm, šířky 70 mm, výšky 238 mm</t>
  </si>
  <si>
    <t>317168133R00</t>
  </si>
  <si>
    <t>Překlady keramické montáž a dodávka nosné, délky 1750 mm, šířky 70 mm, výšky 238 mm</t>
  </si>
  <si>
    <t>317168135R00</t>
  </si>
  <si>
    <t>Překlady keramické montáž a dodávka nosné, délky 2250 mm, šířky 70 mm, výšky 238 mm</t>
  </si>
  <si>
    <t>317168137R00</t>
  </si>
  <si>
    <t>Překlady keramické montáž a dodávka nosné, délky 2750 mm, šířky 70 mm, výšky 238 mm</t>
  </si>
  <si>
    <t>317998111R00</t>
  </si>
  <si>
    <t>Překlady keramické izolace vkládaná mezi překlady tloušťky 50 mm</t>
  </si>
  <si>
    <t>1*4+1,25*6+1,75*2+2,25*5+2,75</t>
  </si>
  <si>
    <t>317941121R00</t>
  </si>
  <si>
    <t>Osazení ocelových válcovaných nosníků na zdivu bez dodávky materiálu, výšky do 120 mm</t>
  </si>
  <si>
    <t>profilu I, nebo IE, nebo U, nebo UE, nebo L</t>
  </si>
  <si>
    <t>(2,7*4+(1,4+0,85)*2+0,7)*2*5,42*0,001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</si>
  <si>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</si>
  <si>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</si>
  <si>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</si>
  <si>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1pp : 31,86</t>
  </si>
  <si>
    <t>1np : 61,84</t>
  </si>
  <si>
    <t>2np : 61,29</t>
  </si>
  <si>
    <t>3np : 35,01</t>
  </si>
  <si>
    <t>4np : 11,94</t>
  </si>
  <si>
    <t>sloupky 2,3,4np : 9,4</t>
  </si>
  <si>
    <t>10,6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</si>
  <si>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</si>
  <si>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</si>
  <si>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</si>
  <si>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1pp : 299,95</t>
  </si>
  <si>
    <t>1np : 151,05</t>
  </si>
  <si>
    <t>2np : 177,6</t>
  </si>
  <si>
    <t>3np : 213,15</t>
  </si>
  <si>
    <t>4np : 52,5</t>
  </si>
  <si>
    <t>sloupky : 140,35</t>
  </si>
  <si>
    <t>51,8</t>
  </si>
  <si>
    <t>331351102R00</t>
  </si>
  <si>
    <t>Bednění hranatých sloupů průřezu pravoúhlého čtyřúhelníka_x000D_
 odstranění</t>
  </si>
  <si>
    <t>331351105R00</t>
  </si>
  <si>
    <t>Bednění hranatých sloupů průřezu pěti- a víceúhelníka_x000D_
 zřízení</t>
  </si>
  <si>
    <t>1np : 471,55</t>
  </si>
  <si>
    <t>2np : 442,3</t>
  </si>
  <si>
    <t>3np : 158,7</t>
  </si>
  <si>
    <t>4np : 74,7</t>
  </si>
  <si>
    <t>114,8</t>
  </si>
  <si>
    <t>331351106R00</t>
  </si>
  <si>
    <t>Bednění hranatých sloupů průřezu pěti- a víceúhelníka_x000D_
 odstranění</t>
  </si>
  <si>
    <t>331361821R00</t>
  </si>
  <si>
    <t>Výztuž hranatých sloupů z betonářské oceli_x000D_
 10 505(R)</t>
  </si>
  <si>
    <t>pilířů, rámových stojek, vzpěr, věšáků nebo táhel svislých nebo šikmých</t>
  </si>
  <si>
    <t>1pp-2np : (31,86+61,84+61,29+1,7)*0,32</t>
  </si>
  <si>
    <t>3np : 35,01*0,28</t>
  </si>
  <si>
    <t>4np : 11,94*0,18</t>
  </si>
  <si>
    <t>sloupky2np : 0,38*0,2</t>
  </si>
  <si>
    <t>3np : 7,2*0,28</t>
  </si>
  <si>
    <t>4np : 1,82*0,15</t>
  </si>
  <si>
    <t>10,6*0,25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</si>
  <si>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</si>
  <si>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</si>
  <si>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</si>
  <si>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3,14+0,45+3,55*3</t>
  </si>
  <si>
    <t>332351102R00</t>
  </si>
  <si>
    <t>Bednění oblých sloupů odstranění</t>
  </si>
  <si>
    <t>341321610R00</t>
  </si>
  <si>
    <t>Beton stěn nosných a výplňových železový třídy C 30/37</t>
  </si>
  <si>
    <t>bez výztuže, s pomocným lešením o výšce podlahy do 1,90 m a pro zatížení do 1,5 kPa,</t>
  </si>
  <si>
    <t>tl. do 150mm</t>
  </si>
  <si>
    <t>příčky 1+2+3np : 0,904+0,904+0,842</t>
  </si>
  <si>
    <t>parapety 1pp : 14,98</t>
  </si>
  <si>
    <t>1np : 25,92</t>
  </si>
  <si>
    <t>2np : 18,6</t>
  </si>
  <si>
    <t>angl.dv. šachtuce : 2,15</t>
  </si>
  <si>
    <t>výlez : 0,94</t>
  </si>
  <si>
    <t>6,5</t>
  </si>
  <si>
    <t>341361821R00</t>
  </si>
  <si>
    <t>Výztuž stěn a příček  z betonářské oceli 10 505(R)</t>
  </si>
  <si>
    <t>rovných i oblých, svislých i šikmých</t>
  </si>
  <si>
    <t>0,904*0,18+(0,904+0,842)*0,15</t>
  </si>
  <si>
    <t>14,98*0,12</t>
  </si>
  <si>
    <t>(25,92+18,6)*0,2</t>
  </si>
  <si>
    <t>2,15*0,18</t>
  </si>
  <si>
    <t>0,94*0,16</t>
  </si>
  <si>
    <t>6,5*0,15</t>
  </si>
  <si>
    <t>342248140R00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</si>
  <si>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</si>
  <si>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</si>
  <si>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suterén : 0,8*3,35+2*3,7</t>
  </si>
  <si>
    <t>přizď. : 0,4*4*2,25</t>
  </si>
  <si>
    <t>342255024RT1</t>
  </si>
  <si>
    <t>Příčky z cihel a tvárnic nepálených příčky z příčkovek pórobetonových tloušťky 100 mm</t>
  </si>
  <si>
    <t>včetně pomocného lešení</t>
  </si>
  <si>
    <t>1np inst : (2,75+0,4+0,6+1,2)*3,8</t>
  </si>
  <si>
    <t>2np inst : (2,75+0,4+0,9)*3,75</t>
  </si>
  <si>
    <t>3np inst : (2,75+0,4)*3,7</t>
  </si>
  <si>
    <t>4np inst : (0,35*2)*3,6</t>
  </si>
  <si>
    <t>342255028RT1</t>
  </si>
  <si>
    <t>Příčky z cihel a tvárnic nepálených příčky z příčkovek pórobetonových tloušťky 150 mm</t>
  </si>
  <si>
    <t>1np schod : (1,15+3,85)*3,8+(3+0,2)*1,9</t>
  </si>
  <si>
    <t>1np inst : (2,75+0,4*3+0,55*3+0,3)*3,8</t>
  </si>
  <si>
    <t>2np inst : (2,75+0,4*3+1,5*2+0,9+0,45*4)*3,75</t>
  </si>
  <si>
    <t>3np inst : (2,75+0,4*3)*3,7</t>
  </si>
  <si>
    <t>4np inst : (0,6*2+0,4*2+3,3*2+0,355*2)*3,6</t>
  </si>
  <si>
    <t>sut na žb desce : 1,9*0,84</t>
  </si>
  <si>
    <t>345321616R00</t>
  </si>
  <si>
    <t>Beton zídek železový třídy C 30/37</t>
  </si>
  <si>
    <t>zídek parapetních, atikových, schodišťových a zábradelních železový (bez výztuže),</t>
  </si>
  <si>
    <t>atiky 3np : 16,69</t>
  </si>
  <si>
    <t>atiky4np : 24,324+3,447</t>
  </si>
  <si>
    <t>345361821R00</t>
  </si>
  <si>
    <t>Výztuž zídek z betonářské oceli 10 505(R)</t>
  </si>
  <si>
    <t>parapetních, atikových, schodišťových a zábradelních zídek a madel z betonářské oceli nebo svařovaných sítí,</t>
  </si>
  <si>
    <t>16,69*0,28</t>
  </si>
  <si>
    <t>27,78*0,15</t>
  </si>
  <si>
    <t>346244821R00</t>
  </si>
  <si>
    <t>Přizdívky izolační z cihel pálených plných délky 290 mm, na tloušťku 140 mm</t>
  </si>
  <si>
    <t>P10 až P20 na maltu MC 10 včetně vytvoření požlábku v ohybu izolace vodorovné na svislou, se zatřenou cementovou omítkou z malty min. MC 10 v tl. 20 mm pod izolaci,</t>
  </si>
  <si>
    <t>(15,45*2+18,8+0,3*6)*1,1</t>
  </si>
  <si>
    <t>přípočet vlastní objekt viz detail : (50,1+53,4+1,65*2+1,45+0,3+3,1)*2*0,75</t>
  </si>
  <si>
    <t>(2+2,15)*2*0,8</t>
  </si>
  <si>
    <t>2,675*4*2,2</t>
  </si>
  <si>
    <t>(2,2+2,9+0,55)*2,05</t>
  </si>
  <si>
    <t>(2,7+10,7+2,6+1,9+1,7+3,65+1,25)*0,45</t>
  </si>
  <si>
    <t>(0,55+3,9+2,35+2,15+2,75+1,2+1,3)*1,25</t>
  </si>
  <si>
    <t>(4,05*2+3,65)*0,9</t>
  </si>
  <si>
    <t>3,65*0,35</t>
  </si>
  <si>
    <t>(8,2+0,95+1,95+2,15+1,7)*1,05</t>
  </si>
  <si>
    <t>346245999R00</t>
  </si>
  <si>
    <t>Příplatek k izolačním přizdívkám za ochranu izolace maltou min. MC 10</t>
  </si>
  <si>
    <t>za ochranu svislé izolace před poškozením zaléváním mezi izolací a izolovanou stěnou, včetně zaoblení v ohybu izolace vodorovné na svislou, vrstvy tl. 25 mm,</t>
  </si>
  <si>
    <t>Položka pořadí 96 : 322,21250</t>
  </si>
  <si>
    <t>31100001</t>
  </si>
  <si>
    <t>Dod+mont překlad PŘ 6 -suterén válc. profil</t>
  </si>
  <si>
    <t>kg</t>
  </si>
  <si>
    <t>31101</t>
  </si>
  <si>
    <t>Dod+mont příplatek na kotvení zdiva,příček vč.dodávky materiálů</t>
  </si>
  <si>
    <t>8,4375+97,075+477,335+38,76+13,68+48,1725+128,1825</t>
  </si>
  <si>
    <t>311012</t>
  </si>
  <si>
    <t>Dod+mont příplatek pro porobet. příčky - vložení nerez výztuže do horizont.spár viz popis leg.hmot</t>
  </si>
  <si>
    <t>48,1725+128,1825</t>
  </si>
  <si>
    <t>31102</t>
  </si>
  <si>
    <t>Dod+mont SDK příčka kompletní skladba viz popis SK1 tl. 200-290mm impregnovaná</t>
  </si>
  <si>
    <t>suter : (1+0,9+3,05)*3,7</t>
  </si>
  <si>
    <t>1np : (4,25+4,9+2,4+2,7+0,65+0,75+0,5)*3,8</t>
  </si>
  <si>
    <t>2np : (4,9+1,3+1,35+4,9+0,6+0,8+1+1,8+2,05)*3,75</t>
  </si>
  <si>
    <t>3np : (3,9+0,4+3,45+0,4+4,35+1,2)*3,675</t>
  </si>
  <si>
    <t>4np : (0,45+5,15+5,7+1,95)*3,6</t>
  </si>
  <si>
    <t>247,8575*0,05</t>
  </si>
  <si>
    <t>31103</t>
  </si>
  <si>
    <t>Dod+mont SDK příčka kompletní skladba viz popis SK1 tl. 300-450mm impregnovaná</t>
  </si>
  <si>
    <t>1np : (1,2+0,9+1,2)*3,8</t>
  </si>
  <si>
    <t>2np : (1,95+1,4+0,9+1,45+1,05+0,4+0,75)*3,75</t>
  </si>
  <si>
    <t>3np : (3,7+2,85+1,35+1,2+1+0,3+4,05)*3,675</t>
  </si>
  <si>
    <t>4np : (3,75+1,2+0,9)*3,6</t>
  </si>
  <si>
    <t>116,32875*0,05</t>
  </si>
  <si>
    <t>31104</t>
  </si>
  <si>
    <t>Dod+mont SDK příčka kompletní skladba viz popis SK1 tl. 300mm - 2xCW100+2xMW100</t>
  </si>
  <si>
    <t>4np : 9*3,6-1,6*2,1</t>
  </si>
  <si>
    <t>29,04*0,05</t>
  </si>
  <si>
    <t>31105</t>
  </si>
  <si>
    <t>Dod+mont SDK příčka kompletní skladba viz popis SK1 tl. 160-180mm impregnovaná</t>
  </si>
  <si>
    <t>1np : 0,85*3,8</t>
  </si>
  <si>
    <t>2np : (1,65+3,2+2,6+1)*3,75</t>
  </si>
  <si>
    <t>3np : 5,7*3,675</t>
  </si>
  <si>
    <t>55,865*0,05</t>
  </si>
  <si>
    <t>31106</t>
  </si>
  <si>
    <t>Dod+mont SDK příčka kompletní skladba viz popis SK1 tl. 155mm DP1 EI 90min</t>
  </si>
  <si>
    <t>2np : (2,85+0,8+8,55+6,7+1,2+4,3+8,35+0,85+4,15)*3,75</t>
  </si>
  <si>
    <t>141,5625*0,05</t>
  </si>
  <si>
    <t>31107</t>
  </si>
  <si>
    <t>Dod+mont SDK příčka kompletní skladba viz popis SK1 tl. 155mm DP1 EI 60min</t>
  </si>
  <si>
    <t>1np : 0,6*3,8</t>
  </si>
  <si>
    <t>3np : (2,7+0,75)*3,675</t>
  </si>
  <si>
    <t>14,95875*0,05</t>
  </si>
  <si>
    <t>31108</t>
  </si>
  <si>
    <t>Dod+mont SDK příčka kompletní skladba viz popis SK1 tl. 155mm DP1 EI 45min</t>
  </si>
  <si>
    <t>1np : 2,8*3,8</t>
  </si>
  <si>
    <t>10,64*0,05</t>
  </si>
  <si>
    <t>31109</t>
  </si>
  <si>
    <t>Dod+mont SDK příčka kompletní skladba viz popis SK1 tl. 155mm DP1 EI 30min</t>
  </si>
  <si>
    <t>2np : 0,9*3,75</t>
  </si>
  <si>
    <t>3np : 1,35*3,675</t>
  </si>
  <si>
    <t>4np : (2,55+0,6+0,75+2,3+1,3)*3,6</t>
  </si>
  <si>
    <t>35,33625*0,05</t>
  </si>
  <si>
    <t>31110</t>
  </si>
  <si>
    <t>Dod+mont SDK příčka kompletní skladba viz popis SK1 tl. 155mm impregnovaná</t>
  </si>
  <si>
    <t>1np : (23,25+4,85*2+5,2+2,3*2+1,9+3,75)*3,8</t>
  </si>
  <si>
    <t>-0,8*2*2</t>
  </si>
  <si>
    <t>-(0,7*2+0,8*4)*2,1</t>
  </si>
  <si>
    <t>2np : (12,3+6,9+8,3+1,45+2,25)*3,75</t>
  </si>
  <si>
    <t>-0,8*2-0,8*5*2,1</t>
  </si>
  <si>
    <t>3np : (7,2+1,5+1,05+2,25+1,7+1,85+1,8*2+1,9)*3,675</t>
  </si>
  <si>
    <t>-0,7*2*2-(0,8+0,8*3)*2,1</t>
  </si>
  <si>
    <t>4np : (6,5+1,65)*3,6</t>
  </si>
  <si>
    <t>-(0,7+0,8*2)*2,1</t>
  </si>
  <si>
    <t>370,40875*0,05</t>
  </si>
  <si>
    <t>31111</t>
  </si>
  <si>
    <t>Dod+mont SDK příčka kompletní skladba viz popis SK1 tl. 155mm</t>
  </si>
  <si>
    <t>1np : (5*3+8,4*3+16,75+23,25+2,25+8,35*2+5,4+8,2*3+2,8+3,775*4+2,55+13,65+2,25)*3,8</t>
  </si>
  <si>
    <t>-0,8*3*2,1-(0,8*14+1,4*2)*2,7</t>
  </si>
  <si>
    <t>2np : (5*4+8,375*2+7,85+6,3+3,85+3,35*2+3,55*2+3,85*2+4,05+2,3+4,05+11,4+5,25+6,55+7,7+3,75+8,15*7+0,2+7,35+3,75+7,95+7,55*3+8+2,55+3,8+8,325*4+21,45)*3,75</t>
  </si>
  <si>
    <t>-0,9*2*2-(0,8*9+0,9*2+1*3+1,2*2)*2,1-(0,8*9+1,2*10)*2,7</t>
  </si>
  <si>
    <t>3np : (5,75*7+0,6+31,65+6,45*7+6+7,7*2+2,3+2,65+4,65+6,35*11+5,55+49,3+6,75*5+2,5+1,45+27,85+2,55+0,4*2)*3,675</t>
  </si>
  <si>
    <t>-0,8*39*2,7</t>
  </si>
  <si>
    <t>4np : (5,7*4+3+1,5+22,8+15,45+6,2*5+6,6+7,7+5,1)*3,6</t>
  </si>
  <si>
    <t>-0,8*4*2,1-0,8*12*2,7</t>
  </si>
  <si>
    <t>3143,75125*0,05</t>
  </si>
  <si>
    <t>31112</t>
  </si>
  <si>
    <t>Dod+mont SDK příčka kompletní skladba viz popis SK2 tl. 150mm impregnovaná</t>
  </si>
  <si>
    <t>suteren : (2,05+3,9+2,45)*3,7-0,7*2</t>
  </si>
  <si>
    <t>1np : 1,65*3,8</t>
  </si>
  <si>
    <t>2np : 2,15*3,75</t>
  </si>
  <si>
    <t>4np : (2,25+1,9+1,8*2+4,35+1,95)*3,6</t>
  </si>
  <si>
    <t>91,3925*0,05</t>
  </si>
  <si>
    <t>31113</t>
  </si>
  <si>
    <t>Dod+mont SDK příčka kompletní skladba viz popis SK3 tl. 100mm impregnovaná</t>
  </si>
  <si>
    <t>suter : (2+2,05+1,8*2+0,65+1,9)*3,7-0,7*5*2</t>
  </si>
  <si>
    <t>1np : (2,7+1,4)*3,8-0,7*2*2</t>
  </si>
  <si>
    <t>2np : (2,2+5*2+2,65+2,8*2+2,55+2,95+2,4+8,25)*3,75-(0,7*11+0,8*3)*2</t>
  </si>
  <si>
    <t>3np : (1,55+1,9)*3,675-0,7*2</t>
  </si>
  <si>
    <t>4np : 4,2*3,6-0,7*2</t>
  </si>
  <si>
    <t>185,56875*0,05</t>
  </si>
  <si>
    <t>31114</t>
  </si>
  <si>
    <t>Dod+mont SDK příčka kompletní skladba viz popis SK4 tl. 100mm DP1 EI 90min</t>
  </si>
  <si>
    <t>suter : 1,55*3,7</t>
  </si>
  <si>
    <t>1np : 1,2*3,8</t>
  </si>
  <si>
    <t>2np : (1,3*2+1,2+1,4+1,65+1,35)*3,75</t>
  </si>
  <si>
    <t>3np : 1,2*3,675</t>
  </si>
  <si>
    <t>4np : 0,55*3,6</t>
  </si>
  <si>
    <t>47,435*0,05</t>
  </si>
  <si>
    <t>31115</t>
  </si>
  <si>
    <t>Dod+mont SDK příčka kompletní skladba viz popis SK4 tl. 100mm DP1 EI 60min</t>
  </si>
  <si>
    <t>1np : (1,3+1,5+1,85)*3,45</t>
  </si>
  <si>
    <t>2np : (1,3+1,5+1,85)*3,45</t>
  </si>
  <si>
    <t>3np : (1,3+0,5)*3,675+(1,3+1,5+1,85)*3,2</t>
  </si>
  <si>
    <t>53,58*0,05</t>
  </si>
  <si>
    <t>31116</t>
  </si>
  <si>
    <t>Dod+mont SDK příčka kompletní skladba viz popis SK4 tl. 100mm DP1 EI 45min</t>
  </si>
  <si>
    <t>1np : 1,35*3,8</t>
  </si>
  <si>
    <t>4np : (1,3+1,5+1,85)*3,15</t>
  </si>
  <si>
    <t>19,7775*0,05</t>
  </si>
  <si>
    <t>31117</t>
  </si>
  <si>
    <t>Dod+mont SDK příčka kompletní skladba viz popis SK4 tl. 100mm DP1 EI 30min</t>
  </si>
  <si>
    <t>1np : 3,65*2*3,8</t>
  </si>
  <si>
    <t>27,74*0,05</t>
  </si>
  <si>
    <t>31118</t>
  </si>
  <si>
    <t>Dod+mont SDK příčka kompletní skladba viz popis SK4A tl. 125mm DP1 EI 90min</t>
  </si>
  <si>
    <t>2np : 8,5*3,75</t>
  </si>
  <si>
    <t>31,875*0,05</t>
  </si>
  <si>
    <t>31119</t>
  </si>
  <si>
    <t>Dod+mont SDK příčka kompletní skladba viz popis SK4A tl. 125mm DP1 EI 60min</t>
  </si>
  <si>
    <t>4np : 0,95*3,6</t>
  </si>
  <si>
    <t>3,42*0,05</t>
  </si>
  <si>
    <t>31120</t>
  </si>
  <si>
    <t>Dod+mont SDK příčka kompletní skladba viz popis SK4A tl. 125mm DP1 EI 30min</t>
  </si>
  <si>
    <t>4np : 5,75*3,6</t>
  </si>
  <si>
    <t>20,7*0,05</t>
  </si>
  <si>
    <t>31121</t>
  </si>
  <si>
    <t>Dod+mont SDK předstěna kompletní skladba viz popis SK6   DP1 EI 60min</t>
  </si>
  <si>
    <t>3np : (1,05+1,3+2,55+2)*3,675</t>
  </si>
  <si>
    <t>25,3575*0,05</t>
  </si>
  <si>
    <t>31122</t>
  </si>
  <si>
    <t>Dod+mont SDK předstěna kompletní skladba viz popis SK6   DP1 EI 45min</t>
  </si>
  <si>
    <t>1np : (1,05+1,3+2,55+2+0,7+0,6)*3,8</t>
  </si>
  <si>
    <t>2np : (1,05+1,3+2,55+2+0,7+0,6)*3,75</t>
  </si>
  <si>
    <t>3np : (0,6*2+0,95)*3,675</t>
  </si>
  <si>
    <t>69,81125*0,05</t>
  </si>
  <si>
    <t>31123</t>
  </si>
  <si>
    <t>Dod+mont SDK předstěna kompletní skladba viz popis SK6   DP1 EI 30min</t>
  </si>
  <si>
    <t>1np : (0,5*2+0,6)*3,8</t>
  </si>
  <si>
    <t>2np : (1,35+0,8*2+0,5)*3,75</t>
  </si>
  <si>
    <t>3np : (1,35+0,8*2+0,5)*3,675</t>
  </si>
  <si>
    <t>4np : (1,1+0,6*2+1,05+1,3+2,55+2+0,75*3+1,25)*3,6</t>
  </si>
  <si>
    <t>77,41625*0,05</t>
  </si>
  <si>
    <t>31124</t>
  </si>
  <si>
    <t>Dod+mont SDK předstěna kompletní skladba viz popis SK7  impregnovaná, kolem kanal.potrubí + MW40mm</t>
  </si>
  <si>
    <t>suter : 6,1*3,7</t>
  </si>
  <si>
    <t>1np : (7,1*2+0,25*4+3,55)*3,8</t>
  </si>
  <si>
    <t>2np : (2,4*2+3,6+1,35+1,2+8,25+0,3+0,6)*3,75</t>
  </si>
  <si>
    <t>3np : (1,35*2+3,6)*3,675</t>
  </si>
  <si>
    <t>4np : (0,75+0,4+1,35+0,4+0,2+5,75+1,2)*3,6</t>
  </si>
  <si>
    <t>228,5275*0,05</t>
  </si>
  <si>
    <t>31125</t>
  </si>
  <si>
    <t>Dod+mont SDK předstěna kompletní skladba viz popis SK7, kolem kanal.potrubí + MW40mm</t>
  </si>
  <si>
    <t>suter : (0,2*2+0,3)*3,7</t>
  </si>
  <si>
    <t>1np : (0,5+0,3+0,25*4+0,15+0,3+0,5+0,6+1,35+5,85+2,6+0,25*3+4,85+1,45+1,2+0,5+0,4)*3,8</t>
  </si>
  <si>
    <t>2np : (0,5+0,6+0,25*4+0,45+0,3+0,5+5,85+0,25*2+0,35+8,35+0,1*4+0,35+0,25+0,45)*3,75</t>
  </si>
  <si>
    <t>3np : (0,5+0,25*4+0,6+0,65+0,55+0,5+0,3+5,85+0,25*2+0,35+0,35+1,7+0,25+1,2+0,3*5+0,25*2+0,45*2+2,65)*3,675</t>
  </si>
  <si>
    <t>4np : (0,65+0,25*5+0,35*2+0,4*5,85)*3,6</t>
  </si>
  <si>
    <t>252,50025*0,05</t>
  </si>
  <si>
    <t>31126</t>
  </si>
  <si>
    <t>Dod+mont příplatek na SDK desku vyšší pevnosti viz popis SK5</t>
  </si>
  <si>
    <t>1np : (6,9+8,1*3+4,25+4,95+3,45+1,95+2,3+8,2*2+8,35*2+12+5,4+5,05)*3,8</t>
  </si>
  <si>
    <t>2np : (3,1+5,15)*3,75</t>
  </si>
  <si>
    <t>3np : (6,55+3,9+1,2)*3,675</t>
  </si>
  <si>
    <t>4np : (6,2+4,7)*3,6</t>
  </si>
  <si>
    <t>506,86125*0,05</t>
  </si>
  <si>
    <t>31127</t>
  </si>
  <si>
    <t>Dod+mont SDK obklad lepený na konstrukci viz popis SK8  tl.12,5mm, vč.přípravy podkladu,vč.lišt a hran</t>
  </si>
  <si>
    <t>1np : (2,85+0,6+7,65+3+2,25+3,05+0,5+0,425*34+0,325*6+1,45+4+3,65+0,425*56+0,325*12+3,05+8,2*2+1,55+1,4+1+0,425*66+0,325*8+1,3)*3,8</t>
  </si>
  <si>
    <t>1np přípočet u sloupů : 0,15*8*2*3,8+0,075*39*2*1+(0,075*2+0,15)*39*2*2,4</t>
  </si>
  <si>
    <t>2np : (3,4+5,7+6,6+3+2,25+3,05+0,5+0,425*32+0,325*6+1,45+4+3,65+0,425*36+0,32*12+3,05+8,2*2+1,55+1,5*2+0,9+0,425*52+0,325*22+0,425*42+0,325*2+1,3)*3,75</t>
  </si>
  <si>
    <t>přípočet : 0,15*10*2*3,75+0,075*43*2*1+0,3*43*2*2,4</t>
  </si>
  <si>
    <t>3np : (4,05+6,6+3+3,05+0,5+0,425*14+0,325*6+1,45+3,05+4+2,1+0,425*32+0,325*8+4,6+2,7+0,425*44+0,325*4)*3,675</t>
  </si>
  <si>
    <t>přípočet : 0,075*14*2*1+0,3*14*2*2,1</t>
  </si>
  <si>
    <t>4np : (6,6+3+1,45+0,6+0,5*4+0,3+6,2+3,75+3*2+4+0,425*32+0,325*12+2,4+3,75+1,5+0,7*2+0,3+0,1*8+0,2*10)*3,6</t>
  </si>
  <si>
    <t>přípočet : 0,225*19*2*2,1</t>
  </si>
  <si>
    <t>přípočet 1np schodiště : (5,7*2+2,6)*2</t>
  </si>
  <si>
    <t xml:space="preserve">odpočet otvorů=přípočet ostění : </t>
  </si>
  <si>
    <t>1757,795*0,05</t>
  </si>
  <si>
    <t>impregnovaný : -164,782</t>
  </si>
  <si>
    <t>31128</t>
  </si>
  <si>
    <t>Dod+mont SDK obklad lepený na konstrukci viz popis SK8  tl.12,5mm impregnovaný, vč.přípravy podkladu,vč.lišt a hran</t>
  </si>
  <si>
    <t>1647,818*0,1</t>
  </si>
  <si>
    <t>31129</t>
  </si>
  <si>
    <t>Dod+mont SDK příčka-nadpraží kompletní skladba  tl. 150mm DP1 EI 60min</t>
  </si>
  <si>
    <t>suterén : 1,85*1,05</t>
  </si>
  <si>
    <t>31130</t>
  </si>
  <si>
    <t>Dod+mont SDK předstěna kompletní skladba viz popis SK9</t>
  </si>
  <si>
    <t>1np : (3,45*21+3,6*10+3,65*2+2,55*2+4,4*3+1,6)*1+1,7*3,8</t>
  </si>
  <si>
    <t>2np : (3,45*21+2,3*3+1,15*3+3,6*12+3,65*2+2,55*2+4,4*3+1,6)*1+1,7*3,75</t>
  </si>
  <si>
    <t>3np : (3,45*9+2,3*2+3,65+2,55*2+4,4)*1+(32,3+49,7+35+1,8)*3,675</t>
  </si>
  <si>
    <t>-(3,4*16+3,55*12+2,2)*2,1</t>
  </si>
  <si>
    <t>příp. ostění : (3,4*16+3,55*12+2,2+2,1*58)*0,15</t>
  </si>
  <si>
    <t>4np : (7,7*7+7,35*2+3,65+5,95+7,75*2)*3,6</t>
  </si>
  <si>
    <t>-(3,4*17+3,6*2)*2,1</t>
  </si>
  <si>
    <t>příp. ostění : (3,4*17+3,6*2+2,1*38)*0,15</t>
  </si>
  <si>
    <t>834,445*0,05</t>
  </si>
  <si>
    <t>31131</t>
  </si>
  <si>
    <t>Dod+mont protihlukový obklad stěn kompletní skladba viz popis SK10</t>
  </si>
  <si>
    <t>m.č.018,019 : (22+11,1+2,1+0,4*8+0,5+0,2*2+7,7+7,5+1)*2*3,55</t>
  </si>
  <si>
    <t>-1,6*2,1*2</t>
  </si>
  <si>
    <t>387,33*0,05</t>
  </si>
  <si>
    <t>31132</t>
  </si>
  <si>
    <t>Dod+mont utěsnění otvorů kolem potrubí SDK konstrukcí s požární odolností do EI 90</t>
  </si>
  <si>
    <t>330321419</t>
  </si>
  <si>
    <t>C 50/60</t>
  </si>
  <si>
    <t>1np : 1,7</t>
  </si>
  <si>
    <t>3462401</t>
  </si>
  <si>
    <t>Příplatek k izolační přizdívce v oblouku</t>
  </si>
  <si>
    <t>2,75*1,25</t>
  </si>
  <si>
    <t>3462402</t>
  </si>
  <si>
    <t>Příplatek k ochraně zolační přizdívky v oblouku</t>
  </si>
  <si>
    <t>13331732R</t>
  </si>
  <si>
    <t>tyč ocelová  L (úhelník) válcovaná za tepla 11375 (S 235JR); rovnoramenná; tl = 6,00 mm; a = 60,0 mm; b = 60,0 mm</t>
  </si>
  <si>
    <t>SPCM</t>
  </si>
  <si>
    <t>POL3_</t>
  </si>
  <si>
    <t>Položka pořadí 80 : 0,17344*1,08</t>
  </si>
  <si>
    <t>411321515R00</t>
  </si>
  <si>
    <t>Beton stropů železový stropů deskových, desek plochých střech, desek balkónových, desek hřibových stropů včetně hlavic hřibových sloupů, železový (bez výztuže) třídy C 30/37</t>
  </si>
  <si>
    <t>1pp : 309,35</t>
  </si>
  <si>
    <t>1np : 382,1</t>
  </si>
  <si>
    <t>2np : 329,75+31,05+41,85</t>
  </si>
  <si>
    <t>3np : 189,375+135,625</t>
  </si>
  <si>
    <t>4np : 196,25</t>
  </si>
  <si>
    <t>hlavice : 5,88+5,88+9,88+4</t>
  </si>
  <si>
    <t>stropy šachtic,kanálů,jímky : 1,498+1,961+1,325</t>
  </si>
  <si>
    <t>korekce dwg3+příp : 82,3</t>
  </si>
  <si>
    <t>411351101R00</t>
  </si>
  <si>
    <t>Bednění stropů deskových, balkonových nebo plošných konzol plné, rovné, popř. s náběhy bednící materiál prkna, bez podepření, - zřízení</t>
  </si>
  <si>
    <t>s pomocným lešením</t>
  </si>
  <si>
    <t>1pp+boky : 1237,4+(53,2+34,2+8,2*2+0,65*4+0,25*3+1,8*2+2+2,55*3+4,85+2,6+5,9+0,8)*2*0,25</t>
  </si>
  <si>
    <t>1np+boky : 1528,4+81,675</t>
  </si>
  <si>
    <t>2np : 1319+124,2+167,4+76,575+100,64</t>
  </si>
  <si>
    <t>3np : 757,5+542,5+94,675</t>
  </si>
  <si>
    <t>4np : 785+55,05</t>
  </si>
  <si>
    <t>otvory,prostupy,výkl.ost. : 697,052</t>
  </si>
  <si>
    <t>šachtice,kanály,jímky : 12,74+13,49+7</t>
  </si>
  <si>
    <t>411351102R00</t>
  </si>
  <si>
    <t>Bednění stropů deskových, balkonových nebo plošných konzol plné, rovné, popř. s náběhy  , - odstranění</t>
  </si>
  <si>
    <t>411354173R00</t>
  </si>
  <si>
    <t>Podpěrná konstrukce bednění stropů přes 5 do 12 kPa, - zřízení</t>
  </si>
  <si>
    <t>výšky do 4 m se zesílením dna bednění podle hodnoty zatížení betonovou směsí a výztuží</t>
  </si>
  <si>
    <t>1pp : 1237,4</t>
  </si>
  <si>
    <t>1np : 1528,4</t>
  </si>
  <si>
    <t>2np : 1610,6</t>
  </si>
  <si>
    <t>3np : 1300</t>
  </si>
  <si>
    <t>4np : 785</t>
  </si>
  <si>
    <t>šachtice,kanály,jímky : 22</t>
  </si>
  <si>
    <t>411354174R00</t>
  </si>
  <si>
    <t>Podpěrná konstrukce bednění stropů přes 5 do 12 kPa,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</si>
  <si>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</si>
  <si>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</si>
  <si>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</si>
  <si>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1pp,1np,3np : (309,35+382,1+189,375+135,625+5,88+9,88+1,498+1,961)*0,18</t>
  </si>
  <si>
    <t>2np : (329,75+31,05+41,85+5,88)*0,2</t>
  </si>
  <si>
    <t>4np : (196,25+4+1,323)*0,16</t>
  </si>
  <si>
    <t>82,3*0,18</t>
  </si>
  <si>
    <t>413321515R00</t>
  </si>
  <si>
    <t>Beton nosníků železový třídy C 30/37</t>
  </si>
  <si>
    <t>včetně stěnových, nosníků jeřábových drah, volných trámů, průvlaků, rámových příčlí, ztužidel, konzol, vodorovných táhel a podobných tyčových konstrukcí,</t>
  </si>
  <si>
    <t>průvlaky,nadpraží,polorámy</t>
  </si>
  <si>
    <t>1pp : 39,95</t>
  </si>
  <si>
    <t>1np : 37,09</t>
  </si>
  <si>
    <t>2np : 25,46</t>
  </si>
  <si>
    <t>3np : 39,02</t>
  </si>
  <si>
    <t>4np : 3,85</t>
  </si>
  <si>
    <t>dop : 37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</si>
  <si>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</si>
  <si>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</si>
  <si>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t>
  </si>
  <si>
    <t>1pp : 230,7</t>
  </si>
  <si>
    <t>1np : 572,9</t>
  </si>
  <si>
    <t>2np : 445,1</t>
  </si>
  <si>
    <t>3np : 492,75</t>
  </si>
  <si>
    <t>4np : 92,25</t>
  </si>
  <si>
    <t>366,8</t>
  </si>
  <si>
    <t>413351108R00</t>
  </si>
  <si>
    <t>Bednění nosníků odstranění</t>
  </si>
  <si>
    <t>413351215R00</t>
  </si>
  <si>
    <t>Podpěrná konstrukce bednění nosníků přes 10 do 20 kPa, - zřízení</t>
  </si>
  <si>
    <t>a jiných tyčových konstrukcí výšky do 4 m a se zesílením dna bednění, na plochu půdorysu</t>
  </si>
  <si>
    <t>1pp : 113,6</t>
  </si>
  <si>
    <t>1np : 305,8</t>
  </si>
  <si>
    <t>2np : 267</t>
  </si>
  <si>
    <t>3np : 288,7</t>
  </si>
  <si>
    <t>4np : 53,8</t>
  </si>
  <si>
    <t>413351216R00</t>
  </si>
  <si>
    <t>Podpěrná konstrukce bednění nosníků přes 10 do 20 kPa, odstranění</t>
  </si>
  <si>
    <t>413361821R00</t>
  </si>
  <si>
    <t>Výztuž nosníků z betonářské oceli 10 505(R)</t>
  </si>
  <si>
    <t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t>
  </si>
  <si>
    <t>1pp : 39,95*0,32</t>
  </si>
  <si>
    <t>1+2np : (37,09+25,44)*0,2</t>
  </si>
  <si>
    <t>3np : 39,02*0,28</t>
  </si>
  <si>
    <t>4np : 3,85*0,15</t>
  </si>
  <si>
    <t>37*0,2</t>
  </si>
  <si>
    <t>417321414R00</t>
  </si>
  <si>
    <t>Železobeton ztužujících pásů a věnců třídy C 25/30</t>
  </si>
  <si>
    <t>3,75*0,25*0,4</t>
  </si>
  <si>
    <t>417351115R00</t>
  </si>
  <si>
    <t>Bednění bočnic ztužujících pásů a věnců včetně vzpěr zřízení</t>
  </si>
  <si>
    <t>(3,75+0,25)*2*0,4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</si>
  <si>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</si>
  <si>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</si>
  <si>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</si>
  <si>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</si>
  <si>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430321514R00</t>
  </si>
  <si>
    <t>Beton schodišťových konstrukcí (stupňů, schodnic, ramen, podest s nosníky) železový třídy C 30/37</t>
  </si>
  <si>
    <t>vnitřní : 17,52</t>
  </si>
  <si>
    <t>vnější : 3,64</t>
  </si>
  <si>
    <t>430361821R00</t>
  </si>
  <si>
    <t>Výztuž schodišťových konstrukcí  (stupňů, schodnic, ramen, podest s nosníky) z betonářské oceli 10505</t>
  </si>
  <si>
    <t>17,52*0,14</t>
  </si>
  <si>
    <t>3,64*0,18</t>
  </si>
  <si>
    <t>3,108*0,05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</si>
  <si>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</si>
  <si>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</si>
  <si>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</si>
  <si>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</si>
  <si>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2,6*1,75+8,4*1,3+2,9*5,4+32*1,2+2,9*3,75+25,1*1,2+2,6*1,2+7,5*1,2+2,2*1,2</t>
  </si>
  <si>
    <t>boky : (2,6+1,75+8,4+1,3*2+2,9*4+5,4+32+1,2*8+2,9*3+3,75+25,1+1,2*6+2,6+1,25+7,5+1,2*2+1,5+2,4+1,2+2,2+1,2)*2*0,2</t>
  </si>
  <si>
    <t>431351122R00</t>
  </si>
  <si>
    <t>Bednění podest a podstupňových desek přímočarých odstranění</t>
  </si>
  <si>
    <t>434311116R00</t>
  </si>
  <si>
    <t>Stupně dusané z betonu třídy C 25/30</t>
  </si>
  <si>
    <t>na terén nebo na desku z betonu prostého nebo prokládaného kamenem, bez potěru, se zahlazením povrchu,</t>
  </si>
  <si>
    <t>porovnávací položka beton 30/37</t>
  </si>
  <si>
    <t>1,3*(13*2)</t>
  </si>
  <si>
    <t>1,2*(11*2+13*2*3*2)</t>
  </si>
  <si>
    <t>1,2*(11*2+4+7)</t>
  </si>
  <si>
    <t>434351141R00</t>
  </si>
  <si>
    <t>Bednění stupňů betonovaných na podstupňové desce nebo na terénu přímočarých zřízení</t>
  </si>
  <si>
    <t>287*0,5</t>
  </si>
  <si>
    <t>boky : (8,4+32+25,1+7,5+2,4)*2*0,3</t>
  </si>
  <si>
    <t>434351142R00</t>
  </si>
  <si>
    <t>Bednění stupňů betonovaných na podstupňové desce nebo na terénu přímočarých odstranění</t>
  </si>
  <si>
    <t>411010</t>
  </si>
  <si>
    <t>Dod+mont ŽB deska tl.140mm - snížený požární podhled -B25+bednění+armatura</t>
  </si>
  <si>
    <t>2,133*1</t>
  </si>
  <si>
    <t>43135</t>
  </si>
  <si>
    <t>Dod+mont ztracené bednění vnější schody vz. řez 14-14</t>
  </si>
  <si>
    <t>(1,5+2,4)*1,2</t>
  </si>
  <si>
    <t>433001</t>
  </si>
  <si>
    <t>Dod+mont protihlukové kotvení schodiště  prvek SC-01 viz statika</t>
  </si>
  <si>
    <t>433002</t>
  </si>
  <si>
    <t>Dod+mont protihlukové kotvení schodiště  prvek SC-02 viz statika</t>
  </si>
  <si>
    <t>433003</t>
  </si>
  <si>
    <t>Dod+mont protihlukové kotvení schodiště  prvek SC-03 viz statika</t>
  </si>
  <si>
    <t>433004</t>
  </si>
  <si>
    <t>Dod+mont protihlukové kotvení schodiště  prvek SC-04 viz statika</t>
  </si>
  <si>
    <t>44001</t>
  </si>
  <si>
    <t>Dod+mont lehk.substrátu tl.40mm</t>
  </si>
  <si>
    <t>S3a : (49,3-(10,6+3,6))*1,25</t>
  </si>
  <si>
    <t>(35,35*2-(10,6+4,1*2))*1,25</t>
  </si>
  <si>
    <t>108,75*0,1</t>
  </si>
  <si>
    <t>44002</t>
  </si>
  <si>
    <t>Dod+mont vegetační rohože s vytlívací vrstvou  tl.30mm</t>
  </si>
  <si>
    <t>44003</t>
  </si>
  <si>
    <t>Dod+mont betonová dlažba 400/400 vč.lemování AL" profilem,vč.řezání vč.podkladních plast.čverců, vč.vyrovnávacích podložek</t>
  </si>
  <si>
    <t>S3b : (10,6+3,6+10,6+4,1*2)*1,75</t>
  </si>
  <si>
    <t>57,75*0,1</t>
  </si>
  <si>
    <t>44004</t>
  </si>
  <si>
    <t>Dod+mont vegetační vrstvy - intenzivní substrát tl. 300-470mm</t>
  </si>
  <si>
    <t>S1a : (13,7*31,1-(1,7*1,4+8,6*3,15+63))*0,4*1,03</t>
  </si>
  <si>
    <t>44005</t>
  </si>
  <si>
    <t>Dod+mont kačírku fr.16-32mm</t>
  </si>
  <si>
    <t>S1a : ((13,7+31,1*2+0,65*3)*0,65+6,2*0,8+(4,7+1,25+0,85*2)*0,3)*0,4*1,03</t>
  </si>
  <si>
    <t>S3a : (35,1+20,65+31,25)*0,25*2*0,06*1,03</t>
  </si>
  <si>
    <t>44006</t>
  </si>
  <si>
    <t>Dod+mont kačírku fr.16-22mm</t>
  </si>
  <si>
    <t>S1b : 63*0,35*1,03</t>
  </si>
  <si>
    <t>44007</t>
  </si>
  <si>
    <t>Dod+mont kačírku fr.4-8mm okraje+16-32mm střed = v ploše je mix</t>
  </si>
  <si>
    <t>S1c viz řezy : (3,6*2,9+5,1*2,2)*0,07*1,03</t>
  </si>
  <si>
    <t>44008</t>
  </si>
  <si>
    <t>Dod+mont kompletní skladby dřevěné terasy ze sibiřského modřínu tl.28mm vč.finál.povrch.úpravy, vč.podkladních hranolů vč.podkl.terčů a vyrovnávacích podložek výšky do 120mm</t>
  </si>
  <si>
    <t>S1b v.120mm : 63*1,1</t>
  </si>
  <si>
    <t>S1c v.90mm : 8,8*2,2*1,1</t>
  </si>
  <si>
    <t>schody : 3,3*(0,7+0,4)*1,1</t>
  </si>
  <si>
    <t>440081</t>
  </si>
  <si>
    <t>Příplatek na zřízení schodů ze sibiřského modřínu</t>
  </si>
  <si>
    <t>3,3*3*1,1</t>
  </si>
  <si>
    <t>44009</t>
  </si>
  <si>
    <t>Dod+mont nerez lišty pro oddělení kačírku od zeminy</t>
  </si>
  <si>
    <t>(13,7+31,1+0,6*2*4+0,85)*2</t>
  </si>
  <si>
    <t>23,5*2*1,1+(8,6+3,15+1,4)*2</t>
  </si>
  <si>
    <t>178,9*0,1</t>
  </si>
  <si>
    <t>44010</t>
  </si>
  <si>
    <t>Dod+mont nerez lišt kolem vpusti  v S1c</t>
  </si>
  <si>
    <t>0,6*4</t>
  </si>
  <si>
    <t>2,4*0,1</t>
  </si>
  <si>
    <t>44011</t>
  </si>
  <si>
    <t>Dod+mont nerez lišty pro oddělení kačírku od substrátu a veget.rohože,kačírku a žlabu,, beton.dlažby od kačírku nebo substrátu s veg.rohoží</t>
  </si>
  <si>
    <t>(35,1+20,65+31,25)*4+10,6*2+3,6+4,1*2+1,75*6</t>
  </si>
  <si>
    <t>391,5*0,1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</si>
  <si>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</si>
  <si>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</si>
  <si>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</si>
  <si>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1303,56</t>
  </si>
  <si>
    <t>17,05*4,5</t>
  </si>
  <si>
    <t>611425133R00</t>
  </si>
  <si>
    <t>Omítky vnitřní stropů vápenné, vápenocementové schodišťových konstrukcí štukové</t>
  </si>
  <si>
    <t>sch 2 : 4,2*(1,2+0,3)*8</t>
  </si>
  <si>
    <t>sch 3 : 4,2*(1,2+0,3)*3+4,2*(1,2+0,3*2)*3</t>
  </si>
  <si>
    <t>612421637R00</t>
  </si>
  <si>
    <t>Omítky vnitřní stěn vápenné nebo vápenocementové v podlaží i ve schodišti štukové</t>
  </si>
  <si>
    <t>477,335*2</t>
  </si>
  <si>
    <t>13,68*2</t>
  </si>
  <si>
    <t>příp. suterén : (6,35*2+2,6*2+6,25+0,25*12+4,3+0,4*10+0,5*4)*3,7+4</t>
  </si>
  <si>
    <t>1np-4np schodiště : (5,3+2,6+6,3+5,1)*(3,8+3,75+3,7+3,6)</t>
  </si>
  <si>
    <t>618311632R00</t>
  </si>
  <si>
    <t>Vytvarování dna z betonu prostého vodostavebního s bedněním  betonem třídy C 25/30, vliv prostředí XF1, s potěrem z cementové malty ocelovým hladítkem hlazeným nádrží, o poloměru zakřivení přes 200 do 300 mm</t>
  </si>
  <si>
    <t>přeč.jímka : 2*1,4*0,2</t>
  </si>
  <si>
    <t>vzt : 3,5*1,25*0,6*2</t>
  </si>
  <si>
    <t>diesel : 2,05*1,25*0,25*2</t>
  </si>
  <si>
    <t>čerp.splašků : 1,5*1,5*0,5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</si>
  <si>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</si>
  <si>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</si>
  <si>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</si>
  <si>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631312611R00</t>
  </si>
  <si>
    <t>Mazanina z betonu prostého tl. přes 50 do 80 mm třídy C 16/20</t>
  </si>
  <si>
    <t xml:space="preserve">spádový beton 30-100mm řez 6-6,12-12 : </t>
  </si>
  <si>
    <t>2,1*2,6*0,07</t>
  </si>
  <si>
    <t>1,45*2,5*2*0,07</t>
  </si>
  <si>
    <t>7,7*1,45*0,07</t>
  </si>
  <si>
    <t>631313621R00</t>
  </si>
  <si>
    <t>Mazanina z betonu prostého tl. přes 80 do 120 mm třídy C 20/25</t>
  </si>
  <si>
    <t>pod schody na střeše : 0,7*3,6*0,12</t>
  </si>
  <si>
    <t>1pp rampy řez 11-11 : (1,1*2,85+0,75*1,75)*0,12</t>
  </si>
  <si>
    <t>631315621R00</t>
  </si>
  <si>
    <t>Mazanina z betonu prostého tl. přes 120 do 240 mm třídy C 20/25</t>
  </si>
  <si>
    <t>1pp rampy řez 8-8 : 3*4,1*0,24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</si>
  <si>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</si>
  <si>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</si>
  <si>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</si>
  <si>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P3 : 64,95*0,075*1,02</t>
  </si>
  <si>
    <t>P29 : 32*0,075*1,02</t>
  </si>
  <si>
    <t>631319173R00</t>
  </si>
  <si>
    <t>Příplatek za stržení povrchu tloušťka mazaniny od 80 mm do 120 mm</t>
  </si>
  <si>
    <t>P31 : 14,65*0,1*1,02</t>
  </si>
  <si>
    <t>631319175R00</t>
  </si>
  <si>
    <t>Příplatek za stržení povrchu tloušťka mazaniny od 120 mm do 240 mm</t>
  </si>
  <si>
    <t>P2 : 37,45*0,135*1,02</t>
  </si>
  <si>
    <t>P30 : 30*0,17*1,02*2</t>
  </si>
  <si>
    <t>631319181R00</t>
  </si>
  <si>
    <t xml:space="preserve">Příplatek za sklon tloušťka mazaniny do 80 mm </t>
  </si>
  <si>
    <t>přes 15° do 35° od vodorovné roviny</t>
  </si>
  <si>
    <t>Položka pořadí 182 : 1,67125</t>
  </si>
  <si>
    <t>631361921R00</t>
  </si>
  <si>
    <t>Výztuž mazanin z betonů a z lehkých betonů ze svařovaných sítí</t>
  </si>
  <si>
    <t>P2+P3+P6+P7+P29+P30+P31 : (37,45+64,95+91,5+317,75+32+30*2+14,65)*1,02*4,44*1,15*0,001</t>
  </si>
  <si>
    <t>litý potěr P11+P32 : (461,05+28,5)*1,02*2*1,15*0,001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</si>
  <si>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</si>
  <si>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</si>
  <si>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</si>
  <si>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podlaha P6 : 91,5*0,21*1,02</t>
  </si>
  <si>
    <t>632451064R00</t>
  </si>
  <si>
    <t>Potěr pískocementový na mazaninách běžný minimálně 25 Mpa (plovoucí)_x000D_
 o tloušťce od 30 do 40 mm</t>
  </si>
  <si>
    <t>nebo betonových podkladech běžný (krycí nášlapný) anebo pod tenkovrstvé podlahoviny hlazený ocelovým hladítkem nebo litý (samonivelační),</t>
  </si>
  <si>
    <t>P15b tl.35mm : 151,9*1,02</t>
  </si>
  <si>
    <t>632451065R00</t>
  </si>
  <si>
    <t>Potěr pískocementový na mazaninách běžný minimálně 25 Mpa (plovoucí)_x000D_
 o tloušťce od 40 do 50 mm</t>
  </si>
  <si>
    <t>P5 : 32,5*1,02</t>
  </si>
  <si>
    <t>schodiště vnější vč. stupňů východní strana : 1,2*(3+1,2)</t>
  </si>
  <si>
    <t>632451236R00</t>
  </si>
  <si>
    <t>Potěr pískocementový na mazaninách hlazený ocelovým hladítkem_x000D_
 o tloušťce od 40 do 50 mm</t>
  </si>
  <si>
    <t>nebo betonových podkladech (400 kg cementu/m3)</t>
  </si>
  <si>
    <t>krycí na hydroizolaci na základech pro OK před osou A : 2,64*12</t>
  </si>
  <si>
    <t>632456221R00</t>
  </si>
  <si>
    <t>Potěr pískocementový stupňů a schodnic hlazený ocelovým hladítkem_x000D_
 o tloušťce 20 mm</t>
  </si>
  <si>
    <t>potěr pískocementový stupňů a schodnic (600 kg/m3)</t>
  </si>
  <si>
    <t>z 1PP vč.mezipodesty : (1,3+1,2)*2,6+(0,9+4,05+2,85)*1,2+1,2*0,165*26</t>
  </si>
  <si>
    <t>611001</t>
  </si>
  <si>
    <t>Dod+mont vnitřní kompletní KZS podhledu MW tl.140mm ukončený perlin.a tmelem, (pod podhled)</t>
  </si>
  <si>
    <t>1np zádveří : 16,3+15,4</t>
  </si>
  <si>
    <t>611002</t>
  </si>
  <si>
    <t>Dod+mont vnitřní kompletní hlukový obklad stropu v suterénu MWtl.60mm</t>
  </si>
  <si>
    <t>akustiské opláštění stropu se zakrytím SDK deskou</t>
  </si>
  <si>
    <t>kompletní skladba SK11</t>
  </si>
  <si>
    <t>suter m.č. 009,018,019,020 : 9,65+213,15+29,65+30,7+(22*2+10+8,25+3+0,55*3)*0,2</t>
  </si>
  <si>
    <t>přípočet na svislo pro potrubí VZT : 33,5</t>
  </si>
  <si>
    <t>611003</t>
  </si>
  <si>
    <t>Dod+mont vnitřní kompletní KZS podhledu MW tuhá deska tl.80mm vč.finálního povrchu štukového</t>
  </si>
  <si>
    <t>suter viz řez 1-1 : 16,6*(0,8+0,225*2)*2</t>
  </si>
  <si>
    <t>611004</t>
  </si>
  <si>
    <t>Dod+mont vnitřní kompletní KZS podhledu MW tuhá deska dvouvrstvá tl.220mm viz.v.č.003, vč.finálního povrchu štukového</t>
  </si>
  <si>
    <t xml:space="preserve">vč.průvlaků a části svislých stěn : </t>
  </si>
  <si>
    <t>suterén řez 1-1,, 3-3 : 497,2+38,2</t>
  </si>
  <si>
    <t>16,6*2*0,7*3</t>
  </si>
  <si>
    <t>stěny a sloupy : (16,6+32,05+33,25+0,4*(22+8))*0,9</t>
  </si>
  <si>
    <t>611005</t>
  </si>
  <si>
    <t>Dod+mont vnitřní kompletní KZS stěn MW tuhá deska 140mm, vč.finálního povrchu štukového</t>
  </si>
  <si>
    <t>2x perlinka : (16,6+1,2-0,4*3)*3</t>
  </si>
  <si>
    <t>-(1,6*2+0,6*1,6*2)</t>
  </si>
  <si>
    <t>611006</t>
  </si>
  <si>
    <t>Dod+mont vnitřní kompletní KZS stěn MW tuhá deska 40mm, vč.finálního povrchu štukového</t>
  </si>
  <si>
    <t>2x perlinka : (0,4*3+0,15)*3</t>
  </si>
  <si>
    <t>611007</t>
  </si>
  <si>
    <t>Dod+mont vnitřní kompletní KZS  XPS tl.140mm, vč.finálního povrchu</t>
  </si>
  <si>
    <t>šachty dieselu a VZT : 2,05*2,2*2+3,5*2,6*2</t>
  </si>
  <si>
    <t>přípočet stropu : (2,05+3,5)*2*0,65</t>
  </si>
  <si>
    <t>61190</t>
  </si>
  <si>
    <t>stropů,přebroušení stropů a vyspravení podhledů</t>
  </si>
  <si>
    <t>2np : 31,2+53,1+33,1+56,8+41,9+65,6+22,4+11,5+20,7+46,1+25,1+15,9+15,6+19,9+25,4+43,8+9,5</t>
  </si>
  <si>
    <t>4np : 15,3+4,5+4,5+5,2+7,2</t>
  </si>
  <si>
    <t>přípočet průvlaky,výškové zlomy,hlavice : 57,43</t>
  </si>
  <si>
    <t>6120001</t>
  </si>
  <si>
    <t>Omítka na zdivu v 1.NP vstupy se vzhledem betonu</t>
  </si>
  <si>
    <t>m.č.131+132 : 2,5*3,55*4</t>
  </si>
  <si>
    <t>6120002</t>
  </si>
  <si>
    <t>Přebroušení ŽB stěn a sloupů a vyspravení po odbednění</t>
  </si>
  <si>
    <t>suter : (32,05+33,25+16,6+0,4*(32+32)+0,25*2-5,5)*2,25</t>
  </si>
  <si>
    <t>v.š. : (2,53+1,77)*2*21,05*2</t>
  </si>
  <si>
    <t>vzt š. : (2,7+2,2+0,2*2)*20</t>
  </si>
  <si>
    <t>vzt š. : (6,85+0,15+0,9+7,95+0,15)*11,6</t>
  </si>
  <si>
    <t>vzt š. : (5,15+0,15+6,25+0,15)*7,8</t>
  </si>
  <si>
    <t>-2,3*1,15*9-0,8*2</t>
  </si>
  <si>
    <t>-(1,3+1,5+1,85)*(3,15+3,45*2+3,2+3,15)</t>
  </si>
  <si>
    <t>ostění : ((2,3+1,15)*9+0,8+2+1,3*5+1,5*5+1,85*5+3,15*2+3,45*2+3,2)*2*0,25</t>
  </si>
  <si>
    <t>6120003</t>
  </si>
  <si>
    <t>Přebroušení,vyspravení kruh.ŽB sloupů vč. povrchové úpravy vzhledu betonu v 1.NP</t>
  </si>
  <si>
    <t>3,14*0,45*3,8*3</t>
  </si>
  <si>
    <t>6220001</t>
  </si>
  <si>
    <t>Dod+mont kompletní KZS z XPS tl.200mm vč.dvojnásobné nosné vrstvy vč.všech detailů a lišt, finální povrchová úprava samostatně</t>
  </si>
  <si>
    <t>nad terénem+lodžie u podlahy+ u falešné atiky</t>
  </si>
  <si>
    <t>východ : 20,6*1,1+(16,3+35,55+16,3)*0,3+33,3*0,55+6*0,75</t>
  </si>
  <si>
    <t>sev : 9*0,4+24,3+0,75+(33,3+2,25)*0,3+17,6*0,4+(15,1+2)*0,3</t>
  </si>
  <si>
    <t>již : 26,45*0,4+24,3*0,75+(50,7+1,75*2)*0,3</t>
  </si>
  <si>
    <t>záp : 53,7*0,4+6,8*3,5+53,5*0,3</t>
  </si>
  <si>
    <t>223,8*0,05</t>
  </si>
  <si>
    <t>6220002</t>
  </si>
  <si>
    <t>Dod+mont kompletní KZS min.vata tl.240mm vč.dvojnásobné nosné vrstvy vč.všech detailů a lišt, finální povrchová úprava samostatně</t>
  </si>
  <si>
    <t>1-3np zdivo+4np ŽB</t>
  </si>
  <si>
    <t>1np : 4,55*3,8</t>
  </si>
  <si>
    <t>4np : 7,35*2+3,6+(0,5+2,2/2)*5</t>
  </si>
  <si>
    <t>123,6025*0,05</t>
  </si>
  <si>
    <t>6220003</t>
  </si>
  <si>
    <t>Dod+mont kompletní KZS min.vata tl.300mm vč.dvojnásobné nosné vrstvy vč.všech detailů a lišt, finální povrchová úprava samostatně</t>
  </si>
  <si>
    <t>terasa (podhled 3np)</t>
  </si>
  <si>
    <t>17,1*2</t>
  </si>
  <si>
    <t>34,*0,05</t>
  </si>
  <si>
    <t>6220004</t>
  </si>
  <si>
    <t>Dod+mont kompletní KZS min.vata tl.200mm vč.dvojnásobné nosné vrstvy vč.všech detailů a lišt, finální povrchová úprava samostatně</t>
  </si>
  <si>
    <t>od 0,2m po atiku</t>
  </si>
  <si>
    <t>do plochy započtena i ta část zmenšené tl. u kastlíků oken (40mm-100mm)</t>
  </si>
  <si>
    <t>vých : 20,6*11,5+16,3*0,9-0,9*2,2*3,7</t>
  </si>
  <si>
    <t>35,55*8,35+9,6*4,65+6,7*4,25+2,3*5,4+2,4*5/2+33,3*7,8</t>
  </si>
  <si>
    <t>sev : 33,3*7,8+35,55*4,3+2*4,4</t>
  </si>
  <si>
    <t>17,6*11,5+15,1*4,95-2,2*3,7</t>
  </si>
  <si>
    <t>již + podhled trám : 50,7*(7,8+4,3)+2,4*3,8*2+17,05*0,6</t>
  </si>
  <si>
    <t>záp : 53,7*(11,5+4,95)+2,4*5/2</t>
  </si>
  <si>
    <t>odp. výplně : -(7,4+7,6)*3,3</t>
  </si>
  <si>
    <t>-3,4*2,4*54</t>
  </si>
  <si>
    <t>-3,4*2,1*45</t>
  </si>
  <si>
    <t>-4,3*2,4*6-4,3*2,1*1</t>
  </si>
  <si>
    <t>-3,55*2,4*8-3,55*2,1*5</t>
  </si>
  <si>
    <t>-3,5*2,4*22-3,5*2,1*12</t>
  </si>
  <si>
    <t>-1,5*2,4*2-1,15*2,1*2</t>
  </si>
  <si>
    <t>-(5,05+2,1+1,3+1,5)*2,1</t>
  </si>
  <si>
    <t>-(1,8+1,3+1,2+1,15*3+1,05*3)*0,9</t>
  </si>
  <si>
    <t>miner. vata 240mm : -123,625</t>
  </si>
  <si>
    <t>1686,8915*0,05</t>
  </si>
  <si>
    <t>6220005</t>
  </si>
  <si>
    <t>Dod+mont kompletní KZS min.vata tl.150mm vč.dvojnásobné nosné vrstvy vč.všech detailů a lišt, finální povrchová úprava samostatně</t>
  </si>
  <si>
    <t>boky vstupů</t>
  </si>
  <si>
    <t>1,1*4*3,3</t>
  </si>
  <si>
    <t>14,52*0,05</t>
  </si>
  <si>
    <t>6220006</t>
  </si>
  <si>
    <t>Dod+mont kompletní KZS min.vata tl.140mm  vč.všech detailů a lišt, finální povrchová úprava samostatně</t>
  </si>
  <si>
    <t>podhled vstupů+sloupy 4np</t>
  </si>
  <si>
    <t>1np : (7,7+7,9)*1,1</t>
  </si>
  <si>
    <t>4np : 0,4*2*4,45</t>
  </si>
  <si>
    <t>20,72*0,05</t>
  </si>
  <si>
    <t>6220007</t>
  </si>
  <si>
    <t>Dod+mont kompletní KZS sloupů XPS tl.50mm  vč.všech detailů a lišt, finální povrchová úprava samostatně</t>
  </si>
  <si>
    <t>(0,7*13+0,3*2+0,4*2)*0,4</t>
  </si>
  <si>
    <t>4,2*0,05</t>
  </si>
  <si>
    <t>6220008</t>
  </si>
  <si>
    <t>Dod+mont kompletní KZS sloupů XPS tl.150mm  vč.všech detailů a lišt, finální povrchová úprava samostatně</t>
  </si>
  <si>
    <t>((0,65*11)*2+(0,7+0,4)*2)*0,4</t>
  </si>
  <si>
    <t>6,6*0,05</t>
  </si>
  <si>
    <t>62200081</t>
  </si>
  <si>
    <t>Dod+mont kompletní KZS sloupů XPS tl.200mm  vč.všech detailů a lišt, finální povrchová úprava samostatně</t>
  </si>
  <si>
    <t>0,45*2*0,4</t>
  </si>
  <si>
    <t>0,36*0,05</t>
  </si>
  <si>
    <t>6220009</t>
  </si>
  <si>
    <t>Dod+mont kompletní KZS sloupů a průvlaků MW tl.50mm  vč.všech detailů a lišt, finální povrchová úprava samostatně</t>
  </si>
  <si>
    <t>sl : (0,7*13+0,3*2+0,4*2)*3,2</t>
  </si>
  <si>
    <t>prů : (0,6*2)*2,15</t>
  </si>
  <si>
    <t>36,18*0,05</t>
  </si>
  <si>
    <t>6220010</t>
  </si>
  <si>
    <t>Dod+mont kompletní KZS sloupů a průvlaků MW tl.100mm  vč.všech detailů a lišt, finální povrchová úprava samostatně</t>
  </si>
  <si>
    <t>prů : 0,7*(2,15+1,6*4)+0,6*2*13*2,05</t>
  </si>
  <si>
    <t>37,965*0,05</t>
  </si>
  <si>
    <t>62200101</t>
  </si>
  <si>
    <t>Dod+mont kompletní KZS sloupů a průvlaků MW tl.240mm-250mm  vč.všech detailů a lišt, finální povrchová úprava samostatně</t>
  </si>
  <si>
    <t>0,7*13*4</t>
  </si>
  <si>
    <t>0,5*2*2,15</t>
  </si>
  <si>
    <t>38,55*0,05</t>
  </si>
  <si>
    <t>6220011</t>
  </si>
  <si>
    <t>Dod+mont kompletní KZS  průvlaků MW tl.120mm  vč.všech detailů a lišt, finální povrchová úprava samostatně</t>
  </si>
  <si>
    <t>0,7*7*1,6</t>
  </si>
  <si>
    <t>7,84*0,05</t>
  </si>
  <si>
    <t>6220012</t>
  </si>
  <si>
    <t>Dod+mont kompletní KZS  sloupů MW tl.150mm  vč.všech detailů a lišt, finální povrchová úprava samostatně</t>
  </si>
  <si>
    <t>(0,65*11*2+(0,7+0,4)*2)*3,7</t>
  </si>
  <si>
    <t>61,05*0,05</t>
  </si>
  <si>
    <t>62200121</t>
  </si>
  <si>
    <t>Dod+mont kompletní KZS  sloupů MW tl.200mm  vč.všech detailů a lišt, finální povrchová úprava samostatně</t>
  </si>
  <si>
    <t>0,7*2*3,7+(0,9*0,7)*4</t>
  </si>
  <si>
    <t>7,7*0,05</t>
  </si>
  <si>
    <t>62200122</t>
  </si>
  <si>
    <t>Dod+mont kompletní KZS  sloupů MW tl.290mm-300mm  vč.všech detailů a lišt, finální povrchová úprava samostatně</t>
  </si>
  <si>
    <t>0,7*4*4</t>
  </si>
  <si>
    <t>11,2*0,05</t>
  </si>
  <si>
    <t>6220013</t>
  </si>
  <si>
    <t>Dod+mont kompletní KZS  horní hrany průvlaků XPS tl.50mm(zbroušeno na 40mm)  vč.všech detailů a lišt, finální povrchová úprava samostatně</t>
  </si>
  <si>
    <t>0,7*4*2,05</t>
  </si>
  <si>
    <t>5,74*0,05</t>
  </si>
  <si>
    <t>6220014</t>
  </si>
  <si>
    <t>Dod+mont kompletní KZS  horní hrany průvlaků XPS tl.80mm(zbroušeno na 70mm)  vč.všech detailů a lišt, finální povrchová úprava samostatně</t>
  </si>
  <si>
    <t>0,7*7*2,05</t>
  </si>
  <si>
    <t>10,045*0,05</t>
  </si>
  <si>
    <t>6220015</t>
  </si>
  <si>
    <t>Dod+mont kompletní KZS  horní hrany průvlaků XPS tl.200mm( 145mm)  přebroušeno do spádu, vč.všech detailů a lišt,, finální povrchová úprava samostatně</t>
  </si>
  <si>
    <t>0,7*2*2,15</t>
  </si>
  <si>
    <t>3,01*0,05</t>
  </si>
  <si>
    <t>6220016</t>
  </si>
  <si>
    <t>Dod+mont kompletní KZS  průvlaků MW tl.220, vč.všech detailů a lišt,, finální povrchová úprava samostatně</t>
  </si>
  <si>
    <t>0,7*2,15</t>
  </si>
  <si>
    <t>1,505*0,05</t>
  </si>
  <si>
    <t>6220017</t>
  </si>
  <si>
    <t>Dod+mont OSB desek tl.2200 vč.kotvení pro uchycení zateplení vč.kotev a kotvení</t>
  </si>
  <si>
    <t>sl : 0,45*4*3,7</t>
  </si>
  <si>
    <t>prů : 0,45*2*2,15</t>
  </si>
  <si>
    <t>8,595*0,1</t>
  </si>
  <si>
    <t>6220030</t>
  </si>
  <si>
    <t>Montáž mozaiky fasády vč.spárování a montážního materiálu</t>
  </si>
  <si>
    <t>3,4*(3,3*2+3)+2,65*3+0,95*3</t>
  </si>
  <si>
    <t>0,6*3,3*(10+11+11+12)</t>
  </si>
  <si>
    <t>0,6*3*(4+5+6+6)</t>
  </si>
  <si>
    <t>(3,4*54+3,4*28+4,325*7+3,575*11+3,525*34+1,525*2+2,1-(1,2+1,15*3+1,05*3))*0,9</t>
  </si>
  <si>
    <t>ostění : (2,4*(12+11+11+12)*2+2,1*(5+6+6+6)*2+0,9*(3+4+3))*0,2</t>
  </si>
  <si>
    <t>652,68*0,05</t>
  </si>
  <si>
    <t>6220031</t>
  </si>
  <si>
    <t>Dod mozaiky fasády šedé</t>
  </si>
  <si>
    <t>168,36*0,05</t>
  </si>
  <si>
    <t>176,778*0,1</t>
  </si>
  <si>
    <t>6220032</t>
  </si>
  <si>
    <t>Dod mozaiky fasády zelené</t>
  </si>
  <si>
    <t>484,32*0,05</t>
  </si>
  <si>
    <t>508,536*0,1</t>
  </si>
  <si>
    <t>6220033</t>
  </si>
  <si>
    <t>Dod+mont fasádní omítkovina probarvená - vzhled a barva betonu, vč.penetrace podkladu</t>
  </si>
  <si>
    <t>KZS xps 200mm : 234,99</t>
  </si>
  <si>
    <t>KZS 240mm+300mm : 129,783+35,9</t>
  </si>
  <si>
    <t>KZS 200mm+140mm+150mm : 1771,236+21,756+15,246</t>
  </si>
  <si>
    <t>odpočet mozaika : -685,314</t>
  </si>
  <si>
    <t>příp.ostění : (3,4*99+4,325*7+3,575*13+3,525*34+1,525*2+1,15*2+5,05+2,1+1,3+1,5+2,4*92*2+2,1*69*2+0,9*9*2)*0,2*1,05</t>
  </si>
  <si>
    <t>pěnosklo : 249,55</t>
  </si>
  <si>
    <t>KZS sloupů a průvlaků : 4,41+37,989+8,232+6,027+10,547</t>
  </si>
  <si>
    <t>(0,7+0,9)*2*4*11</t>
  </si>
  <si>
    <t>(1,2+0,4)*4*4</t>
  </si>
  <si>
    <t>0,7*4*4*2</t>
  </si>
  <si>
    <t>(0,7+0,5*2)*4*2</t>
  </si>
  <si>
    <t>(0,7+0,6*2)*2,05*11</t>
  </si>
  <si>
    <t>0,7*3*2,15*2</t>
  </si>
  <si>
    <t>0,25*2*1,6*2</t>
  </si>
  <si>
    <t>6220040</t>
  </si>
  <si>
    <t>Dod+mont zateplení anglických dvorků XPS tl.60mm KZS vč.finální povrchové úpravy</t>
  </si>
  <si>
    <t>6220041</t>
  </si>
  <si>
    <t>Dod+mont zateplení anglických dvorků,VZT XPS tl.140mm KZS vč.finální povrchové úpravy</t>
  </si>
  <si>
    <t>630001</t>
  </si>
  <si>
    <t>Dod+mont drátkobeton tl.150mm C25/30 drátky 20kg/m3 vč.prořezu spar a utěsnění vč.soklu</t>
  </si>
  <si>
    <t>P1 : 551,65*1,02</t>
  </si>
  <si>
    <t>přípočet na sokly : 55,165</t>
  </si>
  <si>
    <t>6300010</t>
  </si>
  <si>
    <t>Dod+mont spádová vrstva z cement. pěny 700kg/m3 vč.penetrace podkladu</t>
  </si>
  <si>
    <t>3np S1a+S1b : 15,3*32,75*0,11</t>
  </si>
  <si>
    <t>S1c : (3,8*3,2+5,4*2,5)*0,07</t>
  </si>
  <si>
    <t>S2 : (14,2*44,4+16,2*7,7)*0,12</t>
  </si>
  <si>
    <t>147,54085*0,01</t>
  </si>
  <si>
    <t>630002</t>
  </si>
  <si>
    <t>Dod+mont betonová mazanina C25/30 strojně hlazená tl.120-240mm</t>
  </si>
  <si>
    <t>P30 : 30*0,17*1,02</t>
  </si>
  <si>
    <t>630003</t>
  </si>
  <si>
    <t>Dod+mont betonová mazanina C25/30 strojně hlazená tl.80-120mm</t>
  </si>
  <si>
    <t>630004</t>
  </si>
  <si>
    <t>Dod+mont betonová mazanina C25/30 strojně hlazená tl.do 80mm</t>
  </si>
  <si>
    <t>630005</t>
  </si>
  <si>
    <t>Dod+mont drátkobeton tl.130mm C25/30 drátky 20kg/m3 vč.soklu a stržení bet.maz.</t>
  </si>
  <si>
    <t>P6 : 91,5*1,02</t>
  </si>
  <si>
    <t>přípočet na sokl : 9,15</t>
  </si>
  <si>
    <t>630006</t>
  </si>
  <si>
    <t>Dod+mont drátkobeton tl.100mm C25/30 drátky 20kg/m3 vč.soklu a stržení bet.maz.</t>
  </si>
  <si>
    <t>P7 : 317,75*1,02</t>
  </si>
  <si>
    <t>přípočet na sokl : 31,775</t>
  </si>
  <si>
    <t>630007</t>
  </si>
  <si>
    <t>Dod+mont litý cem.potěr tl.72-79mm s polypropylenovými vlákny vč.dilatací</t>
  </si>
  <si>
    <t>P4+P10+P12+P13+P14a+P14b+P24a+P24b+P26+P27+P28 : (21,15+103,25+485,8+101,6+38+124,15+473+21,55+574,2+820,35+460,8)*1,02</t>
  </si>
  <si>
    <t>630008</t>
  </si>
  <si>
    <t>Dod+mont litý cem.potěr tl.80-85mm s polypropylenovými vlákny vč.dilatací</t>
  </si>
  <si>
    <t>P11+P22+P23+P25+P33a : (461,05+86,1+397+19,95+187,4)*1,02</t>
  </si>
  <si>
    <t>630009</t>
  </si>
  <si>
    <t>Dod+mont litý cem.potěr tl.90-100mm s polypropylenovými vlákny vč.dilatací</t>
  </si>
  <si>
    <t>P32+P33b : (28,5+85,65)*1,02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</si>
  <si>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</si>
  <si>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</si>
  <si>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</si>
  <si>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materiál XPS tl. do 30mm</t>
  </si>
  <si>
    <t>venk.schody : 7,6*0,75+4,5*0,3*2</t>
  </si>
  <si>
    <t>vjezd : 6,7*0,9+(3,4+0,6)*0,35+2,1*3,5</t>
  </si>
  <si>
    <t>jímka : 2,05*4</t>
  </si>
  <si>
    <t>ostatní : 50</t>
  </si>
  <si>
    <t>941941052R00</t>
  </si>
  <si>
    <t>Montáž lešení lehkého pracovního řadového s podlahami šířky od 1,20 do 1,50 m, výšky přes 10 do 24 m</t>
  </si>
  <si>
    <t>800-3</t>
  </si>
  <si>
    <t>Včetně kotvení lešení.</t>
  </si>
  <si>
    <t>(50,7+53,7+1,5*2)*2*11,8</t>
  </si>
  <si>
    <t>6*3,3+6,8*3,5+(20,6+24,3)*0,7+33,3*0,3</t>
  </si>
  <si>
    <t>zohledněno vyložení 4np : 50,7*4,6+(17,5+1,5)*(16,75+1,25)</t>
  </si>
  <si>
    <t>(33,1+2,25)*4,6+(15,1+1,5)*5</t>
  </si>
  <si>
    <t>35,35*4+(53,7+2,4+1,5)*4,65</t>
  </si>
  <si>
    <t>(53,7+2,4+1,5)*5+(2+1,5)*4,65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</si>
  <si>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</si>
  <si>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</si>
  <si>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Položka pořadí 246 : 4154,00500*5</t>
  </si>
  <si>
    <t>941941852R00</t>
  </si>
  <si>
    <t>Demontáž lešení lehkého řadového s podlahami šířky přes 1,2 do 1,5 m, výšky přes 10 do 24 m</t>
  </si>
  <si>
    <t>Položka pořadí 246 : 4154,00500</t>
  </si>
  <si>
    <t>941955002R00</t>
  </si>
  <si>
    <t>Lešení lehké pracovní pomocné pomocné, o výšce lešeňové podlahy přes 1,2 do 1,9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</si>
  <si>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</si>
  <si>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</si>
  <si>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</si>
  <si>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</si>
  <si>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Položka pořadí 250 : 4154,00500*5</t>
  </si>
  <si>
    <t>944944081R00</t>
  </si>
  <si>
    <t xml:space="preserve">Demontáž ochranné sítě z umělých vláken </t>
  </si>
  <si>
    <t>Položka pořadí 250 : 4154,00500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</si>
  <si>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</si>
  <si>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</si>
  <si>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19,8*34,05+17,25*33,45+3*0,3+7,4*3,1+1,7*2,65+2,4*1,45*2+7,6*1,45+2,5*0,85</t>
  </si>
  <si>
    <t>50,7*20,6+33,1*17,6</t>
  </si>
  <si>
    <t>1626,98</t>
  </si>
  <si>
    <t>53,7*15,35+2*9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</si>
  <si>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</si>
  <si>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</si>
  <si>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nebo vybourání otvorů průřezové plochy přes 4 m2 v příčkách, včetně pomocného lešení o výšce podlahy do 1900 mm a pro zatížení do 1,5 kPa  (150 kg/m2),</t>
  </si>
  <si>
    <t>přípočet vlastní objekt viz detail : (50,1+53,4+1,65*2+1,45+0,3+3,1)*2*0,6</t>
  </si>
  <si>
    <t>970031200R00</t>
  </si>
  <si>
    <t>Jádrové vrtání, kruhové prostupy v cihelném zdivu jádrové vrtání, do D 200 mm</t>
  </si>
  <si>
    <t>0,2*20</t>
  </si>
  <si>
    <t>970051100R00</t>
  </si>
  <si>
    <t>Jádrové vrtání, kruhové prostupy v železobetonu jádrové vrtání , do D 100 mm</t>
  </si>
  <si>
    <t>0,25*25</t>
  </si>
  <si>
    <t>971033441R00</t>
  </si>
  <si>
    <t>Vybourání otvorů ve zdivu cihelném z jakýchkoliv cihel pálených_x000D_
 na jakoukoliv maltu vápenou nebo vápenocementovou, plochy do 0,25 m2, tloušťky do 300 mm</t>
  </si>
  <si>
    <t>základovém nebo nadzákladovém,</t>
  </si>
  <si>
    <t>Včetně pomocného lešení o výšce podlahy do 1900 mm a pro zatížení do 1,5 kPa  (150 kg/m2).</t>
  </si>
  <si>
    <t>901001</t>
  </si>
  <si>
    <t>Provedení kompletního detailu č.1 vytvarování okraje žlabu z OSB desek a výplní XPS, vč.dodávky všech materiálů     3np jižní fasáda u terasy</t>
  </si>
  <si>
    <t>901002</t>
  </si>
  <si>
    <t>Provedení kompletního detailu č.2a, vč.dodávky všech materiálů     severní fasáda</t>
  </si>
  <si>
    <t>901003</t>
  </si>
  <si>
    <t>Provedení kompletního detailu č.2b, vč.dodávky všech materiálů     východní fasáda</t>
  </si>
  <si>
    <t>901004</t>
  </si>
  <si>
    <t>Dod+mont provedení kompletního detailu viz. A a B  v místě svodu</t>
  </si>
  <si>
    <t>kompletní skladba vč.OSB desek,zatepelná,nerez úhelníků,spoj.prostřerdků</t>
  </si>
  <si>
    <t>spodní část do 1m cetris desky+XPS vč.det.č.13</t>
  </si>
  <si>
    <t>8,55*2+8,4+8,05*2+8,15</t>
  </si>
  <si>
    <t>901005</t>
  </si>
  <si>
    <t>Dod+mont provedení kompletního detailu viz. C v rohu budovy</t>
  </si>
  <si>
    <t>kompletní skladba vč.OSB desek,zateplení,nerez úhelníků,spoj.prostřerdků</t>
  </si>
  <si>
    <t>spodní část do 1m cetris desky+XPS</t>
  </si>
  <si>
    <t>1,05*2*8,05</t>
  </si>
  <si>
    <t>901006</t>
  </si>
  <si>
    <t>Dod+mont provedení kompletního detailu viz. 6 římsy</t>
  </si>
  <si>
    <t>kompletní skladba vč.vzpěr kotev.úhelníků,spoj.materiálu a výplně MW</t>
  </si>
  <si>
    <t>16,3+15,1+53,45+0,25</t>
  </si>
  <si>
    <t>901007</t>
  </si>
  <si>
    <t>Dod+mont provedení kompletního detailu viz. 8  ukončení střechy</t>
  </si>
  <si>
    <t>kompletní skladba vč.OSB desek,spoj.materiálu a výplně MW</t>
  </si>
  <si>
    <t>17,1</t>
  </si>
  <si>
    <t>901008</t>
  </si>
  <si>
    <t>Dod+mont provedení kompletního detailu viz. 8B  ukončení střechy</t>
  </si>
  <si>
    <t>kompletní skladba vč.OSB desek,spoj.materiálu a výplně MW,hranolu 80/80 s kotvením</t>
  </si>
  <si>
    <t>vč.dobetonávky vlny</t>
  </si>
  <si>
    <t>3,4*2</t>
  </si>
  <si>
    <t>901009</t>
  </si>
  <si>
    <t>Dod+mont provedení kompletního detailu viz. 9  napojení šimé části fasády na předsazenou masku</t>
  </si>
  <si>
    <t>kompletní skladba vč.OSB desek,spoj.materiálu a výplně MW a XPS</t>
  </si>
  <si>
    <t>901010</t>
  </si>
  <si>
    <t>Dod+mont provedení kompletního detailu viz. 14  u sloupu v úrovni lodžií</t>
  </si>
  <si>
    <t>kompletní skladba vč.OSB desek,spoj.materiálu a výplně</t>
  </si>
  <si>
    <t>901011</t>
  </si>
  <si>
    <t>Dod+mont obklad předsaných masek z pěnoskla tl.12mm vč.nosných prvků AL,nerez, vč.podkladních pásů z OSB desek viz řez A-A a viz. v.č.045</t>
  </si>
  <si>
    <t>217</t>
  </si>
  <si>
    <t>detaily a prořez : 217*0,15</t>
  </si>
  <si>
    <t>901012</t>
  </si>
  <si>
    <t>Dod+mont modřínový obklad tl.28mm VZT jednotek na střeše vč.povrchové úpravy a pom.roštu, viz.v.č. 017</t>
  </si>
  <si>
    <t>32*1,1</t>
  </si>
  <si>
    <t>901013</t>
  </si>
  <si>
    <t>Dod+mont lemovací kotvení LK1 viz statika</t>
  </si>
  <si>
    <t>901014</t>
  </si>
  <si>
    <t>Dod+mont lemovací kotvení LK2 viz statika</t>
  </si>
  <si>
    <t>901015</t>
  </si>
  <si>
    <t>Dod+mont lemovací kotvení LK3 viz statika</t>
  </si>
  <si>
    <t>901016</t>
  </si>
  <si>
    <t>Dod+mont lemovací kotvení LK4 viz statika</t>
  </si>
  <si>
    <t>901017</t>
  </si>
  <si>
    <t>Dod+mont   kotevní prvek KP1   viz statika</t>
  </si>
  <si>
    <t>901018</t>
  </si>
  <si>
    <t>Dod+mont   kotevní prvek KP2   viz statika</t>
  </si>
  <si>
    <t>901019</t>
  </si>
  <si>
    <t>Dod+mont   kotevní prvek KP3   viz statika</t>
  </si>
  <si>
    <t>901020</t>
  </si>
  <si>
    <t>Dod+mont   kotevní prvek KP4   viz statika</t>
  </si>
  <si>
    <t>901021</t>
  </si>
  <si>
    <t>Dod+mont   kotevní prvek KP5   viz statika</t>
  </si>
  <si>
    <t>901022</t>
  </si>
  <si>
    <t>Dod+mont   kotevní prvek KP6   viz statika</t>
  </si>
  <si>
    <t>901023</t>
  </si>
  <si>
    <t>Dod+mont   kotevní prvek KP7   viz statika</t>
  </si>
  <si>
    <t>901024</t>
  </si>
  <si>
    <t>Dod+mont   kotevní prvek KP8   viz statika</t>
  </si>
  <si>
    <t>901025</t>
  </si>
  <si>
    <t>Dod+mont   kotevní prvek KP9   viz statika</t>
  </si>
  <si>
    <t>901026</t>
  </si>
  <si>
    <t>Dod+mont   kotevní prvek KP10   viz statika</t>
  </si>
  <si>
    <t>901027</t>
  </si>
  <si>
    <t>Dod+mont   kotevní prvek KP11   viz statika</t>
  </si>
  <si>
    <t>901028</t>
  </si>
  <si>
    <t>Dod+mont dilatační profil z PVC povrchový - ŽB skelet</t>
  </si>
  <si>
    <t>901029</t>
  </si>
  <si>
    <t>Dod+mont kanalizační vpust boční DN110 nerezová vč.potrubí DN110-1500mm a tvarovek, vč.příslušenství</t>
  </si>
  <si>
    <t>-          4 x anglické dvorky</t>
  </si>
  <si>
    <t>-          3x šachta závlah</t>
  </si>
  <si>
    <t>-          1x zadní vstup do suterénu</t>
  </si>
  <si>
    <t>901030</t>
  </si>
  <si>
    <t>Dod+mont uzemňovací desky osazené do sloupů a průvlaků</t>
  </si>
  <si>
    <t>900      RT3</t>
  </si>
  <si>
    <t>HZS, Práce v tarifní třídě 6</t>
  </si>
  <si>
    <t>Prav.M</t>
  </si>
  <si>
    <t>POL10_</t>
  </si>
  <si>
    <t>stavební výpomoce pro řemesla</t>
  </si>
  <si>
    <t>979011111R00</t>
  </si>
  <si>
    <t>Svislá doprava suti a vybouraných hmot za prvé podlaží nad nebo pod základním podlažím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</si>
  <si>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</si>
  <si>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</si>
  <si>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</si>
  <si>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</si>
  <si>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9501</t>
  </si>
  <si>
    <t>Dod+mont sanitární dělící příčka pro 4boxy  kompletní prvek OV1, viz výpis ostatní výrobky D1-02-01/043</t>
  </si>
  <si>
    <t>9502</t>
  </si>
  <si>
    <t>Dod+mont sanitární dělící příčka pro 4boxy  kompletní prvek OV2, viz výpis ostatní výrobky D1-02-01/043</t>
  </si>
  <si>
    <t>9503</t>
  </si>
  <si>
    <t>Dod+mont sanitární dělící příčka pro 8boxů  kompletní prvek OV3, viz výpis ostatní výrobky D1-02-01/043</t>
  </si>
  <si>
    <t>9504</t>
  </si>
  <si>
    <t>Dod+mont pisoárová přepážka  kompletní prvek OV4, viz výpis ostatní výrobky D1-02-01/043</t>
  </si>
  <si>
    <t>9505</t>
  </si>
  <si>
    <t>Dod+mont sanitární dělící příčka pro 1 box  kompletní prvek OV5, viz výpis ostatní výrobky D1-02-01/043</t>
  </si>
  <si>
    <t>9506</t>
  </si>
  <si>
    <t>Dod+mont sanitární dělící příčka pro 1 box  kompletní prvek OV6, viz výpis ostatní výrobky D1-02-01/043</t>
  </si>
  <si>
    <t>9507</t>
  </si>
  <si>
    <t>Dod+mont sanitární dělící příčka pro 1 box  kompletní prvek OV7, viz výpis ostatní výrobky D1-02-01/043</t>
  </si>
  <si>
    <t>9508</t>
  </si>
  <si>
    <t>Dod+mont sanitární dělící příčka pro 1 box  kompletní prvek OV8, viz výpis ostatní výrobky D1-02-01/043</t>
  </si>
  <si>
    <t>9509</t>
  </si>
  <si>
    <t>Dod+mont sanitární dělící příčka pro 3 boxy  kompletní prvek OV9, viz výpis ostatní výrobky D1-02-01/043</t>
  </si>
  <si>
    <t>9510</t>
  </si>
  <si>
    <t>Dod+mont sanitární dělící příčka pro 2 boxy  kompletní prvek OV10, viz výpis ostatní výrobky D1-02-01/043</t>
  </si>
  <si>
    <t>9511</t>
  </si>
  <si>
    <t>Dod+mont pisoárová přepážka  kompletní prvek OV11, viz výpis ostatní výrobky D1-02-01/043</t>
  </si>
  <si>
    <t>9512</t>
  </si>
  <si>
    <t>Dod+mont sanitární dělící příčka pro 2 boxy  kompletní prvek OV12, viz výpis ostatní výrobky D1-02-01/043</t>
  </si>
  <si>
    <t>9513</t>
  </si>
  <si>
    <t>Dod+mont sanitární dělící příčka pro 3 boxy  kompletní prvek OV13, viz výpis ostatní výrobky D1-02-01/043</t>
  </si>
  <si>
    <t>9514</t>
  </si>
  <si>
    <t>Dod+mont pisoárová přepážka  kompletní prvek OV14, viz výpis ostatní výrobky D1-02-01/043</t>
  </si>
  <si>
    <t>9515</t>
  </si>
  <si>
    <t>Dod+mont sanitární dělící příčka v šatně  kompletní prvek OV15, viz výpis ostatní výrobky D1-02-01/043</t>
  </si>
  <si>
    <t>9516</t>
  </si>
  <si>
    <t>Dod+mont nápis FTZ na fasádě  kompletní prvek OV16, viz výpis ostatní výrobky D1-02-01/043</t>
  </si>
  <si>
    <t>9517</t>
  </si>
  <si>
    <t>Dod+mont čistící zóna vnější  kompletní prvek OV17, viz výpis ostatní výrobky D1-02-01/043</t>
  </si>
  <si>
    <t>9518</t>
  </si>
  <si>
    <t>Dod+mont čistící zóna vnitřní  kompletní prvek OV18, viz výpis ostatní výrobky D1-02-01/043</t>
  </si>
  <si>
    <t>9519</t>
  </si>
  <si>
    <t>Dod+mont bezpečnostní nadlo na stěnu  kompletní prvek OV19, viz výpis ostatní výrobky D1-02-01/043</t>
  </si>
  <si>
    <t>9520</t>
  </si>
  <si>
    <t>Dod+mont sklopné madlo s držákem toal.papíru  kompletní prvek OV20, viz výpis ostatní výrobky D1-02-01/043</t>
  </si>
  <si>
    <t>9521</t>
  </si>
  <si>
    <t>Dod+mont exteriérové okenní žaluzie  kompletní prvek OV21, viz výpis ostatní výrobky D1-02-01/043</t>
  </si>
  <si>
    <t>9522</t>
  </si>
  <si>
    <t>Dod+mont exteriérové okenní žaluzie  kompletní prvek OV22, viz výpis ostatní výrobky D1-02-01/043</t>
  </si>
  <si>
    <t>9523</t>
  </si>
  <si>
    <t>Dod+mont exteriérové okenní žaluzie  kompletní prvek OV23, viz výpis ostatní výrobky D1-02-01/043</t>
  </si>
  <si>
    <t>9524</t>
  </si>
  <si>
    <t>Dod+mont exteriérové okenní žaluzie  kompletní prvek OV24, viz výpis ostatní výrobky D1-02-01/043</t>
  </si>
  <si>
    <t>9525</t>
  </si>
  <si>
    <t>Dod+mont exteriérové okenní žaluzie  kompletní prvek OV25, viz výpis ostatní výrobky D1-02-01/043</t>
  </si>
  <si>
    <t>9526</t>
  </si>
  <si>
    <t>Dod+mont exteriérové okenní žaluzie  kompletní prvek OV26, viz výpis ostatní výrobky D1-02-01/043</t>
  </si>
  <si>
    <t>9527</t>
  </si>
  <si>
    <t>Dod+mont exteriérové okenní žaluzie  kompletní prvek OV27, viz výpis ostatní výrobky D1-02-01/043</t>
  </si>
  <si>
    <t>9528</t>
  </si>
  <si>
    <t>Dod+mont exteriérové okenní žaluzie  kompletní prvek OV28, viz výpis ostatní výrobky D1-02-01/043</t>
  </si>
  <si>
    <t>9529</t>
  </si>
  <si>
    <t>Dod+mont exteriérové okenní žaluzie  kompletní prvek OV29, viz výpis ostatní výrobky D1-02-01/043</t>
  </si>
  <si>
    <t>9530</t>
  </si>
  <si>
    <t>Dod+mont exteriérové okenní žaluzie  kompletní prvek OV30, viz výpis ostatní výrobky D1-02-01/043</t>
  </si>
  <si>
    <t>9531</t>
  </si>
  <si>
    <t>Dod+mont exteriérové okenní žaluzie  kompletní prvek OV31, viz výpis ostatní výrobky D1-02-01/043</t>
  </si>
  <si>
    <t>9532</t>
  </si>
  <si>
    <t>Dod+mont exteriérové okenní žaluzie  kompletní prvek OV32, viz výpis ostatní výrobky D1-02-01/043</t>
  </si>
  <si>
    <t>9533</t>
  </si>
  <si>
    <t>Dod+mont exteriérové okenní žaluzie  kompletní prvek OV33, viz výpis ostatní výrobky D1-02-01/043</t>
  </si>
  <si>
    <t>9534</t>
  </si>
  <si>
    <t>Dod+mont exteriérové okenní žaluzie  kompletní prvek OV34, viz výpis ostatní výrobky D1-02-01/043</t>
  </si>
  <si>
    <t>9535</t>
  </si>
  <si>
    <t>Dod+mont exteriérové okenní žaluzie  kompletní prvek OV35, viz výpis ostatní výrobky D1-02-01/043</t>
  </si>
  <si>
    <t>9536</t>
  </si>
  <si>
    <t>Dod+mont vnitřní zatemňovací látkové rolety-blackout   kompletní prvek OV37, viz výpis ostatní výrobky D1-02-01/043</t>
  </si>
  <si>
    <t>9537</t>
  </si>
  <si>
    <t>Dod+mont vnitřní zatemňovací látkové rolety-blackout   kompletní prvek OV38, viz výpis ostatní výrobky D1-02-01/043</t>
  </si>
  <si>
    <t>9538</t>
  </si>
  <si>
    <t>Dod+mont vnitřní zatemňovací látkové rolety-blackout   kompletní prvek OV39, viz výpis ostatní výrobky D1-02-01/043</t>
  </si>
  <si>
    <t>9539</t>
  </si>
  <si>
    <t>Dod+mont vnitřní zatemňovací látkové rolety-blackout   kompletní prvek OV40, viz výpis ostatní výrobky D1-02-01/043</t>
  </si>
  <si>
    <t>9540</t>
  </si>
  <si>
    <t>Dod+mont vnitřní zatemňovací látkové rolety-blackout   kompletní prvek OV41, viz výpis ostatní výrobky D1-02-01/043</t>
  </si>
  <si>
    <t>9541</t>
  </si>
  <si>
    <t>Dod+mont vnitřní zatemňovací látkové rolety-blackout   kompletní prvek OV42, viz výpis ostatní výrobky D1-02-01/043</t>
  </si>
  <si>
    <t>9542</t>
  </si>
  <si>
    <t>Dod+mont vnitřní zatemňovací látkové rolety-blackout   kompletní prvek OV43, viz výpis ostatní výrobky D1-02-01/043</t>
  </si>
  <si>
    <t>9543</t>
  </si>
  <si>
    <t>Dod+mont vnitřní zatemňovací látkové rolety-blackout   kompletní prvek OV44, viz výpis ostatní výrobky D1-02-01/043</t>
  </si>
  <si>
    <t>9544</t>
  </si>
  <si>
    <t>Dod+mont vnitřní zatemňovací látkové rolety-blackout   kompletní prvek OV45, viz výpis ostatní výrobky D1-02-01/043</t>
  </si>
  <si>
    <t>9545</t>
  </si>
  <si>
    <t>Dod+mont vnitřní látkové rolety   kompletní prvek OV36, viz výpis ostatní výrobky D1-02-01/043</t>
  </si>
  <si>
    <t>9546</t>
  </si>
  <si>
    <t>Dod+mont vnitřní látkové rolety   kompletní prvek OV46, viz výpis ostatní výrobky D1-02-01/043</t>
  </si>
  <si>
    <t>9547</t>
  </si>
  <si>
    <t>Dod+mont vnitřní látkové rolety   kompletní prvek OV47, viz výpis ostatní výrobky D1-02-01/043</t>
  </si>
  <si>
    <t>9548</t>
  </si>
  <si>
    <t>Dod+mont vnitřní látkové rolety   kompletní prvek OV48, viz výpis ostatní výrobky D1-02-01/043</t>
  </si>
  <si>
    <t>9549</t>
  </si>
  <si>
    <t>Dod+mont vnitřní látkové rolety   kompletní prvek OV49, viz výpis ostatní výrobky D1-02-01/043</t>
  </si>
  <si>
    <t>9550</t>
  </si>
  <si>
    <t>Dod+mont vnitřní látkové rolety   kompletní prvek OV50, viz výpis ostatní výrobky D1-02-01/043</t>
  </si>
  <si>
    <t>9551</t>
  </si>
  <si>
    <t>Dod+mont vnitřní látkové rolety   kompletní prvek OV51, viz výpis ostatní výrobky D1-02-01/043</t>
  </si>
  <si>
    <t>9552</t>
  </si>
  <si>
    <t>Dod+mont vnitřní látkové rolety   kompletní prvek OV53, viz výpis ostatní výrobky D1-02-01/043</t>
  </si>
  <si>
    <t>9553</t>
  </si>
  <si>
    <t>Dod+mont vnitřní látkové rolety   kompletní prvek OV54, viz výpis ostatní výrobky D1-02-01/043</t>
  </si>
  <si>
    <t>9554</t>
  </si>
  <si>
    <t>Dod+mont vnitřní látkové rolety   kompletní prvek OV55, viz výpis ostatní výrobky D1-02-01/043</t>
  </si>
  <si>
    <t>9555</t>
  </si>
  <si>
    <t>Dod+mont vnitřní látkové rolety   kompletní prvek OV56, viz výpis ostatní výrobky D1-02-01/043</t>
  </si>
  <si>
    <t>9556</t>
  </si>
  <si>
    <t>Dod+mont vnitřní hliníkové žaluzie   kompletní prvek OV52, viz výpis ostatní výrobky D1-02-01/043</t>
  </si>
  <si>
    <t>9557</t>
  </si>
  <si>
    <t>Dod+mont práškový hasící přístroj vč.kotvení   kompletní prvek OV57, viz výpis ostatní výrobky D1-02-01/043</t>
  </si>
  <si>
    <t>9558</t>
  </si>
  <si>
    <t>Dod+mont sněhový hasící přístroj vč.kotvení   kompletní prvek OV58, viz výpis ostatní výrobky D1-02-01/043</t>
  </si>
  <si>
    <t>9559</t>
  </si>
  <si>
    <t>Dod+mont CO2 hasící přístroj vč.kotvení   kompletní prvek OV59, viz výpis ostatní výrobky D1-02-01/043</t>
  </si>
  <si>
    <t>9560</t>
  </si>
  <si>
    <t>Dod+mont klíčový trezor požární ochrany   kompletní prvek OV60, viz výpis ostatní výrobky D1-02-01/043</t>
  </si>
  <si>
    <t>9561</t>
  </si>
  <si>
    <t>Dod+mont šachta závlah   kompletní prvek OV61, viz výpis ostatní výrobky D1-02-01/043</t>
  </si>
  <si>
    <t>9562</t>
  </si>
  <si>
    <t>Dod+mont vertikální zahrada-zelená stěna   kompletní prvek OV62, viz výpis ostatní výrobky D1-02-01/043</t>
  </si>
  <si>
    <t>9590</t>
  </si>
  <si>
    <t>Dod+mont hliníkové lamely na fasádě viz v.č. D1-02-01/046</t>
  </si>
  <si>
    <t>sada</t>
  </si>
  <si>
    <t>vč.nastavitelných kotev a kotvení</t>
  </si>
  <si>
    <t>vč.spojovacího materiálu</t>
  </si>
  <si>
    <t>vč.konstrukce držáků lamel</t>
  </si>
  <si>
    <t>veškerý spojovací materiál nerez</t>
  </si>
  <si>
    <t>9591</t>
  </si>
  <si>
    <t>Dod+mont přechodové lišty z broušené nerez    L1</t>
  </si>
  <si>
    <t>1pp : 3*1</t>
  </si>
  <si>
    <t>1np : 20*1+2*2</t>
  </si>
  <si>
    <t>2np : 13*1+9*1,5</t>
  </si>
  <si>
    <t>3np : 43*1</t>
  </si>
  <si>
    <t>4np : 19*1+1*2</t>
  </si>
  <si>
    <t>9592</t>
  </si>
  <si>
    <t>Dod+mont přechodové lišty z broušené nerez    L2</t>
  </si>
  <si>
    <t>1pp : 15*1+2*1,5+7*2</t>
  </si>
  <si>
    <t>1np : 7*1</t>
  </si>
  <si>
    <t>2np : 34*1+3*1,5</t>
  </si>
  <si>
    <t>3np : 3*1</t>
  </si>
  <si>
    <t>4np : 6*1</t>
  </si>
  <si>
    <t>998012023R00</t>
  </si>
  <si>
    <t>Přesun hmot pro budovy s nosnou konstr. monolit. výšky přes 12 do 24 m</t>
  </si>
  <si>
    <t>přesun hmot pro budovy občanské výstavby (JKSO 801), budovy pro bydlení (JKSO 803) budovy pro výrobu a služby (JKSO 812) s nosnou svislou konstrukcí monolitickou betonovou tyčovou nebo plošnou</t>
  </si>
  <si>
    <t>711111001R00</t>
  </si>
  <si>
    <t>Provedení izolace proti zemní vlhkosti natěradly za studena na ploše vodorovné nátěrem penetračním, 1 x nátěr, materiál ve specifikaci</t>
  </si>
  <si>
    <t>800-711</t>
  </si>
  <si>
    <t>P31 kotelna 4np : 14,65+(2,4+6,25)*2*0,3</t>
  </si>
  <si>
    <t>711141559R00</t>
  </si>
  <si>
    <t xml:space="preserve">Provedení izolace proti zemní vlhkosti pásy přitavením vodorovná, 1 vrstva, bez dodávky izolačních pásů,  </t>
  </si>
  <si>
    <t>711171559R00</t>
  </si>
  <si>
    <t xml:space="preserve">Provedení izolace proti zemní vlhkosti termoplasty vodorovné, volně položené, bez dodávky fólie,  </t>
  </si>
  <si>
    <t>vč.všech detailů a spojů</t>
  </si>
  <si>
    <t>19,6*49,7+33,4*17,2+6,7*18,85+(8,4+8,1)*0,8</t>
  </si>
  <si>
    <t>(1,7*2,65+2,4*1,45*2)*2+3*0,3+7,4*3,1</t>
  </si>
  <si>
    <t>2,5*0,85+7,6*1,45*2+1,1*(2,5*7+3,2*5)*2</t>
  </si>
  <si>
    <t>(53,3+17+20,2+34)*0,3</t>
  </si>
  <si>
    <t>venkovní schodiště : 5</t>
  </si>
  <si>
    <t>spoje : 1875,08*0,05</t>
  </si>
  <si>
    <t>711172559R00</t>
  </si>
  <si>
    <t xml:space="preserve">Provedení izolace proti zemní vlhkosti termoplasty svislé, volně položené, bez dodávky fólie,  </t>
  </si>
  <si>
    <t>šachty : 2,675*4*2,35+(2,2+2,9)*2*2,2</t>
  </si>
  <si>
    <t>(2+2,15)*2*0,95</t>
  </si>
  <si>
    <t>kanály : (2,7+10,7+2,6+1,9+1,7+3,65+1,25)*0,6</t>
  </si>
  <si>
    <t>(0,55+3,9+2,35+2,15+2,75+1,2+1,3)*1,4</t>
  </si>
  <si>
    <t>(4,05*2+3,65)*1,05+3,65*0,5</t>
  </si>
  <si>
    <t>(8,2+0,95+1,95+2,15+1,7)*1,2</t>
  </si>
  <si>
    <t>zlomy : 15*0,35</t>
  </si>
  <si>
    <t>vjezd : 7,1*(0,35+0,6+0,4*2+0,45*2+0,55)</t>
  </si>
  <si>
    <t>nepodskl.část : (15,45*2+18,8)*1,25+18,8*3,85</t>
  </si>
  <si>
    <t>patky : (2,5*7+3,2*5)*2*0,9</t>
  </si>
  <si>
    <t>vzt+diesel : (0,9+7,5+0,9+6)*2*0,6</t>
  </si>
  <si>
    <t>budova : 19,6*1,4+15,85*2*1,65</t>
  </si>
  <si>
    <t>(16,95+1,45*2+33,85+8,4+1,65*2+0,4*2)*4,7</t>
  </si>
  <si>
    <t>(45+1,65*2+0,3+3,1*2+20,2+1,7)*4,35</t>
  </si>
  <si>
    <t>25*4,25</t>
  </si>
  <si>
    <t>vjezd : 18,85*((1,45+4,35)/2+(1,45+4,05)/2)</t>
  </si>
  <si>
    <t>přípočet schody,vstupy : (1,35*2+7,4)*1,2+0,8*0,65*4+10</t>
  </si>
  <si>
    <t>spoje : 1324,77*0,05</t>
  </si>
  <si>
    <t>711191171R00</t>
  </si>
  <si>
    <t>Provedení izolace proti zemní vlhkosti ostatní vodorovné uložení, podkladní textilie, bez dodávky materiálu</t>
  </si>
  <si>
    <t>Položka pořadí 363 : 1968,83400</t>
  </si>
  <si>
    <t>711191271R00</t>
  </si>
  <si>
    <t>Provedení izolace proti zemní vlhkosti ostatní svislé uložení, podkladní textilie, bez dodávky materiálu</t>
  </si>
  <si>
    <t>Položka pořadí 364 : 1391,00850</t>
  </si>
  <si>
    <t>711212002R00</t>
  </si>
  <si>
    <t>Izolace proti netlakové vodě - nátěry a stěrky stěrka hydroizolační  proti vlhkosti</t>
  </si>
  <si>
    <t>dvouvrstvá</t>
  </si>
  <si>
    <t>vč.broušení podkladu</t>
  </si>
  <si>
    <t>vodor P4+P31 : (21,15+14,65)*1,02</t>
  </si>
  <si>
    <t>svis 1pp : ((1,55+1)*2-0,7)*2,1</t>
  </si>
  <si>
    <t>(1,55+0,9+1,5+2,05*2+2,2+0,9*3+1,8*3+1,85+0,8+2*2)*2*0,2</t>
  </si>
  <si>
    <t>((3,9+2,45+0,4*2)*2-0,9)*2,1</t>
  </si>
  <si>
    <t>2np : 1*4*2,7+0,9*6*2,7</t>
  </si>
  <si>
    <t>3np : 1*2*2,7</t>
  </si>
  <si>
    <t>4np : (2,4+6,45)*2*0,2</t>
  </si>
  <si>
    <t>1*2*2,7</t>
  </si>
  <si>
    <t>711212601R00</t>
  </si>
  <si>
    <t>Izolace proti netlakové vodě - nátěry a stěrky doplňky_x000D_
 těsnicí pás do spoje podlaha stěna š 120 mm</t>
  </si>
  <si>
    <t>vod 1pp : (1,55+1+1,55+0,9+1,5+2,05*2+2,2+0,9*3+1,8*3+1,85+0,8+2*2+3,9+2,45+0,4*2)*2</t>
  </si>
  <si>
    <t>2np-4np : 1*8+0,9*6</t>
  </si>
  <si>
    <t>svis : 2,1*10+0,2*36+2,7*(6+2)</t>
  </si>
  <si>
    <t>711823121R00</t>
  </si>
  <si>
    <t>Ochrana konstrukcí nopovou fólií svisle,  , včetně dodávky fólie</t>
  </si>
  <si>
    <t>(2,5*10+3,2*2)*2*0,9</t>
  </si>
  <si>
    <t>(2,5*10+3,2*2)*1,1</t>
  </si>
  <si>
    <t>(1,7+2,65)*(2,05+3,65)</t>
  </si>
  <si>
    <t>18,85*2,5+(18,85-2,65)*2,65</t>
  </si>
  <si>
    <t>ostaní a schodiště : 25</t>
  </si>
  <si>
    <t>71101</t>
  </si>
  <si>
    <t>Dod hydroizolační folie HDPE tl.1,5mm</t>
  </si>
  <si>
    <t>Položka pořadí 363 : 1968,83400*1,15</t>
  </si>
  <si>
    <t>Položka pořadí 364 : 1391,00850*1,2</t>
  </si>
  <si>
    <t>71102</t>
  </si>
  <si>
    <t>Dod+mont bentonitová rohož tl.20mm</t>
  </si>
  <si>
    <t>711212001R2</t>
  </si>
  <si>
    <t>Hydroizolační povlak - nátěr dvojnásobný, krystalická hydroizolace</t>
  </si>
  <si>
    <t>přečerpávací jímka : 2*1,4+(2+1,4)*2*2</t>
  </si>
  <si>
    <t>71171301</t>
  </si>
  <si>
    <t>Dod+mont ochrana izolace polystyrenem XPS tl.50mm vč.montážního materiálu</t>
  </si>
  <si>
    <t>(29,15+17,25+23,6)*3,05</t>
  </si>
  <si>
    <t>(3,1*2+7,5)*4</t>
  </si>
  <si>
    <t>(1,35*2+7,5)*0,9</t>
  </si>
  <si>
    <t>(1,45*4+2,5*2)*4,4</t>
  </si>
  <si>
    <t>(1,45*2+7,7)*4,4</t>
  </si>
  <si>
    <t>371,64*0,03</t>
  </si>
  <si>
    <t>71171302</t>
  </si>
  <si>
    <t>2,1*2,6</t>
  </si>
  <si>
    <t>1,45*2,5*2</t>
  </si>
  <si>
    <t>7,7*1,45</t>
  </si>
  <si>
    <t>71171303</t>
  </si>
  <si>
    <t>Dod+mont ochrana izolace polystyrenem XPS tl.100mm vč.montážního materiálu</t>
  </si>
  <si>
    <t>19,6*3,85+(9+1,4+0,1*2)*2,9</t>
  </si>
  <si>
    <t>(24,85+7,95+1,4+16,45-2,45*2+0,6*0,1*2)*3,4</t>
  </si>
  <si>
    <t>(29,15+17,25+23,6)*0,6</t>
  </si>
  <si>
    <t>304,158*0,03</t>
  </si>
  <si>
    <t>71171304</t>
  </si>
  <si>
    <t>Dod+mont ochrana izolace polystyrenem XPS tl.120mm vč.montážního materiálu</t>
  </si>
  <si>
    <t>viz řez 9-9 : (8,4+8,1)*0,8</t>
  </si>
  <si>
    <t>71171305</t>
  </si>
  <si>
    <t>Dod+mont ochrana izolace polystyrenem XPS tl.140mm vč.montážního materiálu</t>
  </si>
  <si>
    <t>nepodskl : (19,6+15,85*2+0,1*2)*0,9</t>
  </si>
  <si>
    <t>podsklep : (9+1,4+0,1*2)*0,6</t>
  </si>
  <si>
    <t>(24,85+7,95+1,4+16,45-2,45*2+0,6+0,1*2)*0,6</t>
  </si>
  <si>
    <t>přípočet širší 1np : (53,3+17+20,2+34)*0,3</t>
  </si>
  <si>
    <t>117,99*0,03</t>
  </si>
  <si>
    <t>71171306</t>
  </si>
  <si>
    <t>Dod+mont ochrana izolace polystyrenem XPS tl.200mm vč.montážního materiálu, (zatažení fasády pod terén)</t>
  </si>
  <si>
    <t>neposdkl : 20*0,2+16,05*0,45*2</t>
  </si>
  <si>
    <t>podsklep : 9*2*0,85+(7,95*2+1,4)*0,5</t>
  </si>
  <si>
    <t>(17,1+16,6+0,6+29,3+17,6+1,7)*0,4</t>
  </si>
  <si>
    <t>23,6*0,3+0,8*0,4*4</t>
  </si>
  <si>
    <t>83,915*0,03</t>
  </si>
  <si>
    <t>7119101</t>
  </si>
  <si>
    <t>Dod+mont nopová folie š.500mm zakrytí tep.izol v kačírku vč. ukončovací lišty</t>
  </si>
  <si>
    <t>11163111R</t>
  </si>
  <si>
    <t>lak asfaltový penetrační; bod hoření nad 40 °C; skupenství při 20°C  kapalné; hustota při 15°C 890 až 910 kg/m3; nerozpustný ve vodě; hořlavý; zpracování za studena; černý</t>
  </si>
  <si>
    <t>Položka pořadí 361 : 19,84000*0,4</t>
  </si>
  <si>
    <t>28323132R</t>
  </si>
  <si>
    <t>fólie izolační zemní protiradonová, drenážní, ochranná; tloušťka 0,60 mm; výška nopů 8,0 mm; HDPE</t>
  </si>
  <si>
    <t>Položka pořadí 369 : 230,91000*1,15</t>
  </si>
  <si>
    <t>62852251R</t>
  </si>
  <si>
    <t>pás izolační z modifikovaného asfaltu natavitelný; nosná vložka polyesterové rouno; horní strana jemný minerální posyp; spodní strana PE fólie; tl. 4,0 mm</t>
  </si>
  <si>
    <t>Položka pořadí 362 : 19,84000*1,15</t>
  </si>
  <si>
    <t>69366199R</t>
  </si>
  <si>
    <t>geotextilie PP; funkce separační, ochranná, výztužná, filtrační; plošná hmotnost 500 g/m2; zpevněná oboustranně</t>
  </si>
  <si>
    <t>Položka pořadí 365 : 1968,83400*1,1</t>
  </si>
  <si>
    <t>Položka pořadí 366 : 1391,00850*1,1</t>
  </si>
  <si>
    <t>998711203R00</t>
  </si>
  <si>
    <t>Přesun hmot pro izolace proti vodě svisle do 60 m</t>
  </si>
  <si>
    <t>50 m vodorovně měřeno od těžiště půdorysné plochy skládky do těžiště půdorysné plochy objektu</t>
  </si>
  <si>
    <t>712311101R00</t>
  </si>
  <si>
    <t>Povlakové krytiny střech do 10° za studena nátěrem 1 x, penetračním nebo asfaltovým lakem, bez dodávky materiálu</t>
  </si>
  <si>
    <t>vč.vytažení</t>
  </si>
  <si>
    <t>S1a+S1b : 15,3*32,75+(15,3+32,75)*2*0,65</t>
  </si>
  <si>
    <t>S1c : 3,8*3,2+5,4*2,5+(9,2+3,2)*2*0,8</t>
  </si>
  <si>
    <t>S2+S2b : 14,2*44,4+16,2*(7,7+3,3)+(55,4+16,2)*2*0,65+4*0,5*2</t>
  </si>
  <si>
    <t>S3a+S3b : (49,7+0,5*2)*2,75+0,4*3*5*0,5</t>
  </si>
  <si>
    <t>(35,55+0,5*2)*2*2,75+0,4*3*8*0,5</t>
  </si>
  <si>
    <t>712341559R00</t>
  </si>
  <si>
    <t>Povlakové krytiny střech do 10° pásy přitavením v celé ploše, 1 vrstva, bez dodávky pásu</t>
  </si>
  <si>
    <t>Položka pořadí 385 : 1863,05000</t>
  </si>
  <si>
    <t>712391171R00</t>
  </si>
  <si>
    <t>Povlakové krytiny střech do 10° ostatní textilie podkladní, 1 vrstva, bez dodávky textílie</t>
  </si>
  <si>
    <t>S1a+S1b : 16,3*33,15+(15,3+32,75)*2*0,6</t>
  </si>
  <si>
    <t>S1c : 9,45*2,75+(9,2+3,2)*2*0,6</t>
  </si>
  <si>
    <t>S2+S2b : 15,1*45+17,1*10,8+(55,4+16,2)*2*0,6+(0,8+0,45)*2*0,6+(3,2+1,4)*2*0,4+4*0,4*2</t>
  </si>
  <si>
    <t>S3a+S3b : (49,3+0,3*2)*2,85+(0,7+0,9*2)*5*0,3</t>
  </si>
  <si>
    <t>(35,35+0,3)*2+2,85+(0,7+0,9*2)*8*0,3</t>
  </si>
  <si>
    <t>712391172R00</t>
  </si>
  <si>
    <t>Povlakové krytiny střech do 10° ostatní textilie ochranná, 1 vrstva, bez dodávky textílie</t>
  </si>
  <si>
    <t>S2 poch.chodníky : 190*1</t>
  </si>
  <si>
    <t>S1a+S1b : 15*32,5+(15+32,5)*2*0,45</t>
  </si>
  <si>
    <t>7120121</t>
  </si>
  <si>
    <t>MOntáž hydroizolační folie střech vč.všech detailů a systémových prvků, vč.montážního materiálu vč.kotev a kotvení</t>
  </si>
  <si>
    <t>S2 : 190*1</t>
  </si>
  <si>
    <t>přípočet na detaily : 2013,4675*0,1</t>
  </si>
  <si>
    <t>7120122</t>
  </si>
  <si>
    <t>Dodávka hydroizolační folie pro vegetační střechy tl.1,5mm vč.všech detailů a systémových prvků</t>
  </si>
  <si>
    <t>det : 824,12*0,1</t>
  </si>
  <si>
    <t>ztrátné,prořez : 906,532*0,15</t>
  </si>
  <si>
    <t>7120123</t>
  </si>
  <si>
    <t>Dodávka hydroizolační folie tl.1,8mm vč.všech detailů a systémových prvků</t>
  </si>
  <si>
    <t>det : 1189,3475*0,1</t>
  </si>
  <si>
    <t>1308,28225*0,15</t>
  </si>
  <si>
    <t>7120124</t>
  </si>
  <si>
    <t>Dod separ.sklovláknitý vlies 120g/m2</t>
  </si>
  <si>
    <t>přesahy : 1308,28225*0,1</t>
  </si>
  <si>
    <t>7120125</t>
  </si>
  <si>
    <t>Dod geotextilie z PP  300g/m2</t>
  </si>
  <si>
    <t>přesahy : 906,532*0,1</t>
  </si>
  <si>
    <t>7120126</t>
  </si>
  <si>
    <t>Dod geotextilie z PP  500g/m2</t>
  </si>
  <si>
    <t>det : 864,9875*0,1</t>
  </si>
  <si>
    <t>přesahy : 951,48625*0,1</t>
  </si>
  <si>
    <t>71202</t>
  </si>
  <si>
    <t>Dod+mont OSB desky tl.12mm viz skl.S2 pochůzí chodníky</t>
  </si>
  <si>
    <t>190*1*1,08</t>
  </si>
  <si>
    <t>71203</t>
  </si>
  <si>
    <t>Dod+mont akumulační vrstvy spec.nopové folie s peforací na horním povrchu vč.výplně násypem, fr.8-16mm tl.60mm (zelená střecha)</t>
  </si>
  <si>
    <t>S1a+S1b : 15*32,5</t>
  </si>
  <si>
    <t>487,5*0,1</t>
  </si>
  <si>
    <t>71231</t>
  </si>
  <si>
    <t>Dod geotextilie z PP  200g/m2</t>
  </si>
  <si>
    <t>Položka pořadí 389 : 530,25000*1,1</t>
  </si>
  <si>
    <t>71232</t>
  </si>
  <si>
    <t>Dod+mont nopové folie v.25mm systém pro zelekné střechy s horní perforací</t>
  </si>
  <si>
    <t>S2a : (49,3-(10,6+3,6))*1,75</t>
  </si>
  <si>
    <t>(35,35-(10,6+4,1)+35,35-4,1)*1,75</t>
  </si>
  <si>
    <t>152,25*0,1</t>
  </si>
  <si>
    <t>Položka pořadí 385 : 1863,05000*0,4</t>
  </si>
  <si>
    <t>Položka pořadí 386 : 1863,05000*1,15</t>
  </si>
  <si>
    <t>998712203R00</t>
  </si>
  <si>
    <t>Přesun hmot pro povlakové krytiny v objektech výšky přes 12 do 24 m</t>
  </si>
  <si>
    <t>50 m vodorovně</t>
  </si>
  <si>
    <t>713121111R00</t>
  </si>
  <si>
    <t>Montáž tepelné izolace podlah  jednovrstvá, bez dodávky materiálu</t>
  </si>
  <si>
    <t>800-713</t>
  </si>
  <si>
    <t>P2+P3+P6+P7+P10+P11+P14a+P14b+P22+P23+P25+P28+P29+P31 : (37,45+64,95+21,15+91,5+317,75+103,25+461,05+38+124,15+86,1+397+19,95+460,8+32+14,65)*1,02</t>
  </si>
  <si>
    <t>P32+P33a+P33b : (28,5+187,4+85,65)*1,02</t>
  </si>
  <si>
    <t>P14b+P25+P28 jsou ve dvouvrstvých : -(124,15+19,95+460,8)*1,02</t>
  </si>
  <si>
    <t>713121121R00</t>
  </si>
  <si>
    <t>Montáž tepelné izolace podlah  dvouvrstvá, bez dodávky materiálu</t>
  </si>
  <si>
    <t>P14b+P25+P28 : (124,15+19,95+460,8)*1,02</t>
  </si>
  <si>
    <t>713191100R00</t>
  </si>
  <si>
    <t>Izolace tepelné běžných konstrukcí - doplňky položení izolační fólie, nosný materiál ve specifikaci</t>
  </si>
  <si>
    <t>(37,45+64,95+91,5+317,75+32+14,65+85,65)*1,02</t>
  </si>
  <si>
    <t>713001</t>
  </si>
  <si>
    <t>Dod XPS 300kpa  tl.20mm</t>
  </si>
  <si>
    <t>P4+P11 : (21,15+461,05)*1,02*1,03</t>
  </si>
  <si>
    <t>713002</t>
  </si>
  <si>
    <t>Dod XPS 300kpa  tl.30mm</t>
  </si>
  <si>
    <t>P10+P23 : (13,25+397)*1,02*1,03</t>
  </si>
  <si>
    <t>713003</t>
  </si>
  <si>
    <t>Dod XPS 300kpa  tl.40mm</t>
  </si>
  <si>
    <t>P29+P32 : (32+28,5)*1,02*1,03</t>
  </si>
  <si>
    <t>713004</t>
  </si>
  <si>
    <t>Dod XPS 300kpa  tl.60mm</t>
  </si>
  <si>
    <t>P22+P33a : (86,1+187,4)*1,02*1,03</t>
  </si>
  <si>
    <t>713005</t>
  </si>
  <si>
    <t>Dod XPS 300kpa  tl.80mm</t>
  </si>
  <si>
    <t>P32+P33a+P33b 2x : (28,5+187,4+85,65*2)*1,02*1,03</t>
  </si>
  <si>
    <t>713006</t>
  </si>
  <si>
    <t>Dod XPS 500kpa  tl.50mm</t>
  </si>
  <si>
    <t>P7 : 317,75*1,02*1,03</t>
  </si>
  <si>
    <t>551,65*1,02*1,03</t>
  </si>
  <si>
    <t>713007</t>
  </si>
  <si>
    <t>Dod XPS 500kpa  tl.60mm</t>
  </si>
  <si>
    <t>P2+P3+P3 : (37,45+64,95+91,5)*1,02*1,03</t>
  </si>
  <si>
    <t>713008</t>
  </si>
  <si>
    <t>Dod XPS 500kpa  tl.80mm</t>
  </si>
  <si>
    <t>P31 : 14,65*1,02*1,03</t>
  </si>
  <si>
    <t>713009</t>
  </si>
  <si>
    <t>Dod EPS 200 tl. 80mm</t>
  </si>
  <si>
    <t>P14a : 38*1,03*1,03</t>
  </si>
  <si>
    <t>713010</t>
  </si>
  <si>
    <t>Dod EPS 200 tl. 60mm</t>
  </si>
  <si>
    <t>P14b+P25+P28 : (124,15+19,95+460,8)*1,02*1,03</t>
  </si>
  <si>
    <t>713011</t>
  </si>
  <si>
    <t>Dod EPS elastifik T4000 tl.20mm</t>
  </si>
  <si>
    <t>713012</t>
  </si>
  <si>
    <t>Dod separační folie tl.0,2mm</t>
  </si>
  <si>
    <t>(37,45+64,95+91,5+317,75+32+14,65+85,65)*1,02*1,1</t>
  </si>
  <si>
    <t>713013</t>
  </si>
  <si>
    <t>Dod separační folie tl.0,8mm</t>
  </si>
  <si>
    <t>P1 : 551,65*1,02*1,1</t>
  </si>
  <si>
    <t>713191221R02</t>
  </si>
  <si>
    <t>Dilatační pásek podél stěn výšky 38-200 mm vč.dodávky  XPS tl.10mm</t>
  </si>
  <si>
    <t>(5842,35-28,5)*1,1</t>
  </si>
  <si>
    <t>71330</t>
  </si>
  <si>
    <t>Dod+mont KZS horní hrany atiky XPS tl.140mm</t>
  </si>
  <si>
    <t>stř.3np : (16,3+33,35+35,35)*0,7</t>
  </si>
  <si>
    <t>stř.4np : (55,8*2+17,1)*0,7</t>
  </si>
  <si>
    <t>71331</t>
  </si>
  <si>
    <t>Dod+mont KZS vnitřní hrany atiky XPS tl.140mm</t>
  </si>
  <si>
    <t>stř.3np : (15,3+32,75+34,75)*0,8+2*0,4</t>
  </si>
  <si>
    <t>stř.4np výlez : (3,2+1,4)*2*0,5</t>
  </si>
  <si>
    <t>71332</t>
  </si>
  <si>
    <t>Dod+mont KZS vnitřní hrany atiky XPS tl.180mm</t>
  </si>
  <si>
    <t>stř.4np : (55,4*2+16,2*2)*0,8</t>
  </si>
  <si>
    <t>71333</t>
  </si>
  <si>
    <t>Dod+mont KZS vnitřní hrany atiky XPS tl.200mm</t>
  </si>
  <si>
    <t>3np terasy u zdi : (49,7+1,95*2+35,55*2)*0,35</t>
  </si>
  <si>
    <t>4np terasa : (9,1+2+6,1)*0,35</t>
  </si>
  <si>
    <t>71334</t>
  </si>
  <si>
    <t>Dod+mont KZS vnitřní hrany a horní hrany atiky XPS tl.100mm</t>
  </si>
  <si>
    <t>terasa 4np : (9,4+0,7+1,2)*(0,6*2+0,4)</t>
  </si>
  <si>
    <t>obklad výustního obj. na střeše detail  v.č.18 : (0,8+0,45)*2*0,8+0,8*0,45</t>
  </si>
  <si>
    <t>71340</t>
  </si>
  <si>
    <t>Mont tep.izolace střechy (lepená nebo kotvená) vč.montážního materiálu</t>
  </si>
  <si>
    <t>S1a+S1b : 15,3*32,75*2</t>
  </si>
  <si>
    <t>S1c : (3,8+3,2+5,4*2,5)*2</t>
  </si>
  <si>
    <t>S2+S2b : (14,2*44,4+16,2*(7,7+3,3-0,6)+(4*2+3,5)*0,5)*2</t>
  </si>
  <si>
    <t>S3a+S3b : (49,7+35,55*2)*1,8*1</t>
  </si>
  <si>
    <t>S2xps : 16,2*0,6</t>
  </si>
  <si>
    <t>71341</t>
  </si>
  <si>
    <t>Montáž spádových klínů kotvených vč. montážního materiálu</t>
  </si>
  <si>
    <t>71342</t>
  </si>
  <si>
    <t>Dod tep.izolace střechy EPS 200S tl.100mm</t>
  </si>
  <si>
    <t>S1c : (3,8+3,2+5,4*2,5)*1*1,03</t>
  </si>
  <si>
    <t>71343</t>
  </si>
  <si>
    <t>Dod tep.izolace střechy EPS 200S tl.120mm</t>
  </si>
  <si>
    <t>S1a+S1b : 15,3*32,75*2*1,03</t>
  </si>
  <si>
    <t>S2+S2b : (14,2*44,4+16,2*(7,7+3,3-0,6)+(4*2+3,5)*0,5)*1*1,03</t>
  </si>
  <si>
    <t>71344</t>
  </si>
  <si>
    <t>Dod tep.izolace střechy EPS 200S tl.140mm</t>
  </si>
  <si>
    <t>71345</t>
  </si>
  <si>
    <t>Dod tep.izolace střechy XPS  tl.160mm</t>
  </si>
  <si>
    <t>S3a+S3b : (49,7+35,55*2)*1,8*1*1,03</t>
  </si>
  <si>
    <t>71346</t>
  </si>
  <si>
    <t>Dod tep.izolace střechy XPS  tl.230mm</t>
  </si>
  <si>
    <t>S2xps : 16,2*0,6*1,03</t>
  </si>
  <si>
    <t>71347</t>
  </si>
  <si>
    <t>Dod tep.izolace střechy XPS spádové klíny tl.100-140mm</t>
  </si>
  <si>
    <t>71348</t>
  </si>
  <si>
    <t>Dod+mont tep.izolace PIR tl.110-160</t>
  </si>
  <si>
    <t>řezy E-E,F-F,G-G pro skladby S3a+S3b : 0,4*2*1,95*1,05</t>
  </si>
  <si>
    <t>0,7*2*1,9*1,05</t>
  </si>
  <si>
    <t>71349</t>
  </si>
  <si>
    <t>Dod+mont výplň minerální vatou mezi ŽB konstrucí</t>
  </si>
  <si>
    <t>viz detail u dveří : 0,4*4*2*0,14</t>
  </si>
  <si>
    <t>viz řez 9-9 ndpraží : (0,25+0,25)*(7,7+7,9)*0,25</t>
  </si>
  <si>
    <t>71350</t>
  </si>
  <si>
    <t>Dod+mont výplň miner. vatou mezi oknem a ŽB konstrukcí MW tl.140mm viz.detail 5</t>
  </si>
  <si>
    <t>(3,5*6+3,6*10+3,5*24+4,4*7+1,6*2)*0,225</t>
  </si>
  <si>
    <t>71351</t>
  </si>
  <si>
    <t>Dod+mont zateplení nadpraží oken 4np MW tl.50mm viz detail 7 vč.perlinky a tmele</t>
  </si>
  <si>
    <t>(3,5*6+5,05+1,1+3,5*11+3,65*2)*0,2</t>
  </si>
  <si>
    <t>71360</t>
  </si>
  <si>
    <t>Dod+mont systémové desky podlahového topení celk.tl.58mm,deska33mm, EPS s nopy,potažená PE folií</t>
  </si>
  <si>
    <t>P4+P10+P11+P12+P13+P14a+P14b+P23+P24a+P24b+P25+P26+P27+P28+P32+P33a : (21,15+103,25+461,05+485,8+101,6+38+124,15+397+473+21,55+19,95+574,2+820,35+460,8+28,5+187,4)*1,05</t>
  </si>
  <si>
    <t>998713203R00</t>
  </si>
  <si>
    <t>Přesun hmot pro izolace tepelné v objektech výšky do 24 m</t>
  </si>
  <si>
    <t>763201</t>
  </si>
  <si>
    <t>Dod+mont kompletní konstrukce podhledu SDK EI 60min</t>
  </si>
  <si>
    <t>suterén : (2+1*2)*1,75</t>
  </si>
  <si>
    <t>7*0,05</t>
  </si>
  <si>
    <t>763202</t>
  </si>
  <si>
    <t>Dod+mont kompletní konstrukce podhledu volně zavěšeného minerálního postupně svěšený</t>
  </si>
  <si>
    <t>vč.všech detailů</t>
  </si>
  <si>
    <t>viz.v.č. D1-02-01/31</t>
  </si>
  <si>
    <t>1np : 215</t>
  </si>
  <si>
    <t>detaily,prořez : 215*0,1</t>
  </si>
  <si>
    <t>763203</t>
  </si>
  <si>
    <t>Dod+mont kompletní konstrukce podhledu rastrového minerálního,kazetového,akustického, 600/600</t>
  </si>
  <si>
    <t>viz.v.č. D1-02-01/31-34</t>
  </si>
  <si>
    <t>430+352+803+418</t>
  </si>
  <si>
    <t>detaily,prořez : 2003*0,1</t>
  </si>
  <si>
    <t>7632031</t>
  </si>
  <si>
    <t>Dod+mont kompletní konstrukce podhledu rastrového minerálního,kazetového,akustického, 1200/600</t>
  </si>
  <si>
    <t>314+41+62+59</t>
  </si>
  <si>
    <t>deily,prořez : 476*0,1</t>
  </si>
  <si>
    <t>763204</t>
  </si>
  <si>
    <t>Dod+mont kompletní konstrukce podhledu rastrového minerálního,kazetového,impregnovaný, 600/600</t>
  </si>
  <si>
    <t>120+110+36+38</t>
  </si>
  <si>
    <t>suterén : 8,9+10,55</t>
  </si>
  <si>
    <t>deily,prořez : 323,45*0,1</t>
  </si>
  <si>
    <t>763205</t>
  </si>
  <si>
    <t>Dod+mont kompletní konstrukce podhledu  ze solo prvků</t>
  </si>
  <si>
    <t>1np : 275</t>
  </si>
  <si>
    <t>detaily,prořez : 275*0,1</t>
  </si>
  <si>
    <t>763206</t>
  </si>
  <si>
    <t>Dod+mont kompletní konstrukce podhledu velkoformátového bezrámového demontovatelného, na chodbách</t>
  </si>
  <si>
    <t>viz.v.č. D1-02-01/32-34</t>
  </si>
  <si>
    <t>2np : 200</t>
  </si>
  <si>
    <t>3np : 157</t>
  </si>
  <si>
    <t>4np : 82</t>
  </si>
  <si>
    <t>detaily,prořez : 439*0,1</t>
  </si>
  <si>
    <t>7632061</t>
  </si>
  <si>
    <t>Dod+mont kompletní konstrukce podhledu velkoformátového bezrámového demontovatelného, v ploše</t>
  </si>
  <si>
    <t>2+3+4np : 65+60+35</t>
  </si>
  <si>
    <t>detaily,prořez : 160*0,1</t>
  </si>
  <si>
    <t>763207</t>
  </si>
  <si>
    <t>Dod+mont kompletní konstrukce podhledu plného hladkého SDK</t>
  </si>
  <si>
    <t>1np : 90</t>
  </si>
  <si>
    <t>2np : 166</t>
  </si>
  <si>
    <t>3np : 66</t>
  </si>
  <si>
    <t>4np : 108</t>
  </si>
  <si>
    <t>detaily,prořez : 430*0,1</t>
  </si>
  <si>
    <t>763208</t>
  </si>
  <si>
    <t>Dod+mont kompletní konstrukce podhledu plného hladkého SDK impregnovaný</t>
  </si>
  <si>
    <t>2np : 12,5+13+3,85*0,3</t>
  </si>
  <si>
    <t>26,655*0,1</t>
  </si>
  <si>
    <t>998762203R00</t>
  </si>
  <si>
    <t>Přesun hmot pro konstrukce tesařské v objektech výšky do 24 m</t>
  </si>
  <si>
    <t>800-762</t>
  </si>
  <si>
    <t>76401</t>
  </si>
  <si>
    <t>Dod+mont odvětrání výt.šachty kompletní prvek K1, viz.klempířké výrobky D1-02-01/044</t>
  </si>
  <si>
    <t>76402</t>
  </si>
  <si>
    <t>Dod+mont odvětrání šachty plynu kompletní prvek K2, viz.klempířké výrobky D1-02-01/044</t>
  </si>
  <si>
    <t>76403</t>
  </si>
  <si>
    <t>Dod+mont kontrukce pro vyústění kabelů  kompletní prvek K3, viz.klempířké výrobky D1-02-01/044</t>
  </si>
  <si>
    <t>76404</t>
  </si>
  <si>
    <t>Dod+mont odvodnění teras žlaby  kompletní prvek K4a, viz.klempířké výrobky D1-02-01/044</t>
  </si>
  <si>
    <t>76405</t>
  </si>
  <si>
    <t>Dod+mont odvodnění teras oplechování okapu  kompletní prvek K4b, viz.klempířké výrobky D1-02-01/044</t>
  </si>
  <si>
    <t>76406</t>
  </si>
  <si>
    <t>Dod+mont odvodnění teras žlaby  kompletní prvek K4c, viz.klempířké výrobky D1-02-01/044</t>
  </si>
  <si>
    <t>76407</t>
  </si>
  <si>
    <t>Dod+mont odvodnění teras oplechování okapu  kompletní prvek K4d, viz.klempířké výrobky D1-02-01/044</t>
  </si>
  <si>
    <t>76408</t>
  </si>
  <si>
    <t>Dod+mont dešťový svod dn100   kompletní prvek K5, viz.klempířké výrobky D1-02-01/044</t>
  </si>
  <si>
    <t>76409</t>
  </si>
  <si>
    <t>Dod+mont oplechování atiky    kompletní prvek K6, viz.klempířké výrobky D1-02-01/044</t>
  </si>
  <si>
    <t>76410</t>
  </si>
  <si>
    <t>Dod+mont oplechování přechodu zelené střechy    kompletní prvek K7, viz.klempířké výrobky D1-02-01/044</t>
  </si>
  <si>
    <t>76411</t>
  </si>
  <si>
    <t>Dod+mont oplechování atiky    kompletní prvek K8, viz.klempířké výrobky D1-02-01/044</t>
  </si>
  <si>
    <t>76412</t>
  </si>
  <si>
    <t>Dod+mont oplechování atiky    kompletní prvek K9, viz.klempířké výrobky D1-02-01/044</t>
  </si>
  <si>
    <t>76413</t>
  </si>
  <si>
    <t>Dod+mont plastová chránička     kompletní prvek K10, viz.klempířké výrobky D1-02-01/044</t>
  </si>
  <si>
    <t>76414</t>
  </si>
  <si>
    <t>Dod+mont oplechování uskočené fasády     kompletní prvek K11, viz.klempířké výrobky D1-02-01/044</t>
  </si>
  <si>
    <t>76415</t>
  </si>
  <si>
    <t>Dod+mont oplechování uskočené fasády     kompletní prvek K12, viz.klempířké výrobky D1-02-01/044</t>
  </si>
  <si>
    <t>76416</t>
  </si>
  <si>
    <t>Dod+mont oplechování trámů nad 3np     kompletní prvek K13, viz.klempířké výrobky D1-02-01/044</t>
  </si>
  <si>
    <t>76417</t>
  </si>
  <si>
    <t>Dod+mont oplechování masek nad 3np     kompletní prvek K14, viz.klempířké výrobky D1-02-01/044</t>
  </si>
  <si>
    <t>76418</t>
  </si>
  <si>
    <t>Dod+mont oplechování na šikmině      kompletní prvek K15, viz.klempířké výrobky D1-02-01/044</t>
  </si>
  <si>
    <t>76419</t>
  </si>
  <si>
    <t>Dod+mont oplechování u anglického dvorku      kompletní prvek K16, viz.klempířké výrobky D1-02-01/044</t>
  </si>
  <si>
    <t>76420</t>
  </si>
  <si>
    <t>Dod+mont oplechování u teras 3np      kompletní prvek K17, viz.klempířké výrobky D1-02-01/044</t>
  </si>
  <si>
    <t>76421</t>
  </si>
  <si>
    <t>Dod+mont oplechování  přepadového otvoru v atice      kompletní prvek K18, viz.klempířké výrobky D1-02-01/044</t>
  </si>
  <si>
    <t>76422</t>
  </si>
  <si>
    <t>Dod+mont oplechování napojení izolace na VZT potrubí      kompletní prvek K19, viz.klempířké výrobky D1-02-01/044</t>
  </si>
  <si>
    <t>76423</t>
  </si>
  <si>
    <t>Dod+mont oplechování pororoštu ve 3np-nerez      kompletní prvek K20, viz.klempířké výrobky D1-02-01/044</t>
  </si>
  <si>
    <t>998764203R00</t>
  </si>
  <si>
    <t>Přesun hmot pro konstrukce klempířské v objektech výšky do 24 m</t>
  </si>
  <si>
    <t>800-764</t>
  </si>
  <si>
    <t>700001</t>
  </si>
  <si>
    <t>Dod+mont vnitřní požární dveře 1500x2100 kompletní prvek P1, viz výpis dveří D1-02-01/041</t>
  </si>
  <si>
    <t>700002</t>
  </si>
  <si>
    <t>Dod+mont vnitřní požární dveře 1600x2100 kompletní prvek P2, viz výpis dveří D1-02-01/041</t>
  </si>
  <si>
    <t>700003</t>
  </si>
  <si>
    <t>Dod+mont vnitřní požární dveře 900x1970 kompletní prvek P3, viz výpis dveří D1-02-01/041</t>
  </si>
  <si>
    <t>700004</t>
  </si>
  <si>
    <t>Dod+mont vnitřní požární dveře 700x1970 kompletní prvek P4, viz výpis dveří D1-02-01/041</t>
  </si>
  <si>
    <t>700005</t>
  </si>
  <si>
    <t>Dod+mont vnitřní požární dveře 2000x2100 kompletní prvek P5, viz výpis dveří D1-02-01/041</t>
  </si>
  <si>
    <t>700006</t>
  </si>
  <si>
    <t>Dod+mont vnitřní požární dveře 900x2100 kompletní prvek P6, viz výpis dveří D1-02-01/041</t>
  </si>
  <si>
    <t>700007</t>
  </si>
  <si>
    <t>Dod+mont vnitřní požární dveře 1600x2100 kompletní prvek P7, viz výpis dveří D1-02-01/041</t>
  </si>
  <si>
    <t>700008</t>
  </si>
  <si>
    <t>Dod+mont vnitřní požární dveře 700x2100 kompletní prvek P8, viz výpis dveří D1-02-01/041</t>
  </si>
  <si>
    <t>700009</t>
  </si>
  <si>
    <t>Dod+mont vnitřní požární dveře 800x2100 kompletní prvek P9, viz výpis dveří D1-02-01/041</t>
  </si>
  <si>
    <t>700010</t>
  </si>
  <si>
    <t>Dod+mont vnitřní požární dveře 900x2100 kompletní prvek P10, viz výpis dveří D1-02-01/041</t>
  </si>
  <si>
    <t>700011</t>
  </si>
  <si>
    <t>Dod+mont vnitřní požární dveře 700x2000 kompletní prvek P11, viz výpis dveří D1-02-01/041</t>
  </si>
  <si>
    <t>700012</t>
  </si>
  <si>
    <t>Dod+mont požární stěna vnitřní  2650x3640 kompletní prvek PAL1, viz výpis dveří D1-02-01/041</t>
  </si>
  <si>
    <t>700013</t>
  </si>
  <si>
    <t>Dod+mont požární stěna vnitřní  2940x3640 kompletní prvek PAL2, viz výpis dveří D1-02-01/041</t>
  </si>
  <si>
    <t>700014</t>
  </si>
  <si>
    <t>Dod+mont požární stěna vnitřní  2940x3640 kompletní prvek PAL3, viz výpis dveří D1-02-01/041</t>
  </si>
  <si>
    <t>700015</t>
  </si>
  <si>
    <t>Dod+mont požární stěna vnitřní  2940x3640 kompletní prvek PAL4, viz výpis dveří D1-02-01/041</t>
  </si>
  <si>
    <t>700016</t>
  </si>
  <si>
    <t>Dod+mont požární stěna vnitřní  2770x3640 kompletní prvek PAL5, viz výpis dveří D1-02-01/041</t>
  </si>
  <si>
    <t>700017</t>
  </si>
  <si>
    <t>Dod+mont požární stěna vnitřní  2940x3640 kompletní prvek PAL6, viz výpis dveří D1-02-01/041</t>
  </si>
  <si>
    <t>700018</t>
  </si>
  <si>
    <t>Dod+mont požární stěna vnitřní  2200x3600 kompletní prvek PAL7, viz výpis dveří D1-02-01/041</t>
  </si>
  <si>
    <t>700019</t>
  </si>
  <si>
    <t>Dod+mont požární stěna vnitřní  2940x3600 kompletní prvek PAL8, viz výpis dveří D1-02-01/041</t>
  </si>
  <si>
    <t>700020</t>
  </si>
  <si>
    <t>Dod+mont vnitřní dveře  700x2100 kompletní prvek D1, viz výpis dveří D1-02-01/041</t>
  </si>
  <si>
    <t>700021</t>
  </si>
  <si>
    <t>Dod+mont vnitřní dveře  700x1970 kompletní prvek D2, viz výpis dveří D1-02-01/041</t>
  </si>
  <si>
    <t>700022</t>
  </si>
  <si>
    <t>Dod+mont vnitřní dveře  700x1970 kompletní prvek D3, viz výpis dveří D1-02-01/041</t>
  </si>
  <si>
    <t>700023</t>
  </si>
  <si>
    <t>Dod+mont vnitřní dveře+světlík  800x2100/2700 kompletní prvek D4, viz výpis dveří D1-02-01/041</t>
  </si>
  <si>
    <t>700024</t>
  </si>
  <si>
    <t>Dod+mont vnitřní dveře+světlík  800x2100/2700 kompletní prvek D5, viz výpis dveří D1-02-01/041</t>
  </si>
  <si>
    <t>700025</t>
  </si>
  <si>
    <t>Dod+mont vnitřní dveře  700x2100 kompletní prvek D6, viz výpis dveří D1-02-01/041</t>
  </si>
  <si>
    <t>700026</t>
  </si>
  <si>
    <t>Dod+mont vnitřní dveře  800x2100 kompletní prvek D7, viz výpis dveří D1-02-01/041</t>
  </si>
  <si>
    <t>700027</t>
  </si>
  <si>
    <t>Dod+mont vnitřní dveře  800x1970 kompletní prvek D8, viz výpis dveří D1-02-01/041</t>
  </si>
  <si>
    <t>700028</t>
  </si>
  <si>
    <t>Dod+mont vnitřní dveře  800x2100 kompletní prvek D9, viz výpis dveří D1-02-01/041</t>
  </si>
  <si>
    <t>700029</t>
  </si>
  <si>
    <t>Dod+mont vnitřní dveře  700x2100 kompletní prvek D10, viz výpis dveří D1-02-01/041</t>
  </si>
  <si>
    <t>700030</t>
  </si>
  <si>
    <t>Dod+mont vnitřní dveře  800x2100 kompletní prvek D11, viz výpis dveří D1-02-01/041</t>
  </si>
  <si>
    <t>700031</t>
  </si>
  <si>
    <t>Dod+mont vnitřní dveře+světlík   1400x2100/2700 kompletní prvek D12, viz výpis dveří D1-02-01/041</t>
  </si>
  <si>
    <t>700032</t>
  </si>
  <si>
    <t>Dod+mont vnitřní dveře+světlík  800x2100/2700 kompletní prvek D13, viz výpis dveří D1-02-01/041</t>
  </si>
  <si>
    <t>700033</t>
  </si>
  <si>
    <t>Dod+mont vnitřní dveře+světlík  1400x2100/2700 kompletní prvek D14, viz výpis dveří D1-02-01/041</t>
  </si>
  <si>
    <t>700034</t>
  </si>
  <si>
    <t>Dod+mont vnitřní dveře  800x2100 kompletní prvek D15, viz výpis dveří D1-02-01/041</t>
  </si>
  <si>
    <t>700035</t>
  </si>
  <si>
    <t>Dod+mont vnitřní dveře  800x2100 kompletní prvek D16, viz výpis dveří D1-02-01/041</t>
  </si>
  <si>
    <t>700036</t>
  </si>
  <si>
    <t>Dod+mont vnitřní dveře  900x2100 kompletní prvek D17, viz výpis dveří D1-02-01/041</t>
  </si>
  <si>
    <t>700037</t>
  </si>
  <si>
    <t>Dod+mont vnitřní dveře  1000x2100 kompletní prvek D18, viz výpis dveří D1-02-01/041</t>
  </si>
  <si>
    <t>700038</t>
  </si>
  <si>
    <t>Dod+mont vnitřní dveře  1200x2100 kompletní prvek D19, viz výpis dveří D1-02-01/041</t>
  </si>
  <si>
    <t>700039</t>
  </si>
  <si>
    <t>Dod+mont vnitřní dveře  800x1970 kompletní prvek D20, viz výpis dveří D1-02-01/041</t>
  </si>
  <si>
    <t>700040</t>
  </si>
  <si>
    <t>Dod+mont vnitřní dveře+světlík  800x2100/2700 kompletní prvek D21, viz výpis dveří D1-02-01/041</t>
  </si>
  <si>
    <t>700041</t>
  </si>
  <si>
    <t>Dod+mont vnitřní dveře  1600x2100 kompletní prvek D22, viz výpis dveří D1-02-01/041</t>
  </si>
  <si>
    <t>700042</t>
  </si>
  <si>
    <t>Dod+mont vnitřní dveře  800x2100 kompletní prvek D23, viz výpis dveří D1-02-01/041</t>
  </si>
  <si>
    <t>700043</t>
  </si>
  <si>
    <t>Dod+mont vnitřní dveře  1200x2100 kompletní prvek D24, viz výpis dveří D1-02-01/041</t>
  </si>
  <si>
    <t>700044</t>
  </si>
  <si>
    <t>Dod+mont vnitřní dveře  800x2100 kompletní prvek D25, viz výpis dveří D1-02-01/041</t>
  </si>
  <si>
    <t>700045</t>
  </si>
  <si>
    <t>Dod+mont vnitřní dveře  700x2100 kompletní prvek D26, viz výpis dveří D1-02-01/041</t>
  </si>
  <si>
    <t>700046</t>
  </si>
  <si>
    <t>Dod+mont vnitřní dveře  800x1970 kompletní prvek DO1, viz výpis dveří D1-02-01/041</t>
  </si>
  <si>
    <t>700047</t>
  </si>
  <si>
    <t>Dod+mont vnitřní dveře  900x1970 kompletní prvek DO2, viz výpis dveří D1-02-01/041</t>
  </si>
  <si>
    <t>700048</t>
  </si>
  <si>
    <t>Dod+mont vnitřní dveře  1300x2100 kompletní prvek DO3, viz výpis dveří D1-02-01/041</t>
  </si>
  <si>
    <t>700049</t>
  </si>
  <si>
    <t>Dod+mont vnitřní dveře  1600x2100 kompletní prvek DO4, viz výpis dveří D1-02-01/041</t>
  </si>
  <si>
    <t>700050</t>
  </si>
  <si>
    <t>Dod+mont vnitřní prosklená stěna  2940x3640 kompletní prvek AL1, viz výpis dveří D1-02-01/041</t>
  </si>
  <si>
    <t>700051</t>
  </si>
  <si>
    <t>Dod+mont vnitřní prosklená stěna  2770x3640 kompletní prvek AL2, viz výpis dveří D1-02-01/041</t>
  </si>
  <si>
    <t>700052</t>
  </si>
  <si>
    <t>Dod+mont vnitřní prosklená stěna  2940x3640 kompletní prvek AL3, viz výpis dveří D1-02-01/041</t>
  </si>
  <si>
    <t>700053</t>
  </si>
  <si>
    <t>Dod+mont vnitřní prosklená stěna  7450x3640 kompletní prvek AL4, viz výpis dveří D1-02-01/041</t>
  </si>
  <si>
    <t>700054</t>
  </si>
  <si>
    <t>Dod+mont vnitřní prosklená stěna  7450x3640 kompletní prvek AL5, viz výpis dveří D1-02-01/041</t>
  </si>
  <si>
    <t>700055</t>
  </si>
  <si>
    <t>Dod+mont vnitřní prosklená stěna  5925x3300 kompletní prvek AL6, viz výpis dveří D1-02-01/041</t>
  </si>
  <si>
    <t>700056</t>
  </si>
  <si>
    <t>Dod+mont vnitřní prosklená stěna  2370x3300 kompletní prvek AL7, viz výpis dveří D1-02-01/041</t>
  </si>
  <si>
    <t>700057</t>
  </si>
  <si>
    <t>Dod+mont vnitřní prosklená stěna  2370x3640 kompletní prvek AL8, viz výpis dveří D1-02-01/041</t>
  </si>
  <si>
    <t>700058</t>
  </si>
  <si>
    <t>Dod+mont vnitřní prosklená stěna  2200x3600 kompletní prvek AL9, viz výpis dveří D1-02-01/041</t>
  </si>
  <si>
    <t>700059</t>
  </si>
  <si>
    <t>Dod+mont venkovní dveře  1650x2100 kompletní prvek AL10, viz výpis dveří D1-02-01/041</t>
  </si>
  <si>
    <t>700060</t>
  </si>
  <si>
    <t>Dod+mont sekční vrata  5500x2300 kompletní prvek AL11, viz výpis dveří D1-02-01/041</t>
  </si>
  <si>
    <t>700061</t>
  </si>
  <si>
    <t>Dod+mont venkovní dveře  700x1970 kompletní prvek AL12, viz výpis dveří D1-02-01/041</t>
  </si>
  <si>
    <t>767001</t>
  </si>
  <si>
    <t>Dod+mont oplocení kolárny v suterénu kompletní prvek Z1 viz.výpis zámečnické výrobky D1-02-01/042</t>
  </si>
  <si>
    <t>767002</t>
  </si>
  <si>
    <t>Dod+mont stojan pro kola kompletní prvek Z2 viz.výpis zámečnické výrobky D1-02-01/042</t>
  </si>
  <si>
    <t>767003</t>
  </si>
  <si>
    <t>Dod+mont odvodňovací systém v garáži  kompletní prvek Z3 viz.výpis zámečnické výrobky D1-02-01/042</t>
  </si>
  <si>
    <t>767004</t>
  </si>
  <si>
    <t>Dod+mont odnímatelný kryt kabelů  kompletní prvek Z4 viz.výpis zámečnické výrobky D1-02-01/042</t>
  </si>
  <si>
    <t>767005</t>
  </si>
  <si>
    <t>Dod+mont bezp.ochranné zábradlí  (cca 4,2kg)  kompletní prvek Z5, viz.výpis zámečnické výrobky D1-02-01/042</t>
  </si>
  <si>
    <t>767006</t>
  </si>
  <si>
    <t>Dod+mont poklop pro zadláždění 600/600  kompletní prvek Z6, viz.výpis zámečnické výrobky D1-02-01/042</t>
  </si>
  <si>
    <t>767007</t>
  </si>
  <si>
    <t>Dod+mont madlo  kompletní prvek Z7, viz.výpis zámečnické výrobky D1-02-01/042</t>
  </si>
  <si>
    <t>767008</t>
  </si>
  <si>
    <t>Dod+mont poklop šachty 800/800  kompletní prvek Z8, viz.výpis zámečnické výrobky D1-02-01/042</t>
  </si>
  <si>
    <t>767009</t>
  </si>
  <si>
    <t>Dod+mont stupadla do šachet   kompletní prvek Z9, viz.výpis zámečnické výrobky D1-02-01/042</t>
  </si>
  <si>
    <t>767010</t>
  </si>
  <si>
    <t>Dod+mont madlo    kompletní prvek Z10, viz.výpis zámečnické výrobky D1-02-01/042</t>
  </si>
  <si>
    <t>767011</t>
  </si>
  <si>
    <t>Dod+mont madlo    kompletní prvek Z11, viz.výpis zámečnické výrobky D1-02-01/042</t>
  </si>
  <si>
    <t>767012</t>
  </si>
  <si>
    <t>Dod+mont madlo    kompletní prvek Z12, viz.výpis zámečnické výrobky D1-02-01/042</t>
  </si>
  <si>
    <t>767013</t>
  </si>
  <si>
    <t>Dod+mont zakrytí jímky     kompletní prvek Z13, viz.výpis zámečnické výrobky D1-02-01/042</t>
  </si>
  <si>
    <t>767014</t>
  </si>
  <si>
    <t>Dod+mont plošina,zábradlí v přečerpávací komoře     kompletní prvek Z14, viz.výpis zámečnické výrobky D1-02-01/042</t>
  </si>
  <si>
    <t>767015</t>
  </si>
  <si>
    <t>Dod+mont zábradlí na únikovém schodišti vnějším     kompletní prvek Z15, viz.výpis zámečnické výrobky D1-02-01/042</t>
  </si>
  <si>
    <t>767016</t>
  </si>
  <si>
    <t>Dod+mont olemování otvorů v podlaze     kompletní prvek Z16, viz.výpis zámečnické výrobky D1-02-01/042</t>
  </si>
  <si>
    <t>767017</t>
  </si>
  <si>
    <t>Dod+mont zábradlí s brankou na únik. schodišti     kompletní prvek Z17, viz.výpis zámečnické výrobky D1-02-01/042</t>
  </si>
  <si>
    <t>767018</t>
  </si>
  <si>
    <t>Dod+mont zábradlí    kompletní prvek Z18, viz.výpis zámečnické výrobky D1-02-01/042</t>
  </si>
  <si>
    <t>767019</t>
  </si>
  <si>
    <t>Dod+mont zakrytí anglických dvorů ocel.pororoštem   kompletní prvek Z19, viz.výpis zámečnické výrobky D1-02-01/042</t>
  </si>
  <si>
    <t>767020</t>
  </si>
  <si>
    <t>Dod+mont zakrytí anglických dvorů ocel.pororoštem (700/1800/30)   kompletní prvek Z20, viz.výpis zámečnické výrobky D1-02-01/042</t>
  </si>
  <si>
    <t>767022</t>
  </si>
  <si>
    <t>Dod+mont zábradlí na opěrné stěně  kompletní prvek Z22, viz.výpis zámečnické výrobky D1-02-01/042</t>
  </si>
  <si>
    <t>767023</t>
  </si>
  <si>
    <t>Dod+mont zábradlí,prosklení,madlo na schodišti u osy D,F/8  kompletní prvek Z23, viz.výpis zámečnické výrobky D1-02-01/042</t>
  </si>
  <si>
    <t>767024</t>
  </si>
  <si>
    <t>Dod+mont zábradlí na schodišti u osy D,F/12  kompletní prvek Z24, viz.výpis zámečnické výrobky D1-02-01/042</t>
  </si>
  <si>
    <t>767025</t>
  </si>
  <si>
    <t>Dod+mont madlo na schodišti u osy D,F/12  kompletní prvek Z25, viz.výpis zámečnické výrobky D1-02-01/042</t>
  </si>
  <si>
    <t>767026</t>
  </si>
  <si>
    <t>Dod+mont zábradlí na schodišti u osy J/11  kompletní prvek Z26, viz.výpis zámečnické výrobky D1-02-01/042</t>
  </si>
  <si>
    <t>767027</t>
  </si>
  <si>
    <t>Dod+mont madlo na schodišti u osy J/11  kompletní prvek Z27, viz.výpis zámečnické výrobky D1-02-01/042</t>
  </si>
  <si>
    <t>767028</t>
  </si>
  <si>
    <t>Dod+mont zábradlí skleněné  osa E a 10  kompletní prvek Z28 (6polí), viz.výpis zámečnické výrobky D1-02-01/042</t>
  </si>
  <si>
    <t>767028B</t>
  </si>
  <si>
    <t>Dod+mont zábradlí skleněné  osa E a 10  kompletní prvek Z28B (2pole), viz.výpis zámečnické výrobky D1-02-01/042</t>
  </si>
  <si>
    <t>767029</t>
  </si>
  <si>
    <t>Dod+mont zábradlí skleněné  osa E-1 a J-10  kompletní prvek Z29 (2pole), viz.výpis zámečnické výrobky D1-02-01/042</t>
  </si>
  <si>
    <t>767030</t>
  </si>
  <si>
    <t>Dod+mont ocelové síť na konstrukci před osou A   kompletní prvek Z30 (210m2), viz.výpis zámečnické výrobky D1-02-01/042</t>
  </si>
  <si>
    <t>767031</t>
  </si>
  <si>
    <t>Dod+mont rámové nerezové zábradlí  kompletní prvek Z31, viz.výpis zámečnické výrobky D1-02-01/042</t>
  </si>
  <si>
    <t>767032</t>
  </si>
  <si>
    <t>Dod+mont skleněné zábradlí na zelené střeše   kompletní prvek Z32, viz.výpis zámečnické výrobky D1-02-01/042</t>
  </si>
  <si>
    <t>767033</t>
  </si>
  <si>
    <t>Dod+mont zábradlí ocelové na technické střeše   kompletní prvek Z33, viz.výpis zámečnické výrobky D1-02-01/042</t>
  </si>
  <si>
    <t>767034</t>
  </si>
  <si>
    <t>Dod+mont žebřík na střechu   kompletní prvek Z34, viz.výpis zámečnické výrobky D1-02-01/042</t>
  </si>
  <si>
    <t>767035</t>
  </si>
  <si>
    <t>Dod+mont pásový pultový otevíravý světlík nad schodištěm   kompletní prvek Z35, viz.výpis zámečnické výrobky D1-02-01/042</t>
  </si>
  <si>
    <t>767036</t>
  </si>
  <si>
    <t>Dod+mont konzola pro překlad   kompletní prvek Z36, viz.výpis zámečnické výrobky D1-02-01/042</t>
  </si>
  <si>
    <t>767037</t>
  </si>
  <si>
    <t>Dod+mont plošina v technologické šachtě   kompletní prvek Z37, viz.výpis zámečnické výrobky D1-02-01/042</t>
  </si>
  <si>
    <t>767038</t>
  </si>
  <si>
    <t>Dod+mont žebřík v technologické šachtě    kompletní prvek Z38, viz.výpis zámečnické výrobky D1-02-01/042</t>
  </si>
  <si>
    <t>767039</t>
  </si>
  <si>
    <t>Dod+mont ventilační mřížka 150/150    kompletní prvek Z39, viz.výpis zámečnické výrobky D1-02-01/042</t>
  </si>
  <si>
    <t>767040A</t>
  </si>
  <si>
    <t>Dod+mont chránička pro prostup    kompletní prvek Z40A, viz.výpis zámečnické výrobky D1-02-01/042</t>
  </si>
  <si>
    <t>767040B</t>
  </si>
  <si>
    <t>Dod+mont chránička pro prostup    kompletní prvek Z40B, viz.výpis zámečnické výrobky D1-02-01/042</t>
  </si>
  <si>
    <t>767040C</t>
  </si>
  <si>
    <t>Dod+mont chránička pro prostup    kompletní prvek Z40C, viz.výpis zámečnické výrobky D1-02-01/042</t>
  </si>
  <si>
    <t>767040D</t>
  </si>
  <si>
    <t>Dod+mont chránička pro prostup    kompletní prvek Z40D, viz.výpis zámečnické výrobky D1-02-01/042</t>
  </si>
  <si>
    <t>767040E</t>
  </si>
  <si>
    <t>Dod+mont chránička pro prostup    kompletní prvek Z40E, viz.výpis zámečnické výrobky D1-02-01/042</t>
  </si>
  <si>
    <t>767040F</t>
  </si>
  <si>
    <t>Dod+mont chránička pro prostup    kompletní prvek Z40F, viz.výpis zámečnické výrobky D1-02-01/042</t>
  </si>
  <si>
    <t>767040G</t>
  </si>
  <si>
    <t>Dod+mont chránička pro prostup    kompletní prvek Z40G, viz.výpis zámečnické výrobky D1-02-01/042</t>
  </si>
  <si>
    <t>767040H</t>
  </si>
  <si>
    <t>Dod+mont chránička pro prostup    kompletní prvek Z40H, viz.výpis zámečnické výrobky D1-02-01/042</t>
  </si>
  <si>
    <t>767040J</t>
  </si>
  <si>
    <t>Dod+mont chránička pro prostup    kompletní prvek Z40J, viz.výpis zámečnické výrobky D1-02-01/042</t>
  </si>
  <si>
    <t>767040K</t>
  </si>
  <si>
    <t>Dod+mont chránička pro prostup    kompletní prvek Z40K, viz.výpis zámečnické výrobky D1-02-01/042</t>
  </si>
  <si>
    <t>767040L</t>
  </si>
  <si>
    <t>Dod+mont chránička pro prostup    kompletní prvek Z40L, viz.výpis zámečnické výrobky D1-02-01/042</t>
  </si>
  <si>
    <t>767041</t>
  </si>
  <si>
    <t>Dod+mont revizní dvířka 300x500  EI15    kompletní prvek Z41, viz.výpis zámečnické výrobky D1-02-01/042</t>
  </si>
  <si>
    <t>767042</t>
  </si>
  <si>
    <t>Dod+mont konstrukce záchytného oka na střeše    kompletní prvek Z42, viz.výpis zámečnické výrobky D1-02-01/042</t>
  </si>
  <si>
    <t>767043</t>
  </si>
  <si>
    <t>Dod+mont 2kř. revizní dvířka k plynoměru     kompletní prvek Z43, viz.výpis zámečnické výrobky D1-02-01/042</t>
  </si>
  <si>
    <t>767044</t>
  </si>
  <si>
    <t>Dod+mont kce záchytného systému na střeše      kompletní prvek Z44, viz.výpis zámečnické výrobky D1-02-01/042</t>
  </si>
  <si>
    <t>767045</t>
  </si>
  <si>
    <t>Dod+mont zábradlí na výtahové šachtě      kompletní prvek Z45, viz.výpis zámečnické výrobky D1-02-01/042</t>
  </si>
  <si>
    <t>767046</t>
  </si>
  <si>
    <t>Dod+mont atyp. ocel. překlad      kompletní prvek Z46, viz.výpis zámečnické výrobky D1-02-01/042</t>
  </si>
  <si>
    <t>767047</t>
  </si>
  <si>
    <t>Dod+mont atyp. ocel. překlad      kompletní prvek Z47, viz.výpis zámečnické výrobky D1-02-01/042</t>
  </si>
  <si>
    <t>767048</t>
  </si>
  <si>
    <t>Dod+mont atyp. ocel. překlad      kompletní prvek Z48, viz.výpis zámečnické výrobky D1-02-01/042</t>
  </si>
  <si>
    <t>767049</t>
  </si>
  <si>
    <t>Dod+mont ocelová dvířka magnetická 200/300      kompletní prvek Z49, viz.výpis zámečnické výrobky D1-02-01/042</t>
  </si>
  <si>
    <t>767050</t>
  </si>
  <si>
    <t>Dod+mont ocelové překlady v suterénu     kompletní prvek Z50, viz.výpis zámečnické výrobky D1-02-01/042</t>
  </si>
  <si>
    <t>767051</t>
  </si>
  <si>
    <t>Dod+mont dilatační profil AL s těsnění pro svislé spáry     kompletní prvek Z51, viz.výpis zámečnické výrobky D1-02-01/042</t>
  </si>
  <si>
    <t>767052</t>
  </si>
  <si>
    <t>Dod+mont dilatační profil AL vodotěsný     kompletní prvek Z52, viz.výpis zámečnické výrobky D1-02-01/042</t>
  </si>
  <si>
    <t>767053</t>
  </si>
  <si>
    <t>Dod+mont revizní dvířka 300/500 EI 30     kompletní prvek Z53, viz.výpis zámečnické výrobky D1-02-01/042</t>
  </si>
  <si>
    <t>998767203R00</t>
  </si>
  <si>
    <t>Přesun hmot pro kovové stavební doplňk. konstrukce v objektech výšky do 24 m</t>
  </si>
  <si>
    <t>76701001</t>
  </si>
  <si>
    <t>Dod+mont kompletní prvek O/1A 3470x2400, viz.hliníková okna a dveře v.č.D1-02-01/030</t>
  </si>
  <si>
    <t>76701002</t>
  </si>
  <si>
    <t>Dod+mont kompletní prvek O/1B 3470x2400, viz.hliníková okna a dveře v.č.D1-02-01/030</t>
  </si>
  <si>
    <t>76701003</t>
  </si>
  <si>
    <t>Dod+mont kompletní prvek O/1C 3470x2400, viz.hliníková okna a dveře v.č.D1-02-01/030</t>
  </si>
  <si>
    <t>76701004</t>
  </si>
  <si>
    <t>Dod+mont kompletní prvek O/1D 3470x2400, viz.hliníková okna a dveře v.č.D1-02-01/030</t>
  </si>
  <si>
    <t>76701005</t>
  </si>
  <si>
    <t>Dod+mont kompletní prvek O/1E 3470x2400, viz.hliníková okna a dveře v.č.D1-02-01/030</t>
  </si>
  <si>
    <t>76701006</t>
  </si>
  <si>
    <t>Dod+mont kompletní prvek O/2A 3470x2400, viz.hliníková okna a dveře v.č.D1-02-01/030</t>
  </si>
  <si>
    <t>76701007</t>
  </si>
  <si>
    <t>Dod+mont kompletní prvek O/2B 3470x2400, viz.hliníková okna a dveře v.č.D1-02-01/030</t>
  </si>
  <si>
    <t>76701008</t>
  </si>
  <si>
    <t>Dod+mont kompletní prvek O/2C 3470x2400, viz.hliníková okna a dveře v.č.D1-02-01/030</t>
  </si>
  <si>
    <t>76701009</t>
  </si>
  <si>
    <t>Dod+mont kompletní prvek O/3A 3470x2100, viz.hliníková okna a dveře v.č.D1-02-01/030</t>
  </si>
  <si>
    <t>76701010</t>
  </si>
  <si>
    <t>Dod+mont kompletní prvek O/3B 3470x2100, viz.hliníková okna a dveře v.č.D1-02-01/030</t>
  </si>
  <si>
    <t>76701011</t>
  </si>
  <si>
    <t>Dod+mont kompletní prvek O/3C 3470x2100, viz.hliníková okna a dveře v.č.D1-02-01/030</t>
  </si>
  <si>
    <t>76701012</t>
  </si>
  <si>
    <t>Dod+mont kompletní prvek O/3D 3470x2100, viz.hliníková okna a dveře v.č.D1-02-01/030</t>
  </si>
  <si>
    <t>76701013</t>
  </si>
  <si>
    <t>Dod+mont kompletní prvek O/3E 3470x2100, viz.hliníková okna a dveře v.č.D1-02-01/030</t>
  </si>
  <si>
    <t>76701014</t>
  </si>
  <si>
    <t>Dod+mont kompletní prvek O/3F 3470x2100, viz.hliníková okna a dveře v.č.D1-02-01/030</t>
  </si>
  <si>
    <t>76701015</t>
  </si>
  <si>
    <t>Dod+mont kompletní prvek O/3G 3470x2100, viz.hliníková okna a dveře v.č.D1-02-01/030</t>
  </si>
  <si>
    <t>76701016</t>
  </si>
  <si>
    <t>Dod+mont kompletní prvek O/3L 3470x2100, viz.hliníková okna a dveře v.č.D1-02-01/030</t>
  </si>
  <si>
    <t>76701017</t>
  </si>
  <si>
    <t>Dod+mont kompletní prvek O/3M 3470x2100, viz.hliníková okna a dveře v.č.D1-02-01/030</t>
  </si>
  <si>
    <t>76701018</t>
  </si>
  <si>
    <t>Dod+mont kompletní prvek O/4A 1150x2100, viz.hliníková okna a dveře v.č.D1-02-01/030</t>
  </si>
  <si>
    <t>76701019</t>
  </si>
  <si>
    <t>Dod+mont kompletní prvek O/5A 3470x2100, viz.hliníková okna a dveře v.č.D1-02-01/030</t>
  </si>
  <si>
    <t>76701020</t>
  </si>
  <si>
    <t>Dod+mont kompletní prvek O/5B 3470x2100, viz.hliníková okna a dveře v.č.D1-02-01/030</t>
  </si>
  <si>
    <t>76701021</t>
  </si>
  <si>
    <t>Dod+mont kompletní prvek O/5C 3470x2100, viz.hliníková okna a dveře v.č.D1-02-01/030</t>
  </si>
  <si>
    <t>76701022</t>
  </si>
  <si>
    <t>Dod+mont kompletní prvek O/5D 3470x2100, viz.hliníková okna a dveře v.č.D1-02-01/030</t>
  </si>
  <si>
    <t>76701023</t>
  </si>
  <si>
    <t>Dod+mont kompletní prvek O/5E 3470x2100, viz.hliníková okna a dveře v.č.D1-02-01/030</t>
  </si>
  <si>
    <t>76701024</t>
  </si>
  <si>
    <t>Dod+mont kompletní prvek O/5F 3470x2100, viz.hliníková okna a dveře v.č.D1-02-01/030</t>
  </si>
  <si>
    <t>76701025</t>
  </si>
  <si>
    <t>Dod+mont kompletní prvek O/6A 3585x2400, viz.hliníková okna a dveře v.č.D1-02-01/030</t>
  </si>
  <si>
    <t>76701026</t>
  </si>
  <si>
    <t>Dod+mont kompletní prvek O/6B 3585x2400, viz.hliníková okna a dveře v.č.D1-02-01/030</t>
  </si>
  <si>
    <t>76701027</t>
  </si>
  <si>
    <t>Dod+mont kompletní prvek O/6C 3585x2400, viz.hliníková okna a dveře v.č.D1-02-01/030</t>
  </si>
  <si>
    <t>76701028</t>
  </si>
  <si>
    <t>Dod+mont kompletní prvek O/7A 3470x2100, viz.hliníková okna a dveře v.č.D1-02-01/030</t>
  </si>
  <si>
    <t>76701029</t>
  </si>
  <si>
    <t>Dod+mont kompletní prvek O/7B 3470x2100, viz.hliníková okna a dveře v.č.D1-02-01/030</t>
  </si>
  <si>
    <t>76701030</t>
  </si>
  <si>
    <t>Dod+mont kompletní prvek O/7C 3470x3000, viz.hliníková okna a dveře v.č.D1-02-01/030</t>
  </si>
  <si>
    <t>76701031</t>
  </si>
  <si>
    <t>Dod+mont kompletní prvek O/7D 2100x3000, viz.hliníková okna a dveře v.č.D1-02-01/030</t>
  </si>
  <si>
    <t>76701032</t>
  </si>
  <si>
    <t>Dod+mont kompletní prvek O/8A 3585x2100, viz.hliníková okna a dveře v.č.D1-02-01/030</t>
  </si>
  <si>
    <t>76701033</t>
  </si>
  <si>
    <t>Dod+mont kompletní prvek O/8B 3585x2100, viz.hliníková okna a dveře v.č.D1-02-01/030</t>
  </si>
  <si>
    <t>76701034</t>
  </si>
  <si>
    <t>Dod+mont kompletní prvek O/8C 3585x3000, viz.hliníková okna a dveře v.č.D1-02-01/030</t>
  </si>
  <si>
    <t>76701035</t>
  </si>
  <si>
    <t>Dod+mont kompletní prvek O/8D 3585x3000, viz.hliníková okna a dveře v.č.D1-02-01/030</t>
  </si>
  <si>
    <t>76701036</t>
  </si>
  <si>
    <t>Dod+mont kompletní prvek O/9 4040x3000, viz.hliníková okna a dveře v.č.D1-02-01/030</t>
  </si>
  <si>
    <t>76701037</t>
  </si>
  <si>
    <t>Dod+mont kompletní prvek O/10 1300x3000, viz.hliníková okna a dveře v.č.D1-02-01/030</t>
  </si>
  <si>
    <t>76701038</t>
  </si>
  <si>
    <t>Dod+mont kompletní prvek O/11A 3645x2400, viz.hliníková okna a dveře v.č.D1-02-01/030</t>
  </si>
  <si>
    <t>76701039</t>
  </si>
  <si>
    <t>Dod+mont kompletní prvek O/11B 3645x2400, viz.hliníková okna a dveře v.č.D1-02-01/030</t>
  </si>
  <si>
    <t>76701040</t>
  </si>
  <si>
    <t>Dod+mont kompletní prvek O/12A 3645x2100, viz.hliníková okna a dveře v.č.D1-02-01/030</t>
  </si>
  <si>
    <t>76701041</t>
  </si>
  <si>
    <t>Dod+mont kompletní prvek O/12B 3645x2100, viz.hliníková okna a dveře v.č.D1-02-01/030</t>
  </si>
  <si>
    <t>76701042</t>
  </si>
  <si>
    <t>Dod+mont kompletní prvek O/12C 3645x2100, viz.hliníková okna a dveře v.č.D1-02-01/030</t>
  </si>
  <si>
    <t>76701043</t>
  </si>
  <si>
    <t>Dod+mont kompletní prvek O/13A 3645x2100, viz.hliníková okna a dveře v.č.D1-02-01/030</t>
  </si>
  <si>
    <t>76701044</t>
  </si>
  <si>
    <t>Dod+mont kompletní prvek O/13B 3645x2100, viz.hliníková okna a dveře v.č.D1-02-01/030</t>
  </si>
  <si>
    <t>76701045</t>
  </si>
  <si>
    <t>Dod+mont kompletní prvek O/14 7630x3630, viz.hliníková okna a dveře v.č.D1-02-01/030</t>
  </si>
  <si>
    <t>76701046</t>
  </si>
  <si>
    <t>Dod+mont kompletní prvek O/15 7630x3630, viz.hliníková okna a dveře v.č.D1-02-01/030</t>
  </si>
  <si>
    <t>76701047</t>
  </si>
  <si>
    <t>Dod+mont kompletní prvek O/16 7400x3630, viz.hliníková okna a dveře v.č.D1-02-01/030</t>
  </si>
  <si>
    <t>76701048</t>
  </si>
  <si>
    <t>Dod+mont kompletní prvek O/17 7400x3630, viz.hliníková okna a dveře v.č.D1-02-01/030</t>
  </si>
  <si>
    <t>76701049</t>
  </si>
  <si>
    <t>Dod+mont kompletní prvek O/18  17058x3630, viz.hliníková okna a dveře v.č.D1-02-01/030</t>
  </si>
  <si>
    <t>76701050</t>
  </si>
  <si>
    <t>Dod+mont kompletní prvek OP/1  3470x2400, viz.hliníková okna a dveře v.č.D1-02-01/030</t>
  </si>
  <si>
    <t>76701051</t>
  </si>
  <si>
    <t>Dod+mont kompletní prvek OP/2  4390x2400, viz.hliníková okna a dveře v.č.D1-02-01/030</t>
  </si>
  <si>
    <t>76701052</t>
  </si>
  <si>
    <t>Dod+mont kompletní prvek OP/3  4390x2400, viz.hliníková okna a dveře v.č.D1-02-01/030</t>
  </si>
  <si>
    <t>76701053</t>
  </si>
  <si>
    <t>Dod+mont kompletní prvek OP/4  1580x2400, viz.hliníková okna a dveře v.č.D1-02-01/030</t>
  </si>
  <si>
    <t>76701054</t>
  </si>
  <si>
    <t>Dod+mont kompletní prvek OP/5  1580x2400, viz.hliníková okna a dveře v.č.D1-02-01/030</t>
  </si>
  <si>
    <t>76701055</t>
  </si>
  <si>
    <t>Dod+mont kompletní prvek OP/6  4390x3300, viz.hliníková okna a dveře v.č.D1-02-01/030</t>
  </si>
  <si>
    <t>76701056</t>
  </si>
  <si>
    <t>Dod+mont kompletní prvek OP/7  4390x3000, viz.hliníková okna a dveře v.č.D1-02-01/030</t>
  </si>
  <si>
    <t>76701057</t>
  </si>
  <si>
    <t>Dod+mont kompletní prvek OP/8  3645x3300, viz.hliníková okna a dveře v.č.D1-02-01/030</t>
  </si>
  <si>
    <t>76701058</t>
  </si>
  <si>
    <t>Dod+mont kompletní prvek OP/9  3645x2400, viz.hliníková okna a dveře v.č.D1-02-01/030</t>
  </si>
  <si>
    <t>76701059</t>
  </si>
  <si>
    <t>Dod+mont kompletní prvek OP/10  1150x3000, viz.hliníková okna a dveře v.č.D1-02-01/030</t>
  </si>
  <si>
    <t>771275511RT1</t>
  </si>
  <si>
    <t>Montáž obkladů schodišť z dlaždic keramických ze schodovek na stupnice,  , kladených do tmele</t>
  </si>
  <si>
    <t>800-771</t>
  </si>
  <si>
    <t>dlažba 600/300</t>
  </si>
  <si>
    <t>1,2*(11+13*3)*2</t>
  </si>
  <si>
    <t>1,2*(13*3)*2</t>
  </si>
  <si>
    <t>771275521RT1</t>
  </si>
  <si>
    <t>Montáž obkladů schodišť z dlaždic keramických z dlaždic na podstupnice,  , kladených do tmele</t>
  </si>
  <si>
    <t>771475014R00</t>
  </si>
  <si>
    <t>Montáž soklíků z dlaždic keramických výšky 100 mm, soklíků vodorovných, kladených do flexibilního tmele</t>
  </si>
  <si>
    <t>mezipodest : (2,6*7+(1,85+1,25*3+1,6*3)*2)*1,1</t>
  </si>
  <si>
    <t>kotelny v 200mm - 2x : (2,4+6,25)*2*2</t>
  </si>
  <si>
    <t>771475034R00</t>
  </si>
  <si>
    <t>Montáž soklíků z dlaždic keramických výšky 100 mm, soklíků schodišťových stupňovitých, kladených do flexibilního tmele</t>
  </si>
  <si>
    <t>stupně : 178*0,5</t>
  </si>
  <si>
    <t>771479001R00</t>
  </si>
  <si>
    <t>Řezání dlaždic pro soklíky</t>
  </si>
  <si>
    <t>77,5+89</t>
  </si>
  <si>
    <t>771575109RT1</t>
  </si>
  <si>
    <t>Montáž podlah z dlaždic keramických 300 x 300 mm, režných nebo glazovaných, hladkých, kladených do flexibilního tmele</t>
  </si>
  <si>
    <t>mezipodesty P15b : 2,6*(1,85+1,25*3)+2,6*1,6*3</t>
  </si>
  <si>
    <t>P4+P31 : (21,15+14,65)*1,02</t>
  </si>
  <si>
    <t>771579791R00</t>
  </si>
  <si>
    <t>Příplatky k položkám montáže podlah keramických příplatek za plochu podlah keramických do 5 m2 jednotlivě</t>
  </si>
  <si>
    <t>771579795R00</t>
  </si>
  <si>
    <t>Příplatky k položkám montáže podlah keramických příplatek za spárování vodotěsnou hmotou - plošně</t>
  </si>
  <si>
    <t>771001</t>
  </si>
  <si>
    <t>Dod dlažba protiskluzová R10  300x300mm</t>
  </si>
  <si>
    <t>P4+P31-sprcha : (21,15+14,65-1,5)*1,02*1,1</t>
  </si>
  <si>
    <t>pro sokl 200mm : (2,4+6,25)*2*0,2*1,1</t>
  </si>
  <si>
    <t>771002</t>
  </si>
  <si>
    <t>Dod dlažba protiskluzová R11  300x300mm</t>
  </si>
  <si>
    <t>sprcha : 1,5*1,02*1,1</t>
  </si>
  <si>
    <t>771003</t>
  </si>
  <si>
    <t>Dod dlažba mezipodest R10  300x300mm</t>
  </si>
  <si>
    <t>mezipodest : (2,6*7+(1,85+1,25*3+1,6*3)*2)*1,1*0,1*1,1</t>
  </si>
  <si>
    <t>771004</t>
  </si>
  <si>
    <t>Dlažba schodiště 600x300mm</t>
  </si>
  <si>
    <t>178*1,2*0,5*1,1</t>
  </si>
  <si>
    <t>stupně : 178*0,5*0,1*1,15</t>
  </si>
  <si>
    <t>771005</t>
  </si>
  <si>
    <t>Dod+mont AL schodišťová hrana  L3</t>
  </si>
  <si>
    <t>178*1,2*1,05</t>
  </si>
  <si>
    <t>998771203R00</t>
  </si>
  <si>
    <t>Přesun hmot pro podlahy z dlaždic v objektech výšky do 24 m</t>
  </si>
  <si>
    <t>771445014R00</t>
  </si>
  <si>
    <t>Montáž soklíků z dlaždic hutných a polohutných na výšku 100 mm, soklíků vodorovných, do flexibilního tmele</t>
  </si>
  <si>
    <t>teraco pásky : 259</t>
  </si>
  <si>
    <t>773511260R00</t>
  </si>
  <si>
    <t>Podlahy z přírodního teraca prosté tloušťky 20 mm</t>
  </si>
  <si>
    <t>800-773</t>
  </si>
  <si>
    <t>P11+P32 : (461,05+28,5)*1,02</t>
  </si>
  <si>
    <t>773511360R00</t>
  </si>
  <si>
    <t>Podlahy z přírodního teraca prosté tloušťky 30 mm</t>
  </si>
  <si>
    <t>mezipodesta P34b : 2,6*1,8</t>
  </si>
  <si>
    <t>773519191R00</t>
  </si>
  <si>
    <t>Podlahy z přírodního teraca příplatek k ceně_x000D_
 za každých dalších i započatých 10 mm tloušťky</t>
  </si>
  <si>
    <t>Položka pořadí 675 : 4,68000*3</t>
  </si>
  <si>
    <t>7735101</t>
  </si>
  <si>
    <t>Příplatek na dilatace z mosazných pásků</t>
  </si>
  <si>
    <t>77351012</t>
  </si>
  <si>
    <t>Dod+mont slepecká vodící linie z mosazných pásků šířka min 300m</t>
  </si>
  <si>
    <t>7,25+8,25+3,5</t>
  </si>
  <si>
    <t>77355</t>
  </si>
  <si>
    <t>Dod teraco pásky pro soklíky</t>
  </si>
  <si>
    <t>Položka pořadí 673 : 259,00000*1,05</t>
  </si>
  <si>
    <t>77365</t>
  </si>
  <si>
    <t>Dod+mont kompletní prefa stupně s podstupnicí tl.40mm (tvar L) vč.podlití a začištění, vč.finální úpravy kamenickou chemií</t>
  </si>
  <si>
    <t>viz P34a : 1,3*13*2</t>
  </si>
  <si>
    <t>77375</t>
  </si>
  <si>
    <t>Příplatek na teracový soklík u kruhových sloupů</t>
  </si>
  <si>
    <t>3,14*0,5*3</t>
  </si>
  <si>
    <t>998773203R00</t>
  </si>
  <si>
    <t>Přesun hmot pro podlahy teracové v objektech výšky do 24 m</t>
  </si>
  <si>
    <t>776994111RT1</t>
  </si>
  <si>
    <t>Ostatní práce svařování povlakových podlah  z pásů nebo čtverců</t>
  </si>
  <si>
    <t>800-775</t>
  </si>
  <si>
    <t>776996110R00</t>
  </si>
  <si>
    <t>Ostatní práce napuštění povlakových podlah pastou</t>
  </si>
  <si>
    <t>2133,261+25,281</t>
  </si>
  <si>
    <t>776001</t>
  </si>
  <si>
    <t>Mont vinylové povlak. krytiny tl.3,35mm vč.soklu do fabionu a ukončující lišty, vč.rohového profilu pro fabion vč.montážního materiálu</t>
  </si>
  <si>
    <t>dodávka lišty a fab.profilu v ceně položky</t>
  </si>
  <si>
    <t>P12+P14b+P22+P23+P24a+P25+P33a+P33b : (485,8+124,15+86,1+397+473+19,95+187,4+85,65)*1,02</t>
  </si>
  <si>
    <t>přípočet na fabion a sokl : 237,03</t>
  </si>
  <si>
    <t>776002</t>
  </si>
  <si>
    <t>Mont antistatické podlahoviny tl.2mm vč.soklu do fabionu a ukončující lišty, vč.rohového profilu pro fabion vč.montážního materiálu</t>
  </si>
  <si>
    <t>P24b : 21,55*1,02</t>
  </si>
  <si>
    <t>přípočet na fabion a sokl : 3,3</t>
  </si>
  <si>
    <t>77603</t>
  </si>
  <si>
    <t>Dodávka zátěžové vinylové podlahoviny tl.3,35mm</t>
  </si>
  <si>
    <t>Položka pořadí 685 : 2133,26100*1,1</t>
  </si>
  <si>
    <t>77604</t>
  </si>
  <si>
    <t>Dodávka antistatické podlahoviny tl.2mm</t>
  </si>
  <si>
    <t>Položka pořadí 686 : 25,28100*1,1</t>
  </si>
  <si>
    <t>77605</t>
  </si>
  <si>
    <t>MOnt zátěžového koberce - čtverce 360g/m2 vč.soklu do lišty, vč.montážního materiálu</t>
  </si>
  <si>
    <t>dodávka lišty součást položky</t>
  </si>
  <si>
    <t>P27 m.č. 313,315 : 820,35-(65,75+58,51)*1,02</t>
  </si>
  <si>
    <t>přípočet na sokl : 69,36</t>
  </si>
  <si>
    <t>77606</t>
  </si>
  <si>
    <t>MOnt zátěžového koberce - čtverce 570g/m2 vč.soklu do lišty, vč.montážního materiálu</t>
  </si>
  <si>
    <t>P27část+P28 : ((65,75+58,51)+460,8)*1,02</t>
  </si>
  <si>
    <t>přípočet pro sokl : 59,68</t>
  </si>
  <si>
    <t>77607</t>
  </si>
  <si>
    <t>Dod zátěžového koberce-čverce tl.4,8mm 360g/m2</t>
  </si>
  <si>
    <t>Položka pořadí 689 : 762,96480*1,1</t>
  </si>
  <si>
    <t>77608</t>
  </si>
  <si>
    <t>Dod zátěžového koberce-čverce tl.6,5mm 570g/m2</t>
  </si>
  <si>
    <t>Položka pořadí 690 : 656,44120*1,1</t>
  </si>
  <si>
    <t>998776203R00</t>
  </si>
  <si>
    <t>Přesun hmot pro podlahy povlakové v objektech výšky do 24 m</t>
  </si>
  <si>
    <t>vodorovně do 50 m</t>
  </si>
  <si>
    <t>777001</t>
  </si>
  <si>
    <t>Dod+mont epoxidová stěrka dna a stěn šachet,jímek,kanálků,vněj.schodiště ,venkovní rampy, vč.penetrace</t>
  </si>
  <si>
    <t>2*1,4+(2+1,4)*2*3</t>
  </si>
  <si>
    <t>(3,5*1,25+(3,5+1,25)*2*2,6)*2</t>
  </si>
  <si>
    <t>(2,05*1,25+(2,05+1,25)*2*2,2)*2</t>
  </si>
  <si>
    <t>1,5*1,52+1,5*4*2,05</t>
  </si>
  <si>
    <t>(9,3+0,9+2,6+2,5)*(0,6+0,4*2)</t>
  </si>
  <si>
    <t>(3,4+6)*(1,3+1,2)*2</t>
  </si>
  <si>
    <t>0,8*1*2+(0,8+1)*2*(1+1,7)</t>
  </si>
  <si>
    <t>1,2*(3,3+1,2)+(1,2+3,3*2)*1,2</t>
  </si>
  <si>
    <t>2,8*6,8+1,35*2,05+14,2*0,165*26</t>
  </si>
  <si>
    <t>2,8*(2,4+1,4)+2,8*3,75</t>
  </si>
  <si>
    <t>(2,8*2+6,8)*3,6</t>
  </si>
  <si>
    <t>(1,35+2,5+5,45+0,2*2)*0,8</t>
  </si>
  <si>
    <t>(2,8+1,35+2,5+5,45+2,8)*0,3</t>
  </si>
  <si>
    <t>18,85*0,35*3*2</t>
  </si>
  <si>
    <t>18,85*2,8*2/2</t>
  </si>
  <si>
    <t>0,3*4*2,3+6*(0,15+0,3)</t>
  </si>
  <si>
    <t>7770012</t>
  </si>
  <si>
    <t>Dod+mont přebroušení a vyspravení podkladu pod epoxidovou stěrku</t>
  </si>
  <si>
    <t>777002</t>
  </si>
  <si>
    <t>Dod+mont samonivelační stěrka tl.2mm vč.broušení podkladu a penetrace, pod nášlapné vrstvy</t>
  </si>
  <si>
    <t>P33a+P33b : (187,4+85,65)*1,02</t>
  </si>
  <si>
    <t>777003</t>
  </si>
  <si>
    <t>Dod+mont samonivelační stěrka tl.3mm vč.broušení podkladu a penetrace, pod nášlapné vrstvy</t>
  </si>
  <si>
    <t>P15b+P28+P30 : (151,9+460,8+30)*1,02</t>
  </si>
  <si>
    <t>7770031</t>
  </si>
  <si>
    <t>Dod+mont samonivelační stěrka tl.4mm vč.broušení podkladu a penetrace, pod nášlapné vrstvy</t>
  </si>
  <si>
    <t>P23+P24a+P24b+P25 : (397+473+21,55+19,95)*1,02</t>
  </si>
  <si>
    <t>777004</t>
  </si>
  <si>
    <t>Dod+mont samonivelační stěrka tl.5mm vč.broušení podkladu a penetrace  vyšší pevnost, pod nášlapné vrstvy</t>
  </si>
  <si>
    <t>P2+P3 : (37,45+64,95)*1,02</t>
  </si>
  <si>
    <t>7770041</t>
  </si>
  <si>
    <t>Dod+mont samonivelační stěrka tl.5mm vč.broušení podkladu a penetrace, pod nášlapné vrstvy</t>
  </si>
  <si>
    <t>P12+P13+P14a+P14b+P22+P26+P27 : (485,8+101,6+38+124,15+86,1+574+820,35)*1,02</t>
  </si>
  <si>
    <t>777005</t>
  </si>
  <si>
    <t>Dod+mont samonivelační stěrka tl.6mm vč.broušení podkladu a penetrace, pod nášlapné vrstvy</t>
  </si>
  <si>
    <t>P29 : 32*1,02</t>
  </si>
  <si>
    <t>777006</t>
  </si>
  <si>
    <t>Dod+mont samonivelační stěrka tl.8mm vč.broušení podkladu a penetrace, pod nášlapné vrstvy</t>
  </si>
  <si>
    <t>podesty schodišť : 45</t>
  </si>
  <si>
    <t>777007</t>
  </si>
  <si>
    <t>Dod+mont samonivelační stěrka tl.10mm vč.broušení podkladu a penetrace, pod nášlapné vrstvy</t>
  </si>
  <si>
    <t>P10 : 103,25*1,02</t>
  </si>
  <si>
    <t>777008</t>
  </si>
  <si>
    <t>Dod+mont vyrovnávací polymercementová malty pro opravu bet.konstrukcí tl.14mm, stupnice a podstupnice schodišť</t>
  </si>
  <si>
    <t>1,2*0,5*(11*2+13*2*3*2)</t>
  </si>
  <si>
    <t>777011</t>
  </si>
  <si>
    <t>Dod+mont samonivelační stěrka tl.4mm vč.broušení podkladu a penetrace, vyrovnání ŽB konstr. stropu</t>
  </si>
  <si>
    <t>P31 : 14,65*1,02</t>
  </si>
  <si>
    <t>777013</t>
  </si>
  <si>
    <t>Dod+mont samonivelační stěrka tl.6mm vč.broušení podkladu a penetrace, vyrovnání ŽB konstr. stropu</t>
  </si>
  <si>
    <t>P33b : 85,65*1,02</t>
  </si>
  <si>
    <t>777014</t>
  </si>
  <si>
    <t>Dod+mont samonivelační stěrka tl.8mm vč.broušení podkladu a penetrace, vyrovnání ŽB konstr. stropu</t>
  </si>
  <si>
    <t>P33a : 187,4*1,02</t>
  </si>
  <si>
    <t>777015</t>
  </si>
  <si>
    <t>Dod+mont samonivelační stěrka tl.12mm vč.broušení podkladu a penetrace, vyrovnání ŽB konstr. stropu</t>
  </si>
  <si>
    <t>P32 : 28,5*1,02</t>
  </si>
  <si>
    <t>777016</t>
  </si>
  <si>
    <t>Dod+mont epoxidová stěrka vč.penetrace podkladu otěruvzdorná tl.2mm</t>
  </si>
  <si>
    <t>P5+P29+P31 : (32,5+32+30)*1,02</t>
  </si>
  <si>
    <t>777017</t>
  </si>
  <si>
    <t>Dod+mont polyuretanová stěrka nekluzná tl.2-2,5mm vč.soklu 150mm a fabionu 80mm z polymer.malty</t>
  </si>
  <si>
    <t>přípočet pro sokl a fabion : 82,74</t>
  </si>
  <si>
    <t>777018</t>
  </si>
  <si>
    <t>Dod+mont polyuretanová stěrka nekluzná tl.2-2,5mm vč.soklu 100mm a fabionu 80mm z polymer.malty</t>
  </si>
  <si>
    <t>P2+P3+P6+P7+P10+P13+P14a+P26 : (37,45+64,95+91,5+317,75+103,25+101,6+38+574,2)*1,02</t>
  </si>
  <si>
    <t>přípočet pro sokl a fabion : 203,29</t>
  </si>
  <si>
    <t>998777203R00</t>
  </si>
  <si>
    <t>Přesun hmot pro podlahy syntetické v objektech výšky do 24 m</t>
  </si>
  <si>
    <t>781101210R00</t>
  </si>
  <si>
    <t>Příprava podkladu pod obklady penetrace podkladu pod obklady</t>
  </si>
  <si>
    <t>včetně dodávky materiálu.</t>
  </si>
  <si>
    <t>687,955+219,51+71,455+843,653+33</t>
  </si>
  <si>
    <t>781415011RT1</t>
  </si>
  <si>
    <t>Montáž obkladů vnitřních z obkládaček pórovinových montáž obkladů vnitřních  z obkladaček pórovinových do tmele  , 100 x 100 mm, lepených do flexibilního tmele</t>
  </si>
  <si>
    <t>1np : (1,4*2+1,6+0,9+1,8+2,15+5,2+3,95+2,75+4,9*2+3,3+4,25+7,3+1,3)*2*2,7</t>
  </si>
  <si>
    <t>-(0,7*3+0,8*7)*2</t>
  </si>
  <si>
    <t>2np : (2,65*2+1,65*2+0,35+1,8+2,15+2,2+1,65+1,7+2,2*3+1,55+1,25)*2*2,7</t>
  </si>
  <si>
    <t>(2,2+1,75+2,05*2+2,8+2,45+0,9*2+2,5*2)*2*2,7</t>
  </si>
  <si>
    <t>-(0,7*(5+5)+0,8*3)*2</t>
  </si>
  <si>
    <t>3np : (3,7+2,7+1,7+1,9+0,3+1,8+2,15+3,8+3,75+1,9+1,4+1,7+1,95+0,3)*2*2,7</t>
  </si>
  <si>
    <t>-(0,7*6+0,8*3)*2</t>
  </si>
  <si>
    <t>4np : (3,75+2,75+2,25+1,9+1,8+1,55+1,8+2,5+3,8*2+2,3+1,9)*2*2,7</t>
  </si>
  <si>
    <t>-(0,7*2+0,8*7)*2</t>
  </si>
  <si>
    <t>mozaika : -83,325</t>
  </si>
  <si>
    <t>781415013RT1</t>
  </si>
  <si>
    <t>Montáž obkladů vnitřních z obkládaček pórovinových montáž obkladů vnitřních  z obkladaček pórovinových do tmele  , 150 x 150 mm, lepených do flexibilního tmele</t>
  </si>
  <si>
    <t>suter : (3,9+2,5+0,4*2+2,05*2+2,2+1,5+0,9*2+1,55*2+0,9*4+1,8*3+1,9+2*2)*2*2,1</t>
  </si>
  <si>
    <t>-0,7*2*12</t>
  </si>
  <si>
    <t>1-4np úklid : (0,85*2+0,3+2,1+2,8)*2*2,7</t>
  </si>
  <si>
    <t>(0,9+1,15+1,35+2,5)*2*2,7</t>
  </si>
  <si>
    <t>(0,85+1,45+0,9+2,25)*2*2,7</t>
  </si>
  <si>
    <t>-0,7*2*6</t>
  </si>
  <si>
    <t>bistro : (2,7+5)*2*2,7-(0,8+0,7)*2</t>
  </si>
  <si>
    <t>kuch 1np : (0,6+0,65)*1,5+2,7*0,9+(1,25+0,6)*1,9</t>
  </si>
  <si>
    <t>kuch2np : 0,65*1,5+2,7*0,9+(1+0,6)*1,9</t>
  </si>
  <si>
    <t>kuch 3np : (0,6+0,65+2,1)*1,5+3,35*0,9</t>
  </si>
  <si>
    <t>1,05*1,5+(2,85+0,65)*0,9</t>
  </si>
  <si>
    <t>kuch 4np : (0,95+0,15)*1,15+2,4*0,9+0,6*1,5+0,8*1,9</t>
  </si>
  <si>
    <t>781415016RT1</t>
  </si>
  <si>
    <t>Montáž obkladů vnitřních z obkládaček pórovinových montáž obkladů vnitřních  z obkladaček pórovinových do tmele  , nad 200 x 250 mm , lepených do flexibilního tmele</t>
  </si>
  <si>
    <t>2np : (2,65+2,9+5,55+3,05+0,25*2+8,25*5+3,8+6,55+4,1+7,05+2,7+0,5*5+0,275*5+8,45*2)*2*2,1</t>
  </si>
  <si>
    <t>(2,7+7,95+0,4*3+0,5*3+5,2+4,05+8,45*2+5,25+0,1+12,05+3,85*4+3,35+3,6+4,2*2+4,15*2+0,1)*2*2,1</t>
  </si>
  <si>
    <t>(6,3*2+3,75+3,5+0,5*5+0,275*2+2,15+5,05)*2*2,1</t>
  </si>
  <si>
    <t>-(0,8*15+0,9*7+1*4+1,2*10)*2,1</t>
  </si>
  <si>
    <t>-(1,15*4+2,3*3+3,45*3+1,1*7+2,2*6+3,3*6)*1,2</t>
  </si>
  <si>
    <t>ostění : (1,15*4+2,3*3+3,45*3+1,1*7+2,2*6+3,3*6+1,2*29*2)*0,25</t>
  </si>
  <si>
    <t>přípočet m.č. 204 : 2*2,1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</si>
  <si>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</si>
  <si>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</si>
  <si>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781485116RT1</t>
  </si>
  <si>
    <t>Montáž obkladů vnitřních z mozaikových lepenců z dílků, 50 x 50 mm, lepených do tmele</t>
  </si>
  <si>
    <t>1np : (5+4,25+4,9+2+1,25)*1,2</t>
  </si>
  <si>
    <t>(3,6+7,3+2,2+4,95+0,9)*0,3</t>
  </si>
  <si>
    <t>(0,85+0,9)*2,7</t>
  </si>
  <si>
    <t>2np : ((1,1+0,9)*2+1,3+1,25+0,9+2,8+1,1+0,9)*1,2</t>
  </si>
  <si>
    <t>(2,2+0,9+2,2)*0,3</t>
  </si>
  <si>
    <t>3np : (1,7+3,75+1,7+1,1)*1,2</t>
  </si>
  <si>
    <t>(3,7+1,8)*0,3</t>
  </si>
  <si>
    <t>4np : (1,8*3+1)*1,2</t>
  </si>
  <si>
    <t>(3,7+1,85)*0,3</t>
  </si>
  <si>
    <t>(1,1+0,9)*2,7</t>
  </si>
  <si>
    <t>59781</t>
  </si>
  <si>
    <t>Dodávka obklad 150x150 mat</t>
  </si>
  <si>
    <t>Položka pořadí 715 : 219,51000*1,1</t>
  </si>
  <si>
    <t>59782</t>
  </si>
  <si>
    <t>Dodávka obklad 250x350 mat</t>
  </si>
  <si>
    <t>Položka pořadí 717 : 843,65250*0,88</t>
  </si>
  <si>
    <t>59783</t>
  </si>
  <si>
    <t>Dodávka obklad 250x350 lesk</t>
  </si>
  <si>
    <t>Položka pořadí 717 : 843,65250*0,22</t>
  </si>
  <si>
    <t>59784</t>
  </si>
  <si>
    <t>Dodávka mozaika 50x50mm</t>
  </si>
  <si>
    <t>Položka pořadí 719 : 83,32500*1,1</t>
  </si>
  <si>
    <t>59785</t>
  </si>
  <si>
    <t>Dodávka obklad 100x100mm</t>
  </si>
  <si>
    <t>Položka pořadí 714 : 687,95500*1,1</t>
  </si>
  <si>
    <t>59786</t>
  </si>
  <si>
    <t>Dodávka obklad 150x150mm</t>
  </si>
  <si>
    <t>Položka pořadí 716 : 71,45500*1,1</t>
  </si>
  <si>
    <t>781001</t>
  </si>
  <si>
    <t>Montáž velkoformátového obkladu u umyvadel 1000x3000mm vč.montáž.materiálu, vč. přesného vrtání,řezání otvorů</t>
  </si>
  <si>
    <t>1*3*11</t>
  </si>
  <si>
    <t>7810012</t>
  </si>
  <si>
    <t>Dodávka velkoformátového obkladu s imitací kamene 1000x3000</t>
  </si>
  <si>
    <t>998781203R00</t>
  </si>
  <si>
    <t>Přesun hmot pro obklady keramické v objektech výšky do 24 m</t>
  </si>
  <si>
    <t>783992000R00</t>
  </si>
  <si>
    <t>Nátěry ostatní bezpečnostními barvami_x000D_
 šrafováním</t>
  </si>
  <si>
    <t>800-783</t>
  </si>
  <si>
    <t>v garáži : (0,4*4*8+0,4*3*16+0,4*2*4)*1,5</t>
  </si>
  <si>
    <t>78301</t>
  </si>
  <si>
    <t>Dod+mont černý nátěr ŽB desky stropu pod podhledy</t>
  </si>
  <si>
    <t>236,5+302,5+662,2</t>
  </si>
  <si>
    <t>příp průvlaky,zlomy výškové úrovně : 60,06</t>
  </si>
  <si>
    <t>78302</t>
  </si>
  <si>
    <t>Dod+mont protiprašný nátěr betonových podhledů bílý</t>
  </si>
  <si>
    <t>suter : 37,45+13,2+13,85+18,15+15,55+9,65+1,7+26,9+15,15+16,6+19,5+6,6+41,1+10+17,4+5,2</t>
  </si>
  <si>
    <t>příp.průvlaky : 33,05*0,2*2</t>
  </si>
  <si>
    <t>78303</t>
  </si>
  <si>
    <t>Dod+mont epoxidový nátěr stěn</t>
  </si>
  <si>
    <t>78304</t>
  </si>
  <si>
    <t>Dod+mont protiprašný nátěr beton stěn bílý</t>
  </si>
  <si>
    <t>78305</t>
  </si>
  <si>
    <t>Dod+mont omyvatelný nátěr stěn</t>
  </si>
  <si>
    <t>suter : (3+4,9+0,2*2+5,4+5+4+4,9+2+7,15+1,45+4,55*3+3,65+2,2+22+11,1+2,1+0,4*16+0,5*2+0,2*2+7,7+7,5+1+5,7+5,4+5,8+3)*2*3,55</t>
  </si>
  <si>
    <t>m.č.009 : (3,9+2,5+0,4*2)*2*1,2</t>
  </si>
  <si>
    <t>2np šatny : (2,95+3,25+2,8+3+2,8+2,65+3,35*2)*2*3,1</t>
  </si>
  <si>
    <t>4np kotelna : (6,2+2,4)*2*3,4</t>
  </si>
  <si>
    <t>78401</t>
  </si>
  <si>
    <t>Dod+mont malba stropů a stěn vč.penetrace</t>
  </si>
  <si>
    <t>sut : (2,6+14,4+0,7+16,5+2,85+13,15+3,9+2,5+0,4*2+2,05*2+1,5+2,2+0,9*2+1,55*2+0,9*4+1,8*3+2*2+1,9)*2*3,55</t>
  </si>
  <si>
    <t>sdk příčky : (260,25+122,145+30,492+58,658+148,641+15,707+11,172+37,103+388,929+3300,939+95,962+194,847+37,548+56,259+20,766+29,127+33,469+3,591+21,735)*2</t>
  </si>
  <si>
    <t>sdk příčky : 26,625+73,302+81,287+239,954+265,125+1483,035+164,782</t>
  </si>
  <si>
    <t>sut : 1,942*2</t>
  </si>
  <si>
    <t>podhledy : 7,35+456,5+29,32</t>
  </si>
  <si>
    <t>91,98</t>
  </si>
  <si>
    <t>4301</t>
  </si>
  <si>
    <t>Dod+mont ocelových výrobků vč.montážního materiálu vč.kotev a kotvení viz projekt OK, vč.finální povrchové úpravy pozink+nátěr vč.veškeré manipulace a dopravy</t>
  </si>
  <si>
    <t>4302</t>
  </si>
  <si>
    <t>Dod+mont ocelových výrobků vč.montážního materiálu vč.kotev a kotvení viz projekt OK, vč.finální povrchové úpravy pozink vč.veškeré manipulace a dopravy</t>
  </si>
  <si>
    <t>4303</t>
  </si>
  <si>
    <t>Dod+mont ocelových výrobků vč.montážního materiálu vč.kotev a kotvení viz projekt OK, vč.finální povrchové úpravy nátěr vč.veškeré manipulace a dopravy</t>
  </si>
  <si>
    <t>4304</t>
  </si>
  <si>
    <t>Dod+mont tepelně izolačních přípojů označených qst22 mater. nerez viz projekt OK, vč.veškeré manipulace a dopravy</t>
  </si>
  <si>
    <t>801.3</t>
  </si>
  <si>
    <t>Budovy pro výuku a výchovu</t>
  </si>
  <si>
    <t>svislá nosná konstrukce monolitická betonová tyčová</t>
  </si>
  <si>
    <t>72301</t>
  </si>
  <si>
    <t>Plynoinstalace viz samostatný soupis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</si>
  <si>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</si>
  <si>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</si>
  <si>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</si>
  <si>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132201119R00</t>
  </si>
  <si>
    <t xml:space="preserve">Hloubení rýh šířky do 60 cm příplatek za lepivost, v hornině 3,  </t>
  </si>
  <si>
    <t>Položka pořadí 3 : 45,00000*5</t>
  </si>
  <si>
    <t>45-22</t>
  </si>
  <si>
    <t>Položka pořadí 3 : 45,00000*1,65</t>
  </si>
  <si>
    <t>17401</t>
  </si>
  <si>
    <t>Dod vhodného zhutnitelného zásypového materiálu</t>
  </si>
  <si>
    <t>Položka pořadí 5 : 23,00000*1,03</t>
  </si>
  <si>
    <t>450101</t>
  </si>
  <si>
    <t>Dod+mont pískové lože a obsyp potrubí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</si>
  <si>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</si>
  <si>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</si>
  <si>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</si>
  <si>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</si>
  <si>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na vzdálenost 15 m od hrany výkopu nebo od okraje šachty</t>
  </si>
  <si>
    <t>72001</t>
  </si>
  <si>
    <t>Zdravotechnika viz samostatný soupis</t>
  </si>
  <si>
    <t>24011</t>
  </si>
  <si>
    <t>VZT a klimatizace viz. samostataný soupis</t>
  </si>
  <si>
    <t>73001</t>
  </si>
  <si>
    <t>Vytápění viz. samostatný soupis</t>
  </si>
  <si>
    <t>24022</t>
  </si>
  <si>
    <t>Zařízení pro ochlazování viz.samostatný soupis</t>
  </si>
  <si>
    <t>2101</t>
  </si>
  <si>
    <t>Silnoproudá elektrotechnika viz. samostatný soupis</t>
  </si>
  <si>
    <t>22011</t>
  </si>
  <si>
    <t>Slaboproudá elektrotechnika viz samostatný soupis</t>
  </si>
  <si>
    <t>22022</t>
  </si>
  <si>
    <t>Měření a regulace viz samosttatný soupis</t>
  </si>
  <si>
    <t>0</t>
  </si>
  <si>
    <t>Výkopy a zásypy součástí obj.02 novostavba pavilonu</t>
  </si>
  <si>
    <t>Kalkul</t>
  </si>
  <si>
    <t>Dod+mont vsakovací galerie 15200x6400x1000 z modulového systému bloků vč.spojek</t>
  </si>
  <si>
    <t>2102</t>
  </si>
  <si>
    <t>Dod+mont geotextilie 200g/m2</t>
  </si>
  <si>
    <t>(15,2*6,4*2+15,2*2+6,4*2)*1,2</t>
  </si>
  <si>
    <t>2103</t>
  </si>
  <si>
    <t>Dod+mont základ ze štěrkopísku +obsyp</t>
  </si>
  <si>
    <t>7*16,3*0,15</t>
  </si>
  <si>
    <t>(7+16,3)*2*1</t>
  </si>
  <si>
    <t>2104</t>
  </si>
  <si>
    <t>Dod+mont zásyp keramickým kamenivem</t>
  </si>
  <si>
    <t>7*16,3*1,3</t>
  </si>
  <si>
    <t>2105</t>
  </si>
  <si>
    <t>Dod+mont vsakovací studny DN900mm L=5m</t>
  </si>
  <si>
    <t>vrtání DN900 5m</t>
  </si>
  <si>
    <t>odvoz a likvidace vývrtku 3m3</t>
  </si>
  <si>
    <t>výplnění otevřenou frakcí kameniva 3m3</t>
  </si>
  <si>
    <t>3801</t>
  </si>
  <si>
    <t>Dod+mont prefa ŽB nádrž 2680/6380/2520 - dno vč.všech manipulací,dopravy a jeřábu, stupadla po celé výšce</t>
  </si>
  <si>
    <t>3802</t>
  </si>
  <si>
    <t>Dod+mont prefa ŽB nádrž 2680/6380/250 - zákrytová deska vč.všech manipulací,dopravy a jeřábu, 2x otvor DN 1000</t>
  </si>
  <si>
    <t>3803</t>
  </si>
  <si>
    <t>Dod+mont prefa ŽB nádrž 2680/2680/2520 - dno vč.všech manipulací,dopravy a jeřábu</t>
  </si>
  <si>
    <t>3804</t>
  </si>
  <si>
    <t>Dod+mont prefa ŽB nádrž 2680/2680/250 - zákrytová deska vč.všech manipulací,dopravy a jeřábu, otvor 800x800</t>
  </si>
  <si>
    <t>3805</t>
  </si>
  <si>
    <t>Dod+mont prostup vrtaný pro KG dn300</t>
  </si>
  <si>
    <t>3806</t>
  </si>
  <si>
    <t>Dod+mont prostup vrtaný pro KG dn200</t>
  </si>
  <si>
    <t>3807</t>
  </si>
  <si>
    <t>Dod+mont prostup vrtaný pro nerezové potrubí dn65</t>
  </si>
  <si>
    <t>3808</t>
  </si>
  <si>
    <t>Dod+mont prostup vrtaný pro chráničku napájecího kabelu ATS</t>
  </si>
  <si>
    <t>3809</t>
  </si>
  <si>
    <t>Dod+mont elastomerové těsnění pro KG dn300</t>
  </si>
  <si>
    <t>3810</t>
  </si>
  <si>
    <t>Dod+mont elastomerové těsnění pro KG dn200</t>
  </si>
  <si>
    <t>3811</t>
  </si>
  <si>
    <t>Dod+mont propojení nádrží PP potrubí dn300 -280mm</t>
  </si>
  <si>
    <t>3812</t>
  </si>
  <si>
    <t>Dod+mont kompozitní žebřík 3500mm pro ATS,opískované stupadla, kotvení na stěnu</t>
  </si>
  <si>
    <t>3813</t>
  </si>
  <si>
    <t>Dod+mont kompozitní poklop pro ATS 800x800 D400 uzamykatelný,vodotěsný s odvětráním</t>
  </si>
  <si>
    <t>3814</t>
  </si>
  <si>
    <t>Dod+mont výstupních komínků skruž,konus,prstenec,litinový poklop D400 bez odvětrání</t>
  </si>
  <si>
    <t>3815</t>
  </si>
  <si>
    <t>Dod+mont výstupní komínek ATS 2x šachtový nástavec 800x800-500</t>
  </si>
  <si>
    <t>3816</t>
  </si>
  <si>
    <t>Dod+mont provedení dodatečného zatěsnění všech prostupů nádrží 2+1</t>
  </si>
  <si>
    <t>3817</t>
  </si>
  <si>
    <t>Dod+mont provedení dodatečného zatěsnění všech spár nádrží 2+1</t>
  </si>
  <si>
    <t>3818</t>
  </si>
  <si>
    <t>Provedení zkoušky vodotěsnosti retenční nádrže</t>
  </si>
  <si>
    <t>3819</t>
  </si>
  <si>
    <t>Provedení zkoušky vodotěsnosti nádrže ATS</t>
  </si>
  <si>
    <t>3820</t>
  </si>
  <si>
    <t>Dod+mont základová deska nádrží ŽB B25 tl.250mm vč.bednění</t>
  </si>
  <si>
    <t>6,4*7,4*0,25</t>
  </si>
  <si>
    <t>3,2*3,7*0,25</t>
  </si>
  <si>
    <t>3821</t>
  </si>
  <si>
    <t>Dod+mont svařovaná síť ŽB desky</t>
  </si>
  <si>
    <t>6,4*7,4*2*5*1,15*0,001</t>
  </si>
  <si>
    <t>3,2*3,7*2*1,15*5*0,001</t>
  </si>
  <si>
    <t>3822</t>
  </si>
  <si>
    <t>Dod+mont štěrkový podsyp vč. hutnění</t>
  </si>
  <si>
    <t>6,4*7,4*0,16</t>
  </si>
  <si>
    <t>3,2*3,7*0,16</t>
  </si>
  <si>
    <t>451572111R00</t>
  </si>
  <si>
    <t>Lože pod potrubí, stoky a drobné objekty z kameniva drobného těženého 0÷4 mm</t>
  </si>
  <si>
    <t>v otevřeném výkopu,</t>
  </si>
  <si>
    <t>lože+obsyp : 4,7*2*0,9*0,3</t>
  </si>
  <si>
    <t>lože+obsyp : 71,5*0,9*0,3</t>
  </si>
  <si>
    <t>kanalizační propoje : 25,6*0,9*0,6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</si>
  <si>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</si>
  <si>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</si>
  <si>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</si>
  <si>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871313121R00</t>
  </si>
  <si>
    <t>Montáž potrubí z trub z plastů těsněných gumovým kroužkem  DN 150 mm</t>
  </si>
  <si>
    <t>v otevřeném výkopu ve sklonu do 20 %,</t>
  </si>
  <si>
    <t>ze střechy : 1,5</t>
  </si>
  <si>
    <t>vsak : 1+1</t>
  </si>
  <si>
    <t>871353121R00</t>
  </si>
  <si>
    <t>Montáž potrubí z trub z plastů těsněných gumovým kroužkem  DN 200 mm</t>
  </si>
  <si>
    <t>1,5+1,5+1+4,5+1+9,6</t>
  </si>
  <si>
    <t>871373121R00</t>
  </si>
  <si>
    <t>Montáž potrubí z trub z plastů těsněných gumovým kroužkem  DN 300 mm</t>
  </si>
  <si>
    <t>877353123R00</t>
  </si>
  <si>
    <t>Montáž tvarovek na potrubí z trub z plastů těsněných gumovým kroužkem jednoosých DN 200 mm</t>
  </si>
  <si>
    <t>879172199R00</t>
  </si>
  <si>
    <t>Příplatky za montáž vodovodních přípojek , DN 32-80 mm</t>
  </si>
  <si>
    <t>přeložky vodovodů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</si>
  <si>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</si>
  <si>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</si>
  <si>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</si>
  <si>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pro výtlak</t>
  </si>
  <si>
    <t>4,7+4,7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</si>
  <si>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</si>
  <si>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</si>
  <si>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</si>
  <si>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</si>
  <si>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892571111R00</t>
  </si>
  <si>
    <t>Zkoušky těsnosti kanalizačního potrubí zkouška těsnosti kanalizačního potrubí vodou_x000D_
 do DN 200 mm</t>
  </si>
  <si>
    <t>vodou nebo vzduchem,</t>
  </si>
  <si>
    <t>3,5+19,1</t>
  </si>
  <si>
    <t>892581111R00</t>
  </si>
  <si>
    <t>Zkoušky těsnosti kanalizačního potrubí zkouška těsnosti kanalizačního potrubí vodou_x000D_
 do DN 300 mm</t>
  </si>
  <si>
    <t>892573111R00</t>
  </si>
  <si>
    <t>Zkoušky těsnosti kanalizačního potrubí zabezpečení konců kanalizačního potrubí při tlakových zkouškách vodou_x000D_
 do DN 200 mm</t>
  </si>
  <si>
    <t>892583111R00</t>
  </si>
  <si>
    <t>Zkoušky těsnosti kanalizačního potrubí zabezpečení konců kanalizačního potrubí při tlakových zkouškách vodou_x000D_
 do DN 300 mm</t>
  </si>
  <si>
    <t>892855112R00</t>
  </si>
  <si>
    <t>Kamerové prohlídky potrubí do 50 m</t>
  </si>
  <si>
    <t>3+3,5+19,1</t>
  </si>
  <si>
    <t>894118001R00</t>
  </si>
  <si>
    <t>Šachty kanalizační zděné na potrubí výšky vstupu do 2,4 m příplatek k ceně_x000D_
 za každých dalších 0,6 m výšky vstupu</t>
  </si>
  <si>
    <t>894411111R00</t>
  </si>
  <si>
    <t>Zřízení šachet kanalizačních z betonových dílců na potrubí s obložením dna betonem C 25/30 z cementu portlandského nebo struskoportlandského, na potrubí DN do 200 mm</t>
  </si>
  <si>
    <t>výšky vstupu do 1,5 m, podkladní deska z betonu B5, montáž a dodávka stupadel,</t>
  </si>
  <si>
    <t>899103111R00</t>
  </si>
  <si>
    <t>Osazení poklopů litinových a ocelových o hmotnost jednotlivě přes 100  do 150 kg</t>
  </si>
  <si>
    <t>899711122R00</t>
  </si>
  <si>
    <t>Výstražné fólie výstražná fólie pro kanalizaci, šířka 30 cm</t>
  </si>
  <si>
    <t>899731113R00</t>
  </si>
  <si>
    <t>Signalizační vodič CYY, 4 mm2</t>
  </si>
  <si>
    <t>5+5</t>
  </si>
  <si>
    <t>801011</t>
  </si>
  <si>
    <t>Dod potrubí PP SN12 DN150 vč.těsnění</t>
  </si>
  <si>
    <t>3,5*1,09</t>
  </si>
  <si>
    <t>8010111</t>
  </si>
  <si>
    <t>Dod potrubí PP SN12 DN200 vč.těsnění</t>
  </si>
  <si>
    <t>19,1*1,09</t>
  </si>
  <si>
    <t>8010112</t>
  </si>
  <si>
    <t>Dod potrubí PP SN12 DN300 vč.těsnění</t>
  </si>
  <si>
    <t>3*1,09</t>
  </si>
  <si>
    <t>801021</t>
  </si>
  <si>
    <t>Dod poklop D400 DIN bez odvětrání vč.rámu</t>
  </si>
  <si>
    <t>801022</t>
  </si>
  <si>
    <t>Dod poklop D400 DIN s odvětráním vč.rámu</t>
  </si>
  <si>
    <t>801031</t>
  </si>
  <si>
    <t>Dod vyrovnávací prstenec 63/10</t>
  </si>
  <si>
    <t>801042</t>
  </si>
  <si>
    <t>Dod vyrovnávací prstenec 63/8</t>
  </si>
  <si>
    <t>801051</t>
  </si>
  <si>
    <t>Dod konus 100-63/58</t>
  </si>
  <si>
    <t>801052</t>
  </si>
  <si>
    <t>Dod zákrytová deska 100-63/17</t>
  </si>
  <si>
    <t>801061</t>
  </si>
  <si>
    <t>Dod skruž 100/50/12</t>
  </si>
  <si>
    <t>801071</t>
  </si>
  <si>
    <t>Dod skruž 100/25/12</t>
  </si>
  <si>
    <t>8010712</t>
  </si>
  <si>
    <t>Dod skruž 100/100/12</t>
  </si>
  <si>
    <t>8010811</t>
  </si>
  <si>
    <t>Dod šachtové dno 100/475 kom 15cm</t>
  </si>
  <si>
    <t>8010812</t>
  </si>
  <si>
    <t>Dod šachtové dno 100/525 kom 15cm</t>
  </si>
  <si>
    <t>8010813</t>
  </si>
  <si>
    <t>Dod šachtové dno 100/675 kom 15cm</t>
  </si>
  <si>
    <t>801091</t>
  </si>
  <si>
    <t>Těsnění pro DN 1000</t>
  </si>
  <si>
    <t>801121</t>
  </si>
  <si>
    <t>Dod koleno 90° PP DN200</t>
  </si>
  <si>
    <t>8012101</t>
  </si>
  <si>
    <t>Dod+mont přípojka vody pro dopouštění d63 - kompletní vč.propojení a tvarovek viz v.č.D1-04-9</t>
  </si>
  <si>
    <t>8012102</t>
  </si>
  <si>
    <t>Dod+mont přípojka vody  výtlak do objektu d75 - kompletní vč.propojení a tvarovek viz v.č.D1-04-9</t>
  </si>
  <si>
    <t>871211121R00</t>
  </si>
  <si>
    <t>Montáž potrubí z plastických hmot z tlakových trubek polyetylenových, vnějšího průměru 63 mm</t>
  </si>
  <si>
    <t>přeložky vodovodu</t>
  </si>
  <si>
    <t>28,5+43</t>
  </si>
  <si>
    <t>87012</t>
  </si>
  <si>
    <t>Dod potrubí PE 100  SDR11 63x5,8</t>
  </si>
  <si>
    <t>71,5*1,09</t>
  </si>
  <si>
    <t>87013</t>
  </si>
  <si>
    <t>Dod + mont oblouk 60° PE SDR 11 d63</t>
  </si>
  <si>
    <t>87014</t>
  </si>
  <si>
    <t>Dod + mont oblouk 30° PE SDR 11 d63</t>
  </si>
  <si>
    <t>87015</t>
  </si>
  <si>
    <t>Dod + mont oblouk 45° PE SDR 11 d63</t>
  </si>
  <si>
    <t>87016</t>
  </si>
  <si>
    <t>Dod + mont oblouk 22° PE SDR 11 d63</t>
  </si>
  <si>
    <t>87017</t>
  </si>
  <si>
    <t>Dod + mont T kus  PE SDR 11 d63/63</t>
  </si>
  <si>
    <t>892233111R00</t>
  </si>
  <si>
    <t>Desinfekce vodovodního potrubí DN 70</t>
  </si>
  <si>
    <t>899072</t>
  </si>
  <si>
    <t>Zkouška signalizačního vodiče</t>
  </si>
  <si>
    <t>8901</t>
  </si>
  <si>
    <t>Dod+mont filtrační a regulační DN 2180,výšky 1950mm - kompletní sestava, vč.poklopu vč.izolací proti vodě,vč.těsnění prostupů</t>
  </si>
  <si>
    <t>D+M výstupního komínku DN 1000 včetně kónusu a celolitinového uzamykatelného poklopu DN600, D400</t>
  </si>
  <si>
    <t>Provedení funčkní zkoušky a zkoušky vodotěsnosti nádrže</t>
  </si>
  <si>
    <t>viz popis v tech. zprávě bod 3.3 str.7</t>
  </si>
  <si>
    <t>8902</t>
  </si>
  <si>
    <t>Dod+mont základová deska ŽB B25 tl.200mm vč.bednění</t>
  </si>
  <si>
    <t>3*3*0,2</t>
  </si>
  <si>
    <t>8903</t>
  </si>
  <si>
    <t>Dod+mont svařovaná síť žb desky</t>
  </si>
  <si>
    <t>2x : 3*3*2*5*1,15*0,001</t>
  </si>
  <si>
    <t>8904</t>
  </si>
  <si>
    <t>Dod+mont štěrkový podsyp vč.zhutnění</t>
  </si>
  <si>
    <t>3*3*0,16</t>
  </si>
  <si>
    <t>998144471R00</t>
  </si>
  <si>
    <t>Přesun hmot, jímky a nádrže pozemní výšky do 25 m</t>
  </si>
  <si>
    <t>72401</t>
  </si>
  <si>
    <t>Dod+mont AT stanice</t>
  </si>
  <si>
    <t>+ viz tech. zpráva bod 3.5 str.8-9</t>
  </si>
  <si>
    <t>814</t>
  </si>
  <si>
    <t>Nádrže a jímky čistíren vod a ostatní pozemní nádrže, jímky, zásobníky, jámy</t>
  </si>
  <si>
    <t>svislá nosná konstrukce montovaná z dílců betonových plošných</t>
  </si>
  <si>
    <t>D+M filtrační a regulační šachty</t>
  </si>
  <si>
    <t>Doprava a uložení na základovou desku</t>
  </si>
  <si>
    <t>Provedení propojení mezi filtrační šachtou a retenční nádrží, potrubí KG</t>
  </si>
  <si>
    <t>skruž 1000/500,vyrovnávací prstenec 625/40</t>
  </si>
  <si>
    <t>AT stanice - Q= 6,5 m3/hod každé čerpadlo, H= 70,0 m, 2 ks čerpadel s FM, D+M, viz. Specifikace ATS</t>
  </si>
  <si>
    <t>Membránová tlaková nádoba 500 l, PN 15, přírubové připojení D+M</t>
  </si>
  <si>
    <t>Přírubové uzavírací šoupátko s pákou DN 65, PN 16, litina D+M</t>
  </si>
  <si>
    <t>Sací koš s integrovanou zpětnou klapkou a sítkem, provedení nerez, vnitřní závit 6/4" D+M	2ks</t>
  </si>
  <si>
    <t>Sací nerezové potrubí DN 65, přírubové spoje, ukončeno v retenci vnějším závitem 6/4" D+M</t>
  </si>
  <si>
    <t>Výtlačné nerezové potrubí DN 65 ukončeno točivou přírubou D+M</t>
  </si>
  <si>
    <t>Litinová příruba jištěná proti posuvu DN 65 pro PE d75 D+M</t>
  </si>
  <si>
    <t>Litinová příruba jištěná proti posuvu DN 50 pro PE d63 D+M</t>
  </si>
  <si>
    <t>Plovákový snímač, délka kabelu 10 m D+M	2ks</t>
  </si>
  <si>
    <t>Rozvaděč RM1 - jištění ATS, zásuvkové a světelné okruhy, temperace objektu D+M specifikován v TZ ATS</t>
  </si>
  <si>
    <t>Svítidlo zářivkové 230V, 2x 36W, krytí IP 54 D+M</t>
  </si>
  <si>
    <t>Panel přímotopný 230V, 1500W, IP24 D+M</t>
  </si>
  <si>
    <t>Elektro-magnetický membárnový ventil DN 50, přímo ovládaný, 230V, mosaz D+M	   2ks</t>
  </si>
  <si>
    <t>Nerezové dopouštěcí potrubí DN 50, přírubové spoje D+M</t>
  </si>
  <si>
    <t>Zhotovení vodotěsného prostupu pro 2 ks plováků mezi retencí a ATS, dodatečné zamazání a utěsnění</t>
  </si>
  <si>
    <t>Ostatní pomocný, kotvící a spojovací materiál</t>
  </si>
  <si>
    <t>Uvedení a zprovoznění ATS + dopouštění do provozu, funčkní zkouška</t>
  </si>
  <si>
    <t>Revize všech dodávaných elektro-částí</t>
  </si>
  <si>
    <t>Výchozí dokumentace skutečného stavu, elektro-dokumentace a schémata</t>
  </si>
  <si>
    <t>Přírubové uzavírací šoupátko s pákou DN 50, PN16, litina D+M	    2ks</t>
  </si>
  <si>
    <t>D+M signalizačního majáku včetně nosné nerezové stojky, signalizace min. 3 stavů</t>
  </si>
  <si>
    <t>1801</t>
  </si>
  <si>
    <t>Ozelenění viz samostatný soupis</t>
  </si>
  <si>
    <t>823</t>
  </si>
  <si>
    <t>Plochy a úpravy území</t>
  </si>
  <si>
    <t xml:space="preserve"> m2</t>
  </si>
  <si>
    <t>kryt (materiál konstrukce krytu) vegetační</t>
  </si>
  <si>
    <t>959501</t>
  </si>
  <si>
    <t>Mont parkové lavičky vč.kotev a kotvení</t>
  </si>
  <si>
    <t>9595012</t>
  </si>
  <si>
    <t>Dodávka parkové lavičky viz P1</t>
  </si>
  <si>
    <t>9595013</t>
  </si>
  <si>
    <t>Dod+mont kopmpletních základů pro parkové lavičky (3ks)</t>
  </si>
  <si>
    <t>959502</t>
  </si>
  <si>
    <t>MOnt odpadkového koše vč.kotev a kotvení</t>
  </si>
  <si>
    <t>9595022</t>
  </si>
  <si>
    <t>Dod odpadkového koše viz P1</t>
  </si>
  <si>
    <t>959503</t>
  </si>
  <si>
    <t>MOnt informačního pylonu vč.kotev a kotvení</t>
  </si>
  <si>
    <t>9595032</t>
  </si>
  <si>
    <t>Dod informačního pylonu viz P2</t>
  </si>
  <si>
    <t>959504</t>
  </si>
  <si>
    <t>Dod+mont betonového základu pro pylon vč.zemních prací vč.podkladního betonu vč.přesunů hmot</t>
  </si>
  <si>
    <t>383801</t>
  </si>
  <si>
    <t>Dodávka+montáž kompletního závlahového systému pro plochu ZP1 404m2, automatická kapková závlaha 10l/sec</t>
  </si>
  <si>
    <t>podrobný popis a specifikace technická zpráva str.1-7</t>
  </si>
  <si>
    <t>383802</t>
  </si>
  <si>
    <t>Dodávka+montáž kompletního závlahového systému pro plochu ZP2 30m2, automatická kapková závlaha 10l/sec</t>
  </si>
  <si>
    <t>383803</t>
  </si>
  <si>
    <t>Dodávka+montáž kompletního závlahového systému pro plochu ZP3 82bm, automatická kapková závlaha 10l/sec</t>
  </si>
  <si>
    <t>383804</t>
  </si>
  <si>
    <t>Dodávka+montáž kompletního závlahového systému pro plochu ZP4  2434m2, automatická závlaha</t>
  </si>
  <si>
    <t>327321825R00</t>
  </si>
  <si>
    <t>Zdi a valy z betonu železového pohledového třídy PB 2 (v přírodní barvě drtí a přísad) z betonu třídy C 25/30, portlandský cement</t>
  </si>
  <si>
    <t>11,7*1,1*0,363</t>
  </si>
  <si>
    <t>18,88*1,5*0,3+4,4*0,85*0,3</t>
  </si>
  <si>
    <t>18,88*0,3*1,6</t>
  </si>
  <si>
    <t>přípočet HUP : 1,35</t>
  </si>
  <si>
    <t>32,4*1,5*0,3</t>
  </si>
  <si>
    <t>31,4*1,6*0,3</t>
  </si>
  <si>
    <t>15,6*1,5*0,3+8*1,3*0,3</t>
  </si>
  <si>
    <t>22,56*1,2*0,3</t>
  </si>
  <si>
    <t>přípočet schodiště celé monolit blok : 3</t>
  </si>
  <si>
    <t>327351211R00</t>
  </si>
  <si>
    <t>Bednění zdí a valů svislých i skloněných výšky do 20 m zřízení</t>
  </si>
  <si>
    <t>11,7*1,1*2+1,1*0,363*3</t>
  </si>
  <si>
    <t>18,88*2*0,3+4,4*0,3</t>
  </si>
  <si>
    <t>18,88*2*1,6</t>
  </si>
  <si>
    <t>přípočet HUP boky,strop : 13,5</t>
  </si>
  <si>
    <t>32,4*2*0,3</t>
  </si>
  <si>
    <t>31,4*1,6*2</t>
  </si>
  <si>
    <t>15,6*2*0,3+8*2*0,3</t>
  </si>
  <si>
    <t>22,56*1,2*2</t>
  </si>
  <si>
    <t>přípočet schodiště celé monolit blok : 8,3</t>
  </si>
  <si>
    <t>přípočet čela,dilat : 29</t>
  </si>
  <si>
    <t>327351221R00</t>
  </si>
  <si>
    <t>Bednění zdí a valů svislých i skloněných výšky do 20 m odbednění</t>
  </si>
  <si>
    <t>327361007R00</t>
  </si>
  <si>
    <t>Výztuž zdí a valů z oceli  10 505(R), průměru do 12 mm</t>
  </si>
  <si>
    <t>71*90*0,001</t>
  </si>
  <si>
    <t>327361040R00</t>
  </si>
  <si>
    <t xml:space="preserve">Výztuž zdí a valů ze svařovaných sítí,  </t>
  </si>
  <si>
    <t>11,7*(1,1+1,1+0,363+0,363)*1,25*4,45*0,001</t>
  </si>
  <si>
    <t>631313511R00</t>
  </si>
  <si>
    <t xml:space="preserve">Mazanina z betonu prostého tl. přes 80 do 120 mm třídy C -/12,5 </t>
  </si>
  <si>
    <t>12*0,6*0,1</t>
  </si>
  <si>
    <t>19,2*1,8*0,1+4,7*0,85*0,1</t>
  </si>
  <si>
    <t>32,7*1,8*0,1+23,9*1,8*0,1</t>
  </si>
  <si>
    <t>12*0,6*0,2</t>
  </si>
  <si>
    <t>19,2*1,8*0,2+4,7*0,85*0,2</t>
  </si>
  <si>
    <t>32,7*1,8*0,2+23,9*1,8*0,2</t>
  </si>
  <si>
    <t>212312111R00</t>
  </si>
  <si>
    <t>Lože trativodu z betonu prostého</t>
  </si>
  <si>
    <t>Včetně vyčištění dna rýh.</t>
  </si>
  <si>
    <t>32*0,3*0,3</t>
  </si>
  <si>
    <t>20*0,3*0,3</t>
  </si>
  <si>
    <t>212753114R00</t>
  </si>
  <si>
    <t>Plastové drenážní trubky montáž ohebné plastové drenážní trubky do rýhy, DN 100, bez lože</t>
  </si>
  <si>
    <t>32+20</t>
  </si>
  <si>
    <t>boční stěna lože trativodů : 32*0,3+20*0,3</t>
  </si>
  <si>
    <t>28611223R</t>
  </si>
  <si>
    <t>trubka plastová drenážní PVC-U; ohebná; perforovaná po celém obvodu; DN 100,0 mm</t>
  </si>
  <si>
    <t>52*1,09</t>
  </si>
  <si>
    <t>931961115R00</t>
  </si>
  <si>
    <t>tl.polystyrenu 20-30mm</t>
  </si>
  <si>
    <t>1,5*0,3*15+1,6*0,3*15</t>
  </si>
  <si>
    <t>90101</t>
  </si>
  <si>
    <t>Dod+mont pás do dilatačních spar termoplastické PVC</t>
  </si>
  <si>
    <t>1,1*15*1,1</t>
  </si>
  <si>
    <t>Dod+mont spojovací trny 16/500 vč.plastové trubky 20/250</t>
  </si>
  <si>
    <t>9010123</t>
  </si>
  <si>
    <t>Dod+mont těsnící PU provazec</t>
  </si>
  <si>
    <t>90101234</t>
  </si>
  <si>
    <t>Dod+mont trvale pružný tmel</t>
  </si>
  <si>
    <t>998153131R00</t>
  </si>
  <si>
    <t>Přesun hmot pro zdi a valy samostatné vodorovně do 50 m výšky do 20 m</t>
  </si>
  <si>
    <t>se svislou nosnou konstrukcí zděnou z cihel, kamene, tvárnic, monolitickou betonovou tyčovou nebo plošnou ( KMCH 1, 2, 3, - JKSO šesté místo 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</si>
  <si>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</si>
  <si>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</si>
  <si>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711112011RZ1</t>
  </si>
  <si>
    <t>Provedení izolace proti zemní vlhkosti natěradly za studena na ploše svislé, včetně pomocného lešení o výšce podlahy do 1900 mm a pro zatížení do 1,5 kPa. nátěrem asfaltovou suspenzí, 1x nátěr, včetně dodávky asfaltové suspenze SA</t>
  </si>
  <si>
    <t>711823121RT3</t>
  </si>
  <si>
    <t>Ochrana konstrukcí nopovou fólií svisle, výška nopu 8 mm, včetně dodávky fólie</t>
  </si>
  <si>
    <t>28+47+29</t>
  </si>
  <si>
    <t>711823129RT2</t>
  </si>
  <si>
    <t>Ochrana konstrukcí nopovou fólií ukončovací lišta,  , včetně dodávky lišty</t>
  </si>
  <si>
    <t>18,8+31,4+23,6</t>
  </si>
  <si>
    <t>998711201R00</t>
  </si>
  <si>
    <t>Přesun hmot pro izolace proti vodě svisle do 6 m</t>
  </si>
  <si>
    <t>Dod+mont zábradlí vč.povrchové úpravy vč.kotev a kotvení</t>
  </si>
  <si>
    <t>výkres : 852</t>
  </si>
  <si>
    <t>přípočet kotev a kotvení : 852*0,075</t>
  </si>
  <si>
    <t>998767201R00</t>
  </si>
  <si>
    <t>Přesun hmot pro kovové stavební doplňk. konstrukce v objektech výšky do 6 m</t>
  </si>
  <si>
    <t>78301101</t>
  </si>
  <si>
    <t>Dod+mont uzavírací nátěr betonu</t>
  </si>
  <si>
    <t>12+29+48+34</t>
  </si>
  <si>
    <t>815.4</t>
  </si>
  <si>
    <t>Zdi a valy samostatné</t>
  </si>
  <si>
    <t>svislá nosná konstrukce monolitická betonová plošná</t>
  </si>
  <si>
    <t>50101</t>
  </si>
  <si>
    <t>Úprava komunikací a zpevněných ploch viz samostatný soupis</t>
  </si>
  <si>
    <t>822</t>
  </si>
  <si>
    <t>Komunikace pozemní a letiště</t>
  </si>
  <si>
    <t>kryt (materiál konstrukce krytu) dlážděný</t>
  </si>
  <si>
    <t>139601102R00</t>
  </si>
  <si>
    <t>Ruční výkop jam, rýh a šachet v hornině 3</t>
  </si>
  <si>
    <t>s přehozením na vzdálenost do 5 m nebo s naložením na ruční dopravní prostředek</t>
  </si>
  <si>
    <t>0,3*0,3*(0,8+0,15)*5</t>
  </si>
  <si>
    <t>0,5*0,5*(0,8+0,15)*2</t>
  </si>
  <si>
    <t>0,902*5</t>
  </si>
  <si>
    <t>0,902*1,65</t>
  </si>
  <si>
    <t>275313711R00</t>
  </si>
  <si>
    <t>Beton základových patek prostý třídy C 25/30</t>
  </si>
  <si>
    <t>MOntáž sloupku 2,5m do základu pol.(1)</t>
  </si>
  <si>
    <t>38012</t>
  </si>
  <si>
    <t>Dod kompletizovaného sloupku pol.(1)</t>
  </si>
  <si>
    <t>MOntáž sloupku brány vč.kotev a kotvení pol.(2)</t>
  </si>
  <si>
    <t>38022</t>
  </si>
  <si>
    <t>Dod kompletního sloupku brány pol.(2) vč.finální povrchové úpravy</t>
  </si>
  <si>
    <t>MOntáž sloupku brány do základu pol.(3)</t>
  </si>
  <si>
    <t>38032</t>
  </si>
  <si>
    <t>Dod kompletního sloupku brány pol.(3) vč.finální povrchové úpravy</t>
  </si>
  <si>
    <t>Montáž sloupku pol.(4) vč.kotev a kotvení</t>
  </si>
  <si>
    <t>38042</t>
  </si>
  <si>
    <t>Dod kompletního sloupku pol.(4) vč.finální povrchové úpravy</t>
  </si>
  <si>
    <t>MOntáž vzpěry pol.(5) vč.kotev a kotvení</t>
  </si>
  <si>
    <t>38052</t>
  </si>
  <si>
    <t>Dod kompletní vzpěry pol.(5) vč.finální povrchové úpravy</t>
  </si>
  <si>
    <t>MOnt sloupku branky pol.(6) s kontr.pro zámek</t>
  </si>
  <si>
    <t>38062</t>
  </si>
  <si>
    <t>Dod kompletního sloupku brany pol.(6) vč.finální povrchové úpravy</t>
  </si>
  <si>
    <t>MOnt sloupku branky  pol.(7)</t>
  </si>
  <si>
    <t>38072</t>
  </si>
  <si>
    <t>Dod kompletního sloupku branky pol.(7) vč.finální povrchové úpravy</t>
  </si>
  <si>
    <t>MOnt vzpěry pol.(12)</t>
  </si>
  <si>
    <t>38082</t>
  </si>
  <si>
    <t>Dod kompletní vzpěry pol.(12) vč.finální povrchové úpravy</t>
  </si>
  <si>
    <t>998151111R00</t>
  </si>
  <si>
    <t>Přesun hmot pro oplocení a objekty zvláštní, zděné vodorovně do 50 m výšky do 10 m</t>
  </si>
  <si>
    <t>na novostavbách a změnách objektů pro oplocení (815 2 JKSo), objekty zvláštní pro chov živočichů (815 3 JKSO), objekty pozemní různé (815 9 JKSO)</t>
  </si>
  <si>
    <t>767911130RT1</t>
  </si>
  <si>
    <t>Montáž oplocení z pletiva strojového vč. dodávky pletiva, napínacího drátu a napínáku, výšky 1,75 m</t>
  </si>
  <si>
    <t>MOntáž zábradlí vč.dod. kotev a kotvení</t>
  </si>
  <si>
    <t>Dod zábradlí vč.finální povrchové úpravy pol.(10)</t>
  </si>
  <si>
    <t>76702</t>
  </si>
  <si>
    <t>MOntáž brány dvojkřídlé vč.příslušenství</t>
  </si>
  <si>
    <t>Dod brány dvojkřídlové kompletní prvek pol.(9) vč.finální povrchové úpravy</t>
  </si>
  <si>
    <t>76703</t>
  </si>
  <si>
    <t>MOntáž branky jednokřídlé vč.příslušenství</t>
  </si>
  <si>
    <t>Dod branky jednokřídlé kompletní prvek pol.(8) vč.finální povrchové úpravy</t>
  </si>
  <si>
    <t>815.2</t>
  </si>
  <si>
    <t>svislá nosná konstrukce kovová</t>
  </si>
  <si>
    <t>210101</t>
  </si>
  <si>
    <t>Přeložky areálových sítí viz samostatný soupis</t>
  </si>
  <si>
    <t>2101222</t>
  </si>
  <si>
    <t>Přeložka účastnického rozvaděče viz samostatný soupis</t>
  </si>
  <si>
    <t>21033033</t>
  </si>
  <si>
    <t>Přeložka vedení Cetin a.s. viz samosttatný soupis</t>
  </si>
  <si>
    <t>119001411R00</t>
  </si>
  <si>
    <t>Dočasné zajištění podzemního potrubí nebo vedení betonového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</si>
  <si>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</si>
  <si>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119001421R00</t>
  </si>
  <si>
    <t>Dočasné zajištění podzemního potrubí nebo vedení kabelů do 3 kabelů</t>
  </si>
  <si>
    <t>121101103R00</t>
  </si>
  <si>
    <t>Sejmutí ornice s přemístěním na vzdálenost přes 100 do 250 m</t>
  </si>
  <si>
    <t>nebo lesní půdy, s vodorovným přemístěním na hromady v místě upotřebení nebo na dočasné či trvalé skládky se složením</t>
  </si>
  <si>
    <t>60*1*0,2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</si>
  <si>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</si>
  <si>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</si>
  <si>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</si>
  <si>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Položka pořadí 5 : 108,68000*0,5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</si>
  <si>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</si>
  <si>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</si>
  <si>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</si>
  <si>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42*1,615*1</t>
  </si>
  <si>
    <t>19*2,15*1</t>
  </si>
  <si>
    <t>132201219R00</t>
  </si>
  <si>
    <t xml:space="preserve">Hloubení rýh šířky přes 60 do 200 cm příplatek za lepivost, v hornině 3,  </t>
  </si>
  <si>
    <t>151101101R00</t>
  </si>
  <si>
    <t>Zřízení pažení a rozepření stěn rýh příložné  pro jakoukoliv mezerovitost, hloubky do 2 m</t>
  </si>
  <si>
    <t>pro podzemní vedení pro všechny šířky rýhy,</t>
  </si>
  <si>
    <t>42*1,615*2</t>
  </si>
  <si>
    <t>151101102R00</t>
  </si>
  <si>
    <t>Zřízení pažení a rozepření stěn rýh příložné  pro jakoukoliv mezerovitost, hloubky do 4 m</t>
  </si>
  <si>
    <t>19*2,15*2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</si>
  <si>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</si>
  <si>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</si>
  <si>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</si>
  <si>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</si>
  <si>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</si>
  <si>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</si>
  <si>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</si>
  <si>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lože,obsyp : 24</t>
  </si>
  <si>
    <t>šachty : 3*1,7</t>
  </si>
  <si>
    <t>v místě komunikace : 6,5</t>
  </si>
  <si>
    <t>108,68</t>
  </si>
  <si>
    <t>lože,obsyp : -24</t>
  </si>
  <si>
    <t>šachty : -3*1,7</t>
  </si>
  <si>
    <t>Položka pořadí 12 : 35,60000*1,8</t>
  </si>
  <si>
    <t>11801</t>
  </si>
  <si>
    <t>Zpětná úprava povrchu vč.ornice a osetí vč. všech manipulací a přesunů</t>
  </si>
  <si>
    <t>60*1</t>
  </si>
  <si>
    <t>Ruční výkop jam, rýh a šachet v hornině tř. 3, sondy</t>
  </si>
  <si>
    <t>POL1_1</t>
  </si>
  <si>
    <t>583417003R</t>
  </si>
  <si>
    <t>kamenivo přírodní drcené frakce 0,0 až 32,0 mm; třída A</t>
  </si>
  <si>
    <t>zásyp v místě komunikace</t>
  </si>
  <si>
    <t>lože : 60*1*0,1</t>
  </si>
  <si>
    <t>obsyp potrubí : 60*1*0,3</t>
  </si>
  <si>
    <t>Odstranění stávající kompletní konstrukce asfaltové komunikace vč.řezání, vč.odvozu a likvidace suti</t>
  </si>
  <si>
    <t>50102</t>
  </si>
  <si>
    <t>Zpětná oprava stávající kompletní konstrukce asfaltové komunikace vč.zalití spár</t>
  </si>
  <si>
    <t>892855113R00</t>
  </si>
  <si>
    <t>Kamerové prohlídky potrubí do 100 m</t>
  </si>
  <si>
    <t>80001</t>
  </si>
  <si>
    <t>Dod+mont napojení na stávající potrubí DN200 vč.tvarovky Tkus,vč.výřezu na stáv.potrubí, vč.utěsnění napojení a obetonování</t>
  </si>
  <si>
    <t>80002</t>
  </si>
  <si>
    <t>Dod+mont přepojení stávajícího potrubí do nové šachty vč.napojovací tvarovky, vč.utěsnění spoje ,vč.nutné úpravy stáv.potrubí</t>
  </si>
  <si>
    <t>80101</t>
  </si>
  <si>
    <t>59,5*1,03</t>
  </si>
  <si>
    <t>80102</t>
  </si>
  <si>
    <t>80103</t>
  </si>
  <si>
    <t>Dod vyrovnávací prstenec 63/12</t>
  </si>
  <si>
    <t>80104</t>
  </si>
  <si>
    <t>80105</t>
  </si>
  <si>
    <t>80106</t>
  </si>
  <si>
    <t>Dod skruž 100/50</t>
  </si>
  <si>
    <t>80107</t>
  </si>
  <si>
    <t>Dod skruž 100/100</t>
  </si>
  <si>
    <t>80108</t>
  </si>
  <si>
    <t>Dod šachtové dno 100/475 kom tl.15cm</t>
  </si>
  <si>
    <t>80109</t>
  </si>
  <si>
    <t>Dod šachtové dno 100/625 kom tl.15cm</t>
  </si>
  <si>
    <t>80110</t>
  </si>
  <si>
    <t>119001412R00</t>
  </si>
  <si>
    <t>Dočasné zajištění podzemního potrubí nebo vedení betonového potrubí_x000D_
 DN  přes 200  do 500 mm</t>
  </si>
  <si>
    <t>pouze část mimo hl.výkop jámy : 12*1*0,2</t>
  </si>
  <si>
    <t>Položka pořadí 5 : 70,75200*0,5</t>
  </si>
  <si>
    <t>59*0,8*1,2</t>
  </si>
  <si>
    <t>14,7*0,8*1,2</t>
  </si>
  <si>
    <t>70,752-23,584</t>
  </si>
  <si>
    <t>Položka pořadí 8 : 70,75200*1,8</t>
  </si>
  <si>
    <t>Položka pořadí 9 : 47,16800*2</t>
  </si>
  <si>
    <t>lože : 59,0*0,8*0,1</t>
  </si>
  <si>
    <t>14,7*0,8*0,1</t>
  </si>
  <si>
    <t>obsyp : 59,*0,8*0,3</t>
  </si>
  <si>
    <t>14,7*0,8*0,3</t>
  </si>
  <si>
    <t>871151121R00</t>
  </si>
  <si>
    <t>Montáž potrubí z plastických hmot z tlakových trubek polyetylenových, vnějšího průměru 25 mm</t>
  </si>
  <si>
    <t>871231121R00</t>
  </si>
  <si>
    <t>Montáž potrubí z plastických hmot z tlakových trubek polyetylenových, vnějšího průměru 75 mm</t>
  </si>
  <si>
    <t>78*2</t>
  </si>
  <si>
    <t xml:space="preserve">Dod trouby PE 100RS SDR11 d25x2,3  </t>
  </si>
  <si>
    <t>14,7*1,09</t>
  </si>
  <si>
    <t>Dod trouby PE 100RS SDR11 d75x6,8</t>
  </si>
  <si>
    <t>57,9*1,09</t>
  </si>
  <si>
    <t>Dod+mont lemový nákružek s otočnou přírubou PP  DN90</t>
  </si>
  <si>
    <t>Dod+mont elektroredukce PE 100  90/75</t>
  </si>
  <si>
    <t>Dod+mont koleno 90° DN75  PE 100</t>
  </si>
  <si>
    <t>Dod+mont koleno 90° DN25  PE100</t>
  </si>
  <si>
    <t>16</t>
  </si>
  <si>
    <t>Dod+mont záslepka DN25  PE100</t>
  </si>
  <si>
    <t>19</t>
  </si>
  <si>
    <t>Dod+mont elektrospojka  DN75 PE100 SDR 11</t>
  </si>
  <si>
    <t>20</t>
  </si>
  <si>
    <t>Dod+mont elektrospojka  DN25 PE100 SDR 11</t>
  </si>
  <si>
    <t>Dod+mont uzavírací šoupátko s přírubou DN80 PN16,krátká stavební délka</t>
  </si>
  <si>
    <t>Dod+mont navrtávací pás s přírubou DN160/80 PN16</t>
  </si>
  <si>
    <t>23</t>
  </si>
  <si>
    <t>Dodávka uliční poklop litinový teleskopický pro šoupátka+podkladová deska</t>
  </si>
  <si>
    <t xml:space="preserve">Dod+mont zemní souprava teleskopická pro šoupátka, pro 1,3-1,8m  </t>
  </si>
  <si>
    <t>33</t>
  </si>
  <si>
    <t xml:space="preserve">Dod+mont orientační tabulky vodovodu dle, ČSN 75 5025  </t>
  </si>
  <si>
    <t>42</t>
  </si>
  <si>
    <t>Bakteriologický rozbor vody dle ČSN ISO 5667-5</t>
  </si>
  <si>
    <t>soubor</t>
  </si>
  <si>
    <t>52</t>
  </si>
  <si>
    <t>Dod+mont Pítko s odtokovou mřížkou vč.kotvení vč.stavební části spodní stavby</t>
  </si>
  <si>
    <t>zemní práce,základ pro pítko</t>
  </si>
  <si>
    <t>vsakovací blok 0,8x0,8x0,32</t>
  </si>
  <si>
    <t>geotextilie 200g/m  3,1m2</t>
  </si>
  <si>
    <t>podsyp vsaku štěr 8/16  0,1m3</t>
  </si>
  <si>
    <t>potrubí PVC-U DN 100  1m</t>
  </si>
  <si>
    <t>pískový podsyp 0,1m3</t>
  </si>
  <si>
    <t>Příplatek za montáž vodovodních přípojek DN 32-80</t>
  </si>
  <si>
    <t>57,9+14,7</t>
  </si>
  <si>
    <t>Tlaková zkouška vodovodního potrubí DN 80</t>
  </si>
  <si>
    <t>899401112R00</t>
  </si>
  <si>
    <t>Osazení poklopů litinových šoupátkových, vč.podklaních desek</t>
  </si>
  <si>
    <t>827.19</t>
  </si>
  <si>
    <t>vodovody trubní ostatní (přípojky)</t>
  </si>
  <si>
    <t xml:space="preserve"> m</t>
  </si>
  <si>
    <t>potrubí z trub z plastických hmot a sklolaminátu</t>
  </si>
  <si>
    <t>dokop po provedení hlavní jámy : 26,1+1,8+2,5+12*0,9*1,74</t>
  </si>
  <si>
    <t>Položka pořadí 1 : 49,19200*0,5</t>
  </si>
  <si>
    <t>50,55+0+12*2*1,74</t>
  </si>
  <si>
    <t>pouze vrstva nad pískem ostatní v zásypu kolem objektu : 134,3*0,9*0,5</t>
  </si>
  <si>
    <t>dopočet : 12*0,9*0,84+11,6*0,9*0,5</t>
  </si>
  <si>
    <t>31,88*0,9*0,5</t>
  </si>
  <si>
    <t>Položka pořadí 6 : 49,19200*1,8</t>
  </si>
  <si>
    <t>Položka pořadí 7 : 89,07300*2</t>
  </si>
  <si>
    <t>lože : 145,9*0,9*0,1</t>
  </si>
  <si>
    <t>obsyp : 145,9*0,9*0,3</t>
  </si>
  <si>
    <t>lože : 31,88*0,9*0,1</t>
  </si>
  <si>
    <t>obsyp : 31,88*0,9*0,17</t>
  </si>
  <si>
    <t>64,15+24,65+45,5+11,6</t>
  </si>
  <si>
    <t>877353121R00</t>
  </si>
  <si>
    <t>Montáž tvarovek na potrubí z trub z plastů těsněných gumovým kroužkem odbočných DN 200 mm</t>
  </si>
  <si>
    <t>877313123R00</t>
  </si>
  <si>
    <t>Montáž tvarovek na potrubí z trub z plastů těsněných gumovým kroužkem jednoosých DN 150 mm</t>
  </si>
  <si>
    <t>5+6+6</t>
  </si>
  <si>
    <t>80004</t>
  </si>
  <si>
    <t>Dod+mont napojení na stávající dešťovou kanalizaci vč.výřezu (pro novou plastovou šachtu), vč.utěsnění napojení a obetonování</t>
  </si>
  <si>
    <t>80005</t>
  </si>
  <si>
    <t>Dod+mont napojení potrubí DN 150 do čerpací šachty vč.napojovací tvarovky, vč.utěsnění spoje</t>
  </si>
  <si>
    <t>(24,65+45,5)*1,03</t>
  </si>
  <si>
    <t>11,6*1,03</t>
  </si>
  <si>
    <t>801012</t>
  </si>
  <si>
    <t>Dod potrubí PP SN16 DN150 vč.těsnění</t>
  </si>
  <si>
    <t>64,15*1,03</t>
  </si>
  <si>
    <t>801030</t>
  </si>
  <si>
    <t>801041</t>
  </si>
  <si>
    <t>Dod vyrovnávací prstenec 63/4</t>
  </si>
  <si>
    <t>801081</t>
  </si>
  <si>
    <t>Dod šachtové dno 100/450 kom 15cm</t>
  </si>
  <si>
    <t>Dod+mont šachtová vložka PP DN150</t>
  </si>
  <si>
    <t>80112</t>
  </si>
  <si>
    <t>Dod koleno 90° PP DN150</t>
  </si>
  <si>
    <t>80113</t>
  </si>
  <si>
    <t>Dod koleno 45° PP DN150</t>
  </si>
  <si>
    <t>80114</t>
  </si>
  <si>
    <t>Dod odbočka 45° PP DN150</t>
  </si>
  <si>
    <t>80115</t>
  </si>
  <si>
    <t>Dod+mont dvorní vpusti anglických dvorků a únikového východu vč.napojení na kanalizaci</t>
  </si>
  <si>
    <t>80116</t>
  </si>
  <si>
    <t>Dod+mont plastová šachta DN600 osazená na stávající potrubí - kompletní sestava, vč.poklopu litinového D400  výška do 1,5m</t>
  </si>
  <si>
    <t>porovnávací položka pro výtlak</t>
  </si>
  <si>
    <t>35*2</t>
  </si>
  <si>
    <t>87001</t>
  </si>
  <si>
    <t>Dod+mont kompletní čerpací šachta výtlaku, vystrojení čerpací technologií</t>
  </si>
  <si>
    <t>+ viz podrobný popis v tech.zprávě bod 3.5 str.7+8</t>
  </si>
  <si>
    <t>87011</t>
  </si>
  <si>
    <t>MOntáž výtlaku PE 100RC 63x5,8 vč.všech tvarovek</t>
  </si>
  <si>
    <t>Dod potrubí PE 100RC 63x5,8</t>
  </si>
  <si>
    <t>31,88*1,09</t>
  </si>
  <si>
    <t>Dod koleno 90° PE   d63</t>
  </si>
  <si>
    <t>Dod lemový nákružek s otočnou přírubou PE   d63</t>
  </si>
  <si>
    <t>827.29</t>
  </si>
  <si>
    <t>kanalizace trubní ostatní (přípojky)</t>
  </si>
  <si>
    <t>D+M ponorného čerpadla dešťových vod, Q= 5 l/s, H= 8m, 3-fázové, vířivé kolo, výstup DN 50     2ks</t>
  </si>
  <si>
    <t>D+M spouštěcí sady pro ponorné čerpadlo včetně nerezových vodících tyčí	2ks</t>
  </si>
  <si>
    <t>D+M PVC výtlačného potrubí DN 50, přírubové spoje, potrubí ukončeno točivou přírubou</t>
  </si>
  <si>
    <t>D+M plastové kulové zpětné klapky DN50	2ks</t>
  </si>
  <si>
    <t>D+M plastového uzavíracího ventilu DN50	2ks</t>
  </si>
  <si>
    <t>D+M litinové příruby jištěné proti posuvu DN50 pro PE d63</t>
  </si>
  <si>
    <t>D+M plovákového hladinového snímače, provedení neoprén, dl. 10m	2ks</t>
  </si>
  <si>
    <t>D+M řídícího a ovládacího rozvaděče čerpadel včetně signalizačního majáčku</t>
  </si>
  <si>
    <t>Ostatní spojovací, kotvící a pomocný materiál, elektro-materiál</t>
  </si>
  <si>
    <t>Uvedení do provozu, funkční zkouška</t>
  </si>
  <si>
    <t>(30,41+5,8)*1*0,2</t>
  </si>
  <si>
    <t>Položka pořadí 5 : 78,50200*0,5</t>
  </si>
  <si>
    <t>30,41*2,2*1</t>
  </si>
  <si>
    <t>5,8*2*1</t>
  </si>
  <si>
    <t>5,8*2*2</t>
  </si>
  <si>
    <t>30,41*2,2*2</t>
  </si>
  <si>
    <t>14,484</t>
  </si>
  <si>
    <t>šachta : 1,6</t>
  </si>
  <si>
    <t>v místě zpevněných ploch : 21,6</t>
  </si>
  <si>
    <t>78,502</t>
  </si>
  <si>
    <t>-14,484</t>
  </si>
  <si>
    <t>Položka pořadí 12 : 37,68400*1,8</t>
  </si>
  <si>
    <t>30*1</t>
  </si>
  <si>
    <t>21,6*2</t>
  </si>
  <si>
    <t>lože : 36,21*0,1</t>
  </si>
  <si>
    <t>obsyp : 36,21*0,3</t>
  </si>
  <si>
    <t>80003</t>
  </si>
  <si>
    <t>Dod+mont napojení potrubí do stávající šachty vč.napojovací tvarovky, vč.utěsnění spoje</t>
  </si>
  <si>
    <t>36,21*1,03</t>
  </si>
  <si>
    <t>801032</t>
  </si>
  <si>
    <t>Dod+mont šachtová vložka PP DN 200</t>
  </si>
  <si>
    <t>Přípojka plynovodu viz samostatný soupis</t>
  </si>
  <si>
    <t>827.59</t>
  </si>
  <si>
    <t>plynovody a vzduchovody trubní ostatní (přípojky)</t>
  </si>
  <si>
    <t>2121021</t>
  </si>
  <si>
    <t>Přípojka elektro NN viz samostatný soupis</t>
  </si>
  <si>
    <t>828</t>
  </si>
  <si>
    <t>Vedení elektrická a dráhy visuté</t>
  </si>
  <si>
    <t>umístění vedení v zemní rýze na upravený podklad</t>
  </si>
  <si>
    <t>131201202R00</t>
  </si>
  <si>
    <t>Hloubení zapažených jam a zářezů do 1000 m3, v hornině 3, hloubení ručně a strojně</t>
  </si>
  <si>
    <t>RTS 16/ II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</si>
  <si>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</si>
  <si>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5,5*4,8*3,3*2</t>
  </si>
  <si>
    <t>8*5,2*3,3</t>
  </si>
  <si>
    <t>6*5,4*3,3</t>
  </si>
  <si>
    <t>Položka pořadí 1 : 418,44000*0,5</t>
  </si>
  <si>
    <t>151101201R00</t>
  </si>
  <si>
    <t>Zřízení pažení stěn výkopu bez rozepření, vzepření příložné, hloubky do 4 m</t>
  </si>
  <si>
    <t>(4,8+5,5)*2*3,3*2</t>
  </si>
  <si>
    <t>(5,2+8)*2*3,3</t>
  </si>
  <si>
    <t>(6+5,4)*2*3,3</t>
  </si>
  <si>
    <t>151101211R00</t>
  </si>
  <si>
    <t>Odstranění pažení stěn výkopu příložné, hloubky do 4 m</t>
  </si>
  <si>
    <t>s uložením pažin na vzdálenost do 3 m od okraje výkopu,</t>
  </si>
  <si>
    <t>151101401R00</t>
  </si>
  <si>
    <t>Zřízení vzepření zapažených stěn výkopů při roubení příložném, hloubky do 4 m</t>
  </si>
  <si>
    <t>s potřebným přepažováním,</t>
  </si>
  <si>
    <t>151101411R00</t>
  </si>
  <si>
    <t>Odstranění vzepření stěn výkopů při roubení příložném, hloubky do 4 m</t>
  </si>
  <si>
    <t>s uložením materiálu na vzdálenost do 3 m od kraje výkopu,</t>
  </si>
  <si>
    <t>418,44-302,632+93,376+3</t>
  </si>
  <si>
    <t>418,44</t>
  </si>
  <si>
    <t>-2,4*3,1*2,8*2</t>
  </si>
  <si>
    <t>-5,6*2,8*2,8</t>
  </si>
  <si>
    <t>-3,6*3*2,8</t>
  </si>
  <si>
    <t>212,184*1,7</t>
  </si>
  <si>
    <t>58344169R</t>
  </si>
  <si>
    <t>štěrkodrť frakce 0,0 až 32,0 mm; třída A</t>
  </si>
  <si>
    <t>kolem šachty č.2 : (137,28-43,904)*2</t>
  </si>
  <si>
    <t>nebo lesní půdy, s naložením na dopravní prostředek a vodorovným přemístěním na hromady v místě upotřebení nebo na dočasné či trvalé skládky se složením,</t>
  </si>
  <si>
    <t>4,8*5,5*0,1*2</t>
  </si>
  <si>
    <t>6*4*0,1</t>
  </si>
  <si>
    <t>162301101R00</t>
  </si>
  <si>
    <t>Vodorovné přemístění výkopku Vodorovné přemístění výkopku z hor.1-4 do 500 m</t>
  </si>
  <si>
    <t>pro ornici  zpět</t>
  </si>
  <si>
    <t>167101101R00</t>
  </si>
  <si>
    <t>Nakládání, skládání, překládání neulehlého výkopku nakládání výkopku_x000D_
 Nakládání výkopku z hor.1-4 v množství do 100 m3</t>
  </si>
  <si>
    <t>180402111R00</t>
  </si>
  <si>
    <t>Založení trávníku parkového výsevem v rovině</t>
  </si>
  <si>
    <t>4,8*5,5*2</t>
  </si>
  <si>
    <t>6*4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</si>
  <si>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</si>
  <si>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</si>
  <si>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</si>
  <si>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182001111R00</t>
  </si>
  <si>
    <t>Plošná úprava terénu, nerovnosti do 10 cm v rovině</t>
  </si>
  <si>
    <t>183403151R00</t>
  </si>
  <si>
    <t>Obdělání půdy smykováním, v rovině</t>
  </si>
  <si>
    <t>183403152R00</t>
  </si>
  <si>
    <t>Obdělání půdy vláčením, v rovině</t>
  </si>
  <si>
    <t>183403153R00</t>
  </si>
  <si>
    <t>Obdělání půdy hrabáním, v rovině</t>
  </si>
  <si>
    <t>183403161R00</t>
  </si>
  <si>
    <t>Obdělání půdy válením, v rovině</t>
  </si>
  <si>
    <t>76,8*2</t>
  </si>
  <si>
    <t>185802113R00</t>
  </si>
  <si>
    <t>Hnojení umělým hnojivem v rovině</t>
  </si>
  <si>
    <t>00572400R</t>
  </si>
  <si>
    <t>Směs travní parková I. běžná zátěž PROFI</t>
  </si>
  <si>
    <t>25191158R</t>
  </si>
  <si>
    <t>hnojivo dusíkaté</t>
  </si>
  <si>
    <t>Kg</t>
  </si>
  <si>
    <t>380321452R00</t>
  </si>
  <si>
    <t>Kompletní konstrukce z betonu železového třídy C 30/37, tloušťky konstrukce od 150 do 300 mm</t>
  </si>
  <si>
    <t>čistíren odpadních vod (mimo budovy), nádrží, vodojemů, žlabů nebo kanálů, včetně pomocného pracovního lešení o výšce podlahy do 1900 mm a pro zatížení do 1,5 kPa,</t>
  </si>
  <si>
    <t>3,1*2,4*0,3*2+(3,1+1,8)*2*0,3*2,1+1,2*4*0,2*0,5</t>
  </si>
  <si>
    <t>11,118</t>
  </si>
  <si>
    <t>5,6*2,8*0,3*2+(5,6+2,2)*2*0,3*2,1+1,2*4*0,2*0,5</t>
  </si>
  <si>
    <t>3*3,6*0,3*2+(3+3)*2*0,3*2,1+1,2*4*0,2*0,5</t>
  </si>
  <si>
    <t>380356231R00</t>
  </si>
  <si>
    <t>Bednění kompletních konstrukcí neomítaných z betonu prostého nebo železového obyčejného, ploch rovinných, zřízení</t>
  </si>
  <si>
    <t>čistíren odpadních vod (mimo budovy), nádrží, vodojemů, žlabů nebo kanálů:</t>
  </si>
  <si>
    <t>- konstrukcí omítaných z betonu prostého nebo železového obyčejného i vodostavebního</t>
  </si>
  <si>
    <t>- konstrukcí neomítaných z betonu prostého nebo železového obyčejného</t>
  </si>
  <si>
    <t>2,5*2,4+(3,1+2,4+2,5+1,8)*2*2,7+1,2*4*2*0,5</t>
  </si>
  <si>
    <t>63,72</t>
  </si>
  <si>
    <t>5,0*2,8+(5,6+2,8+5+2,2)*2*2,7+1,2*4*2*0,5</t>
  </si>
  <si>
    <t>3*2,4+(3+3,6+2,4+3)*2*2,7+1,2*4*2*0,5</t>
  </si>
  <si>
    <t>380356232R00</t>
  </si>
  <si>
    <t>Bednění kompletních konstrukcí neomítaných z betonu prostého nebo železového obyčejného, ploch rovinných, odbednění</t>
  </si>
  <si>
    <t>380361007R00</t>
  </si>
  <si>
    <t>Výztuž kompletních konstrukcí z oceli z oceli 10 505</t>
  </si>
  <si>
    <t>čistíren odpadních vod (mimo budovy), nádrží, vodojemů, žlabů nebo kanálů , včetně pomocného pracovního lešení o výšce podlahy do 1900 mm a pro zatížení do 1,5 kPa,</t>
  </si>
  <si>
    <t>56,5*170*0,001</t>
  </si>
  <si>
    <t>500500</t>
  </si>
  <si>
    <t>Zpětná oprava asfaltové plochy vč.podkladních vrstev vč. zalití spár vč.postřiků</t>
  </si>
  <si>
    <t>ABS tl.100mm</t>
  </si>
  <si>
    <t>Podkladní vrstvy tl.200mm</t>
  </si>
  <si>
    <t>Položka pořadí 39 : 41,60000</t>
  </si>
  <si>
    <t>631312511R00</t>
  </si>
  <si>
    <t xml:space="preserve">Mazanina z betonu prostého tl. přes 50 do 80 mm třídy C -/12,5 </t>
  </si>
  <si>
    <t>3,1*2,4*0,05*2</t>
  </si>
  <si>
    <t>5,6*2,8*0,05</t>
  </si>
  <si>
    <t>3*3,6*0,05</t>
  </si>
  <si>
    <t>2,7*2,8*0,1*2</t>
  </si>
  <si>
    <t>5,9*3,1*0,1</t>
  </si>
  <si>
    <t>3,3*3,9*0,1</t>
  </si>
  <si>
    <t>899623171R00</t>
  </si>
  <si>
    <t>Obetonování potrubí nebo zdiva stok betonem prostým třídy C 25/30</t>
  </si>
  <si>
    <t>z cementu portlandského nebo struskoportlandského, v otevřeném výkopu,</t>
  </si>
  <si>
    <t>obetonování kanálů : 8*0,25</t>
  </si>
  <si>
    <t>Vyvrtání otvorů DN 150 do stávající armaturní komory</t>
  </si>
  <si>
    <t>90102</t>
  </si>
  <si>
    <t>Dod+mont utěsnění a zaizolování vyvrtaných otvorů</t>
  </si>
  <si>
    <t>90103</t>
  </si>
  <si>
    <t>Dod+mont poklop vč. rámu 800x800 - B125</t>
  </si>
  <si>
    <t>90104</t>
  </si>
  <si>
    <t>Dod+mont poklop vč. rámu 800x800 - D400</t>
  </si>
  <si>
    <t>90105</t>
  </si>
  <si>
    <t>Dod+mont žebřík kompozit - š.400mm dl. 2450mm vč.konzol a kotveních šroubů</t>
  </si>
  <si>
    <t>91501</t>
  </si>
  <si>
    <t>Oplocení z poplastovaného pletiva,kompletní prvek vč. ocelové sloupky,zemní práce,základy</t>
  </si>
  <si>
    <t>113107515R00</t>
  </si>
  <si>
    <t>Odstranění podkladů nebo krytů z kameniva hrubého drceného, v ploše jednotlivě do 50 m2, tloušťka vrstvy 150 mm</t>
  </si>
  <si>
    <t>113108310R00</t>
  </si>
  <si>
    <t>Odstranění podkladů nebo krytů živičných, v ploše jednotlivě do 50 m2, tloušťka vrstvy 100 mm</t>
  </si>
  <si>
    <t>8*5,2</t>
  </si>
  <si>
    <t>919735112R00</t>
  </si>
  <si>
    <t>Řezání stávajících krytů nebo podkladů živičných, hloubky přes 50 do 100 mm</t>
  </si>
  <si>
    <t>včetně spotřeby vody</t>
  </si>
  <si>
    <t>(8+5,2)*2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</si>
  <si>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</si>
  <si>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</si>
  <si>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</si>
  <si>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</si>
  <si>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asfalt + kamenivo</t>
  </si>
  <si>
    <t>998152122R00</t>
  </si>
  <si>
    <t>Přesun hmot pro oplocení a objekty zvláštní,monol. vodorovně do 50 m výšky přes 3 do 10 m</t>
  </si>
  <si>
    <t>se svislou nosnou konstrukcí monolitickou betonovou tyčovou nebo plošnou ( KMCH 2 a 3 - JKSO šesté místo)</t>
  </si>
  <si>
    <t>3,1*2,4*2*2</t>
  </si>
  <si>
    <t>5,6*2,8*2</t>
  </si>
  <si>
    <t>3*3,6*2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</si>
  <si>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</si>
  <si>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</si>
  <si>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(3,1+2,4)*2*2,7+1,2*4*0,5</t>
  </si>
  <si>
    <t>32,1</t>
  </si>
  <si>
    <t>(5,6+2,8)*2*2,7+1,2*4*0,5</t>
  </si>
  <si>
    <t>(3+3,6)*2*2,7+1,2*4*0,5</t>
  </si>
  <si>
    <t>přípočet na izolaci kanálů : 1,2*8</t>
  </si>
  <si>
    <t>Položka pořadí 46 : 82,72000</t>
  </si>
  <si>
    <t>711142559R00</t>
  </si>
  <si>
    <t xml:space="preserve">Provedení izolace proti zemní vlhkosti pásy přitavením svislá, 1 vrstva, bez dodávky izolačních pásů,  </t>
  </si>
  <si>
    <t>Položka pořadí 47 : 159,60000</t>
  </si>
  <si>
    <t>711212001RS1</t>
  </si>
  <si>
    <t>Izolace proti netlakové vodě - nátěry a stěrky nátěr hydroizolační proti vlhkosti a tlakové vodě</t>
  </si>
  <si>
    <t>2,5*1,8*3+(2,5+1,8)*2*2,1*2+0,8*4*0,8</t>
  </si>
  <si>
    <t>52,18</t>
  </si>
  <si>
    <t>5*2,2*3+(5+2,2)*2*2,1*2+0,8*4*0,8</t>
  </si>
  <si>
    <t>2,4*3*3+(2,4+3)*2*2,1*2+0,8*4*0,8</t>
  </si>
  <si>
    <t>711823111RT2</t>
  </si>
  <si>
    <t>Ochrana konstrukcí nopovou fólií vodorovně, výška nopu 8 mm, včetně dodávky fólie</t>
  </si>
  <si>
    <t>včetně dodávky těsnicí pásky</t>
  </si>
  <si>
    <t>3,1*2,4*2</t>
  </si>
  <si>
    <t>5,6*2,8</t>
  </si>
  <si>
    <t>3*3,6</t>
  </si>
  <si>
    <t>Položka pořadí 49 : 159,60000</t>
  </si>
  <si>
    <t>Položka pořadí 46 : 82,72000*0,4</t>
  </si>
  <si>
    <t>Položka pořadí 47 : 159,60000*0,4</t>
  </si>
  <si>
    <t>Položka pořadí 48 : 82,72000*1,15</t>
  </si>
  <si>
    <t>Položka pořadí 49 : 159,60000*1,2</t>
  </si>
  <si>
    <t>umístění vedení v zemní rýze do tvárnicové tratě</t>
  </si>
  <si>
    <t>2202201</t>
  </si>
  <si>
    <t>SEK(přípojky SLP)  viz samostatný soupis</t>
  </si>
  <si>
    <t>2121921</t>
  </si>
  <si>
    <t>Areálové osvětlení viz samostatný soupis</t>
  </si>
  <si>
    <t>3301</t>
  </si>
  <si>
    <t>Dod+mont výtah viz. PD D3-01</t>
  </si>
  <si>
    <t>3302</t>
  </si>
  <si>
    <t>Stavební výpomoce a připravenost pro výtah</t>
  </si>
  <si>
    <t>7302525</t>
  </si>
  <si>
    <t>Plynová kotelna viz samostatný soupis</t>
  </si>
  <si>
    <t>73055055</t>
  </si>
  <si>
    <t>Tepelná čerpadla viz samosttatný soupis</t>
  </si>
  <si>
    <t>Položka pořadí 5 : 200,00000*5</t>
  </si>
  <si>
    <t>200-55</t>
  </si>
  <si>
    <t>Položka pořadí 5 : 200,00000*1,65</t>
  </si>
  <si>
    <t>Položka pořadí 7 : 145,00000*1,03</t>
  </si>
  <si>
    <t>278381156R00</t>
  </si>
  <si>
    <t>Základy z betonu pod zařízení půdorysná plocha základu přes 0,50 do 1,00 m2, z betonu C 25/30</t>
  </si>
  <si>
    <t>TZ-02.3</t>
  </si>
  <si>
    <t>Primární okruh TČ viz samostatný soupis</t>
  </si>
  <si>
    <t>90101713</t>
  </si>
  <si>
    <t>Dod+mont tepelné izolace  RS1 a RS2</t>
  </si>
  <si>
    <t>210303</t>
  </si>
  <si>
    <t>Fotovoltaiké zařízení viz samostatný soupis</t>
  </si>
  <si>
    <t>210404</t>
  </si>
  <si>
    <t>Trafostanice viz samostatný soupis</t>
  </si>
  <si>
    <t>210505</t>
  </si>
  <si>
    <t>Nouzový zdroj Dieselagregát viz samostatný soupis</t>
  </si>
  <si>
    <t>210606</t>
  </si>
  <si>
    <t>UPS viz samostatný soupis</t>
  </si>
  <si>
    <t>210707</t>
  </si>
  <si>
    <t>EPS,ERO viz samosttatné soupisy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</si>
</sst>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wrapText="1" shrinkToFit="1"/>
    </xf>
    <xf numFmtId="3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2" borderId="34" xfId="0" applyNumberFormat="1" applyFill="1" applyBorder="1" applyAlignment="1">
      <alignment vertical="center"/>
    </xf>
    <xf numFmtId="3" fontId="0" fillId="2" borderId="35" xfId="0" applyNumberFormat="1" applyFill="1" applyBorder="1" applyAlignment="1">
      <alignment vertical="center"/>
    </xf>
    <xf numFmtId="3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63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25" t="s">
        <v>39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3"/>
      <c r="B2" s="75" t="s">
        <v>22</v>
      </c>
      <c r="C2" s="76"/>
      <c r="D2" s="77" t="s">
        <v>42</v>
      </c>
      <c r="E2" s="231" t="s">
        <v>43</v>
      </c>
      <c r="F2" s="232"/>
      <c r="G2" s="232"/>
      <c r="H2" s="232"/>
      <c r="I2" s="232"/>
      <c r="J2" s="233"/>
      <c r="O2" s="2"/>
    </row>
    <row r="3" spans="1:15" ht="27" hidden="1" customHeight="1" x14ac:dyDescent="0.2">
      <c r="A3" s="3"/>
      <c r="B3" s="78"/>
      <c r="C3" s="76"/>
      <c r="D3" s="79"/>
      <c r="E3" s="234"/>
      <c r="F3" s="235"/>
      <c r="G3" s="235"/>
      <c r="H3" s="235"/>
      <c r="I3" s="235"/>
      <c r="J3" s="236"/>
    </row>
    <row r="4" spans="1:15" ht="23.25" customHeight="1" x14ac:dyDescent="0.2">
      <c r="A4" s="3"/>
      <c r="B4" s="80"/>
      <c r="C4" s="81"/>
      <c r="D4" s="82"/>
      <c r="E4" s="223"/>
      <c r="F4" s="223"/>
      <c r="G4" s="223"/>
      <c r="H4" s="223"/>
      <c r="I4" s="223"/>
      <c r="J4" s="224"/>
    </row>
    <row r="5" spans="1:15" ht="24" customHeight="1" x14ac:dyDescent="0.2">
      <c r="A5" s="3"/>
      <c r="B5" s="43" t="s">
        <v>40</v>
      </c>
      <c r="C5" s="4"/>
      <c r="D5" s="83" t="s">
        <v>44</v>
      </c>
      <c r="E5" s="25"/>
      <c r="F5" s="25"/>
      <c r="G5" s="25"/>
      <c r="H5" s="26" t="s">
        <v>38</v>
      </c>
      <c r="I5" s="83" t="s">
        <v>48</v>
      </c>
      <c r="J5" s="10"/>
    </row>
    <row r="6" spans="1:15" ht="15.75" customHeight="1" x14ac:dyDescent="0.2">
      <c r="A6" s="3"/>
      <c r="B6" s="38"/>
      <c r="C6" s="25"/>
      <c r="D6" s="83" t="s">
        <v>45</v>
      </c>
      <c r="E6" s="25"/>
      <c r="F6" s="25"/>
      <c r="G6" s="25"/>
      <c r="H6" s="26" t="s">
        <v>34</v>
      </c>
      <c r="I6" s="83" t="s">
        <v>49</v>
      </c>
      <c r="J6" s="10"/>
    </row>
    <row r="7" spans="1:15" ht="15.75" customHeight="1" x14ac:dyDescent="0.2">
      <c r="A7" s="3"/>
      <c r="B7" s="39"/>
      <c r="C7" s="85" t="s">
        <v>47</v>
      </c>
      <c r="D7" s="84" t="s">
        <v>46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86" t="s">
        <v>50</v>
      </c>
      <c r="E8" s="4"/>
      <c r="F8" s="4"/>
      <c r="G8" s="42"/>
      <c r="H8" s="26" t="s">
        <v>38</v>
      </c>
      <c r="I8" s="83" t="s">
        <v>54</v>
      </c>
      <c r="J8" s="10"/>
    </row>
    <row r="9" spans="1:15" ht="15.75" hidden="1" customHeight="1" x14ac:dyDescent="0.2">
      <c r="A9" s="3"/>
      <c r="B9" s="3"/>
      <c r="C9" s="4"/>
      <c r="D9" s="86" t="s">
        <v>51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5" t="s">
        <v>53</v>
      </c>
      <c r="D10" s="87" t="s">
        <v>52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38"/>
      <c r="E11" s="238"/>
      <c r="F11" s="238"/>
      <c r="G11" s="238"/>
      <c r="H11" s="26" t="s">
        <v>38</v>
      </c>
      <c r="I11" s="89"/>
      <c r="J11" s="10"/>
    </row>
    <row r="12" spans="1:15" ht="15.75" customHeight="1" x14ac:dyDescent="0.2">
      <c r="A12" s="3"/>
      <c r="B12" s="38"/>
      <c r="C12" s="25"/>
      <c r="D12" s="221"/>
      <c r="E12" s="221"/>
      <c r="F12" s="221"/>
      <c r="G12" s="221"/>
      <c r="H12" s="26" t="s">
        <v>34</v>
      </c>
      <c r="I12" s="89"/>
      <c r="J12" s="10"/>
    </row>
    <row r="13" spans="1:15" ht="15.75" customHeight="1" x14ac:dyDescent="0.2">
      <c r="A13" s="3"/>
      <c r="B13" s="39"/>
      <c r="C13" s="88"/>
      <c r="D13" s="222"/>
      <c r="E13" s="222"/>
      <c r="F13" s="222"/>
      <c r="G13" s="222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 t="s">
        <v>41</v>
      </c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41" t="s">
        <v>24</v>
      </c>
      <c r="B16" s="53" t="s">
        <v>24</v>
      </c>
      <c r="C16" s="54"/>
      <c r="D16" s="55"/>
      <c r="E16" s="214"/>
      <c r="F16" s="215"/>
      <c r="G16" s="214"/>
      <c r="H16" s="215"/>
      <c r="I16" s="214">
        <f>SUMIF(F109:F159,A16,I109:I159)+SUMIF(F109:F159,"PSU",I109:I159)</f>
        <v>0</v>
      </c>
      <c r="J16" s="216"/>
    </row>
    <row r="17" spans="1:10" ht="23.25" customHeight="1" x14ac:dyDescent="0.2">
      <c r="A17" s="141" t="s">
        <v>25</v>
      </c>
      <c r="B17" s="53" t="s">
        <v>25</v>
      </c>
      <c r="C17" s="54"/>
      <c r="D17" s="55"/>
      <c r="E17" s="214"/>
      <c r="F17" s="215"/>
      <c r="G17" s="214"/>
      <c r="H17" s="215"/>
      <c r="I17" s="214">
        <f>SUMIF(F109:F159,A17,I109:I159)</f>
        <v>0</v>
      </c>
      <c r="J17" s="216"/>
    </row>
    <row r="18" spans="1:10" ht="23.25" customHeight="1" x14ac:dyDescent="0.2">
      <c r="A18" s="141" t="s">
        <v>26</v>
      </c>
      <c r="B18" s="53" t="s">
        <v>26</v>
      </c>
      <c r="C18" s="54"/>
      <c r="D18" s="55"/>
      <c r="E18" s="214"/>
      <c r="F18" s="215"/>
      <c r="G18" s="214"/>
      <c r="H18" s="215"/>
      <c r="I18" s="214">
        <f>SUMIF(F109:F159,A18,I109:I159)</f>
        <v>0</v>
      </c>
      <c r="J18" s="216"/>
    </row>
    <row r="19" spans="1:10" ht="23.25" customHeight="1" x14ac:dyDescent="0.2">
      <c r="A19" s="141" t="s">
        <v>246</v>
      </c>
      <c r="B19" s="53" t="s">
        <v>27</v>
      </c>
      <c r="C19" s="54"/>
      <c r="D19" s="55"/>
      <c r="E19" s="214"/>
      <c r="F19" s="215"/>
      <c r="G19" s="214"/>
      <c r="H19" s="215"/>
      <c r="I19" s="214">
        <f>SUMIF(F109:F159,A19,I109:I159)</f>
        <v>0</v>
      </c>
      <c r="J19" s="216"/>
    </row>
    <row r="20" spans="1:10" ht="23.25" customHeight="1" x14ac:dyDescent="0.2">
      <c r="A20" s="141" t="s">
        <v>247</v>
      </c>
      <c r="B20" s="53" t="s">
        <v>28</v>
      </c>
      <c r="C20" s="54"/>
      <c r="D20" s="55"/>
      <c r="E20" s="214"/>
      <c r="F20" s="215"/>
      <c r="G20" s="214"/>
      <c r="H20" s="215"/>
      <c r="I20" s="214">
        <f>SUMIF(F109:F159,A20,I109:I159)</f>
        <v>0</v>
      </c>
      <c r="J20" s="216"/>
    </row>
    <row r="21" spans="1:10" ht="23.25" customHeight="1" x14ac:dyDescent="0.2">
      <c r="A21" s="3"/>
      <c r="B21" s="70" t="s">
        <v>29</v>
      </c>
      <c r="C21" s="71"/>
      <c r="D21" s="72"/>
      <c r="E21" s="217"/>
      <c r="F21" s="241"/>
      <c r="G21" s="217"/>
      <c r="H21" s="241"/>
      <c r="I21" s="217">
        <f>SUM(I16:J20)</f>
        <v>0</v>
      </c>
      <c r="J21" s="218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12">
        <f>ZakladDPHSniVypocet</f>
        <v>0</v>
      </c>
      <c r="H23" s="213"/>
      <c r="I23" s="213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210">
        <f>IF(A24&gt;50, ROUNDUP(A23, 0), ROUNDDOWN(A23, 0))</f>
        <v>0</v>
      </c>
      <c r="H24" s="211"/>
      <c r="I24" s="211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12">
        <f>ZakladDPHZaklVypocet</f>
        <v>0</v>
      </c>
      <c r="H25" s="213"/>
      <c r="I25" s="213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28">
        <f>IF(A26&gt;50, ROUNDUP(A25, 0), ROUNDDOWN(A25, 0))</f>
        <v>0</v>
      </c>
      <c r="H26" s="229"/>
      <c r="I26" s="229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30">
        <f>CenaCelkem-(ZakladDPHSni+DPHSni+ZakladDPHZakl+DPHZakl)</f>
        <v>0</v>
      </c>
      <c r="H27" s="230"/>
      <c r="I27" s="230"/>
      <c r="J27" s="59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20">
        <f>ZakladDPHSniVypocet+ZakladDPHZaklVypocet</f>
        <v>0</v>
      </c>
      <c r="H28" s="220"/>
      <c r="I28" s="220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19">
        <f>IF(A29&gt;50, ROUNDUP(A27, 0), ROUNDDOWN(A27, 0))</f>
        <v>0</v>
      </c>
      <c r="H29" s="219"/>
      <c r="I29" s="219"/>
      <c r="J29" s="124" t="s">
        <v>146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/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09" t="s">
        <v>2</v>
      </c>
      <c r="E35" s="209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55</v>
      </c>
      <c r="C39" s="202"/>
      <c r="D39" s="203"/>
      <c r="E39" s="203"/>
      <c r="F39" s="105">
        <f>'000 0001 Naklady'!AE63+'01 01 Pol'!AE183+'02 01+ 02 Pol'!AE2154+'02 03 Pol'!AE11+'02 04 Pol'!AE35+'02 05 Pol'!AE11+'02 06 Pol'!AE11+'02 07 Pol'!AE11+'02 08 Pol'!AE11+'02 09 Pol'!AE11+'02 10 Pol'!AE11+'04 04 Pol'!AE187+'05 05.1 Pol'!AE11+'05 05.2 Pol'!AE18+'05 05.3 Pol'!AE18+'06 06 Pol'!AE96+'07 07 Pol'!AE11+'08 08 Pol'!AE53+'IO 01 IO 01.1 Pol'!AE11+'IO 01 IO 01.2 Pol'!AE11+'IO 01 IO 01.3 Pol'!AE11+'IO 01 IO 01.4 Pol'!AE96+'IO 02 IO 02 Pol'!AE94+'IO 03 IO 03 Pol'!AE123+'IO 04 IO 04 Pol'!AE91+'IO 05 IO 05 Pol'!AE11+'IO 07 IO 07 Pol'!AE11+'IO 08 IO 08-1  Pol'!AE167+'IO 08 IO 08-2 Pol'!AE11+'IO 09 IO 09 Pol'!AE11+'TZ 01 TZ01 Pol'!AE12+'TZ 02 TZ02.1 Pol'!AE11+'TZ 02 TZ02.2 Pol'!AE11+'TZ 02 TZ02.3 Pol'!AE44+'TZ 03 TZ03 Pol'!AE11+'TZ 04 TZ04 Pol'!AE11+'TZ 05 TZ05 Pol'!AE11+'TZ 06 TZ06 Pol'!AE11+'TZ 07 TZ07 Pol'!AE11</f>
        <v>0</v>
      </c>
      <c r="G39" s="106">
        <f>'000 0001 Naklady'!AF63+'01 01 Pol'!AF183+'02 01+ 02 Pol'!AF2154+'02 03 Pol'!AF11+'02 04 Pol'!AF35+'02 05 Pol'!AF11+'02 06 Pol'!AF11+'02 07 Pol'!AF11+'02 08 Pol'!AF11+'02 09 Pol'!AF11+'02 10 Pol'!AF11+'04 04 Pol'!AF187+'05 05.1 Pol'!AF11+'05 05.2 Pol'!AF18+'05 05.3 Pol'!AF18+'06 06 Pol'!AF96+'07 07 Pol'!AF11+'08 08 Pol'!AF53+'IO 01 IO 01.1 Pol'!AF11+'IO 01 IO 01.2 Pol'!AF11+'IO 01 IO 01.3 Pol'!AF11+'IO 01 IO 01.4 Pol'!AF96+'IO 02 IO 02 Pol'!AF94+'IO 03 IO 03 Pol'!AF123+'IO 04 IO 04 Pol'!AF91+'IO 05 IO 05 Pol'!AF11+'IO 07 IO 07 Pol'!AF11+'IO 08 IO 08-1  Pol'!AF167+'IO 08 IO 08-2 Pol'!AF11+'IO 09 IO 09 Pol'!AF11+'TZ 01 TZ01 Pol'!AF12+'TZ 02 TZ02.1 Pol'!AF11+'TZ 02 TZ02.2 Pol'!AF11+'TZ 02 TZ02.3 Pol'!AF44+'TZ 03 TZ03 Pol'!AF11+'TZ 04 TZ04 Pol'!AF11+'TZ 05 TZ05 Pol'!AF11+'TZ 06 TZ06 Pol'!AF11+'TZ 07 TZ07 Pol'!AF11</f>
        <v>0</v>
      </c>
      <c r="H39" s="107">
        <f t="shared" ref="H39:H70" si="1">(F39*SazbaDPH1/100)+(G39*SazbaDPH2/100)</f>
        <v>0</v>
      </c>
      <c r="I39" s="107">
        <f t="shared" ref="I39:I70" si="2">F39+G39+H39</f>
        <v>0</v>
      </c>
      <c r="J39" s="108" t="str">
        <f t="shared" ref="J39:J70" si="3">IF(CenaCelkemVypocet=0,"",I39/CenaCelkemVypocet*100)</f>
        <v/>
      </c>
    </row>
    <row r="40" spans="1:10" ht="25.5" customHeight="1" x14ac:dyDescent="0.2">
      <c r="A40" s="94">
        <v>2</v>
      </c>
      <c r="B40" s="109" t="s">
        <v>56</v>
      </c>
      <c r="C40" s="204" t="s">
        <v>57</v>
      </c>
      <c r="D40" s="205"/>
      <c r="E40" s="205"/>
      <c r="F40" s="110">
        <f>'000 0001 Naklady'!AE63</f>
        <v>0</v>
      </c>
      <c r="G40" s="111">
        <f>'000 0001 Naklady'!AF63</f>
        <v>0</v>
      </c>
      <c r="H40" s="111">
        <f t="shared" si="1"/>
        <v>0</v>
      </c>
      <c r="I40" s="111">
        <f t="shared" si="2"/>
        <v>0</v>
      </c>
      <c r="J40" s="112" t="str">
        <f t="shared" si="3"/>
        <v/>
      </c>
    </row>
    <row r="41" spans="1:10" ht="25.5" customHeight="1" x14ac:dyDescent="0.2">
      <c r="A41" s="94">
        <v>3</v>
      </c>
      <c r="B41" s="113" t="s">
        <v>58</v>
      </c>
      <c r="C41" s="202" t="s">
        <v>57</v>
      </c>
      <c r="D41" s="203"/>
      <c r="E41" s="203"/>
      <c r="F41" s="114">
        <f>'000 0001 Naklady'!AE63</f>
        <v>0</v>
      </c>
      <c r="G41" s="107">
        <f>'000 0001 Naklady'!AF63</f>
        <v>0</v>
      </c>
      <c r="H41" s="107">
        <f t="shared" si="1"/>
        <v>0</v>
      </c>
      <c r="I41" s="107">
        <f t="shared" si="2"/>
        <v>0</v>
      </c>
      <c r="J41" s="108" t="str">
        <f t="shared" si="3"/>
        <v/>
      </c>
    </row>
    <row r="42" spans="1:10" ht="25.5" customHeight="1" x14ac:dyDescent="0.2">
      <c r="A42" s="94">
        <v>2</v>
      </c>
      <c r="B42" s="109" t="s">
        <v>59</v>
      </c>
      <c r="C42" s="204" t="s">
        <v>60</v>
      </c>
      <c r="D42" s="205"/>
      <c r="E42" s="205"/>
      <c r="F42" s="110">
        <f>'01 01 Pol'!AE183</f>
        <v>0</v>
      </c>
      <c r="G42" s="111">
        <f>'01 01 Pol'!AF183</f>
        <v>0</v>
      </c>
      <c r="H42" s="111">
        <f t="shared" si="1"/>
        <v>0</v>
      </c>
      <c r="I42" s="111">
        <f t="shared" si="2"/>
        <v>0</v>
      </c>
      <c r="J42" s="112" t="str">
        <f t="shared" si="3"/>
        <v/>
      </c>
    </row>
    <row r="43" spans="1:10" ht="25.5" customHeight="1" x14ac:dyDescent="0.2">
      <c r="A43" s="94">
        <v>3</v>
      </c>
      <c r="B43" s="113" t="s">
        <v>59</v>
      </c>
      <c r="C43" s="202" t="s">
        <v>60</v>
      </c>
      <c r="D43" s="203"/>
      <c r="E43" s="203"/>
      <c r="F43" s="114">
        <f>'01 01 Pol'!AE183</f>
        <v>0</v>
      </c>
      <c r="G43" s="107">
        <f>'01 01 Pol'!AF183</f>
        <v>0</v>
      </c>
      <c r="H43" s="107">
        <f t="shared" si="1"/>
        <v>0</v>
      </c>
      <c r="I43" s="107">
        <f t="shared" si="2"/>
        <v>0</v>
      </c>
      <c r="J43" s="108" t="str">
        <f t="shared" si="3"/>
        <v/>
      </c>
    </row>
    <row r="44" spans="1:10" ht="25.5" customHeight="1" x14ac:dyDescent="0.2">
      <c r="A44" s="94">
        <v>2</v>
      </c>
      <c r="B44" s="109" t="s">
        <v>61</v>
      </c>
      <c r="C44" s="204" t="s">
        <v>62</v>
      </c>
      <c r="D44" s="205"/>
      <c r="E44" s="205"/>
      <c r="F44" s="110">
        <f>'02 01+ 02 Pol'!AE2154+'02 03 Pol'!AE11+'02 04 Pol'!AE35+'02 05 Pol'!AE11+'02 06 Pol'!AE11+'02 07 Pol'!AE11+'02 08 Pol'!AE11+'02 09 Pol'!AE11+'02 10 Pol'!AE11</f>
        <v>0</v>
      </c>
      <c r="G44" s="111">
        <f>'02 01+ 02 Pol'!AF2154+'02 03 Pol'!AF11+'02 04 Pol'!AF35+'02 05 Pol'!AF11+'02 06 Pol'!AF11+'02 07 Pol'!AF11+'02 08 Pol'!AF11+'02 09 Pol'!AF11+'02 10 Pol'!AF11</f>
        <v>0</v>
      </c>
      <c r="H44" s="111">
        <f t="shared" si="1"/>
        <v>0</v>
      </c>
      <c r="I44" s="111">
        <f t="shared" si="2"/>
        <v>0</v>
      </c>
      <c r="J44" s="112" t="str">
        <f t="shared" si="3"/>
        <v/>
      </c>
    </row>
    <row r="45" spans="1:10" ht="25.5" customHeight="1" x14ac:dyDescent="0.2">
      <c r="A45" s="94">
        <v>3</v>
      </c>
      <c r="B45" s="113" t="s">
        <v>63</v>
      </c>
      <c r="C45" s="202" t="s">
        <v>64</v>
      </c>
      <c r="D45" s="203"/>
      <c r="E45" s="203"/>
      <c r="F45" s="114">
        <f>'02 01+ 02 Pol'!AE2154</f>
        <v>0</v>
      </c>
      <c r="G45" s="107">
        <f>'02 01+ 02 Pol'!AF2154</f>
        <v>0</v>
      </c>
      <c r="H45" s="107">
        <f t="shared" si="1"/>
        <v>0</v>
      </c>
      <c r="I45" s="107">
        <f t="shared" si="2"/>
        <v>0</v>
      </c>
      <c r="J45" s="108" t="str">
        <f t="shared" si="3"/>
        <v/>
      </c>
    </row>
    <row r="46" spans="1:10" ht="25.5" customHeight="1" x14ac:dyDescent="0.2">
      <c r="A46" s="94">
        <v>3</v>
      </c>
      <c r="B46" s="113" t="s">
        <v>65</v>
      </c>
      <c r="C46" s="202" t="s">
        <v>66</v>
      </c>
      <c r="D46" s="203"/>
      <c r="E46" s="203"/>
      <c r="F46" s="114">
        <f>'02 03 Pol'!AE11</f>
        <v>0</v>
      </c>
      <c r="G46" s="107">
        <f>'02 03 Pol'!AF11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4">
        <v>3</v>
      </c>
      <c r="B47" s="113" t="s">
        <v>67</v>
      </c>
      <c r="C47" s="202" t="s">
        <v>68</v>
      </c>
      <c r="D47" s="203"/>
      <c r="E47" s="203"/>
      <c r="F47" s="114">
        <f>'02 04 Pol'!AE35</f>
        <v>0</v>
      </c>
      <c r="G47" s="107">
        <f>'02 04 Pol'!AF35</f>
        <v>0</v>
      </c>
      <c r="H47" s="107">
        <f t="shared" si="1"/>
        <v>0</v>
      </c>
      <c r="I47" s="107">
        <f t="shared" si="2"/>
        <v>0</v>
      </c>
      <c r="J47" s="108" t="str">
        <f t="shared" si="3"/>
        <v/>
      </c>
    </row>
    <row r="48" spans="1:10" ht="25.5" customHeight="1" x14ac:dyDescent="0.2">
      <c r="A48" s="94">
        <v>3</v>
      </c>
      <c r="B48" s="113" t="s">
        <v>69</v>
      </c>
      <c r="C48" s="202" t="s">
        <v>70</v>
      </c>
      <c r="D48" s="203"/>
      <c r="E48" s="203"/>
      <c r="F48" s="114">
        <f>'02 05 Pol'!AE11</f>
        <v>0</v>
      </c>
      <c r="G48" s="107">
        <f>'02 05 Pol'!AF11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10" ht="25.5" customHeight="1" x14ac:dyDescent="0.2">
      <c r="A49" s="94">
        <v>3</v>
      </c>
      <c r="B49" s="113" t="s">
        <v>71</v>
      </c>
      <c r="C49" s="202" t="s">
        <v>72</v>
      </c>
      <c r="D49" s="203"/>
      <c r="E49" s="203"/>
      <c r="F49" s="114">
        <f>'02 06 Pol'!AE11</f>
        <v>0</v>
      </c>
      <c r="G49" s="107">
        <f>'02 06 Pol'!AF11</f>
        <v>0</v>
      </c>
      <c r="H49" s="107">
        <f t="shared" si="1"/>
        <v>0</v>
      </c>
      <c r="I49" s="107">
        <f t="shared" si="2"/>
        <v>0</v>
      </c>
      <c r="J49" s="108" t="str">
        <f t="shared" si="3"/>
        <v/>
      </c>
    </row>
    <row r="50" spans="1:10" ht="25.5" customHeight="1" x14ac:dyDescent="0.2">
      <c r="A50" s="94">
        <v>3</v>
      </c>
      <c r="B50" s="113" t="s">
        <v>73</v>
      </c>
      <c r="C50" s="202" t="s">
        <v>74</v>
      </c>
      <c r="D50" s="203"/>
      <c r="E50" s="203"/>
      <c r="F50" s="114">
        <f>'02 07 Pol'!AE11</f>
        <v>0</v>
      </c>
      <c r="G50" s="107">
        <f>'02 07 Pol'!AF11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10" ht="25.5" customHeight="1" x14ac:dyDescent="0.2">
      <c r="A51" s="94">
        <v>3</v>
      </c>
      <c r="B51" s="113" t="s">
        <v>75</v>
      </c>
      <c r="C51" s="202" t="s">
        <v>76</v>
      </c>
      <c r="D51" s="203"/>
      <c r="E51" s="203"/>
      <c r="F51" s="114">
        <f>'02 08 Pol'!AE11</f>
        <v>0</v>
      </c>
      <c r="G51" s="107">
        <f>'02 08 Pol'!AF11</f>
        <v>0</v>
      </c>
      <c r="H51" s="107">
        <f t="shared" si="1"/>
        <v>0</v>
      </c>
      <c r="I51" s="107">
        <f t="shared" si="2"/>
        <v>0</v>
      </c>
      <c r="J51" s="108" t="str">
        <f t="shared" si="3"/>
        <v/>
      </c>
    </row>
    <row r="52" spans="1:10" ht="25.5" customHeight="1" x14ac:dyDescent="0.2">
      <c r="A52" s="94">
        <v>3</v>
      </c>
      <c r="B52" s="113" t="s">
        <v>77</v>
      </c>
      <c r="C52" s="202" t="s">
        <v>78</v>
      </c>
      <c r="D52" s="203"/>
      <c r="E52" s="203"/>
      <c r="F52" s="114">
        <f>'02 09 Pol'!AE11</f>
        <v>0</v>
      </c>
      <c r="G52" s="107">
        <f>'02 09 Pol'!AF11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10" ht="25.5" customHeight="1" x14ac:dyDescent="0.2">
      <c r="A53" s="94">
        <v>3</v>
      </c>
      <c r="B53" s="113" t="s">
        <v>79</v>
      </c>
      <c r="C53" s="202" t="s">
        <v>80</v>
      </c>
      <c r="D53" s="203"/>
      <c r="E53" s="203"/>
      <c r="F53" s="114">
        <f>'02 10 Pol'!AE11</f>
        <v>0</v>
      </c>
      <c r="G53" s="107">
        <f>'02 10 Pol'!AF11</f>
        <v>0</v>
      </c>
      <c r="H53" s="107">
        <f t="shared" si="1"/>
        <v>0</v>
      </c>
      <c r="I53" s="107">
        <f t="shared" si="2"/>
        <v>0</v>
      </c>
      <c r="J53" s="108" t="str">
        <f t="shared" si="3"/>
        <v/>
      </c>
    </row>
    <row r="54" spans="1:10" ht="25.5" customHeight="1" x14ac:dyDescent="0.2">
      <c r="A54" s="94">
        <v>2</v>
      </c>
      <c r="B54" s="109" t="s">
        <v>67</v>
      </c>
      <c r="C54" s="204" t="s">
        <v>81</v>
      </c>
      <c r="D54" s="205"/>
      <c r="E54" s="205"/>
      <c r="F54" s="110">
        <f>'04 04 Pol'!AE187</f>
        <v>0</v>
      </c>
      <c r="G54" s="111">
        <f>'04 04 Pol'!AF187</f>
        <v>0</v>
      </c>
      <c r="H54" s="111">
        <f t="shared" si="1"/>
        <v>0</v>
      </c>
      <c r="I54" s="111">
        <f t="shared" si="2"/>
        <v>0</v>
      </c>
      <c r="J54" s="112" t="str">
        <f t="shared" si="3"/>
        <v/>
      </c>
    </row>
    <row r="55" spans="1:10" ht="25.5" customHeight="1" x14ac:dyDescent="0.2">
      <c r="A55" s="94">
        <v>3</v>
      </c>
      <c r="B55" s="113" t="s">
        <v>67</v>
      </c>
      <c r="C55" s="202" t="s">
        <v>81</v>
      </c>
      <c r="D55" s="203"/>
      <c r="E55" s="203"/>
      <c r="F55" s="114">
        <f>'04 04 Pol'!AE187</f>
        <v>0</v>
      </c>
      <c r="G55" s="107">
        <f>'04 04 Pol'!AF187</f>
        <v>0</v>
      </c>
      <c r="H55" s="107">
        <f t="shared" si="1"/>
        <v>0</v>
      </c>
      <c r="I55" s="107">
        <f t="shared" si="2"/>
        <v>0</v>
      </c>
      <c r="J55" s="108" t="str">
        <f t="shared" si="3"/>
        <v/>
      </c>
    </row>
    <row r="56" spans="1:10" ht="25.5" customHeight="1" x14ac:dyDescent="0.2">
      <c r="A56" s="94">
        <v>2</v>
      </c>
      <c r="B56" s="109" t="s">
        <v>69</v>
      </c>
      <c r="C56" s="204" t="s">
        <v>82</v>
      </c>
      <c r="D56" s="205"/>
      <c r="E56" s="205"/>
      <c r="F56" s="110">
        <f>'05 05.1 Pol'!AE11+'05 05.2 Pol'!AE18+'05 05.3 Pol'!AE18</f>
        <v>0</v>
      </c>
      <c r="G56" s="111">
        <f>'05 05.1 Pol'!AF11+'05 05.2 Pol'!AF18+'05 05.3 Pol'!AF18</f>
        <v>0</v>
      </c>
      <c r="H56" s="111">
        <f t="shared" si="1"/>
        <v>0</v>
      </c>
      <c r="I56" s="111">
        <f t="shared" si="2"/>
        <v>0</v>
      </c>
      <c r="J56" s="112" t="str">
        <f t="shared" si="3"/>
        <v/>
      </c>
    </row>
    <row r="57" spans="1:10" ht="25.5" customHeight="1" x14ac:dyDescent="0.2">
      <c r="A57" s="94">
        <v>3</v>
      </c>
      <c r="B57" s="113" t="s">
        <v>83</v>
      </c>
      <c r="C57" s="202" t="s">
        <v>84</v>
      </c>
      <c r="D57" s="203"/>
      <c r="E57" s="203"/>
      <c r="F57" s="114">
        <f>'05 05.1 Pol'!AE11</f>
        <v>0</v>
      </c>
      <c r="G57" s="107">
        <f>'05 05.1 Pol'!AF11</f>
        <v>0</v>
      </c>
      <c r="H57" s="107">
        <f t="shared" si="1"/>
        <v>0</v>
      </c>
      <c r="I57" s="107">
        <f t="shared" si="2"/>
        <v>0</v>
      </c>
      <c r="J57" s="108" t="str">
        <f t="shared" si="3"/>
        <v/>
      </c>
    </row>
    <row r="58" spans="1:10" ht="25.5" customHeight="1" x14ac:dyDescent="0.2">
      <c r="A58" s="94">
        <v>3</v>
      </c>
      <c r="B58" s="113" t="s">
        <v>85</v>
      </c>
      <c r="C58" s="202" t="s">
        <v>86</v>
      </c>
      <c r="D58" s="203"/>
      <c r="E58" s="203"/>
      <c r="F58" s="114">
        <f>'05 05.2 Pol'!AE18</f>
        <v>0</v>
      </c>
      <c r="G58" s="107">
        <f>'05 05.2 Pol'!AF18</f>
        <v>0</v>
      </c>
      <c r="H58" s="107">
        <f t="shared" si="1"/>
        <v>0</v>
      </c>
      <c r="I58" s="107">
        <f t="shared" si="2"/>
        <v>0</v>
      </c>
      <c r="J58" s="108" t="str">
        <f t="shared" si="3"/>
        <v/>
      </c>
    </row>
    <row r="59" spans="1:10" ht="25.5" customHeight="1" x14ac:dyDescent="0.2">
      <c r="A59" s="94">
        <v>3</v>
      </c>
      <c r="B59" s="113" t="s">
        <v>87</v>
      </c>
      <c r="C59" s="202" t="s">
        <v>88</v>
      </c>
      <c r="D59" s="203"/>
      <c r="E59" s="203"/>
      <c r="F59" s="114">
        <f>'05 05.3 Pol'!AE18</f>
        <v>0</v>
      </c>
      <c r="G59" s="107">
        <f>'05 05.3 Pol'!AF18</f>
        <v>0</v>
      </c>
      <c r="H59" s="107">
        <f t="shared" si="1"/>
        <v>0</v>
      </c>
      <c r="I59" s="107">
        <f t="shared" si="2"/>
        <v>0</v>
      </c>
      <c r="J59" s="108" t="str">
        <f t="shared" si="3"/>
        <v/>
      </c>
    </row>
    <row r="60" spans="1:10" ht="25.5" customHeight="1" x14ac:dyDescent="0.2">
      <c r="A60" s="94">
        <v>2</v>
      </c>
      <c r="B60" s="109" t="s">
        <v>71</v>
      </c>
      <c r="C60" s="204" t="s">
        <v>89</v>
      </c>
      <c r="D60" s="205"/>
      <c r="E60" s="205"/>
      <c r="F60" s="110">
        <f>'06 06 Pol'!AE96</f>
        <v>0</v>
      </c>
      <c r="G60" s="111">
        <f>'06 06 Pol'!AF96</f>
        <v>0</v>
      </c>
      <c r="H60" s="111">
        <f t="shared" si="1"/>
        <v>0</v>
      </c>
      <c r="I60" s="111">
        <f t="shared" si="2"/>
        <v>0</v>
      </c>
      <c r="J60" s="112" t="str">
        <f t="shared" si="3"/>
        <v/>
      </c>
    </row>
    <row r="61" spans="1:10" ht="25.5" customHeight="1" x14ac:dyDescent="0.2">
      <c r="A61" s="94">
        <v>3</v>
      </c>
      <c r="B61" s="113" t="s">
        <v>71</v>
      </c>
      <c r="C61" s="202" t="s">
        <v>89</v>
      </c>
      <c r="D61" s="203"/>
      <c r="E61" s="203"/>
      <c r="F61" s="114">
        <f>'06 06 Pol'!AE96</f>
        <v>0</v>
      </c>
      <c r="G61" s="107">
        <f>'06 06 Pol'!AF96</f>
        <v>0</v>
      </c>
      <c r="H61" s="107">
        <f t="shared" si="1"/>
        <v>0</v>
      </c>
      <c r="I61" s="107">
        <f t="shared" si="2"/>
        <v>0</v>
      </c>
      <c r="J61" s="108" t="str">
        <f t="shared" si="3"/>
        <v/>
      </c>
    </row>
    <row r="62" spans="1:10" ht="25.5" customHeight="1" x14ac:dyDescent="0.2">
      <c r="A62" s="94">
        <v>2</v>
      </c>
      <c r="B62" s="109" t="s">
        <v>73</v>
      </c>
      <c r="C62" s="204" t="s">
        <v>90</v>
      </c>
      <c r="D62" s="205"/>
      <c r="E62" s="205"/>
      <c r="F62" s="110">
        <f>'07 07 Pol'!AE11</f>
        <v>0</v>
      </c>
      <c r="G62" s="111">
        <f>'07 07 Pol'!AF11</f>
        <v>0</v>
      </c>
      <c r="H62" s="111">
        <f t="shared" si="1"/>
        <v>0</v>
      </c>
      <c r="I62" s="111">
        <f t="shared" si="2"/>
        <v>0</v>
      </c>
      <c r="J62" s="112" t="str">
        <f t="shared" si="3"/>
        <v/>
      </c>
    </row>
    <row r="63" spans="1:10" ht="25.5" customHeight="1" x14ac:dyDescent="0.2">
      <c r="A63" s="94">
        <v>3</v>
      </c>
      <c r="B63" s="113" t="s">
        <v>73</v>
      </c>
      <c r="C63" s="202" t="s">
        <v>90</v>
      </c>
      <c r="D63" s="203"/>
      <c r="E63" s="203"/>
      <c r="F63" s="114">
        <f>'07 07 Pol'!AE11</f>
        <v>0</v>
      </c>
      <c r="G63" s="107">
        <f>'07 07 Pol'!AF11</f>
        <v>0</v>
      </c>
      <c r="H63" s="107">
        <f t="shared" si="1"/>
        <v>0</v>
      </c>
      <c r="I63" s="107">
        <f t="shared" si="2"/>
        <v>0</v>
      </c>
      <c r="J63" s="108" t="str">
        <f t="shared" si="3"/>
        <v/>
      </c>
    </row>
    <row r="64" spans="1:10" ht="25.5" customHeight="1" x14ac:dyDescent="0.2">
      <c r="A64" s="94">
        <v>2</v>
      </c>
      <c r="B64" s="109" t="s">
        <v>75</v>
      </c>
      <c r="C64" s="204" t="s">
        <v>91</v>
      </c>
      <c r="D64" s="205"/>
      <c r="E64" s="205"/>
      <c r="F64" s="110">
        <f>'08 08 Pol'!AE53</f>
        <v>0</v>
      </c>
      <c r="G64" s="111">
        <f>'08 08 Pol'!AF53</f>
        <v>0</v>
      </c>
      <c r="H64" s="111">
        <f t="shared" si="1"/>
        <v>0</v>
      </c>
      <c r="I64" s="111">
        <f t="shared" si="2"/>
        <v>0</v>
      </c>
      <c r="J64" s="112" t="str">
        <f t="shared" si="3"/>
        <v/>
      </c>
    </row>
    <row r="65" spans="1:10" ht="25.5" customHeight="1" x14ac:dyDescent="0.2">
      <c r="A65" s="94">
        <v>3</v>
      </c>
      <c r="B65" s="113" t="s">
        <v>75</v>
      </c>
      <c r="C65" s="202" t="s">
        <v>91</v>
      </c>
      <c r="D65" s="203"/>
      <c r="E65" s="203"/>
      <c r="F65" s="114">
        <f>'08 08 Pol'!AE53</f>
        <v>0</v>
      </c>
      <c r="G65" s="107">
        <f>'08 08 Pol'!AF53</f>
        <v>0</v>
      </c>
      <c r="H65" s="107">
        <f t="shared" si="1"/>
        <v>0</v>
      </c>
      <c r="I65" s="107">
        <f t="shared" si="2"/>
        <v>0</v>
      </c>
      <c r="J65" s="108" t="str">
        <f t="shared" si="3"/>
        <v/>
      </c>
    </row>
    <row r="66" spans="1:10" ht="25.5" customHeight="1" x14ac:dyDescent="0.2">
      <c r="A66" s="94">
        <v>2</v>
      </c>
      <c r="B66" s="109" t="s">
        <v>92</v>
      </c>
      <c r="C66" s="204" t="s">
        <v>93</v>
      </c>
      <c r="D66" s="205"/>
      <c r="E66" s="205"/>
      <c r="F66" s="110">
        <f>'IO 01 IO 01.1 Pol'!AE11+'IO 01 IO 01.2 Pol'!AE11+'IO 01 IO 01.3 Pol'!AE11+'IO 01 IO 01.4 Pol'!AE96</f>
        <v>0</v>
      </c>
      <c r="G66" s="111">
        <f>'IO 01 IO 01.1 Pol'!AF11+'IO 01 IO 01.2 Pol'!AF11+'IO 01 IO 01.3 Pol'!AF11+'IO 01 IO 01.4 Pol'!AF96</f>
        <v>0</v>
      </c>
      <c r="H66" s="111">
        <f t="shared" si="1"/>
        <v>0</v>
      </c>
      <c r="I66" s="111">
        <f t="shared" si="2"/>
        <v>0</v>
      </c>
      <c r="J66" s="112" t="str">
        <f t="shared" si="3"/>
        <v/>
      </c>
    </row>
    <row r="67" spans="1:10" ht="25.5" customHeight="1" x14ac:dyDescent="0.2">
      <c r="A67" s="94">
        <v>3</v>
      </c>
      <c r="B67" s="113" t="s">
        <v>94</v>
      </c>
      <c r="C67" s="202" t="s">
        <v>95</v>
      </c>
      <c r="D67" s="203"/>
      <c r="E67" s="203"/>
      <c r="F67" s="114">
        <f>'IO 01 IO 01.1 Pol'!AE11</f>
        <v>0</v>
      </c>
      <c r="G67" s="107">
        <f>'IO 01 IO 01.1 Pol'!AF11</f>
        <v>0</v>
      </c>
      <c r="H67" s="107">
        <f t="shared" si="1"/>
        <v>0</v>
      </c>
      <c r="I67" s="107">
        <f t="shared" si="2"/>
        <v>0</v>
      </c>
      <c r="J67" s="108" t="str">
        <f t="shared" si="3"/>
        <v/>
      </c>
    </row>
    <row r="68" spans="1:10" ht="25.5" customHeight="1" x14ac:dyDescent="0.2">
      <c r="A68" s="94">
        <v>3</v>
      </c>
      <c r="B68" s="113" t="s">
        <v>96</v>
      </c>
      <c r="C68" s="202" t="s">
        <v>97</v>
      </c>
      <c r="D68" s="203"/>
      <c r="E68" s="203"/>
      <c r="F68" s="114">
        <f>'IO 01 IO 01.2 Pol'!AE11</f>
        <v>0</v>
      </c>
      <c r="G68" s="107">
        <f>'IO 01 IO 01.2 Pol'!AF11</f>
        <v>0</v>
      </c>
      <c r="H68" s="107">
        <f t="shared" si="1"/>
        <v>0</v>
      </c>
      <c r="I68" s="107">
        <f t="shared" si="2"/>
        <v>0</v>
      </c>
      <c r="J68" s="108" t="str">
        <f t="shared" si="3"/>
        <v/>
      </c>
    </row>
    <row r="69" spans="1:10" ht="25.5" customHeight="1" x14ac:dyDescent="0.2">
      <c r="A69" s="94">
        <v>3</v>
      </c>
      <c r="B69" s="113" t="s">
        <v>98</v>
      </c>
      <c r="C69" s="202" t="s">
        <v>99</v>
      </c>
      <c r="D69" s="203"/>
      <c r="E69" s="203"/>
      <c r="F69" s="114">
        <f>'IO 01 IO 01.3 Pol'!AE11</f>
        <v>0</v>
      </c>
      <c r="G69" s="107">
        <f>'IO 01 IO 01.3 Pol'!AF11</f>
        <v>0</v>
      </c>
      <c r="H69" s="107">
        <f t="shared" si="1"/>
        <v>0</v>
      </c>
      <c r="I69" s="107">
        <f t="shared" si="2"/>
        <v>0</v>
      </c>
      <c r="J69" s="108" t="str">
        <f t="shared" si="3"/>
        <v/>
      </c>
    </row>
    <row r="70" spans="1:10" ht="25.5" customHeight="1" x14ac:dyDescent="0.2">
      <c r="A70" s="94">
        <v>3</v>
      </c>
      <c r="B70" s="113" t="s">
        <v>100</v>
      </c>
      <c r="C70" s="202" t="s">
        <v>101</v>
      </c>
      <c r="D70" s="203"/>
      <c r="E70" s="203"/>
      <c r="F70" s="114">
        <f>'IO 01 IO 01.4 Pol'!AE96</f>
        <v>0</v>
      </c>
      <c r="G70" s="107">
        <f>'IO 01 IO 01.4 Pol'!AF96</f>
        <v>0</v>
      </c>
      <c r="H70" s="107">
        <f t="shared" si="1"/>
        <v>0</v>
      </c>
      <c r="I70" s="107">
        <f t="shared" si="2"/>
        <v>0</v>
      </c>
      <c r="J70" s="108" t="str">
        <f t="shared" si="3"/>
        <v/>
      </c>
    </row>
    <row r="71" spans="1:10" ht="25.5" customHeight="1" x14ac:dyDescent="0.2">
      <c r="A71" s="94">
        <v>2</v>
      </c>
      <c r="B71" s="109" t="s">
        <v>102</v>
      </c>
      <c r="C71" s="204" t="s">
        <v>103</v>
      </c>
      <c r="D71" s="205"/>
      <c r="E71" s="205"/>
      <c r="F71" s="110">
        <f>'IO 02 IO 02 Pol'!AE94</f>
        <v>0</v>
      </c>
      <c r="G71" s="111">
        <f>'IO 02 IO 02 Pol'!AF94</f>
        <v>0</v>
      </c>
      <c r="H71" s="111">
        <f t="shared" ref="H71:H102" si="4">(F71*SazbaDPH1/100)+(G71*SazbaDPH2/100)</f>
        <v>0</v>
      </c>
      <c r="I71" s="111">
        <f t="shared" ref="I71:I102" si="5">F71+G71+H71</f>
        <v>0</v>
      </c>
      <c r="J71" s="112" t="str">
        <f t="shared" ref="J71:J102" si="6">IF(CenaCelkemVypocet=0,"",I71/CenaCelkemVypocet*100)</f>
        <v/>
      </c>
    </row>
    <row r="72" spans="1:10" ht="25.5" customHeight="1" x14ac:dyDescent="0.2">
      <c r="A72" s="94">
        <v>3</v>
      </c>
      <c r="B72" s="113" t="s">
        <v>102</v>
      </c>
      <c r="C72" s="202" t="s">
        <v>103</v>
      </c>
      <c r="D72" s="203"/>
      <c r="E72" s="203"/>
      <c r="F72" s="114">
        <f>'IO 02 IO 02 Pol'!AE94</f>
        <v>0</v>
      </c>
      <c r="G72" s="107">
        <f>'IO 02 IO 02 Pol'!AF94</f>
        <v>0</v>
      </c>
      <c r="H72" s="107">
        <f t="shared" si="4"/>
        <v>0</v>
      </c>
      <c r="I72" s="107">
        <f t="shared" si="5"/>
        <v>0</v>
      </c>
      <c r="J72" s="108" t="str">
        <f t="shared" si="6"/>
        <v/>
      </c>
    </row>
    <row r="73" spans="1:10" ht="25.5" customHeight="1" x14ac:dyDescent="0.2">
      <c r="A73" s="94">
        <v>2</v>
      </c>
      <c r="B73" s="109" t="s">
        <v>104</v>
      </c>
      <c r="C73" s="204" t="s">
        <v>105</v>
      </c>
      <c r="D73" s="205"/>
      <c r="E73" s="205"/>
      <c r="F73" s="110">
        <f>'IO 03 IO 03 Pol'!AE123</f>
        <v>0</v>
      </c>
      <c r="G73" s="111">
        <f>'IO 03 IO 03 Pol'!AF123</f>
        <v>0</v>
      </c>
      <c r="H73" s="111">
        <f t="shared" si="4"/>
        <v>0</v>
      </c>
      <c r="I73" s="111">
        <f t="shared" si="5"/>
        <v>0</v>
      </c>
      <c r="J73" s="112" t="str">
        <f t="shared" si="6"/>
        <v/>
      </c>
    </row>
    <row r="74" spans="1:10" ht="25.5" customHeight="1" x14ac:dyDescent="0.2">
      <c r="A74" s="94">
        <v>3</v>
      </c>
      <c r="B74" s="113" t="s">
        <v>104</v>
      </c>
      <c r="C74" s="202" t="s">
        <v>105</v>
      </c>
      <c r="D74" s="203"/>
      <c r="E74" s="203"/>
      <c r="F74" s="114">
        <f>'IO 03 IO 03 Pol'!AE123</f>
        <v>0</v>
      </c>
      <c r="G74" s="107">
        <f>'IO 03 IO 03 Pol'!AF123</f>
        <v>0</v>
      </c>
      <c r="H74" s="107">
        <f t="shared" si="4"/>
        <v>0</v>
      </c>
      <c r="I74" s="107">
        <f t="shared" si="5"/>
        <v>0</v>
      </c>
      <c r="J74" s="108" t="str">
        <f t="shared" si="6"/>
        <v/>
      </c>
    </row>
    <row r="75" spans="1:10" ht="25.5" customHeight="1" x14ac:dyDescent="0.2">
      <c r="A75" s="94">
        <v>2</v>
      </c>
      <c r="B75" s="109" t="s">
        <v>106</v>
      </c>
      <c r="C75" s="204" t="s">
        <v>107</v>
      </c>
      <c r="D75" s="205"/>
      <c r="E75" s="205"/>
      <c r="F75" s="110">
        <f>'IO 04 IO 04 Pol'!AE91</f>
        <v>0</v>
      </c>
      <c r="G75" s="111">
        <f>'IO 04 IO 04 Pol'!AF91</f>
        <v>0</v>
      </c>
      <c r="H75" s="111">
        <f t="shared" si="4"/>
        <v>0</v>
      </c>
      <c r="I75" s="111">
        <f t="shared" si="5"/>
        <v>0</v>
      </c>
      <c r="J75" s="112" t="str">
        <f t="shared" si="6"/>
        <v/>
      </c>
    </row>
    <row r="76" spans="1:10" ht="25.5" customHeight="1" x14ac:dyDescent="0.2">
      <c r="A76" s="94">
        <v>3</v>
      </c>
      <c r="B76" s="113" t="s">
        <v>106</v>
      </c>
      <c r="C76" s="202" t="s">
        <v>107</v>
      </c>
      <c r="D76" s="203"/>
      <c r="E76" s="203"/>
      <c r="F76" s="114">
        <f>'IO 04 IO 04 Pol'!AE91</f>
        <v>0</v>
      </c>
      <c r="G76" s="107">
        <f>'IO 04 IO 04 Pol'!AF91</f>
        <v>0</v>
      </c>
      <c r="H76" s="107">
        <f t="shared" si="4"/>
        <v>0</v>
      </c>
      <c r="I76" s="107">
        <f t="shared" si="5"/>
        <v>0</v>
      </c>
      <c r="J76" s="108" t="str">
        <f t="shared" si="6"/>
        <v/>
      </c>
    </row>
    <row r="77" spans="1:10" ht="25.5" customHeight="1" x14ac:dyDescent="0.2">
      <c r="A77" s="94">
        <v>2</v>
      </c>
      <c r="B77" s="109" t="s">
        <v>108</v>
      </c>
      <c r="C77" s="204" t="s">
        <v>109</v>
      </c>
      <c r="D77" s="205"/>
      <c r="E77" s="205"/>
      <c r="F77" s="110">
        <f>'IO 05 IO 05 Pol'!AE11</f>
        <v>0</v>
      </c>
      <c r="G77" s="111">
        <f>'IO 05 IO 05 Pol'!AF11</f>
        <v>0</v>
      </c>
      <c r="H77" s="111">
        <f t="shared" si="4"/>
        <v>0</v>
      </c>
      <c r="I77" s="111">
        <f t="shared" si="5"/>
        <v>0</v>
      </c>
      <c r="J77" s="112" t="str">
        <f t="shared" si="6"/>
        <v/>
      </c>
    </row>
    <row r="78" spans="1:10" ht="25.5" customHeight="1" x14ac:dyDescent="0.2">
      <c r="A78" s="94">
        <v>3</v>
      </c>
      <c r="B78" s="113" t="s">
        <v>108</v>
      </c>
      <c r="C78" s="202" t="s">
        <v>109</v>
      </c>
      <c r="D78" s="203"/>
      <c r="E78" s="203"/>
      <c r="F78" s="114">
        <f>'IO 05 IO 05 Pol'!AE11</f>
        <v>0</v>
      </c>
      <c r="G78" s="107">
        <f>'IO 05 IO 05 Pol'!AF11</f>
        <v>0</v>
      </c>
      <c r="H78" s="107">
        <f t="shared" si="4"/>
        <v>0</v>
      </c>
      <c r="I78" s="107">
        <f t="shared" si="5"/>
        <v>0</v>
      </c>
      <c r="J78" s="108" t="str">
        <f t="shared" si="6"/>
        <v/>
      </c>
    </row>
    <row r="79" spans="1:10" ht="25.5" customHeight="1" x14ac:dyDescent="0.2">
      <c r="A79" s="94">
        <v>2</v>
      </c>
      <c r="B79" s="109" t="s">
        <v>110</v>
      </c>
      <c r="C79" s="204" t="s">
        <v>111</v>
      </c>
      <c r="D79" s="205"/>
      <c r="E79" s="205"/>
      <c r="F79" s="110">
        <f>'IO 07 IO 07 Pol'!AE11</f>
        <v>0</v>
      </c>
      <c r="G79" s="111">
        <f>'IO 07 IO 07 Pol'!AF11</f>
        <v>0</v>
      </c>
      <c r="H79" s="111">
        <f t="shared" si="4"/>
        <v>0</v>
      </c>
      <c r="I79" s="111">
        <f t="shared" si="5"/>
        <v>0</v>
      </c>
      <c r="J79" s="112" t="str">
        <f t="shared" si="6"/>
        <v/>
      </c>
    </row>
    <row r="80" spans="1:10" ht="25.5" customHeight="1" x14ac:dyDescent="0.2">
      <c r="A80" s="94">
        <v>3</v>
      </c>
      <c r="B80" s="113" t="s">
        <v>110</v>
      </c>
      <c r="C80" s="202" t="s">
        <v>111</v>
      </c>
      <c r="D80" s="203"/>
      <c r="E80" s="203"/>
      <c r="F80" s="114">
        <f>'IO 07 IO 07 Pol'!AE11</f>
        <v>0</v>
      </c>
      <c r="G80" s="107">
        <f>'IO 07 IO 07 Pol'!AF11</f>
        <v>0</v>
      </c>
      <c r="H80" s="107">
        <f t="shared" si="4"/>
        <v>0</v>
      </c>
      <c r="I80" s="107">
        <f t="shared" si="5"/>
        <v>0</v>
      </c>
      <c r="J80" s="108" t="str">
        <f t="shared" si="6"/>
        <v/>
      </c>
    </row>
    <row r="81" spans="1:10" ht="25.5" customHeight="1" x14ac:dyDescent="0.2">
      <c r="A81" s="94">
        <v>2</v>
      </c>
      <c r="B81" s="109" t="s">
        <v>112</v>
      </c>
      <c r="C81" s="204" t="s">
        <v>113</v>
      </c>
      <c r="D81" s="205"/>
      <c r="E81" s="205"/>
      <c r="F81" s="110">
        <f>'IO 08 IO 08-1  Pol'!AE167+'IO 08 IO 08-2 Pol'!AE11</f>
        <v>0</v>
      </c>
      <c r="G81" s="111">
        <f>'IO 08 IO 08-1  Pol'!AF167+'IO 08 IO 08-2 Pol'!AF11</f>
        <v>0</v>
      </c>
      <c r="H81" s="111">
        <f t="shared" si="4"/>
        <v>0</v>
      </c>
      <c r="I81" s="111">
        <f t="shared" si="5"/>
        <v>0</v>
      </c>
      <c r="J81" s="112" t="str">
        <f t="shared" si="6"/>
        <v/>
      </c>
    </row>
    <row r="82" spans="1:10" ht="25.5" customHeight="1" x14ac:dyDescent="0.2">
      <c r="A82" s="94">
        <v>3</v>
      </c>
      <c r="B82" s="113" t="s">
        <v>114</v>
      </c>
      <c r="C82" s="202" t="s">
        <v>115</v>
      </c>
      <c r="D82" s="203"/>
      <c r="E82" s="203"/>
      <c r="F82" s="114">
        <f>'IO 08 IO 08-1  Pol'!AE167</f>
        <v>0</v>
      </c>
      <c r="G82" s="107">
        <f>'IO 08 IO 08-1  Pol'!AF167</f>
        <v>0</v>
      </c>
      <c r="H82" s="107">
        <f t="shared" si="4"/>
        <v>0</v>
      </c>
      <c r="I82" s="107">
        <f t="shared" si="5"/>
        <v>0</v>
      </c>
      <c r="J82" s="108" t="str">
        <f t="shared" si="6"/>
        <v/>
      </c>
    </row>
    <row r="83" spans="1:10" ht="25.5" customHeight="1" x14ac:dyDescent="0.2">
      <c r="A83" s="94">
        <v>3</v>
      </c>
      <c r="B83" s="113" t="s">
        <v>116</v>
      </c>
      <c r="C83" s="202" t="s">
        <v>113</v>
      </c>
      <c r="D83" s="203"/>
      <c r="E83" s="203"/>
      <c r="F83" s="114">
        <f>'IO 08 IO 08-2 Pol'!AE11</f>
        <v>0</v>
      </c>
      <c r="G83" s="107">
        <f>'IO 08 IO 08-2 Pol'!AF11</f>
        <v>0</v>
      </c>
      <c r="H83" s="107">
        <f t="shared" si="4"/>
        <v>0</v>
      </c>
      <c r="I83" s="107">
        <f t="shared" si="5"/>
        <v>0</v>
      </c>
      <c r="J83" s="108" t="str">
        <f t="shared" si="6"/>
        <v/>
      </c>
    </row>
    <row r="84" spans="1:10" ht="25.5" customHeight="1" x14ac:dyDescent="0.2">
      <c r="A84" s="94">
        <v>2</v>
      </c>
      <c r="B84" s="109" t="s">
        <v>117</v>
      </c>
      <c r="C84" s="204" t="s">
        <v>118</v>
      </c>
      <c r="D84" s="205"/>
      <c r="E84" s="205"/>
      <c r="F84" s="110">
        <f>'IO 09 IO 09 Pol'!AE11</f>
        <v>0</v>
      </c>
      <c r="G84" s="111">
        <f>'IO 09 IO 09 Pol'!AF11</f>
        <v>0</v>
      </c>
      <c r="H84" s="111">
        <f t="shared" si="4"/>
        <v>0</v>
      </c>
      <c r="I84" s="111">
        <f t="shared" si="5"/>
        <v>0</v>
      </c>
      <c r="J84" s="112" t="str">
        <f t="shared" si="6"/>
        <v/>
      </c>
    </row>
    <row r="85" spans="1:10" ht="25.5" customHeight="1" x14ac:dyDescent="0.2">
      <c r="A85" s="94">
        <v>3</v>
      </c>
      <c r="B85" s="113" t="s">
        <v>117</v>
      </c>
      <c r="C85" s="202" t="s">
        <v>118</v>
      </c>
      <c r="D85" s="203"/>
      <c r="E85" s="203"/>
      <c r="F85" s="114">
        <f>'IO 09 IO 09 Pol'!AE11</f>
        <v>0</v>
      </c>
      <c r="G85" s="107">
        <f>'IO 09 IO 09 Pol'!AF11</f>
        <v>0</v>
      </c>
      <c r="H85" s="107">
        <f t="shared" si="4"/>
        <v>0</v>
      </c>
      <c r="I85" s="107">
        <f t="shared" si="5"/>
        <v>0</v>
      </c>
      <c r="J85" s="108" t="str">
        <f t="shared" si="6"/>
        <v/>
      </c>
    </row>
    <row r="86" spans="1:10" ht="25.5" customHeight="1" x14ac:dyDescent="0.2">
      <c r="A86" s="94">
        <v>2</v>
      </c>
      <c r="B86" s="109" t="s">
        <v>119</v>
      </c>
      <c r="C86" s="204" t="s">
        <v>120</v>
      </c>
      <c r="D86" s="205"/>
      <c r="E86" s="205"/>
      <c r="F86" s="110">
        <f>'TZ 01 TZ01 Pol'!AE12</f>
        <v>0</v>
      </c>
      <c r="G86" s="111">
        <f>'TZ 01 TZ01 Pol'!AF12</f>
        <v>0</v>
      </c>
      <c r="H86" s="111">
        <f t="shared" si="4"/>
        <v>0</v>
      </c>
      <c r="I86" s="111">
        <f t="shared" si="5"/>
        <v>0</v>
      </c>
      <c r="J86" s="112" t="str">
        <f t="shared" si="6"/>
        <v/>
      </c>
    </row>
    <row r="87" spans="1:10" ht="25.5" customHeight="1" x14ac:dyDescent="0.2">
      <c r="A87" s="94">
        <v>3</v>
      </c>
      <c r="B87" s="113" t="s">
        <v>121</v>
      </c>
      <c r="C87" s="202" t="s">
        <v>120</v>
      </c>
      <c r="D87" s="203"/>
      <c r="E87" s="203"/>
      <c r="F87" s="114">
        <f>'TZ 01 TZ01 Pol'!AE12</f>
        <v>0</v>
      </c>
      <c r="G87" s="107">
        <f>'TZ 01 TZ01 Pol'!AF12</f>
        <v>0</v>
      </c>
      <c r="H87" s="107">
        <f t="shared" si="4"/>
        <v>0</v>
      </c>
      <c r="I87" s="107">
        <f t="shared" si="5"/>
        <v>0</v>
      </c>
      <c r="J87" s="108" t="str">
        <f t="shared" si="6"/>
        <v/>
      </c>
    </row>
    <row r="88" spans="1:10" ht="25.5" customHeight="1" x14ac:dyDescent="0.2">
      <c r="A88" s="94">
        <v>2</v>
      </c>
      <c r="B88" s="109" t="s">
        <v>122</v>
      </c>
      <c r="C88" s="204" t="s">
        <v>123</v>
      </c>
      <c r="D88" s="205"/>
      <c r="E88" s="205"/>
      <c r="F88" s="110">
        <f>'TZ 02 TZ02.1 Pol'!AE11+'TZ 02 TZ02.2 Pol'!AE11+'TZ 02 TZ02.3 Pol'!AE44</f>
        <v>0</v>
      </c>
      <c r="G88" s="111">
        <f>'TZ 02 TZ02.1 Pol'!AF11+'TZ 02 TZ02.2 Pol'!AF11+'TZ 02 TZ02.3 Pol'!AF44</f>
        <v>0</v>
      </c>
      <c r="H88" s="111">
        <f t="shared" si="4"/>
        <v>0</v>
      </c>
      <c r="I88" s="111">
        <f t="shared" si="5"/>
        <v>0</v>
      </c>
      <c r="J88" s="112" t="str">
        <f t="shared" si="6"/>
        <v/>
      </c>
    </row>
    <row r="89" spans="1:10" ht="25.5" customHeight="1" x14ac:dyDescent="0.2">
      <c r="A89" s="94">
        <v>3</v>
      </c>
      <c r="B89" s="113" t="s">
        <v>124</v>
      </c>
      <c r="C89" s="202" t="s">
        <v>125</v>
      </c>
      <c r="D89" s="203"/>
      <c r="E89" s="203"/>
      <c r="F89" s="114">
        <f>'TZ 02 TZ02.1 Pol'!AE11</f>
        <v>0</v>
      </c>
      <c r="G89" s="107">
        <f>'TZ 02 TZ02.1 Pol'!AF11</f>
        <v>0</v>
      </c>
      <c r="H89" s="107">
        <f t="shared" si="4"/>
        <v>0</v>
      </c>
      <c r="I89" s="107">
        <f t="shared" si="5"/>
        <v>0</v>
      </c>
      <c r="J89" s="108" t="str">
        <f t="shared" si="6"/>
        <v/>
      </c>
    </row>
    <row r="90" spans="1:10" ht="25.5" customHeight="1" x14ac:dyDescent="0.2">
      <c r="A90" s="94">
        <v>3</v>
      </c>
      <c r="B90" s="113" t="s">
        <v>126</v>
      </c>
      <c r="C90" s="202" t="s">
        <v>127</v>
      </c>
      <c r="D90" s="203"/>
      <c r="E90" s="203"/>
      <c r="F90" s="114">
        <f>'TZ 02 TZ02.2 Pol'!AE11</f>
        <v>0</v>
      </c>
      <c r="G90" s="107">
        <f>'TZ 02 TZ02.2 Pol'!AF11</f>
        <v>0</v>
      </c>
      <c r="H90" s="107">
        <f t="shared" si="4"/>
        <v>0</v>
      </c>
      <c r="I90" s="107">
        <f t="shared" si="5"/>
        <v>0</v>
      </c>
      <c r="J90" s="108" t="str">
        <f t="shared" si="6"/>
        <v/>
      </c>
    </row>
    <row r="91" spans="1:10" ht="25.5" customHeight="1" x14ac:dyDescent="0.2">
      <c r="A91" s="94">
        <v>3</v>
      </c>
      <c r="B91" s="113" t="s">
        <v>128</v>
      </c>
      <c r="C91" s="202" t="s">
        <v>129</v>
      </c>
      <c r="D91" s="203"/>
      <c r="E91" s="203"/>
      <c r="F91" s="114">
        <f>'TZ 02 TZ02.3 Pol'!AE44</f>
        <v>0</v>
      </c>
      <c r="G91" s="107">
        <f>'TZ 02 TZ02.3 Pol'!AF44</f>
        <v>0</v>
      </c>
      <c r="H91" s="107">
        <f t="shared" si="4"/>
        <v>0</v>
      </c>
      <c r="I91" s="107">
        <f t="shared" si="5"/>
        <v>0</v>
      </c>
      <c r="J91" s="108" t="str">
        <f t="shared" si="6"/>
        <v/>
      </c>
    </row>
    <row r="92" spans="1:10" ht="25.5" customHeight="1" x14ac:dyDescent="0.2">
      <c r="A92" s="94">
        <v>2</v>
      </c>
      <c r="B92" s="109" t="s">
        <v>130</v>
      </c>
      <c r="C92" s="204" t="s">
        <v>131</v>
      </c>
      <c r="D92" s="205"/>
      <c r="E92" s="205"/>
      <c r="F92" s="110">
        <f>'TZ 03 TZ03 Pol'!AE11</f>
        <v>0</v>
      </c>
      <c r="G92" s="111">
        <f>'TZ 03 TZ03 Pol'!AF11</f>
        <v>0</v>
      </c>
      <c r="H92" s="111">
        <f t="shared" si="4"/>
        <v>0</v>
      </c>
      <c r="I92" s="111">
        <f t="shared" si="5"/>
        <v>0</v>
      </c>
      <c r="J92" s="112" t="str">
        <f t="shared" si="6"/>
        <v/>
      </c>
    </row>
    <row r="93" spans="1:10" ht="25.5" customHeight="1" x14ac:dyDescent="0.2">
      <c r="A93" s="94">
        <v>3</v>
      </c>
      <c r="B93" s="113" t="s">
        <v>132</v>
      </c>
      <c r="C93" s="202" t="s">
        <v>131</v>
      </c>
      <c r="D93" s="203"/>
      <c r="E93" s="203"/>
      <c r="F93" s="114">
        <f>'TZ 03 TZ03 Pol'!AE11</f>
        <v>0</v>
      </c>
      <c r="G93" s="107">
        <f>'TZ 03 TZ03 Pol'!AF11</f>
        <v>0</v>
      </c>
      <c r="H93" s="107">
        <f t="shared" si="4"/>
        <v>0</v>
      </c>
      <c r="I93" s="107">
        <f t="shared" si="5"/>
        <v>0</v>
      </c>
      <c r="J93" s="108" t="str">
        <f t="shared" si="6"/>
        <v/>
      </c>
    </row>
    <row r="94" spans="1:10" ht="25.5" customHeight="1" x14ac:dyDescent="0.2">
      <c r="A94" s="94">
        <v>2</v>
      </c>
      <c r="B94" s="109" t="s">
        <v>133</v>
      </c>
      <c r="C94" s="204" t="s">
        <v>134</v>
      </c>
      <c r="D94" s="205"/>
      <c r="E94" s="205"/>
      <c r="F94" s="110">
        <f>'TZ 04 TZ04 Pol'!AE11</f>
        <v>0</v>
      </c>
      <c r="G94" s="111">
        <f>'TZ 04 TZ04 Pol'!AF11</f>
        <v>0</v>
      </c>
      <c r="H94" s="111">
        <f t="shared" si="4"/>
        <v>0</v>
      </c>
      <c r="I94" s="111">
        <f t="shared" si="5"/>
        <v>0</v>
      </c>
      <c r="J94" s="112" t="str">
        <f t="shared" si="6"/>
        <v/>
      </c>
    </row>
    <row r="95" spans="1:10" ht="25.5" customHeight="1" x14ac:dyDescent="0.2">
      <c r="A95" s="94">
        <v>3</v>
      </c>
      <c r="B95" s="113" t="s">
        <v>135</v>
      </c>
      <c r="C95" s="202" t="s">
        <v>134</v>
      </c>
      <c r="D95" s="203"/>
      <c r="E95" s="203"/>
      <c r="F95" s="114">
        <f>'TZ 04 TZ04 Pol'!AE11</f>
        <v>0</v>
      </c>
      <c r="G95" s="107">
        <f>'TZ 04 TZ04 Pol'!AF11</f>
        <v>0</v>
      </c>
      <c r="H95" s="107">
        <f t="shared" si="4"/>
        <v>0</v>
      </c>
      <c r="I95" s="107">
        <f t="shared" si="5"/>
        <v>0</v>
      </c>
      <c r="J95" s="108" t="str">
        <f t="shared" si="6"/>
        <v/>
      </c>
    </row>
    <row r="96" spans="1:10" ht="25.5" customHeight="1" x14ac:dyDescent="0.2">
      <c r="A96" s="94">
        <v>2</v>
      </c>
      <c r="B96" s="109" t="s">
        <v>136</v>
      </c>
      <c r="C96" s="204" t="s">
        <v>137</v>
      </c>
      <c r="D96" s="205"/>
      <c r="E96" s="205"/>
      <c r="F96" s="110">
        <f>'TZ 05 TZ05 Pol'!AE11</f>
        <v>0</v>
      </c>
      <c r="G96" s="111">
        <f>'TZ 05 TZ05 Pol'!AF11</f>
        <v>0</v>
      </c>
      <c r="H96" s="111">
        <f t="shared" si="4"/>
        <v>0</v>
      </c>
      <c r="I96" s="111">
        <f t="shared" si="5"/>
        <v>0</v>
      </c>
      <c r="J96" s="112" t="str">
        <f t="shared" si="6"/>
        <v/>
      </c>
    </row>
    <row r="97" spans="1:10" ht="25.5" customHeight="1" x14ac:dyDescent="0.2">
      <c r="A97" s="94">
        <v>3</v>
      </c>
      <c r="B97" s="113" t="s">
        <v>138</v>
      </c>
      <c r="C97" s="202" t="s">
        <v>137</v>
      </c>
      <c r="D97" s="203"/>
      <c r="E97" s="203"/>
      <c r="F97" s="114">
        <f>'TZ 05 TZ05 Pol'!AE11</f>
        <v>0</v>
      </c>
      <c r="G97" s="107">
        <f>'TZ 05 TZ05 Pol'!AF11</f>
        <v>0</v>
      </c>
      <c r="H97" s="107">
        <f t="shared" si="4"/>
        <v>0</v>
      </c>
      <c r="I97" s="107">
        <f t="shared" si="5"/>
        <v>0</v>
      </c>
      <c r="J97" s="108" t="str">
        <f t="shared" si="6"/>
        <v/>
      </c>
    </row>
    <row r="98" spans="1:10" ht="25.5" customHeight="1" x14ac:dyDescent="0.2">
      <c r="A98" s="94">
        <v>2</v>
      </c>
      <c r="B98" s="109" t="s">
        <v>139</v>
      </c>
      <c r="C98" s="204" t="s">
        <v>140</v>
      </c>
      <c r="D98" s="205"/>
      <c r="E98" s="205"/>
      <c r="F98" s="110">
        <f>'TZ 06 TZ06 Pol'!AE11</f>
        <v>0</v>
      </c>
      <c r="G98" s="111">
        <f>'TZ 06 TZ06 Pol'!AF11</f>
        <v>0</v>
      </c>
      <c r="H98" s="111">
        <f t="shared" si="4"/>
        <v>0</v>
      </c>
      <c r="I98" s="111">
        <f t="shared" si="5"/>
        <v>0</v>
      </c>
      <c r="J98" s="112" t="str">
        <f t="shared" si="6"/>
        <v/>
      </c>
    </row>
    <row r="99" spans="1:10" ht="25.5" customHeight="1" x14ac:dyDescent="0.2">
      <c r="A99" s="94">
        <v>3</v>
      </c>
      <c r="B99" s="113" t="s">
        <v>141</v>
      </c>
      <c r="C99" s="202" t="s">
        <v>140</v>
      </c>
      <c r="D99" s="203"/>
      <c r="E99" s="203"/>
      <c r="F99" s="114">
        <f>'TZ 06 TZ06 Pol'!AE11</f>
        <v>0</v>
      </c>
      <c r="G99" s="107">
        <f>'TZ 06 TZ06 Pol'!AF11</f>
        <v>0</v>
      </c>
      <c r="H99" s="107">
        <f t="shared" si="4"/>
        <v>0</v>
      </c>
      <c r="I99" s="107">
        <f t="shared" si="5"/>
        <v>0</v>
      </c>
      <c r="J99" s="108" t="str">
        <f t="shared" si="6"/>
        <v/>
      </c>
    </row>
    <row r="100" spans="1:10" ht="25.5" customHeight="1" x14ac:dyDescent="0.2">
      <c r="A100" s="94">
        <v>2</v>
      </c>
      <c r="B100" s="109" t="s">
        <v>142</v>
      </c>
      <c r="C100" s="204" t="s">
        <v>143</v>
      </c>
      <c r="D100" s="205"/>
      <c r="E100" s="205"/>
      <c r="F100" s="110">
        <f>'TZ 07 TZ07 Pol'!AE11</f>
        <v>0</v>
      </c>
      <c r="G100" s="111">
        <f>'TZ 07 TZ07 Pol'!AF11</f>
        <v>0</v>
      </c>
      <c r="H100" s="111">
        <f t="shared" si="4"/>
        <v>0</v>
      </c>
      <c r="I100" s="111">
        <f t="shared" si="5"/>
        <v>0</v>
      </c>
      <c r="J100" s="112" t="str">
        <f t="shared" si="6"/>
        <v/>
      </c>
    </row>
    <row r="101" spans="1:10" ht="25.5" customHeight="1" x14ac:dyDescent="0.2">
      <c r="A101" s="94">
        <v>3</v>
      </c>
      <c r="B101" s="113" t="s">
        <v>144</v>
      </c>
      <c r="C101" s="202" t="s">
        <v>143</v>
      </c>
      <c r="D101" s="203"/>
      <c r="E101" s="203"/>
      <c r="F101" s="114">
        <f>'TZ 07 TZ07 Pol'!AE11</f>
        <v>0</v>
      </c>
      <c r="G101" s="107">
        <f>'TZ 07 TZ07 Pol'!AF11</f>
        <v>0</v>
      </c>
      <c r="H101" s="107">
        <f t="shared" si="4"/>
        <v>0</v>
      </c>
      <c r="I101" s="107">
        <f t="shared" si="5"/>
        <v>0</v>
      </c>
      <c r="J101" s="108" t="str">
        <f t="shared" si="6"/>
        <v/>
      </c>
    </row>
    <row r="102" spans="1:10" ht="25.5" customHeight="1" x14ac:dyDescent="0.2">
      <c r="A102" s="94"/>
      <c r="B102" s="206" t="s">
        <v>145</v>
      </c>
      <c r="C102" s="207"/>
      <c r="D102" s="207"/>
      <c r="E102" s="208"/>
      <c r="F102" s="115">
        <f>SUMIF(A39:A101,"=1",F39:F101)</f>
        <v>0</v>
      </c>
      <c r="G102" s="116">
        <f>SUMIF(A39:A101,"=1",G39:G101)</f>
        <v>0</v>
      </c>
      <c r="H102" s="116">
        <f>SUMIF(A39:A101,"=1",H39:H101)</f>
        <v>0</v>
      </c>
      <c r="I102" s="116">
        <f>SUMIF(A39:A101,"=1",I39:I101)</f>
        <v>0</v>
      </c>
      <c r="J102" s="117">
        <f>SUMIF(A39:A101,"=1",J39:J101)</f>
        <v>0</v>
      </c>
    </row>
    <row r="106" spans="1:10" ht="15.75" x14ac:dyDescent="0.25">
      <c r="B106" s="125" t="s">
        <v>147</v>
      </c>
    </row>
    <row r="108" spans="1:10" ht="25.5" customHeight="1" x14ac:dyDescent="0.2">
      <c r="A108" s="126"/>
      <c r="B108" s="129" t="s">
        <v>17</v>
      </c>
      <c r="C108" s="129" t="s">
        <v>5</v>
      </c>
      <c r="D108" s="130"/>
      <c r="E108" s="130"/>
      <c r="F108" s="131" t="s">
        <v>148</v>
      </c>
      <c r="G108" s="131"/>
      <c r="H108" s="131"/>
      <c r="I108" s="131" t="s">
        <v>29</v>
      </c>
      <c r="J108" s="131" t="s">
        <v>0</v>
      </c>
    </row>
    <row r="109" spans="1:10" ht="25.5" customHeight="1" x14ac:dyDescent="0.2">
      <c r="A109" s="127"/>
      <c r="B109" s="132" t="s">
        <v>149</v>
      </c>
      <c r="C109" s="200" t="s">
        <v>150</v>
      </c>
      <c r="D109" s="201"/>
      <c r="E109" s="201"/>
      <c r="F109" s="137" t="s">
        <v>24</v>
      </c>
      <c r="G109" s="138"/>
      <c r="H109" s="138"/>
      <c r="I109" s="138">
        <f>'01 01 Pol'!G8+'02 01+ 02 Pol'!G8+'02 04 Pol'!G8+'04 04 Pol'!G8+'08 08 Pol'!G8+'IO 01 IO 01.4 Pol'!G8+'IO 02 IO 02 Pol'!G8+'IO 03 IO 03 Pol'!G8+'IO 04 IO 04 Pol'!G8+'IO 08 IO 08-1  Pol'!G8+'TZ 02 TZ02.3 Pol'!G8</f>
        <v>0</v>
      </c>
      <c r="J109" s="135" t="str">
        <f>IF(I160=0,"",I109/I160*100)</f>
        <v/>
      </c>
    </row>
    <row r="110" spans="1:10" ht="25.5" customHeight="1" x14ac:dyDescent="0.2">
      <c r="A110" s="127"/>
      <c r="B110" s="132" t="s">
        <v>151</v>
      </c>
      <c r="C110" s="200" t="s">
        <v>152</v>
      </c>
      <c r="D110" s="201"/>
      <c r="E110" s="201"/>
      <c r="F110" s="137" t="s">
        <v>24</v>
      </c>
      <c r="G110" s="138"/>
      <c r="H110" s="138"/>
      <c r="I110" s="138">
        <f>'01 01 Pol'!G13</f>
        <v>0</v>
      </c>
      <c r="J110" s="135" t="str">
        <f>IF(I160=0,"",I110/I160*100)</f>
        <v/>
      </c>
    </row>
    <row r="111" spans="1:10" ht="25.5" customHeight="1" x14ac:dyDescent="0.2">
      <c r="A111" s="127"/>
      <c r="B111" s="132" t="s">
        <v>153</v>
      </c>
      <c r="C111" s="200" t="s">
        <v>154</v>
      </c>
      <c r="D111" s="201"/>
      <c r="E111" s="201"/>
      <c r="F111" s="137" t="s">
        <v>24</v>
      </c>
      <c r="G111" s="138"/>
      <c r="H111" s="138"/>
      <c r="I111" s="138">
        <f>'05 05.1 Pol'!G8+'IO 08 IO 08-1  Pol'!G41</f>
        <v>0</v>
      </c>
      <c r="J111" s="135" t="str">
        <f>IF(I160=0,"",I111/I160*100)</f>
        <v/>
      </c>
    </row>
    <row r="112" spans="1:10" ht="25.5" customHeight="1" x14ac:dyDescent="0.2">
      <c r="A112" s="127"/>
      <c r="B112" s="132" t="s">
        <v>155</v>
      </c>
      <c r="C112" s="200" t="s">
        <v>156</v>
      </c>
      <c r="D112" s="201"/>
      <c r="E112" s="201"/>
      <c r="F112" s="137" t="s">
        <v>24</v>
      </c>
      <c r="G112" s="138"/>
      <c r="H112" s="138"/>
      <c r="I112" s="138">
        <f>'04 04 Pol'!G10</f>
        <v>0</v>
      </c>
      <c r="J112" s="135" t="str">
        <f>IF(I160=0,"",I112/I160*100)</f>
        <v/>
      </c>
    </row>
    <row r="113" spans="1:10" ht="25.5" customHeight="1" x14ac:dyDescent="0.2">
      <c r="A113" s="127"/>
      <c r="B113" s="132" t="s">
        <v>157</v>
      </c>
      <c r="C113" s="200" t="s">
        <v>158</v>
      </c>
      <c r="D113" s="201"/>
      <c r="E113" s="201"/>
      <c r="F113" s="137" t="s">
        <v>24</v>
      </c>
      <c r="G113" s="138"/>
      <c r="H113" s="138"/>
      <c r="I113" s="138">
        <f>'02 01+ 02 Pol'!G182</f>
        <v>0</v>
      </c>
      <c r="J113" s="135" t="str">
        <f>IF(I160=0,"",I113/I160*100)</f>
        <v/>
      </c>
    </row>
    <row r="114" spans="1:10" ht="25.5" customHeight="1" x14ac:dyDescent="0.2">
      <c r="A114" s="127"/>
      <c r="B114" s="132" t="s">
        <v>159</v>
      </c>
      <c r="C114" s="200" t="s">
        <v>160</v>
      </c>
      <c r="D114" s="201"/>
      <c r="E114" s="201"/>
      <c r="F114" s="137" t="s">
        <v>24</v>
      </c>
      <c r="G114" s="138"/>
      <c r="H114" s="138"/>
      <c r="I114" s="138">
        <f>'02 01+ 02 Pol'!G202+'08 08 Pol'!G20+'TZ 02 TZ02.3 Pol'!G30</f>
        <v>0</v>
      </c>
      <c r="J114" s="135" t="str">
        <f>IF(I160=0,"",I114/I160*100)</f>
        <v/>
      </c>
    </row>
    <row r="115" spans="1:10" ht="25.5" customHeight="1" x14ac:dyDescent="0.2">
      <c r="A115" s="127"/>
      <c r="B115" s="132" t="s">
        <v>161</v>
      </c>
      <c r="C115" s="200" t="s">
        <v>162</v>
      </c>
      <c r="D115" s="201"/>
      <c r="E115" s="201"/>
      <c r="F115" s="137" t="s">
        <v>24</v>
      </c>
      <c r="G115" s="138"/>
      <c r="H115" s="138"/>
      <c r="I115" s="138">
        <f>'01 01 Pol'!G101+'02 01+ 02 Pol'!G303+'06 06 Pol'!G8</f>
        <v>0</v>
      </c>
      <c r="J115" s="135" t="str">
        <f>IF(I160=0,"",I115/I160*100)</f>
        <v/>
      </c>
    </row>
    <row r="116" spans="1:10" ht="25.5" customHeight="1" x14ac:dyDescent="0.2">
      <c r="A116" s="127"/>
      <c r="B116" s="132" t="s">
        <v>163</v>
      </c>
      <c r="C116" s="200" t="s">
        <v>164</v>
      </c>
      <c r="D116" s="201"/>
      <c r="E116" s="201"/>
      <c r="F116" s="137" t="s">
        <v>24</v>
      </c>
      <c r="G116" s="138"/>
      <c r="H116" s="138"/>
      <c r="I116" s="138">
        <f>'05 05.3 Pol'!G8+'08 08 Pol'!G22+'IO 08 IO 08-1  Pol'!G64</f>
        <v>0</v>
      </c>
      <c r="J116" s="135" t="str">
        <f>IF(I160=0,"",I116/I160*100)</f>
        <v/>
      </c>
    </row>
    <row r="117" spans="1:10" ht="25.5" customHeight="1" x14ac:dyDescent="0.2">
      <c r="A117" s="127"/>
      <c r="B117" s="132" t="s">
        <v>163</v>
      </c>
      <c r="C117" s="200" t="s">
        <v>165</v>
      </c>
      <c r="D117" s="201"/>
      <c r="E117" s="201"/>
      <c r="F117" s="137" t="s">
        <v>24</v>
      </c>
      <c r="G117" s="138"/>
      <c r="H117" s="138"/>
      <c r="I117" s="138">
        <f>'04 04 Pol'!G23</f>
        <v>0</v>
      </c>
      <c r="J117" s="135" t="str">
        <f>IF(I160=0,"",I117/I160*100)</f>
        <v/>
      </c>
    </row>
    <row r="118" spans="1:10" ht="25.5" customHeight="1" x14ac:dyDescent="0.2">
      <c r="A118" s="127"/>
      <c r="B118" s="132" t="s">
        <v>166</v>
      </c>
      <c r="C118" s="200" t="s">
        <v>167</v>
      </c>
      <c r="D118" s="201"/>
      <c r="E118" s="201"/>
      <c r="F118" s="137" t="s">
        <v>24</v>
      </c>
      <c r="G118" s="138"/>
      <c r="H118" s="138"/>
      <c r="I118" s="138">
        <f>'02 01+ 02 Pol'!G691</f>
        <v>0</v>
      </c>
      <c r="J118" s="135" t="str">
        <f>IF(I160=0,"",I118/I160*100)</f>
        <v/>
      </c>
    </row>
    <row r="119" spans="1:10" ht="25.5" customHeight="1" x14ac:dyDescent="0.2">
      <c r="A119" s="127"/>
      <c r="B119" s="132" t="s">
        <v>168</v>
      </c>
      <c r="C119" s="200" t="s">
        <v>169</v>
      </c>
      <c r="D119" s="201"/>
      <c r="E119" s="201"/>
      <c r="F119" s="137" t="s">
        <v>24</v>
      </c>
      <c r="G119" s="138"/>
      <c r="H119" s="138"/>
      <c r="I119" s="138">
        <f>'02 01+ 02 Pol'!G801</f>
        <v>0</v>
      </c>
      <c r="J119" s="135" t="str">
        <f>IF(I160=0,"",I119/I160*100)</f>
        <v/>
      </c>
    </row>
    <row r="120" spans="1:10" ht="25.5" customHeight="1" x14ac:dyDescent="0.2">
      <c r="A120" s="127"/>
      <c r="B120" s="132" t="s">
        <v>170</v>
      </c>
      <c r="C120" s="200" t="s">
        <v>171</v>
      </c>
      <c r="D120" s="201"/>
      <c r="E120" s="201"/>
      <c r="F120" s="137" t="s">
        <v>24</v>
      </c>
      <c r="G120" s="138"/>
      <c r="H120" s="138"/>
      <c r="I120" s="138">
        <f>'02 04 Pol'!G26+'04 04 Pol'!G52+'IO 01 IO 01.4 Pol'!G56+'IO 02 IO 02 Pol'!G40+'IO 03 IO 03 Pol'!G35+'IO 04 IO 04 Pol'!G58+'TZ 02 TZ02.3 Pol'!G33</f>
        <v>0</v>
      </c>
      <c r="J120" s="135" t="str">
        <f>IF(I160=0,"",I120/I160*100)</f>
        <v/>
      </c>
    </row>
    <row r="121" spans="1:10" ht="25.5" customHeight="1" x14ac:dyDescent="0.2">
      <c r="A121" s="127"/>
      <c r="B121" s="132" t="s">
        <v>172</v>
      </c>
      <c r="C121" s="200" t="s">
        <v>173</v>
      </c>
      <c r="D121" s="201"/>
      <c r="E121" s="201"/>
      <c r="F121" s="137" t="s">
        <v>24</v>
      </c>
      <c r="G121" s="138"/>
      <c r="H121" s="138"/>
      <c r="I121" s="138">
        <f>'07 07 Pol'!G8+'IO 01 IO 01.4 Pol'!G61+'IO 02 IO 02 Pol'!G47+'IO 08 IO 08-1  Pol'!G86</f>
        <v>0</v>
      </c>
      <c r="J121" s="135" t="str">
        <f>IF(I160=0,"",I121/I160*100)</f>
        <v/>
      </c>
    </row>
    <row r="122" spans="1:10" ht="25.5" customHeight="1" x14ac:dyDescent="0.2">
      <c r="A122" s="127"/>
      <c r="B122" s="132" t="s">
        <v>174</v>
      </c>
      <c r="C122" s="200" t="s">
        <v>175</v>
      </c>
      <c r="D122" s="201"/>
      <c r="E122" s="201"/>
      <c r="F122" s="137" t="s">
        <v>24</v>
      </c>
      <c r="G122" s="138"/>
      <c r="H122" s="138"/>
      <c r="I122" s="138">
        <f>'02 01+ 02 Pol'!G838+'06 06 Pol'!G37</f>
        <v>0</v>
      </c>
      <c r="J122" s="135" t="str">
        <f>IF(I160=0,"",I122/I160*100)</f>
        <v/>
      </c>
    </row>
    <row r="123" spans="1:10" ht="25.5" customHeight="1" x14ac:dyDescent="0.2">
      <c r="A123" s="127"/>
      <c r="B123" s="132" t="s">
        <v>176</v>
      </c>
      <c r="C123" s="200" t="s">
        <v>177</v>
      </c>
      <c r="D123" s="201"/>
      <c r="E123" s="201"/>
      <c r="F123" s="137" t="s">
        <v>24</v>
      </c>
      <c r="G123" s="138"/>
      <c r="H123" s="138"/>
      <c r="I123" s="138">
        <f>'IO 08 IO 08-1  Pol'!G91</f>
        <v>0</v>
      </c>
      <c r="J123" s="135" t="str">
        <f>IF(I160=0,"",I123/I160*100)</f>
        <v/>
      </c>
    </row>
    <row r="124" spans="1:10" ht="25.5" customHeight="1" x14ac:dyDescent="0.2">
      <c r="A124" s="127"/>
      <c r="B124" s="132" t="s">
        <v>178</v>
      </c>
      <c r="C124" s="200" t="s">
        <v>179</v>
      </c>
      <c r="D124" s="201"/>
      <c r="E124" s="201"/>
      <c r="F124" s="137" t="s">
        <v>24</v>
      </c>
      <c r="G124" s="138"/>
      <c r="H124" s="138"/>
      <c r="I124" s="138">
        <f>'04 04 Pol'!G58+'06 06 Pol'!G49+'IO 01 IO 01.4 Pol'!G64+'IO 02 IO 02 Pol'!G50+'IO 03 IO 03 Pol'!G42+'IO 04 IO 04 Pol'!G63+'IO 05 IO 05 Pol'!G8+'TZ 02 TZ02.3 Pol'!G35</f>
        <v>0</v>
      </c>
      <c r="J124" s="135" t="str">
        <f>IF(I160=0,"",I124/I160*100)</f>
        <v/>
      </c>
    </row>
    <row r="125" spans="1:10" ht="25.5" customHeight="1" x14ac:dyDescent="0.2">
      <c r="A125" s="127"/>
      <c r="B125" s="132" t="s">
        <v>180</v>
      </c>
      <c r="C125" s="200" t="s">
        <v>181</v>
      </c>
      <c r="D125" s="201"/>
      <c r="E125" s="201"/>
      <c r="F125" s="137" t="s">
        <v>24</v>
      </c>
      <c r="G125" s="138"/>
      <c r="H125" s="138"/>
      <c r="I125" s="138">
        <f>'04 04 Pol'!G121+'IO 03 IO 03 Pol'!G88</f>
        <v>0</v>
      </c>
      <c r="J125" s="135" t="str">
        <f>IF(I160=0,"",I125/I160*100)</f>
        <v/>
      </c>
    </row>
    <row r="126" spans="1:10" ht="25.5" customHeight="1" x14ac:dyDescent="0.2">
      <c r="A126" s="127"/>
      <c r="B126" s="132" t="s">
        <v>182</v>
      </c>
      <c r="C126" s="200" t="s">
        <v>183</v>
      </c>
      <c r="D126" s="201"/>
      <c r="E126" s="201"/>
      <c r="F126" s="137" t="s">
        <v>24</v>
      </c>
      <c r="G126" s="138"/>
      <c r="H126" s="138"/>
      <c r="I126" s="138">
        <f>'04 04 Pol'!G145</f>
        <v>0</v>
      </c>
      <c r="J126" s="135" t="str">
        <f>IF(I160=0,"",I126/I160*100)</f>
        <v/>
      </c>
    </row>
    <row r="127" spans="1:10" ht="25.5" customHeight="1" x14ac:dyDescent="0.2">
      <c r="A127" s="127"/>
      <c r="B127" s="132" t="s">
        <v>184</v>
      </c>
      <c r="C127" s="200" t="s">
        <v>185</v>
      </c>
      <c r="D127" s="201"/>
      <c r="E127" s="201"/>
      <c r="F127" s="137" t="s">
        <v>24</v>
      </c>
      <c r="G127" s="138"/>
      <c r="H127" s="138"/>
      <c r="I127" s="138">
        <f>'02 01+ 02 Pol'!G1136+'06 06 Pol'!G64+'IO 08 IO 08-1  Pol'!G104+'TZ 02 TZ02.3 Pol'!G37</f>
        <v>0</v>
      </c>
      <c r="J127" s="135" t="str">
        <f>IF(I160=0,"",I127/I160*100)</f>
        <v/>
      </c>
    </row>
    <row r="128" spans="1:10" ht="25.5" customHeight="1" x14ac:dyDescent="0.2">
      <c r="A128" s="127"/>
      <c r="B128" s="132" t="s">
        <v>186</v>
      </c>
      <c r="C128" s="200" t="s">
        <v>91</v>
      </c>
      <c r="D128" s="201"/>
      <c r="E128" s="201"/>
      <c r="F128" s="137" t="s">
        <v>24</v>
      </c>
      <c r="G128" s="138"/>
      <c r="H128" s="138"/>
      <c r="I128" s="138">
        <f>'IO 08 IO 08-1  Pol'!G113</f>
        <v>0</v>
      </c>
      <c r="J128" s="135" t="str">
        <f>IF(I160=0,"",I128/I160*100)</f>
        <v/>
      </c>
    </row>
    <row r="129" spans="1:10" ht="25.5" customHeight="1" x14ac:dyDescent="0.2">
      <c r="A129" s="127"/>
      <c r="B129" s="132" t="s">
        <v>187</v>
      </c>
      <c r="C129" s="200" t="s">
        <v>188</v>
      </c>
      <c r="D129" s="201"/>
      <c r="E129" s="201"/>
      <c r="F129" s="137" t="s">
        <v>24</v>
      </c>
      <c r="G129" s="138"/>
      <c r="H129" s="138"/>
      <c r="I129" s="138">
        <f>'02 01+ 02 Pol'!G1240+'05 05.2 Pol'!G8</f>
        <v>0</v>
      </c>
      <c r="J129" s="135" t="str">
        <f>IF(I160=0,"",I129/I160*100)</f>
        <v/>
      </c>
    </row>
    <row r="130" spans="1:10" ht="25.5" customHeight="1" x14ac:dyDescent="0.2">
      <c r="A130" s="127"/>
      <c r="B130" s="132" t="s">
        <v>189</v>
      </c>
      <c r="C130" s="200" t="s">
        <v>190</v>
      </c>
      <c r="D130" s="201"/>
      <c r="E130" s="201"/>
      <c r="F130" s="137" t="s">
        <v>24</v>
      </c>
      <c r="G130" s="138"/>
      <c r="H130" s="138"/>
      <c r="I130" s="138">
        <f>'01 01 Pol'!G107+'IO 08 IO 08-1  Pol'!G115</f>
        <v>0</v>
      </c>
      <c r="J130" s="135" t="str">
        <f>IF(I160=0,"",I130/I160*100)</f>
        <v/>
      </c>
    </row>
    <row r="131" spans="1:10" ht="25.5" customHeight="1" x14ac:dyDescent="0.2">
      <c r="A131" s="127"/>
      <c r="B131" s="132" t="s">
        <v>191</v>
      </c>
      <c r="C131" s="200" t="s">
        <v>192</v>
      </c>
      <c r="D131" s="201"/>
      <c r="E131" s="201"/>
      <c r="F131" s="137" t="s">
        <v>24</v>
      </c>
      <c r="G131" s="138"/>
      <c r="H131" s="138"/>
      <c r="I131" s="138">
        <f>'01 01 Pol'!G139</f>
        <v>0</v>
      </c>
      <c r="J131" s="135" t="str">
        <f>IF(I160=0,"",I131/I160*100)</f>
        <v/>
      </c>
    </row>
    <row r="132" spans="1:10" ht="25.5" customHeight="1" x14ac:dyDescent="0.2">
      <c r="A132" s="127"/>
      <c r="B132" s="132" t="s">
        <v>193</v>
      </c>
      <c r="C132" s="200" t="s">
        <v>194</v>
      </c>
      <c r="D132" s="201"/>
      <c r="E132" s="201"/>
      <c r="F132" s="137" t="s">
        <v>24</v>
      </c>
      <c r="G132" s="138"/>
      <c r="H132" s="138"/>
      <c r="I132" s="138">
        <f>'01 01 Pol'!G169+'02 01+ 02 Pol'!G1320+'02 04 Pol'!G28+'04 04 Pol'!G160+'06 06 Pol'!G74+'08 08 Pol'!G39+'IO 01 IO 01.4 Pol'!G91+'IO 02 IO 02 Pol'!G89+'IO 03 IO 03 Pol'!G118+'IO 04 IO 04 Pol'!G86+'IO 08 IO 08-1  Pol'!G127+'TZ 02 TZ02.3 Pol'!G39</f>
        <v>0</v>
      </c>
      <c r="J132" s="135" t="str">
        <f>IF(I160=0,"",I132/I160*100)</f>
        <v/>
      </c>
    </row>
    <row r="133" spans="1:10" ht="25.5" customHeight="1" x14ac:dyDescent="0.2">
      <c r="A133" s="127"/>
      <c r="B133" s="132" t="s">
        <v>195</v>
      </c>
      <c r="C133" s="200" t="s">
        <v>196</v>
      </c>
      <c r="D133" s="201"/>
      <c r="E133" s="201"/>
      <c r="F133" s="137" t="s">
        <v>25</v>
      </c>
      <c r="G133" s="138"/>
      <c r="H133" s="138"/>
      <c r="I133" s="138">
        <f>'01 01 Pol'!G171+'02 01+ 02 Pol'!G1323+'06 06 Pol'!G77+'IO 08 IO 08-1  Pol'!G131</f>
        <v>0</v>
      </c>
      <c r="J133" s="135" t="str">
        <f>IF(I160=0,"",I133/I160*100)</f>
        <v/>
      </c>
    </row>
    <row r="134" spans="1:10" ht="25.5" customHeight="1" x14ac:dyDescent="0.2">
      <c r="A134" s="127"/>
      <c r="B134" s="132" t="s">
        <v>197</v>
      </c>
      <c r="C134" s="200" t="s">
        <v>198</v>
      </c>
      <c r="D134" s="201"/>
      <c r="E134" s="201"/>
      <c r="F134" s="137" t="s">
        <v>25</v>
      </c>
      <c r="G134" s="138"/>
      <c r="H134" s="138"/>
      <c r="I134" s="138">
        <f>'02 01+ 02 Pol'!G1437</f>
        <v>0</v>
      </c>
      <c r="J134" s="135" t="str">
        <f>IF(I160=0,"",I134/I160*100)</f>
        <v/>
      </c>
    </row>
    <row r="135" spans="1:10" ht="25.5" customHeight="1" x14ac:dyDescent="0.2">
      <c r="A135" s="127"/>
      <c r="B135" s="132" t="s">
        <v>199</v>
      </c>
      <c r="C135" s="200" t="s">
        <v>200</v>
      </c>
      <c r="D135" s="201"/>
      <c r="E135" s="201"/>
      <c r="F135" s="137" t="s">
        <v>25</v>
      </c>
      <c r="G135" s="138"/>
      <c r="H135" s="138"/>
      <c r="I135" s="138">
        <f>'02 01+ 02 Pol'!G1523</f>
        <v>0</v>
      </c>
      <c r="J135" s="135" t="str">
        <f>IF(I160=0,"",I135/I160*100)</f>
        <v/>
      </c>
    </row>
    <row r="136" spans="1:10" ht="25.5" customHeight="1" x14ac:dyDescent="0.2">
      <c r="A136" s="127"/>
      <c r="B136" s="132" t="s">
        <v>201</v>
      </c>
      <c r="C136" s="200" t="s">
        <v>202</v>
      </c>
      <c r="D136" s="201"/>
      <c r="E136" s="201"/>
      <c r="F136" s="137" t="s">
        <v>25</v>
      </c>
      <c r="G136" s="138"/>
      <c r="H136" s="138"/>
      <c r="I136" s="138">
        <f>'02 04 Pol'!G32</f>
        <v>0</v>
      </c>
      <c r="J136" s="135" t="str">
        <f>IF(I160=0,"",I136/I160*100)</f>
        <v/>
      </c>
    </row>
    <row r="137" spans="1:10" ht="25.5" customHeight="1" x14ac:dyDescent="0.2">
      <c r="A137" s="127"/>
      <c r="B137" s="132" t="s">
        <v>203</v>
      </c>
      <c r="C137" s="200" t="s">
        <v>204</v>
      </c>
      <c r="D137" s="201"/>
      <c r="E137" s="201"/>
      <c r="F137" s="137" t="s">
        <v>25</v>
      </c>
      <c r="G137" s="138"/>
      <c r="H137" s="138"/>
      <c r="I137" s="138">
        <f>'02 03 Pol'!G8</f>
        <v>0</v>
      </c>
      <c r="J137" s="135" t="str">
        <f>IF(I160=0,"",I137/I160*100)</f>
        <v/>
      </c>
    </row>
    <row r="138" spans="1:10" ht="25.5" customHeight="1" x14ac:dyDescent="0.2">
      <c r="A138" s="127"/>
      <c r="B138" s="132" t="s">
        <v>205</v>
      </c>
      <c r="C138" s="200" t="s">
        <v>206</v>
      </c>
      <c r="D138" s="201"/>
      <c r="E138" s="201"/>
      <c r="F138" s="137" t="s">
        <v>25</v>
      </c>
      <c r="G138" s="138"/>
      <c r="H138" s="138"/>
      <c r="I138" s="138">
        <f>'04 04 Pol'!G162</f>
        <v>0</v>
      </c>
      <c r="J138" s="135" t="str">
        <f>IF(I160=0,"",I138/I160*100)</f>
        <v/>
      </c>
    </row>
    <row r="139" spans="1:10" ht="25.5" customHeight="1" x14ac:dyDescent="0.2">
      <c r="A139" s="127"/>
      <c r="B139" s="132" t="s">
        <v>207</v>
      </c>
      <c r="C139" s="200" t="s">
        <v>208</v>
      </c>
      <c r="D139" s="201"/>
      <c r="E139" s="201"/>
      <c r="F139" s="137" t="s">
        <v>25</v>
      </c>
      <c r="G139" s="138"/>
      <c r="H139" s="138"/>
      <c r="I139" s="138">
        <f>'02 06 Pol'!G8+'TZ 02 TZ02.1 Pol'!G8+'TZ 02 TZ02.2 Pol'!G8</f>
        <v>0</v>
      </c>
      <c r="J139" s="135" t="str">
        <f>IF(I160=0,"",I139/I160*100)</f>
        <v/>
      </c>
    </row>
    <row r="140" spans="1:10" ht="25.5" customHeight="1" x14ac:dyDescent="0.2">
      <c r="A140" s="127"/>
      <c r="B140" s="132" t="s">
        <v>209</v>
      </c>
      <c r="C140" s="200" t="s">
        <v>210</v>
      </c>
      <c r="D140" s="201"/>
      <c r="E140" s="201"/>
      <c r="F140" s="137" t="s">
        <v>25</v>
      </c>
      <c r="G140" s="138"/>
      <c r="H140" s="138"/>
      <c r="I140" s="138">
        <f>'02 01+ 02 Pol'!G1614</f>
        <v>0</v>
      </c>
      <c r="J140" s="135" t="str">
        <f>IF(I160=0,"",I140/I160*100)</f>
        <v/>
      </c>
    </row>
    <row r="141" spans="1:10" ht="25.5" customHeight="1" x14ac:dyDescent="0.2">
      <c r="A141" s="127"/>
      <c r="B141" s="132" t="s">
        <v>211</v>
      </c>
      <c r="C141" s="200" t="s">
        <v>212</v>
      </c>
      <c r="D141" s="201"/>
      <c r="E141" s="201"/>
      <c r="F141" s="137" t="s">
        <v>25</v>
      </c>
      <c r="G141" s="138"/>
      <c r="H141" s="138"/>
      <c r="I141" s="138">
        <f>'02 01+ 02 Pol'!G1678</f>
        <v>0</v>
      </c>
      <c r="J141" s="135" t="str">
        <f>IF(I160=0,"",I141/I160*100)</f>
        <v/>
      </c>
    </row>
    <row r="142" spans="1:10" ht="25.5" customHeight="1" x14ac:dyDescent="0.2">
      <c r="A142" s="127"/>
      <c r="B142" s="132" t="s">
        <v>213</v>
      </c>
      <c r="C142" s="200" t="s">
        <v>214</v>
      </c>
      <c r="D142" s="201"/>
      <c r="E142" s="201"/>
      <c r="F142" s="137" t="s">
        <v>25</v>
      </c>
      <c r="G142" s="138"/>
      <c r="H142" s="138"/>
      <c r="I142" s="138">
        <f>'02 01+ 02 Pol'!G1704</f>
        <v>0</v>
      </c>
      <c r="J142" s="135" t="str">
        <f>IF(I160=0,"",I142/I160*100)</f>
        <v/>
      </c>
    </row>
    <row r="143" spans="1:10" ht="25.5" customHeight="1" x14ac:dyDescent="0.2">
      <c r="A143" s="127"/>
      <c r="B143" s="132" t="s">
        <v>215</v>
      </c>
      <c r="C143" s="200" t="s">
        <v>216</v>
      </c>
      <c r="D143" s="201"/>
      <c r="E143" s="201"/>
      <c r="F143" s="137" t="s">
        <v>25</v>
      </c>
      <c r="G143" s="138"/>
      <c r="H143" s="138"/>
      <c r="I143" s="138">
        <f>'02 01+ 02 Pol'!G1766+'06 06 Pol'!G86+'08 08 Pol'!G42</f>
        <v>0</v>
      </c>
      <c r="J143" s="135" t="str">
        <f>IF(I160=0,"",I143/I160*100)</f>
        <v/>
      </c>
    </row>
    <row r="144" spans="1:10" ht="25.5" customHeight="1" x14ac:dyDescent="0.2">
      <c r="A144" s="127"/>
      <c r="B144" s="132" t="s">
        <v>217</v>
      </c>
      <c r="C144" s="200" t="s">
        <v>218</v>
      </c>
      <c r="D144" s="201"/>
      <c r="E144" s="201"/>
      <c r="F144" s="137" t="s">
        <v>25</v>
      </c>
      <c r="G144" s="138"/>
      <c r="H144" s="138"/>
      <c r="I144" s="138">
        <f>'02 01+ 02 Pol'!G1832</f>
        <v>0</v>
      </c>
      <c r="J144" s="135" t="str">
        <f>IF(I160=0,"",I144/I160*100)</f>
        <v/>
      </c>
    </row>
    <row r="145" spans="1:10" ht="25.5" customHeight="1" x14ac:dyDescent="0.2">
      <c r="A145" s="127"/>
      <c r="B145" s="132" t="s">
        <v>219</v>
      </c>
      <c r="C145" s="200" t="s">
        <v>220</v>
      </c>
      <c r="D145" s="201"/>
      <c r="E145" s="201"/>
      <c r="F145" s="137" t="s">
        <v>25</v>
      </c>
      <c r="G145" s="138"/>
      <c r="H145" s="138"/>
      <c r="I145" s="138">
        <f>'02 01+ 02 Pol'!G1894</f>
        <v>0</v>
      </c>
      <c r="J145" s="135" t="str">
        <f>IF(I160=0,"",I145/I160*100)</f>
        <v/>
      </c>
    </row>
    <row r="146" spans="1:10" ht="25.5" customHeight="1" x14ac:dyDescent="0.2">
      <c r="A146" s="127"/>
      <c r="B146" s="132" t="s">
        <v>221</v>
      </c>
      <c r="C146" s="200" t="s">
        <v>222</v>
      </c>
      <c r="D146" s="201"/>
      <c r="E146" s="201"/>
      <c r="F146" s="137" t="s">
        <v>25</v>
      </c>
      <c r="G146" s="138"/>
      <c r="H146" s="138"/>
      <c r="I146" s="138">
        <f>'02 01+ 02 Pol'!G1928</f>
        <v>0</v>
      </c>
      <c r="J146" s="135" t="str">
        <f>IF(I160=0,"",I146/I160*100)</f>
        <v/>
      </c>
    </row>
    <row r="147" spans="1:10" ht="25.5" customHeight="1" x14ac:dyDescent="0.2">
      <c r="A147" s="127"/>
      <c r="B147" s="132" t="s">
        <v>223</v>
      </c>
      <c r="C147" s="200" t="s">
        <v>224</v>
      </c>
      <c r="D147" s="201"/>
      <c r="E147" s="201"/>
      <c r="F147" s="137" t="s">
        <v>25</v>
      </c>
      <c r="G147" s="138"/>
      <c r="H147" s="138"/>
      <c r="I147" s="138">
        <f>'02 01+ 02 Pol'!G1948</f>
        <v>0</v>
      </c>
      <c r="J147" s="135" t="str">
        <f>IF(I160=0,"",I147/I160*100)</f>
        <v/>
      </c>
    </row>
    <row r="148" spans="1:10" ht="25.5" customHeight="1" x14ac:dyDescent="0.2">
      <c r="A148" s="127"/>
      <c r="B148" s="132" t="s">
        <v>225</v>
      </c>
      <c r="C148" s="200" t="s">
        <v>226</v>
      </c>
      <c r="D148" s="201"/>
      <c r="E148" s="201"/>
      <c r="F148" s="137" t="s">
        <v>25</v>
      </c>
      <c r="G148" s="138"/>
      <c r="H148" s="138"/>
      <c r="I148" s="138">
        <f>'02 01+ 02 Pol'!G1978</f>
        <v>0</v>
      </c>
      <c r="J148" s="135" t="str">
        <f>IF(I160=0,"",I148/I160*100)</f>
        <v/>
      </c>
    </row>
    <row r="149" spans="1:10" ht="25.5" customHeight="1" x14ac:dyDescent="0.2">
      <c r="A149" s="127"/>
      <c r="B149" s="132" t="s">
        <v>227</v>
      </c>
      <c r="C149" s="200" t="s">
        <v>228</v>
      </c>
      <c r="D149" s="201"/>
      <c r="E149" s="201"/>
      <c r="F149" s="137" t="s">
        <v>25</v>
      </c>
      <c r="G149" s="138"/>
      <c r="H149" s="138"/>
      <c r="I149" s="138">
        <f>'02 01+ 02 Pol'!G2033</f>
        <v>0</v>
      </c>
      <c r="J149" s="135" t="str">
        <f>IF(I160=0,"",I149/I160*100)</f>
        <v/>
      </c>
    </row>
    <row r="150" spans="1:10" ht="25.5" customHeight="1" x14ac:dyDescent="0.2">
      <c r="A150" s="127"/>
      <c r="B150" s="132" t="s">
        <v>229</v>
      </c>
      <c r="C150" s="200" t="s">
        <v>230</v>
      </c>
      <c r="D150" s="201"/>
      <c r="E150" s="201"/>
      <c r="F150" s="137" t="s">
        <v>25</v>
      </c>
      <c r="G150" s="138"/>
      <c r="H150" s="138"/>
      <c r="I150" s="138">
        <f>'02 01+ 02 Pol'!G2108+'06 06 Pol'!G92</f>
        <v>0</v>
      </c>
      <c r="J150" s="135" t="str">
        <f>IF(I160=0,"",I150/I160*100)</f>
        <v/>
      </c>
    </row>
    <row r="151" spans="1:10" ht="25.5" customHeight="1" x14ac:dyDescent="0.2">
      <c r="A151" s="127"/>
      <c r="B151" s="132" t="s">
        <v>231</v>
      </c>
      <c r="C151" s="200" t="s">
        <v>232</v>
      </c>
      <c r="D151" s="201"/>
      <c r="E151" s="201"/>
      <c r="F151" s="137" t="s">
        <v>25</v>
      </c>
      <c r="G151" s="138"/>
      <c r="H151" s="138"/>
      <c r="I151" s="138">
        <f>'02 01+ 02 Pol'!G2137</f>
        <v>0</v>
      </c>
      <c r="J151" s="135" t="str">
        <f>IF(I160=0,"",I151/I160*100)</f>
        <v/>
      </c>
    </row>
    <row r="152" spans="1:10" ht="25.5" customHeight="1" x14ac:dyDescent="0.2">
      <c r="A152" s="127"/>
      <c r="B152" s="132" t="s">
        <v>233</v>
      </c>
      <c r="C152" s="200" t="s">
        <v>234</v>
      </c>
      <c r="D152" s="201"/>
      <c r="E152" s="201"/>
      <c r="F152" s="137" t="s">
        <v>26</v>
      </c>
      <c r="G152" s="138"/>
      <c r="H152" s="138"/>
      <c r="I152" s="138">
        <f>'02 08 Pol'!G8+'IO 01 IO 01.1 Pol'!G8+'IO 01 IO 01.2 Pol'!G8+'IO 01 IO 01.3 Pol'!G8+'IO 07 IO 07 Pol'!G8+'IO 09 IO 09 Pol'!G8+'TZ 03 TZ03 Pol'!G8+'TZ 04 TZ04 Pol'!G8+'TZ 05 TZ05 Pol'!G8+'TZ 06 TZ06 Pol'!G8+'TZ 07 TZ07 Pol'!G8</f>
        <v>0</v>
      </c>
      <c r="J152" s="135" t="str">
        <f>IF(I160=0,"",I152/I160*100)</f>
        <v/>
      </c>
    </row>
    <row r="153" spans="1:10" ht="25.5" customHeight="1" x14ac:dyDescent="0.2">
      <c r="A153" s="127"/>
      <c r="B153" s="132" t="s">
        <v>235</v>
      </c>
      <c r="C153" s="200" t="s">
        <v>236</v>
      </c>
      <c r="D153" s="201"/>
      <c r="E153" s="201"/>
      <c r="F153" s="137" t="s">
        <v>26</v>
      </c>
      <c r="G153" s="138"/>
      <c r="H153" s="138"/>
      <c r="I153" s="138">
        <f>'02 09 Pol'!G8+'02 10 Pol'!G8+'IO 08 IO 08-2 Pol'!G8</f>
        <v>0</v>
      </c>
      <c r="J153" s="135" t="str">
        <f>IF(I160=0,"",I153/I160*100)</f>
        <v/>
      </c>
    </row>
    <row r="154" spans="1:10" ht="25.5" customHeight="1" x14ac:dyDescent="0.2">
      <c r="A154" s="127"/>
      <c r="B154" s="132" t="s">
        <v>237</v>
      </c>
      <c r="C154" s="200" t="s">
        <v>238</v>
      </c>
      <c r="D154" s="201"/>
      <c r="E154" s="201"/>
      <c r="F154" s="137" t="s">
        <v>26</v>
      </c>
      <c r="G154" s="138"/>
      <c r="H154" s="138"/>
      <c r="I154" s="138">
        <f>'02 05 Pol'!G8+'02 07 Pol'!G8</f>
        <v>0</v>
      </c>
      <c r="J154" s="135" t="str">
        <f>IF(I160=0,"",I154/I160*100)</f>
        <v/>
      </c>
    </row>
    <row r="155" spans="1:10" ht="25.5" customHeight="1" x14ac:dyDescent="0.2">
      <c r="A155" s="127"/>
      <c r="B155" s="132" t="s">
        <v>239</v>
      </c>
      <c r="C155" s="200" t="s">
        <v>240</v>
      </c>
      <c r="D155" s="201"/>
      <c r="E155" s="201"/>
      <c r="F155" s="137" t="s">
        <v>26</v>
      </c>
      <c r="G155" s="138"/>
      <c r="H155" s="138"/>
      <c r="I155" s="138">
        <f>'TZ 01 TZ01 Pol'!G8</f>
        <v>0</v>
      </c>
      <c r="J155" s="135" t="str">
        <f>IF(I160=0,"",I155/I160*100)</f>
        <v/>
      </c>
    </row>
    <row r="156" spans="1:10" ht="25.5" customHeight="1" x14ac:dyDescent="0.2">
      <c r="A156" s="127"/>
      <c r="B156" s="132" t="s">
        <v>241</v>
      </c>
      <c r="C156" s="200" t="s">
        <v>242</v>
      </c>
      <c r="D156" s="201"/>
      <c r="E156" s="201"/>
      <c r="F156" s="137" t="s">
        <v>26</v>
      </c>
      <c r="G156" s="138"/>
      <c r="H156" s="138"/>
      <c r="I156" s="138">
        <f>'02 01+ 02 Pol'!G2148</f>
        <v>0</v>
      </c>
      <c r="J156" s="135" t="str">
        <f>IF(I160=0,"",I156/I160*100)</f>
        <v/>
      </c>
    </row>
    <row r="157" spans="1:10" ht="25.5" customHeight="1" x14ac:dyDescent="0.2">
      <c r="A157" s="127"/>
      <c r="B157" s="132" t="s">
        <v>243</v>
      </c>
      <c r="C157" s="200" t="s">
        <v>244</v>
      </c>
      <c r="D157" s="201"/>
      <c r="E157" s="201"/>
      <c r="F157" s="137" t="s">
        <v>245</v>
      </c>
      <c r="G157" s="138"/>
      <c r="H157" s="138"/>
      <c r="I157" s="138">
        <f>'01 01 Pol'!G176</f>
        <v>0</v>
      </c>
      <c r="J157" s="135" t="str">
        <f>IF(I160=0,"",I157/I160*100)</f>
        <v/>
      </c>
    </row>
    <row r="158" spans="1:10" ht="25.5" customHeight="1" x14ac:dyDescent="0.2">
      <c r="A158" s="127"/>
      <c r="B158" s="132" t="s">
        <v>246</v>
      </c>
      <c r="C158" s="200" t="s">
        <v>27</v>
      </c>
      <c r="D158" s="201"/>
      <c r="E158" s="201"/>
      <c r="F158" s="137" t="s">
        <v>246</v>
      </c>
      <c r="G158" s="138"/>
      <c r="H158" s="138"/>
      <c r="I158" s="138">
        <f>'000 0001 Naklady'!G8</f>
        <v>0</v>
      </c>
      <c r="J158" s="135" t="str">
        <f>IF(I160=0,"",I158/I160*100)</f>
        <v/>
      </c>
    </row>
    <row r="159" spans="1:10" ht="25.5" customHeight="1" x14ac:dyDescent="0.2">
      <c r="A159" s="127"/>
      <c r="B159" s="132" t="s">
        <v>247</v>
      </c>
      <c r="C159" s="200" t="s">
        <v>28</v>
      </c>
      <c r="D159" s="201"/>
      <c r="E159" s="201"/>
      <c r="F159" s="137" t="s">
        <v>247</v>
      </c>
      <c r="G159" s="138"/>
      <c r="H159" s="138"/>
      <c r="I159" s="138">
        <f>'000 0001 Naklady'!G29</f>
        <v>0</v>
      </c>
      <c r="J159" s="135" t="str">
        <f>IF(I160=0,"",I159/I160*100)</f>
        <v/>
      </c>
    </row>
    <row r="160" spans="1:10" ht="25.5" customHeight="1" x14ac:dyDescent="0.2">
      <c r="A160" s="128"/>
      <c r="B160" s="133" t="s">
        <v>1</v>
      </c>
      <c r="C160" s="133"/>
      <c r="D160" s="134"/>
      <c r="E160" s="134"/>
      <c r="F160" s="139"/>
      <c r="G160" s="140"/>
      <c r="H160" s="140"/>
      <c r="I160" s="140">
        <f>SUM(I109:I159)</f>
        <v>0</v>
      </c>
      <c r="J160" s="136">
        <f>SUM(J109:J159)</f>
        <v>0</v>
      </c>
    </row>
    <row r="161" spans="6:10" x14ac:dyDescent="0.2">
      <c r="F161" s="92"/>
      <c r="G161" s="91"/>
      <c r="H161" s="92"/>
      <c r="I161" s="91"/>
      <c r="J161" s="93"/>
    </row>
    <row r="162" spans="6:10" x14ac:dyDescent="0.2">
      <c r="F162" s="92"/>
      <c r="G162" s="91"/>
      <c r="H162" s="92"/>
      <c r="I162" s="91"/>
      <c r="J162" s="93"/>
    </row>
    <row r="163" spans="6:10" x14ac:dyDescent="0.2">
      <c r="F163" s="92"/>
      <c r="G163" s="91"/>
      <c r="H163" s="92"/>
      <c r="I163" s="91"/>
      <c r="J163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1"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B102:E102"/>
    <mergeCell ref="C109:E109"/>
    <mergeCell ref="C94:E94"/>
    <mergeCell ref="C95:E95"/>
    <mergeCell ref="C96:E96"/>
    <mergeCell ref="C97:E97"/>
    <mergeCell ref="C98:E98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4" t="s">
        <v>7</v>
      </c>
      <c r="B2" s="73"/>
      <c r="C2" s="244"/>
      <c r="D2" s="244"/>
      <c r="E2" s="244"/>
      <c r="F2" s="244"/>
      <c r="G2" s="245"/>
    </row>
    <row r="3" spans="1:7" ht="24.95" customHeight="1" x14ac:dyDescent="0.2">
      <c r="A3" s="74" t="s">
        <v>8</v>
      </c>
      <c r="B3" s="73"/>
      <c r="C3" s="244"/>
      <c r="D3" s="244"/>
      <c r="E3" s="244"/>
      <c r="F3" s="244"/>
      <c r="G3" s="245"/>
    </row>
    <row r="4" spans="1:7" ht="24.95" customHeight="1" x14ac:dyDescent="0.2">
      <c r="A4" s="74" t="s">
        <v>9</v>
      </c>
      <c r="B4" s="73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password="94F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248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56</v>
      </c>
      <c r="C3" s="251" t="s">
        <v>57</v>
      </c>
      <c r="D3" s="252"/>
      <c r="E3" s="252"/>
      <c r="F3" s="252"/>
      <c r="G3" s="253"/>
      <c r="AC3" s="90" t="s">
        <v>251</v>
      </c>
      <c r="AG3" t="s">
        <v>252</v>
      </c>
    </row>
    <row r="4" spans="1:60" ht="25.15" customHeight="1" x14ac:dyDescent="0.2">
      <c r="A4" s="144" t="s">
        <v>9</v>
      </c>
      <c r="B4" s="145" t="s">
        <v>58</v>
      </c>
      <c r="C4" s="254" t="s">
        <v>57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246</v>
      </c>
      <c r="C8" s="179" t="s">
        <v>27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8"/>
      <c r="O8" s="168">
        <f>SUM(O9:O28)</f>
        <v>0</v>
      </c>
      <c r="P8" s="168"/>
      <c r="Q8" s="168">
        <f>SUM(Q9:Q28)</f>
        <v>0</v>
      </c>
      <c r="R8" s="168"/>
      <c r="S8" s="168"/>
      <c r="T8" s="169"/>
      <c r="U8" s="163"/>
      <c r="V8" s="163">
        <f>SUM(V9:V28)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276</v>
      </c>
      <c r="C9" s="180" t="s">
        <v>277</v>
      </c>
      <c r="D9" s="172" t="s">
        <v>278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279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281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48" t="s">
        <v>282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283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Náklady na provedení průzkumů nebo doplnění stávajících průzkumů, pokud je obchodní podmínky a projekt vyžadují.vč.ověřovacích sond a nákladů na účast geologa,projektanta apod. na stavbě předepsana platnými předpisy nebo projektem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284</v>
      </c>
      <c r="C11" s="180" t="s">
        <v>285</v>
      </c>
      <c r="D11" s="172" t="s">
        <v>278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279</v>
      </c>
      <c r="T11" s="176" t="s">
        <v>280</v>
      </c>
      <c r="U11" s="161">
        <v>0</v>
      </c>
      <c r="V11" s="161">
        <f>ROUND(E11*U11,2)</f>
        <v>0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281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48" t="s">
        <v>286</v>
      </c>
      <c r="D12" s="249"/>
      <c r="E12" s="249"/>
      <c r="F12" s="249"/>
      <c r="G12" s="249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283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Náklady spojené s dopracováním projektové dokumentace pro realizaci stavby-dílenská(výrobní) dokumentace,zapracování konkrétních výrobků a výrobců do předané PD,koordinační výkresy, aj.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287</v>
      </c>
      <c r="C13" s="180" t="s">
        <v>288</v>
      </c>
      <c r="D13" s="172" t="s">
        <v>278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279</v>
      </c>
      <c r="T13" s="176" t="s">
        <v>280</v>
      </c>
      <c r="U13" s="161">
        <v>0</v>
      </c>
      <c r="V13" s="161">
        <f>ROUND(E13*U13,2)</f>
        <v>0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281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8" t="s">
        <v>356</v>
      </c>
      <c r="D14" s="249"/>
      <c r="E14" s="249"/>
      <c r="F14" s="249"/>
      <c r="G14" s="249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283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246" t="s">
        <v>289</v>
      </c>
      <c r="D15" s="247"/>
      <c r="E15" s="247"/>
      <c r="F15" s="247"/>
      <c r="G15" s="24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283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4</v>
      </c>
      <c r="B16" s="171" t="s">
        <v>290</v>
      </c>
      <c r="C16" s="180" t="s">
        <v>291</v>
      </c>
      <c r="D16" s="172" t="s">
        <v>278</v>
      </c>
      <c r="E16" s="173">
        <v>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/>
      <c r="S16" s="175" t="s">
        <v>279</v>
      </c>
      <c r="T16" s="176" t="s">
        <v>280</v>
      </c>
      <c r="U16" s="161">
        <v>0</v>
      </c>
      <c r="V16" s="161">
        <f>ROUND(E16*U16,2)</f>
        <v>0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292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58"/>
      <c r="B17" s="159"/>
      <c r="C17" s="248" t="s">
        <v>293</v>
      </c>
      <c r="D17" s="249"/>
      <c r="E17" s="249"/>
      <c r="F17" s="249"/>
      <c r="G17" s="249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283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77" t="str">
        <f>C17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5</v>
      </c>
      <c r="B18" s="171" t="s">
        <v>294</v>
      </c>
      <c r="C18" s="180" t="s">
        <v>295</v>
      </c>
      <c r="D18" s="172" t="s">
        <v>278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/>
      <c r="S18" s="175" t="s">
        <v>279</v>
      </c>
      <c r="T18" s="176" t="s">
        <v>280</v>
      </c>
      <c r="U18" s="161">
        <v>0</v>
      </c>
      <c r="V18" s="161">
        <f>ROUND(E18*U18,2)</f>
        <v>0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292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 x14ac:dyDescent="0.2">
      <c r="A19" s="158"/>
      <c r="B19" s="159"/>
      <c r="C19" s="248" t="s">
        <v>296</v>
      </c>
      <c r="D19" s="249"/>
      <c r="E19" s="249"/>
      <c r="F19" s="249"/>
      <c r="G19" s="249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283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7" t="str">
        <f>C19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6</v>
      </c>
      <c r="B20" s="171" t="s">
        <v>297</v>
      </c>
      <c r="C20" s="180" t="s">
        <v>298</v>
      </c>
      <c r="D20" s="172" t="s">
        <v>278</v>
      </c>
      <c r="E20" s="173">
        <v>1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279</v>
      </c>
      <c r="T20" s="176" t="s">
        <v>280</v>
      </c>
      <c r="U20" s="161">
        <v>0</v>
      </c>
      <c r="V20" s="161">
        <f>ROUND(E20*U20,2)</f>
        <v>0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292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248" t="s">
        <v>299</v>
      </c>
      <c r="D21" s="249"/>
      <c r="E21" s="249"/>
      <c r="F21" s="249"/>
      <c r="G21" s="249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283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7" t="str">
        <f>C21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7</v>
      </c>
      <c r="B22" s="171" t="s">
        <v>300</v>
      </c>
      <c r="C22" s="180" t="s">
        <v>301</v>
      </c>
      <c r="D22" s="172" t="s">
        <v>278</v>
      </c>
      <c r="E22" s="173">
        <v>1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/>
      <c r="S22" s="175" t="s">
        <v>279</v>
      </c>
      <c r="T22" s="176" t="s">
        <v>280</v>
      </c>
      <c r="U22" s="161">
        <v>0</v>
      </c>
      <c r="V22" s="161">
        <f>ROUND(E22*U22,2)</f>
        <v>0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302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48" t="s">
        <v>303</v>
      </c>
      <c r="D23" s="249"/>
      <c r="E23" s="249"/>
      <c r="F23" s="249"/>
      <c r="G23" s="249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283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7" t="str">
        <f>C23</f>
        <v>Náklady na ztížené provádění stavebních prací v důsledku nepřerušeného provozu na staveništi nebo v případech nepřerušeného provozu v objektech v nichž se stavební práce provádí.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46" t="s">
        <v>304</v>
      </c>
      <c r="D24" s="247"/>
      <c r="E24" s="247"/>
      <c r="F24" s="247"/>
      <c r="G24" s="24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283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0">
        <v>8</v>
      </c>
      <c r="B25" s="171" t="s">
        <v>305</v>
      </c>
      <c r="C25" s="180" t="s">
        <v>306</v>
      </c>
      <c r="D25" s="172" t="s">
        <v>278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279</v>
      </c>
      <c r="T25" s="176" t="s">
        <v>280</v>
      </c>
      <c r="U25" s="161">
        <v>0</v>
      </c>
      <c r="V25" s="161">
        <f>ROUND(E25*U25,2)</f>
        <v>0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281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8" t="s">
        <v>307</v>
      </c>
      <c r="D26" s="249"/>
      <c r="E26" s="249"/>
      <c r="F26" s="249"/>
      <c r="G26" s="249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283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0">
        <v>9</v>
      </c>
      <c r="B27" s="171" t="s">
        <v>308</v>
      </c>
      <c r="C27" s="180" t="s">
        <v>309</v>
      </c>
      <c r="D27" s="172" t="s">
        <v>278</v>
      </c>
      <c r="E27" s="173">
        <v>1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 t="s">
        <v>310</v>
      </c>
      <c r="T27" s="176" t="s">
        <v>280</v>
      </c>
      <c r="U27" s="161">
        <v>0</v>
      </c>
      <c r="V27" s="161">
        <f>ROUND(E27*U27,2)</f>
        <v>0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292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48" t="s">
        <v>311</v>
      </c>
      <c r="D28" s="249"/>
      <c r="E28" s="249"/>
      <c r="F28" s="249"/>
      <c r="G28" s="249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283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4" t="s">
        <v>274</v>
      </c>
      <c r="B29" s="165" t="s">
        <v>247</v>
      </c>
      <c r="C29" s="179" t="s">
        <v>28</v>
      </c>
      <c r="D29" s="166"/>
      <c r="E29" s="167"/>
      <c r="F29" s="168"/>
      <c r="G29" s="168">
        <f>SUMIF(AG30:AG61,"&lt;&gt;NOR",G30:G61)</f>
        <v>0</v>
      </c>
      <c r="H29" s="168"/>
      <c r="I29" s="168">
        <f>SUM(I30:I61)</f>
        <v>0</v>
      </c>
      <c r="J29" s="168"/>
      <c r="K29" s="168">
        <f>SUM(K30:K61)</f>
        <v>0</v>
      </c>
      <c r="L29" s="168"/>
      <c r="M29" s="168">
        <f>SUM(M30:M61)</f>
        <v>0</v>
      </c>
      <c r="N29" s="168"/>
      <c r="O29" s="168">
        <f>SUM(O30:O61)</f>
        <v>0</v>
      </c>
      <c r="P29" s="168"/>
      <c r="Q29" s="168">
        <f>SUM(Q30:Q61)</f>
        <v>0</v>
      </c>
      <c r="R29" s="168"/>
      <c r="S29" s="168"/>
      <c r="T29" s="169"/>
      <c r="U29" s="163"/>
      <c r="V29" s="163">
        <f>SUM(V30:V61)</f>
        <v>0</v>
      </c>
      <c r="W29" s="163"/>
      <c r="AG29" t="s">
        <v>275</v>
      </c>
    </row>
    <row r="30" spans="1:60" outlineLevel="1" x14ac:dyDescent="0.2">
      <c r="A30" s="170">
        <v>10</v>
      </c>
      <c r="B30" s="171" t="s">
        <v>312</v>
      </c>
      <c r="C30" s="180" t="s">
        <v>313</v>
      </c>
      <c r="D30" s="172" t="s">
        <v>278</v>
      </c>
      <c r="E30" s="173">
        <v>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/>
      <c r="S30" s="175" t="s">
        <v>279</v>
      </c>
      <c r="T30" s="176" t="s">
        <v>280</v>
      </c>
      <c r="U30" s="161">
        <v>0</v>
      </c>
      <c r="V30" s="161">
        <f>ROUND(E30*U30,2)</f>
        <v>0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281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8" t="s">
        <v>314</v>
      </c>
      <c r="D31" s="249"/>
      <c r="E31" s="249"/>
      <c r="F31" s="249"/>
      <c r="G31" s="249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283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11</v>
      </c>
      <c r="B32" s="171" t="s">
        <v>315</v>
      </c>
      <c r="C32" s="180" t="s">
        <v>316</v>
      </c>
      <c r="D32" s="172" t="s">
        <v>278</v>
      </c>
      <c r="E32" s="173">
        <v>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279</v>
      </c>
      <c r="T32" s="176" t="s">
        <v>280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281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8" t="s">
        <v>317</v>
      </c>
      <c r="D33" s="249"/>
      <c r="E33" s="249"/>
      <c r="F33" s="249"/>
      <c r="G33" s="249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283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12</v>
      </c>
      <c r="B34" s="171" t="s">
        <v>318</v>
      </c>
      <c r="C34" s="180" t="s">
        <v>319</v>
      </c>
      <c r="D34" s="172" t="s">
        <v>278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279</v>
      </c>
      <c r="T34" s="176" t="s">
        <v>280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281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8"/>
      <c r="B35" s="159"/>
      <c r="C35" s="248" t="s">
        <v>320</v>
      </c>
      <c r="D35" s="249"/>
      <c r="E35" s="249"/>
      <c r="F35" s="249"/>
      <c r="G35" s="249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283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7" t="str">
        <f>C35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0">
        <v>13</v>
      </c>
      <c r="B36" s="171" t="s">
        <v>321</v>
      </c>
      <c r="C36" s="180" t="s">
        <v>322</v>
      </c>
      <c r="D36" s="172" t="s">
        <v>278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279</v>
      </c>
      <c r="T36" s="176" t="s">
        <v>280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281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58"/>
      <c r="B37" s="159"/>
      <c r="C37" s="248" t="s">
        <v>323</v>
      </c>
      <c r="D37" s="249"/>
      <c r="E37" s="249"/>
      <c r="F37" s="249"/>
      <c r="G37" s="249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283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7" t="str">
        <f>C37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14</v>
      </c>
      <c r="B38" s="171" t="s">
        <v>324</v>
      </c>
      <c r="C38" s="180" t="s">
        <v>325</v>
      </c>
      <c r="D38" s="172" t="s">
        <v>278</v>
      </c>
      <c r="E38" s="173">
        <v>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/>
      <c r="S38" s="175" t="s">
        <v>279</v>
      </c>
      <c r="T38" s="176" t="s">
        <v>280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281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58"/>
      <c r="B39" s="159"/>
      <c r="C39" s="248" t="s">
        <v>326</v>
      </c>
      <c r="D39" s="249"/>
      <c r="E39" s="249"/>
      <c r="F39" s="249"/>
      <c r="G39" s="249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283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77" t="str">
        <f>C39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0">
        <v>15</v>
      </c>
      <c r="B40" s="171" t="s">
        <v>327</v>
      </c>
      <c r="C40" s="180" t="s">
        <v>328</v>
      </c>
      <c r="D40" s="172" t="s">
        <v>278</v>
      </c>
      <c r="E40" s="173">
        <v>1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279</v>
      </c>
      <c r="T40" s="176" t="s">
        <v>280</v>
      </c>
      <c r="U40" s="161">
        <v>0</v>
      </c>
      <c r="V40" s="161">
        <f>ROUND(E40*U40,2)</f>
        <v>0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281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33.75" outlineLevel="1" x14ac:dyDescent="0.2">
      <c r="A41" s="158"/>
      <c r="B41" s="159"/>
      <c r="C41" s="248" t="s">
        <v>329</v>
      </c>
      <c r="D41" s="249"/>
      <c r="E41" s="249"/>
      <c r="F41" s="249"/>
      <c r="G41" s="249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283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7" t="str">
        <f>C41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0">
        <v>16</v>
      </c>
      <c r="B42" s="171" t="s">
        <v>330</v>
      </c>
      <c r="C42" s="180" t="s">
        <v>331</v>
      </c>
      <c r="D42" s="172" t="s">
        <v>278</v>
      </c>
      <c r="E42" s="173">
        <v>1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279</v>
      </c>
      <c r="T42" s="176" t="s">
        <v>280</v>
      </c>
      <c r="U42" s="161">
        <v>0</v>
      </c>
      <c r="V42" s="161">
        <f>ROUND(E42*U42,2)</f>
        <v>0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281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8"/>
      <c r="B43" s="159"/>
      <c r="C43" s="248" t="s">
        <v>332</v>
      </c>
      <c r="D43" s="249"/>
      <c r="E43" s="249"/>
      <c r="F43" s="249"/>
      <c r="G43" s="249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283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7" t="str">
        <f>C43</f>
        <v>náklady spojené s provedením všech technickými normami předepsaných zkoušek a revizí stavebních konstrukcí nebo stavebních prací které nejsou uvedeny v dílčích rozpočtech,soupisech.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0">
        <v>17</v>
      </c>
      <c r="B44" s="171" t="s">
        <v>333</v>
      </c>
      <c r="C44" s="180" t="s">
        <v>334</v>
      </c>
      <c r="D44" s="172" t="s">
        <v>278</v>
      </c>
      <c r="E44" s="173">
        <v>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/>
      <c r="S44" s="175" t="s">
        <v>279</v>
      </c>
      <c r="T44" s="176" t="s">
        <v>280</v>
      </c>
      <c r="U44" s="161">
        <v>0</v>
      </c>
      <c r="V44" s="161">
        <f>ROUND(E44*U44,2)</f>
        <v>0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281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58"/>
      <c r="B45" s="159"/>
      <c r="C45" s="248" t="s">
        <v>335</v>
      </c>
      <c r="D45" s="249"/>
      <c r="E45" s="249"/>
      <c r="F45" s="249"/>
      <c r="G45" s="249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77" t="str">
        <f>C45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18</v>
      </c>
      <c r="B46" s="171" t="s">
        <v>336</v>
      </c>
      <c r="C46" s="180" t="s">
        <v>337</v>
      </c>
      <c r="D46" s="172" t="s">
        <v>278</v>
      </c>
      <c r="E46" s="173">
        <v>1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/>
      <c r="S46" s="175" t="s">
        <v>279</v>
      </c>
      <c r="T46" s="176" t="s">
        <v>280</v>
      </c>
      <c r="U46" s="161">
        <v>0</v>
      </c>
      <c r="V46" s="161">
        <f>ROUND(E46*U46,2)</f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48" t="s">
        <v>338</v>
      </c>
      <c r="D47" s="249"/>
      <c r="E47" s="249"/>
      <c r="F47" s="249"/>
      <c r="G47" s="249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283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0">
        <v>19</v>
      </c>
      <c r="B48" s="171" t="s">
        <v>339</v>
      </c>
      <c r="C48" s="180" t="s">
        <v>340</v>
      </c>
      <c r="D48" s="172" t="s">
        <v>278</v>
      </c>
      <c r="E48" s="173">
        <v>1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/>
      <c r="S48" s="175" t="s">
        <v>279</v>
      </c>
      <c r="T48" s="176" t="s">
        <v>280</v>
      </c>
      <c r="U48" s="161">
        <v>0</v>
      </c>
      <c r="V48" s="161">
        <f>ROUND(E48*U48,2)</f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281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48" t="s">
        <v>341</v>
      </c>
      <c r="D49" s="249"/>
      <c r="E49" s="249"/>
      <c r="F49" s="249"/>
      <c r="G49" s="249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283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20</v>
      </c>
      <c r="B50" s="171" t="s">
        <v>342</v>
      </c>
      <c r="C50" s="180" t="s">
        <v>343</v>
      </c>
      <c r="D50" s="172" t="s">
        <v>278</v>
      </c>
      <c r="E50" s="173">
        <v>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310</v>
      </c>
      <c r="T50" s="176" t="s">
        <v>280</v>
      </c>
      <c r="U50" s="161">
        <v>0</v>
      </c>
      <c r="V50" s="161">
        <f>ROUND(E50*U50,2)</f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281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8" t="s">
        <v>344</v>
      </c>
      <c r="D51" s="249"/>
      <c r="E51" s="249"/>
      <c r="F51" s="249"/>
      <c r="G51" s="249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283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46" t="s">
        <v>345</v>
      </c>
      <c r="D52" s="247"/>
      <c r="E52" s="247"/>
      <c r="F52" s="247"/>
      <c r="G52" s="247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283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46" t="s">
        <v>346</v>
      </c>
      <c r="D53" s="247"/>
      <c r="E53" s="247"/>
      <c r="F53" s="247"/>
      <c r="G53" s="247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283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21</v>
      </c>
      <c r="B54" s="171" t="s">
        <v>347</v>
      </c>
      <c r="C54" s="180" t="s">
        <v>348</v>
      </c>
      <c r="D54" s="172" t="s">
        <v>278</v>
      </c>
      <c r="E54" s="173">
        <v>1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/>
      <c r="S54" s="175" t="s">
        <v>279</v>
      </c>
      <c r="T54" s="176" t="s">
        <v>280</v>
      </c>
      <c r="U54" s="161">
        <v>0</v>
      </c>
      <c r="V54" s="161">
        <f>ROUND(E54*U54,2)</f>
        <v>0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281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2.5" outlineLevel="1" x14ac:dyDescent="0.2">
      <c r="A55" s="158"/>
      <c r="B55" s="159"/>
      <c r="C55" s="248" t="s">
        <v>349</v>
      </c>
      <c r="D55" s="249"/>
      <c r="E55" s="249"/>
      <c r="F55" s="249"/>
      <c r="G55" s="24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283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7" t="str">
        <f>C55</f>
        <v>Náklady spojené s povinnou publicitou, pokud ji objednatel požaduje. Zahrnuje zejména náklady na propagační a informační billboardy, tabule, internetovou propagaci, tiskoviny apod.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6" t="s">
        <v>350</v>
      </c>
      <c r="D56" s="247"/>
      <c r="E56" s="247"/>
      <c r="F56" s="247"/>
      <c r="G56" s="24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46" t="s">
        <v>357</v>
      </c>
      <c r="D57" s="247"/>
      <c r="E57" s="247"/>
      <c r="F57" s="247"/>
      <c r="G57" s="247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283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46" t="s">
        <v>358</v>
      </c>
      <c r="D58" s="247"/>
      <c r="E58" s="247"/>
      <c r="F58" s="247"/>
      <c r="G58" s="247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283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46" t="s">
        <v>351</v>
      </c>
      <c r="D59" s="247"/>
      <c r="E59" s="247"/>
      <c r="F59" s="247"/>
      <c r="G59" s="247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283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0">
        <v>22</v>
      </c>
      <c r="B60" s="171" t="s">
        <v>352</v>
      </c>
      <c r="C60" s="180" t="s">
        <v>353</v>
      </c>
      <c r="D60" s="172" t="s">
        <v>278</v>
      </c>
      <c r="E60" s="173">
        <v>1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/>
      <c r="S60" s="175" t="s">
        <v>310</v>
      </c>
      <c r="T60" s="176" t="s">
        <v>280</v>
      </c>
      <c r="U60" s="161">
        <v>0</v>
      </c>
      <c r="V60" s="161">
        <f>ROUND(E60*U60,2)</f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292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48" t="s">
        <v>354</v>
      </c>
      <c r="D61" s="249"/>
      <c r="E61" s="249"/>
      <c r="F61" s="249"/>
      <c r="G61" s="249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283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5"/>
      <c r="B62" s="6"/>
      <c r="C62" s="181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AE62">
        <v>15</v>
      </c>
      <c r="AF62">
        <v>21</v>
      </c>
    </row>
    <row r="63" spans="1:60" x14ac:dyDescent="0.2">
      <c r="A63" s="154"/>
      <c r="B63" s="155" t="s">
        <v>29</v>
      </c>
      <c r="C63" s="182"/>
      <c r="D63" s="156"/>
      <c r="E63" s="157"/>
      <c r="F63" s="157"/>
      <c r="G63" s="178">
        <f>G8+G29</f>
        <v>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f>SUMIF(L7:L61,AE62,G7:G61)</f>
        <v>0</v>
      </c>
      <c r="AF63">
        <f>SUMIF(L7:L61,AF62,G7:G61)</f>
        <v>0</v>
      </c>
      <c r="AG63" t="s">
        <v>355</v>
      </c>
    </row>
    <row r="64" spans="1:60" x14ac:dyDescent="0.2">
      <c r="C64" s="183"/>
      <c r="D64" s="142"/>
      <c r="AG64" t="s">
        <v>359</v>
      </c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34">
    <mergeCell ref="C23:G23"/>
    <mergeCell ref="A1:G1"/>
    <mergeCell ref="C2:G2"/>
    <mergeCell ref="C3:G3"/>
    <mergeCell ref="C4:G4"/>
    <mergeCell ref="C10:G10"/>
    <mergeCell ref="C12:G12"/>
    <mergeCell ref="C14:G14"/>
    <mergeCell ref="C15:G15"/>
    <mergeCell ref="C17:G17"/>
    <mergeCell ref="C19:G19"/>
    <mergeCell ref="C21:G21"/>
    <mergeCell ref="C47:G47"/>
    <mergeCell ref="C24:G24"/>
    <mergeCell ref="C26:G26"/>
    <mergeCell ref="C28:G28"/>
    <mergeCell ref="C31:G31"/>
    <mergeCell ref="C33:G33"/>
    <mergeCell ref="C35:G35"/>
    <mergeCell ref="C37:G37"/>
    <mergeCell ref="C39:G39"/>
    <mergeCell ref="C41:G41"/>
    <mergeCell ref="C43:G43"/>
    <mergeCell ref="C45:G45"/>
    <mergeCell ref="C57:G57"/>
    <mergeCell ref="C58:G58"/>
    <mergeCell ref="C59:G59"/>
    <mergeCell ref="C61:G61"/>
    <mergeCell ref="C49:G49"/>
    <mergeCell ref="C51:G51"/>
    <mergeCell ref="C52:G52"/>
    <mergeCell ref="C53:G53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59</v>
      </c>
      <c r="C3" s="251" t="s">
        <v>60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59</v>
      </c>
      <c r="C4" s="254" t="s">
        <v>60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8"/>
      <c r="O8" s="168">
        <f>SUM(O9:O12)</f>
        <v>0.24</v>
      </c>
      <c r="P8" s="168"/>
      <c r="Q8" s="168">
        <f>SUM(Q9:Q12)</f>
        <v>0</v>
      </c>
      <c r="R8" s="168"/>
      <c r="S8" s="168"/>
      <c r="T8" s="169"/>
      <c r="U8" s="163"/>
      <c r="V8" s="163">
        <f>SUM(V9:V12)</f>
        <v>30.880000000000003</v>
      </c>
      <c r="W8" s="163"/>
      <c r="AG8" t="s">
        <v>275</v>
      </c>
    </row>
    <row r="9" spans="1:60" outlineLevel="1" x14ac:dyDescent="0.2">
      <c r="A9" s="170">
        <v>1</v>
      </c>
      <c r="B9" s="171" t="s">
        <v>361</v>
      </c>
      <c r="C9" s="180" t="s">
        <v>362</v>
      </c>
      <c r="D9" s="172" t="s">
        <v>363</v>
      </c>
      <c r="E9" s="173">
        <v>25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9.4000000000000004E-3</v>
      </c>
      <c r="O9" s="175">
        <f>ROUND(E9*N9,2)</f>
        <v>0.24</v>
      </c>
      <c r="P9" s="175">
        <v>0</v>
      </c>
      <c r="Q9" s="175">
        <f>ROUND(E9*P9,2)</f>
        <v>0</v>
      </c>
      <c r="R9" s="175"/>
      <c r="S9" s="175" t="s">
        <v>279</v>
      </c>
      <c r="T9" s="176" t="s">
        <v>279</v>
      </c>
      <c r="U9" s="161">
        <v>0.86399999999999999</v>
      </c>
      <c r="V9" s="161">
        <f>ROUND(E9*U9,2)</f>
        <v>21.6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8" t="s">
        <v>365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283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366</v>
      </c>
      <c r="C11" s="180" t="s">
        <v>367</v>
      </c>
      <c r="D11" s="172" t="s">
        <v>363</v>
      </c>
      <c r="E11" s="173">
        <v>25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279</v>
      </c>
      <c r="T11" s="176" t="s">
        <v>279</v>
      </c>
      <c r="U11" s="161">
        <v>0.371</v>
      </c>
      <c r="V11" s="161">
        <f>ROUND(E11*U11,2)</f>
        <v>9.2799999999999994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48" t="s">
        <v>365</v>
      </c>
      <c r="D12" s="249"/>
      <c r="E12" s="249"/>
      <c r="F12" s="249"/>
      <c r="G12" s="249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283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64" t="s">
        <v>274</v>
      </c>
      <c r="B13" s="165" t="s">
        <v>151</v>
      </c>
      <c r="C13" s="179" t="s">
        <v>152</v>
      </c>
      <c r="D13" s="166"/>
      <c r="E13" s="167"/>
      <c r="F13" s="168"/>
      <c r="G13" s="168">
        <f>SUMIF(AG14:AG100,"&lt;&gt;NOR",G14:G100)</f>
        <v>0</v>
      </c>
      <c r="H13" s="168"/>
      <c r="I13" s="168">
        <f>SUM(I14:I100)</f>
        <v>0</v>
      </c>
      <c r="J13" s="168"/>
      <c r="K13" s="168">
        <f>SUM(K14:K100)</f>
        <v>0</v>
      </c>
      <c r="L13" s="168"/>
      <c r="M13" s="168">
        <f>SUM(M14:M100)</f>
        <v>0</v>
      </c>
      <c r="N13" s="168"/>
      <c r="O13" s="168">
        <f>SUM(O14:O100)</f>
        <v>0</v>
      </c>
      <c r="P13" s="168"/>
      <c r="Q13" s="168">
        <f>SUM(Q14:Q100)</f>
        <v>0</v>
      </c>
      <c r="R13" s="168"/>
      <c r="S13" s="168"/>
      <c r="T13" s="169"/>
      <c r="U13" s="163"/>
      <c r="V13" s="163">
        <f>SUM(V14:V100)</f>
        <v>507.37</v>
      </c>
      <c r="W13" s="163"/>
      <c r="AG13" t="s">
        <v>275</v>
      </c>
    </row>
    <row r="14" spans="1:60" outlineLevel="1" x14ac:dyDescent="0.2">
      <c r="A14" s="170">
        <v>3</v>
      </c>
      <c r="B14" s="171" t="s">
        <v>368</v>
      </c>
      <c r="C14" s="180" t="s">
        <v>369</v>
      </c>
      <c r="D14" s="172" t="s">
        <v>363</v>
      </c>
      <c r="E14" s="173">
        <v>768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 t="s">
        <v>370</v>
      </c>
      <c r="S14" s="175" t="s">
        <v>279</v>
      </c>
      <c r="T14" s="176" t="s">
        <v>279</v>
      </c>
      <c r="U14" s="161">
        <v>0.17199999999999999</v>
      </c>
      <c r="V14" s="161">
        <f>ROUND(E14*U14,2)</f>
        <v>132.1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8"/>
      <c r="B15" s="159"/>
      <c r="C15" s="257" t="s">
        <v>371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7" t="str">
        <f>C15</f>
        <v>s odstraněním kořenů a s případným nutným odklizením křovin a stromů na hromady na vzdálenost do 50 m nebo s naložením na dopravní prostředek, do sklonu terénu 1 : 5,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3" t="s">
        <v>373</v>
      </c>
      <c r="D16" s="184"/>
      <c r="E16" s="185">
        <v>768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4</v>
      </c>
      <c r="B17" s="171" t="s">
        <v>375</v>
      </c>
      <c r="C17" s="180" t="s">
        <v>376</v>
      </c>
      <c r="D17" s="172" t="s">
        <v>377</v>
      </c>
      <c r="E17" s="173">
        <v>45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370</v>
      </c>
      <c r="S17" s="175" t="s">
        <v>279</v>
      </c>
      <c r="T17" s="176" t="s">
        <v>279</v>
      </c>
      <c r="U17" s="161">
        <v>0.49</v>
      </c>
      <c r="V17" s="161">
        <f>ROUND(E17*U17,2)</f>
        <v>22.05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364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58"/>
      <c r="B18" s="159"/>
      <c r="C18" s="257" t="s">
        <v>378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7" t="str">
        <f>C18</f>
        <v>s odřezáním kmene a odvětvením, včetně případného odklizení kmene a větví na oddělené hromady na vzdálenost do 50 m nebo s naložením na dopravní prostředek,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3" t="s">
        <v>379</v>
      </c>
      <c r="D19" s="184"/>
      <c r="E19" s="185">
        <v>45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0">
        <v>5</v>
      </c>
      <c r="B20" s="171" t="s">
        <v>380</v>
      </c>
      <c r="C20" s="180" t="s">
        <v>381</v>
      </c>
      <c r="D20" s="172" t="s">
        <v>377</v>
      </c>
      <c r="E20" s="173">
        <v>40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 t="s">
        <v>370</v>
      </c>
      <c r="S20" s="175" t="s">
        <v>279</v>
      </c>
      <c r="T20" s="176" t="s">
        <v>279</v>
      </c>
      <c r="U20" s="161">
        <v>0.88</v>
      </c>
      <c r="V20" s="161">
        <f>ROUND(E20*U20,2)</f>
        <v>35.200000000000003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364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257" t="s">
        <v>378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77" t="str">
        <f>C21</f>
        <v>s odřezáním kmene a odvětvením, včetně případného odklizení kmene a větví na oddělené hromady na vzdálenost do 50 m nebo s naložením na dopravní prostředek,</v>
      </c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6</v>
      </c>
      <c r="B22" s="171" t="s">
        <v>382</v>
      </c>
      <c r="C22" s="180" t="s">
        <v>383</v>
      </c>
      <c r="D22" s="172" t="s">
        <v>377</v>
      </c>
      <c r="E22" s="173">
        <v>9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370</v>
      </c>
      <c r="S22" s="175" t="s">
        <v>279</v>
      </c>
      <c r="T22" s="176" t="s">
        <v>279</v>
      </c>
      <c r="U22" s="161">
        <v>1.42</v>
      </c>
      <c r="V22" s="161">
        <f>ROUND(E22*U22,2)</f>
        <v>12.78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364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57" t="s">
        <v>378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7" t="str">
        <f>C23</f>
        <v>s odřezáním kmene a odvětvením, včetně případného odklizení kmene a větví na oddělené hromady na vzdálenost do 50 m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7</v>
      </c>
      <c r="B24" s="171" t="s">
        <v>384</v>
      </c>
      <c r="C24" s="180" t="s">
        <v>385</v>
      </c>
      <c r="D24" s="172" t="s">
        <v>377</v>
      </c>
      <c r="E24" s="173">
        <v>5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370</v>
      </c>
      <c r="S24" s="175" t="s">
        <v>279</v>
      </c>
      <c r="T24" s="176" t="s">
        <v>279</v>
      </c>
      <c r="U24" s="161">
        <v>2.02</v>
      </c>
      <c r="V24" s="161">
        <f>ROUND(E24*U24,2)</f>
        <v>10.1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364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58"/>
      <c r="B25" s="159"/>
      <c r="C25" s="257" t="s">
        <v>378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7" t="str">
        <f>C25</f>
        <v>s odřezáním kmene a odvětvením, včetně případného odklizení kmene a větví na oddělené hromady na vzdálenost do 50 m nebo s naložením na dopravní prostředek,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3" t="s">
        <v>149</v>
      </c>
      <c r="D26" s="184"/>
      <c r="E26" s="185">
        <v>1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374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386</v>
      </c>
      <c r="D27" s="184"/>
      <c r="E27" s="185">
        <v>4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8</v>
      </c>
      <c r="B28" s="171" t="s">
        <v>387</v>
      </c>
      <c r="C28" s="180" t="s">
        <v>388</v>
      </c>
      <c r="D28" s="172" t="s">
        <v>377</v>
      </c>
      <c r="E28" s="173">
        <v>2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370</v>
      </c>
      <c r="S28" s="175" t="s">
        <v>279</v>
      </c>
      <c r="T28" s="176" t="s">
        <v>279</v>
      </c>
      <c r="U28" s="161">
        <v>0.28000000000000003</v>
      </c>
      <c r="V28" s="161">
        <f>ROUND(E28*U28,2)</f>
        <v>0.56000000000000005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364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8"/>
      <c r="B29" s="159"/>
      <c r="C29" s="257" t="s">
        <v>378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7" t="str">
        <f>C29</f>
        <v>s odřezáním kmene a odvětvením, včetně případného odklizení kmene a větví na oddělené hromady na vzdálenost do 50 m nebo s naložením na dopravní prostředek,</v>
      </c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0">
        <v>9</v>
      </c>
      <c r="B30" s="171" t="s">
        <v>389</v>
      </c>
      <c r="C30" s="180" t="s">
        <v>390</v>
      </c>
      <c r="D30" s="172" t="s">
        <v>377</v>
      </c>
      <c r="E30" s="173">
        <v>47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5.0000000000000002E-5</v>
      </c>
      <c r="O30" s="175">
        <f>ROUND(E30*N30,2)</f>
        <v>0</v>
      </c>
      <c r="P30" s="175">
        <v>0</v>
      </c>
      <c r="Q30" s="175">
        <f>ROUND(E30*P30,2)</f>
        <v>0</v>
      </c>
      <c r="R30" s="175" t="s">
        <v>370</v>
      </c>
      <c r="S30" s="175" t="s">
        <v>279</v>
      </c>
      <c r="T30" s="176" t="s">
        <v>279</v>
      </c>
      <c r="U30" s="161">
        <v>0.65900000000000003</v>
      </c>
      <c r="V30" s="161">
        <f>ROUND(E30*U30,2)</f>
        <v>30.97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364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58"/>
      <c r="B31" s="159"/>
      <c r="C31" s="257" t="s">
        <v>391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77" t="str">
        <f>C31</f>
        <v>s jejich vykopáním nebo vytrháním, s přesekáním kořenů a s případným nutným přemístěním pařezů na hromady do vzdálenosti do 50 m nebo s naložením na dopravní prostředek,</v>
      </c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70">
        <v>10</v>
      </c>
      <c r="B32" s="171" t="s">
        <v>392</v>
      </c>
      <c r="C32" s="180" t="s">
        <v>393</v>
      </c>
      <c r="D32" s="172" t="s">
        <v>377</v>
      </c>
      <c r="E32" s="173">
        <v>40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5.0000000000000002E-5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370</v>
      </c>
      <c r="S32" s="175" t="s">
        <v>279</v>
      </c>
      <c r="T32" s="176" t="s">
        <v>279</v>
      </c>
      <c r="U32" s="161">
        <v>1.655</v>
      </c>
      <c r="V32" s="161">
        <f>ROUND(E32*U32,2)</f>
        <v>66.2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58"/>
      <c r="B33" s="159"/>
      <c r="C33" s="257" t="s">
        <v>391</v>
      </c>
      <c r="D33" s="258"/>
      <c r="E33" s="258"/>
      <c r="F33" s="258"/>
      <c r="G33" s="258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77" t="str">
        <f>C33</f>
        <v>s jejich vykopáním nebo vytrháním, s přesekáním kořenů a s případným nutným přemístěním pařezů na hromady do vzdálenosti do 50 m nebo s naložením na dopravní prostředek,</v>
      </c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0">
        <v>11</v>
      </c>
      <c r="B34" s="171" t="s">
        <v>394</v>
      </c>
      <c r="C34" s="180" t="s">
        <v>395</v>
      </c>
      <c r="D34" s="172" t="s">
        <v>377</v>
      </c>
      <c r="E34" s="173">
        <v>9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1E-4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370</v>
      </c>
      <c r="S34" s="175" t="s">
        <v>279</v>
      </c>
      <c r="T34" s="176" t="s">
        <v>279</v>
      </c>
      <c r="U34" s="161">
        <v>2.5619999999999998</v>
      </c>
      <c r="V34" s="161">
        <f>ROUND(E34*U34,2)</f>
        <v>23.06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58"/>
      <c r="B35" s="159"/>
      <c r="C35" s="257" t="s">
        <v>391</v>
      </c>
      <c r="D35" s="258"/>
      <c r="E35" s="258"/>
      <c r="F35" s="258"/>
      <c r="G35" s="258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7" t="str">
        <f>C35</f>
        <v>s jejich vykopáním nebo vytrháním, s přesekáním kořenů a s případným nutným přemístěním pařezů na hromady do vzdálenosti do 50 m nebo s naložením na dopravní prostředek,</v>
      </c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0">
        <v>12</v>
      </c>
      <c r="B36" s="171" t="s">
        <v>396</v>
      </c>
      <c r="C36" s="180" t="s">
        <v>397</v>
      </c>
      <c r="D36" s="172" t="s">
        <v>377</v>
      </c>
      <c r="E36" s="173">
        <v>5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1E-4</v>
      </c>
      <c r="O36" s="175">
        <f>ROUND(E36*N36,2)</f>
        <v>0</v>
      </c>
      <c r="P36" s="175">
        <v>0</v>
      </c>
      <c r="Q36" s="175">
        <f>ROUND(E36*P36,2)</f>
        <v>0</v>
      </c>
      <c r="R36" s="175" t="s">
        <v>370</v>
      </c>
      <c r="S36" s="175" t="s">
        <v>279</v>
      </c>
      <c r="T36" s="176" t="s">
        <v>279</v>
      </c>
      <c r="U36" s="161">
        <v>4.5529999999999999</v>
      </c>
      <c r="V36" s="161">
        <f>ROUND(E36*U36,2)</f>
        <v>22.77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58"/>
      <c r="B37" s="159"/>
      <c r="C37" s="257" t="s">
        <v>391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7" t="str">
        <f>C37</f>
        <v>s jejich vykopáním nebo vytrháním, s přesekáním kořenů a s případným nutným přemístěním pařezů na hromady do vzdálenosti do 50 m nebo s naložením na dopravní prostředek,</v>
      </c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0">
        <v>13</v>
      </c>
      <c r="B38" s="171" t="s">
        <v>398</v>
      </c>
      <c r="C38" s="180" t="s">
        <v>399</v>
      </c>
      <c r="D38" s="172" t="s">
        <v>377</v>
      </c>
      <c r="E38" s="173">
        <v>45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 t="s">
        <v>370</v>
      </c>
      <c r="S38" s="175" t="s">
        <v>279</v>
      </c>
      <c r="T38" s="176" t="s">
        <v>279</v>
      </c>
      <c r="U38" s="161">
        <v>4.4999999999999998E-2</v>
      </c>
      <c r="V38" s="161">
        <f>ROUND(E38*U38,2)</f>
        <v>2.0299999999999998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7" t="s">
        <v>400</v>
      </c>
      <c r="D39" s="258"/>
      <c r="E39" s="258"/>
      <c r="F39" s="258"/>
      <c r="G39" s="258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70">
        <v>14</v>
      </c>
      <c r="B40" s="171" t="s">
        <v>401</v>
      </c>
      <c r="C40" s="180" t="s">
        <v>402</v>
      </c>
      <c r="D40" s="172" t="s">
        <v>377</v>
      </c>
      <c r="E40" s="173">
        <v>40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370</v>
      </c>
      <c r="S40" s="175" t="s">
        <v>279</v>
      </c>
      <c r="T40" s="176" t="s">
        <v>279</v>
      </c>
      <c r="U40" s="161">
        <v>0.245</v>
      </c>
      <c r="V40" s="161">
        <f>ROUND(E40*U40,2)</f>
        <v>9.8000000000000007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364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7" t="s">
        <v>400</v>
      </c>
      <c r="D41" s="258"/>
      <c r="E41" s="258"/>
      <c r="F41" s="258"/>
      <c r="G41" s="258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0">
        <v>15</v>
      </c>
      <c r="B42" s="171" t="s">
        <v>403</v>
      </c>
      <c r="C42" s="180" t="s">
        <v>404</v>
      </c>
      <c r="D42" s="172" t="s">
        <v>377</v>
      </c>
      <c r="E42" s="173">
        <v>9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370</v>
      </c>
      <c r="S42" s="175" t="s">
        <v>279</v>
      </c>
      <c r="T42" s="176" t="s">
        <v>279</v>
      </c>
      <c r="U42" s="161">
        <v>0.65800000000000003</v>
      </c>
      <c r="V42" s="161">
        <f>ROUND(E42*U42,2)</f>
        <v>5.92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364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7" t="s">
        <v>400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0">
        <v>16</v>
      </c>
      <c r="B44" s="171" t="s">
        <v>405</v>
      </c>
      <c r="C44" s="180" t="s">
        <v>406</v>
      </c>
      <c r="D44" s="172" t="s">
        <v>377</v>
      </c>
      <c r="E44" s="173">
        <v>5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370</v>
      </c>
      <c r="S44" s="175" t="s">
        <v>279</v>
      </c>
      <c r="T44" s="176" t="s">
        <v>279</v>
      </c>
      <c r="U44" s="161">
        <v>1.036</v>
      </c>
      <c r="V44" s="161">
        <f>ROUND(E44*U44,2)</f>
        <v>5.18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364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7" t="s">
        <v>400</v>
      </c>
      <c r="D45" s="258"/>
      <c r="E45" s="258"/>
      <c r="F45" s="258"/>
      <c r="G45" s="258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70">
        <v>17</v>
      </c>
      <c r="B46" s="171" t="s">
        <v>407</v>
      </c>
      <c r="C46" s="180" t="s">
        <v>408</v>
      </c>
      <c r="D46" s="172" t="s">
        <v>377</v>
      </c>
      <c r="E46" s="173">
        <v>2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 t="s">
        <v>370</v>
      </c>
      <c r="S46" s="175" t="s">
        <v>279</v>
      </c>
      <c r="T46" s="176" t="s">
        <v>279</v>
      </c>
      <c r="U46" s="161">
        <v>5.6000000000000001E-2</v>
      </c>
      <c r="V46" s="161">
        <f>ROUND(E46*U46,2)</f>
        <v>0.11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7" t="s">
        <v>400</v>
      </c>
      <c r="D47" s="258"/>
      <c r="E47" s="258"/>
      <c r="F47" s="258"/>
      <c r="G47" s="258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0">
        <v>18</v>
      </c>
      <c r="B48" s="171" t="s">
        <v>409</v>
      </c>
      <c r="C48" s="180" t="s">
        <v>410</v>
      </c>
      <c r="D48" s="172" t="s">
        <v>377</v>
      </c>
      <c r="E48" s="173">
        <v>45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370</v>
      </c>
      <c r="S48" s="175" t="s">
        <v>279</v>
      </c>
      <c r="T48" s="176" t="s">
        <v>279</v>
      </c>
      <c r="U48" s="161">
        <v>0.56999999999999995</v>
      </c>
      <c r="V48" s="161">
        <f>ROUND(E48*U48,2)</f>
        <v>25.65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7" t="s">
        <v>400</v>
      </c>
      <c r="D49" s="258"/>
      <c r="E49" s="258"/>
      <c r="F49" s="258"/>
      <c r="G49" s="258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0">
        <v>19</v>
      </c>
      <c r="B50" s="171" t="s">
        <v>411</v>
      </c>
      <c r="C50" s="180" t="s">
        <v>412</v>
      </c>
      <c r="D50" s="172" t="s">
        <v>377</v>
      </c>
      <c r="E50" s="173">
        <v>40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 t="s">
        <v>370</v>
      </c>
      <c r="S50" s="175" t="s">
        <v>279</v>
      </c>
      <c r="T50" s="176" t="s">
        <v>279</v>
      </c>
      <c r="U50" s="161">
        <v>0.96</v>
      </c>
      <c r="V50" s="161">
        <f>ROUND(E50*U50,2)</f>
        <v>38.4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364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7" t="s">
        <v>400</v>
      </c>
      <c r="D51" s="258"/>
      <c r="E51" s="258"/>
      <c r="F51" s="258"/>
      <c r="G51" s="258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0">
        <v>20</v>
      </c>
      <c r="B52" s="171" t="s">
        <v>413</v>
      </c>
      <c r="C52" s="180" t="s">
        <v>414</v>
      </c>
      <c r="D52" s="172" t="s">
        <v>377</v>
      </c>
      <c r="E52" s="173">
        <v>9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370</v>
      </c>
      <c r="S52" s="175" t="s">
        <v>279</v>
      </c>
      <c r="T52" s="176" t="s">
        <v>279</v>
      </c>
      <c r="U52" s="161">
        <v>2.2709999999999999</v>
      </c>
      <c r="V52" s="161">
        <f>ROUND(E52*U52,2)</f>
        <v>20.440000000000001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364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7" t="s">
        <v>400</v>
      </c>
      <c r="D53" s="258"/>
      <c r="E53" s="258"/>
      <c r="F53" s="258"/>
      <c r="G53" s="258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0">
        <v>21</v>
      </c>
      <c r="B54" s="171" t="s">
        <v>415</v>
      </c>
      <c r="C54" s="180" t="s">
        <v>416</v>
      </c>
      <c r="D54" s="172" t="s">
        <v>377</v>
      </c>
      <c r="E54" s="173">
        <v>5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370</v>
      </c>
      <c r="S54" s="175" t="s">
        <v>279</v>
      </c>
      <c r="T54" s="176" t="s">
        <v>279</v>
      </c>
      <c r="U54" s="161">
        <v>3.891</v>
      </c>
      <c r="V54" s="161">
        <f>ROUND(E54*U54,2)</f>
        <v>19.46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364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57" t="s">
        <v>400</v>
      </c>
      <c r="D55" s="258"/>
      <c r="E55" s="258"/>
      <c r="F55" s="258"/>
      <c r="G55" s="258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70">
        <v>22</v>
      </c>
      <c r="B56" s="171" t="s">
        <v>417</v>
      </c>
      <c r="C56" s="180" t="s">
        <v>418</v>
      </c>
      <c r="D56" s="172" t="s">
        <v>377</v>
      </c>
      <c r="E56" s="173">
        <v>2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 t="s">
        <v>370</v>
      </c>
      <c r="S56" s="175" t="s">
        <v>279</v>
      </c>
      <c r="T56" s="176" t="s">
        <v>279</v>
      </c>
      <c r="U56" s="161">
        <v>0.52200000000000002</v>
      </c>
      <c r="V56" s="161">
        <f>ROUND(E56*U56,2)</f>
        <v>1.04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364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7" t="s">
        <v>400</v>
      </c>
      <c r="D57" s="258"/>
      <c r="E57" s="258"/>
      <c r="F57" s="258"/>
      <c r="G57" s="258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0">
        <v>23</v>
      </c>
      <c r="B58" s="171" t="s">
        <v>419</v>
      </c>
      <c r="C58" s="180" t="s">
        <v>420</v>
      </c>
      <c r="D58" s="172" t="s">
        <v>377</v>
      </c>
      <c r="E58" s="173">
        <v>47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 t="s">
        <v>370</v>
      </c>
      <c r="S58" s="175" t="s">
        <v>279</v>
      </c>
      <c r="T58" s="176" t="s">
        <v>279</v>
      </c>
      <c r="U58" s="161">
        <v>6.6000000000000003E-2</v>
      </c>
      <c r="V58" s="161">
        <f>ROUND(E58*U58,2)</f>
        <v>3.1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364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7" t="s">
        <v>400</v>
      </c>
      <c r="D59" s="258"/>
      <c r="E59" s="258"/>
      <c r="F59" s="258"/>
      <c r="G59" s="258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0">
        <v>24</v>
      </c>
      <c r="B60" s="171" t="s">
        <v>421</v>
      </c>
      <c r="C60" s="180" t="s">
        <v>422</v>
      </c>
      <c r="D60" s="172" t="s">
        <v>377</v>
      </c>
      <c r="E60" s="173">
        <v>40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5" t="s">
        <v>370</v>
      </c>
      <c r="S60" s="175" t="s">
        <v>279</v>
      </c>
      <c r="T60" s="176" t="s">
        <v>279</v>
      </c>
      <c r="U60" s="161">
        <v>0.30299999999999999</v>
      </c>
      <c r="V60" s="161">
        <f>ROUND(E60*U60,2)</f>
        <v>12.12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364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7" t="s">
        <v>400</v>
      </c>
      <c r="D61" s="258"/>
      <c r="E61" s="258"/>
      <c r="F61" s="258"/>
      <c r="G61" s="258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372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0">
        <v>25</v>
      </c>
      <c r="B62" s="171" t="s">
        <v>423</v>
      </c>
      <c r="C62" s="180" t="s">
        <v>424</v>
      </c>
      <c r="D62" s="172" t="s">
        <v>377</v>
      </c>
      <c r="E62" s="173">
        <v>9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5" t="s">
        <v>370</v>
      </c>
      <c r="S62" s="175" t="s">
        <v>279</v>
      </c>
      <c r="T62" s="176" t="s">
        <v>279</v>
      </c>
      <c r="U62" s="161">
        <v>0.55500000000000005</v>
      </c>
      <c r="V62" s="161">
        <f>ROUND(E62*U62,2)</f>
        <v>5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364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257" t="s">
        <v>400</v>
      </c>
      <c r="D63" s="258"/>
      <c r="E63" s="258"/>
      <c r="F63" s="258"/>
      <c r="G63" s="258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372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170">
        <v>26</v>
      </c>
      <c r="B64" s="171" t="s">
        <v>425</v>
      </c>
      <c r="C64" s="180" t="s">
        <v>426</v>
      </c>
      <c r="D64" s="172" t="s">
        <v>377</v>
      </c>
      <c r="E64" s="173">
        <v>5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0</v>
      </c>
      <c r="O64" s="175">
        <f>ROUND(E64*N64,2)</f>
        <v>0</v>
      </c>
      <c r="P64" s="175">
        <v>0</v>
      </c>
      <c r="Q64" s="175">
        <f>ROUND(E64*P64,2)</f>
        <v>0</v>
      </c>
      <c r="R64" s="175" t="s">
        <v>370</v>
      </c>
      <c r="S64" s="175" t="s">
        <v>279</v>
      </c>
      <c r="T64" s="176" t="s">
        <v>279</v>
      </c>
      <c r="U64" s="161">
        <v>0.66600000000000004</v>
      </c>
      <c r="V64" s="161">
        <f>ROUND(E64*U64,2)</f>
        <v>3.33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364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7" t="s">
        <v>400</v>
      </c>
      <c r="D65" s="258"/>
      <c r="E65" s="258"/>
      <c r="F65" s="258"/>
      <c r="G65" s="258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372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33.75" outlineLevel="1" x14ac:dyDescent="0.2">
      <c r="A66" s="170">
        <v>27</v>
      </c>
      <c r="B66" s="171" t="s">
        <v>427</v>
      </c>
      <c r="C66" s="180" t="s">
        <v>428</v>
      </c>
      <c r="D66" s="172" t="s">
        <v>377</v>
      </c>
      <c r="E66" s="173">
        <v>45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0</v>
      </c>
      <c r="O66" s="175">
        <f>ROUND(E66*N66,2)</f>
        <v>0</v>
      </c>
      <c r="P66" s="175">
        <v>0</v>
      </c>
      <c r="Q66" s="175">
        <f>ROUND(E66*P66,2)</f>
        <v>0</v>
      </c>
      <c r="R66" s="175" t="s">
        <v>370</v>
      </c>
      <c r="S66" s="175" t="s">
        <v>279</v>
      </c>
      <c r="T66" s="176" t="s">
        <v>279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7" t="s">
        <v>400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33.75" outlineLevel="1" x14ac:dyDescent="0.2">
      <c r="A68" s="170">
        <v>28</v>
      </c>
      <c r="B68" s="171" t="s">
        <v>429</v>
      </c>
      <c r="C68" s="180" t="s">
        <v>430</v>
      </c>
      <c r="D68" s="172" t="s">
        <v>377</v>
      </c>
      <c r="E68" s="173">
        <v>40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370</v>
      </c>
      <c r="S68" s="175" t="s">
        <v>279</v>
      </c>
      <c r="T68" s="176" t="s">
        <v>279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7" t="s">
        <v>400</v>
      </c>
      <c r="D69" s="258"/>
      <c r="E69" s="258"/>
      <c r="F69" s="258"/>
      <c r="G69" s="25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 x14ac:dyDescent="0.2">
      <c r="A70" s="170">
        <v>29</v>
      </c>
      <c r="B70" s="171" t="s">
        <v>431</v>
      </c>
      <c r="C70" s="180" t="s">
        <v>432</v>
      </c>
      <c r="D70" s="172" t="s">
        <v>377</v>
      </c>
      <c r="E70" s="173">
        <v>9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 t="s">
        <v>370</v>
      </c>
      <c r="S70" s="175" t="s">
        <v>279</v>
      </c>
      <c r="T70" s="176" t="s">
        <v>279</v>
      </c>
      <c r="U70" s="161">
        <v>0</v>
      </c>
      <c r="V70" s="161">
        <f>ROUND(E70*U70,2)</f>
        <v>0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364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7" t="s">
        <v>400</v>
      </c>
      <c r="D71" s="258"/>
      <c r="E71" s="258"/>
      <c r="F71" s="258"/>
      <c r="G71" s="258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33.75" outlineLevel="1" x14ac:dyDescent="0.2">
      <c r="A72" s="170">
        <v>30</v>
      </c>
      <c r="B72" s="171" t="s">
        <v>433</v>
      </c>
      <c r="C72" s="180" t="s">
        <v>434</v>
      </c>
      <c r="D72" s="172" t="s">
        <v>377</v>
      </c>
      <c r="E72" s="173">
        <v>5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370</v>
      </c>
      <c r="S72" s="175" t="s">
        <v>279</v>
      </c>
      <c r="T72" s="176" t="s">
        <v>279</v>
      </c>
      <c r="U72" s="161">
        <v>0</v>
      </c>
      <c r="V72" s="161">
        <f>ROUND(E72*U72,2)</f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57" t="s">
        <v>400</v>
      </c>
      <c r="D73" s="258"/>
      <c r="E73" s="258"/>
      <c r="F73" s="258"/>
      <c r="G73" s="258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33.75" outlineLevel="1" x14ac:dyDescent="0.2">
      <c r="A74" s="170">
        <v>31</v>
      </c>
      <c r="B74" s="171" t="s">
        <v>435</v>
      </c>
      <c r="C74" s="180" t="s">
        <v>436</v>
      </c>
      <c r="D74" s="172" t="s">
        <v>377</v>
      </c>
      <c r="E74" s="173">
        <v>2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 t="s">
        <v>370</v>
      </c>
      <c r="S74" s="175" t="s">
        <v>279</v>
      </c>
      <c r="T74" s="176" t="s">
        <v>279</v>
      </c>
      <c r="U74" s="161">
        <v>0</v>
      </c>
      <c r="V74" s="161">
        <f>ROUND(E74*U74,2)</f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364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7" t="s">
        <v>400</v>
      </c>
      <c r="D75" s="258"/>
      <c r="E75" s="258"/>
      <c r="F75" s="258"/>
      <c r="G75" s="258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33.75" outlineLevel="1" x14ac:dyDescent="0.2">
      <c r="A76" s="170">
        <v>32</v>
      </c>
      <c r="B76" s="171" t="s">
        <v>437</v>
      </c>
      <c r="C76" s="180" t="s">
        <v>438</v>
      </c>
      <c r="D76" s="172" t="s">
        <v>377</v>
      </c>
      <c r="E76" s="173">
        <v>45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 t="s">
        <v>370</v>
      </c>
      <c r="S76" s="175" t="s">
        <v>279</v>
      </c>
      <c r="T76" s="176" t="s">
        <v>279</v>
      </c>
      <c r="U76" s="161">
        <v>0</v>
      </c>
      <c r="V76" s="161">
        <f>ROUND(E76*U76,2)</f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364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57" t="s">
        <v>400</v>
      </c>
      <c r="D77" s="258"/>
      <c r="E77" s="258"/>
      <c r="F77" s="258"/>
      <c r="G77" s="258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33.75" outlineLevel="1" x14ac:dyDescent="0.2">
      <c r="A78" s="170">
        <v>33</v>
      </c>
      <c r="B78" s="171" t="s">
        <v>439</v>
      </c>
      <c r="C78" s="180" t="s">
        <v>440</v>
      </c>
      <c r="D78" s="172" t="s">
        <v>377</v>
      </c>
      <c r="E78" s="173">
        <v>40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 t="s">
        <v>370</v>
      </c>
      <c r="S78" s="175" t="s">
        <v>279</v>
      </c>
      <c r="T78" s="176" t="s">
        <v>279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57" t="s">
        <v>400</v>
      </c>
      <c r="D79" s="258"/>
      <c r="E79" s="258"/>
      <c r="F79" s="258"/>
      <c r="G79" s="25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372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33.75" outlineLevel="1" x14ac:dyDescent="0.2">
      <c r="A80" s="170">
        <v>34</v>
      </c>
      <c r="B80" s="171" t="s">
        <v>441</v>
      </c>
      <c r="C80" s="180" t="s">
        <v>442</v>
      </c>
      <c r="D80" s="172" t="s">
        <v>377</v>
      </c>
      <c r="E80" s="173">
        <v>9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5" t="s">
        <v>370</v>
      </c>
      <c r="S80" s="175" t="s">
        <v>279</v>
      </c>
      <c r="T80" s="176" t="s">
        <v>279</v>
      </c>
      <c r="U80" s="161">
        <v>0</v>
      </c>
      <c r="V80" s="161">
        <f>ROUND(E80*U80,2)</f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364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57" t="s">
        <v>400</v>
      </c>
      <c r="D81" s="258"/>
      <c r="E81" s="258"/>
      <c r="F81" s="258"/>
      <c r="G81" s="258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33.75" outlineLevel="1" x14ac:dyDescent="0.2">
      <c r="A82" s="170">
        <v>35</v>
      </c>
      <c r="B82" s="171" t="s">
        <v>443</v>
      </c>
      <c r="C82" s="180" t="s">
        <v>444</v>
      </c>
      <c r="D82" s="172" t="s">
        <v>377</v>
      </c>
      <c r="E82" s="173">
        <v>5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 t="s">
        <v>370</v>
      </c>
      <c r="S82" s="175" t="s">
        <v>279</v>
      </c>
      <c r="T82" s="176" t="s">
        <v>279</v>
      </c>
      <c r="U82" s="161">
        <v>0</v>
      </c>
      <c r="V82" s="161">
        <f>ROUND(E82*U82,2)</f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364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257" t="s">
        <v>400</v>
      </c>
      <c r="D83" s="258"/>
      <c r="E83" s="258"/>
      <c r="F83" s="258"/>
      <c r="G83" s="258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372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33.75" outlineLevel="1" x14ac:dyDescent="0.2">
      <c r="A84" s="170">
        <v>36</v>
      </c>
      <c r="B84" s="171" t="s">
        <v>445</v>
      </c>
      <c r="C84" s="180" t="s">
        <v>446</v>
      </c>
      <c r="D84" s="172" t="s">
        <v>377</v>
      </c>
      <c r="E84" s="173">
        <v>2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 t="s">
        <v>370</v>
      </c>
      <c r="S84" s="175" t="s">
        <v>279</v>
      </c>
      <c r="T84" s="176" t="s">
        <v>279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364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57" t="s">
        <v>400</v>
      </c>
      <c r="D85" s="258"/>
      <c r="E85" s="258"/>
      <c r="F85" s="258"/>
      <c r="G85" s="258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33.75" outlineLevel="1" x14ac:dyDescent="0.2">
      <c r="A86" s="170">
        <v>37</v>
      </c>
      <c r="B86" s="171" t="s">
        <v>447</v>
      </c>
      <c r="C86" s="180" t="s">
        <v>448</v>
      </c>
      <c r="D86" s="172" t="s">
        <v>377</v>
      </c>
      <c r="E86" s="173">
        <v>45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370</v>
      </c>
      <c r="S86" s="175" t="s">
        <v>279</v>
      </c>
      <c r="T86" s="176" t="s">
        <v>279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364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7" t="s">
        <v>400</v>
      </c>
      <c r="D87" s="258"/>
      <c r="E87" s="258"/>
      <c r="F87" s="258"/>
      <c r="G87" s="258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33.75" outlineLevel="1" x14ac:dyDescent="0.2">
      <c r="A88" s="170">
        <v>38</v>
      </c>
      <c r="B88" s="171" t="s">
        <v>449</v>
      </c>
      <c r="C88" s="180" t="s">
        <v>450</v>
      </c>
      <c r="D88" s="172" t="s">
        <v>377</v>
      </c>
      <c r="E88" s="173">
        <v>40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5" t="s">
        <v>370</v>
      </c>
      <c r="S88" s="175" t="s">
        <v>279</v>
      </c>
      <c r="T88" s="176" t="s">
        <v>279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364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7" t="s">
        <v>400</v>
      </c>
      <c r="D89" s="258"/>
      <c r="E89" s="258"/>
      <c r="F89" s="258"/>
      <c r="G89" s="258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33.75" outlineLevel="1" x14ac:dyDescent="0.2">
      <c r="A90" s="170">
        <v>39</v>
      </c>
      <c r="B90" s="171" t="s">
        <v>451</v>
      </c>
      <c r="C90" s="180" t="s">
        <v>452</v>
      </c>
      <c r="D90" s="172" t="s">
        <v>377</v>
      </c>
      <c r="E90" s="173">
        <v>9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370</v>
      </c>
      <c r="S90" s="175" t="s">
        <v>279</v>
      </c>
      <c r="T90" s="176" t="s">
        <v>279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364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7" t="s">
        <v>400</v>
      </c>
      <c r="D91" s="258"/>
      <c r="E91" s="258"/>
      <c r="F91" s="258"/>
      <c r="G91" s="258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70">
        <v>40</v>
      </c>
      <c r="B92" s="171" t="s">
        <v>453</v>
      </c>
      <c r="C92" s="180" t="s">
        <v>454</v>
      </c>
      <c r="D92" s="172" t="s">
        <v>377</v>
      </c>
      <c r="E92" s="173">
        <v>5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5" t="s">
        <v>370</v>
      </c>
      <c r="S92" s="175" t="s">
        <v>279</v>
      </c>
      <c r="T92" s="176" t="s">
        <v>279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364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7" t="s">
        <v>400</v>
      </c>
      <c r="D93" s="258"/>
      <c r="E93" s="258"/>
      <c r="F93" s="258"/>
      <c r="G93" s="258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0">
        <v>41</v>
      </c>
      <c r="B94" s="171" t="s">
        <v>455</v>
      </c>
      <c r="C94" s="180" t="s">
        <v>456</v>
      </c>
      <c r="D94" s="172" t="s">
        <v>363</v>
      </c>
      <c r="E94" s="173">
        <v>768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5" t="s">
        <v>370</v>
      </c>
      <c r="S94" s="175" t="s">
        <v>279</v>
      </c>
      <c r="T94" s="176" t="s">
        <v>279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364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7" t="s">
        <v>457</v>
      </c>
      <c r="D95" s="258"/>
      <c r="E95" s="258"/>
      <c r="F95" s="258"/>
      <c r="G95" s="258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6">
        <v>42</v>
      </c>
      <c r="B96" s="187" t="s">
        <v>458</v>
      </c>
      <c r="C96" s="194" t="s">
        <v>459</v>
      </c>
      <c r="D96" s="188" t="s">
        <v>363</v>
      </c>
      <c r="E96" s="189">
        <v>768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91">
        <v>0</v>
      </c>
      <c r="O96" s="191">
        <f>ROUND(E96*N96,2)</f>
        <v>0</v>
      </c>
      <c r="P96" s="191">
        <v>0</v>
      </c>
      <c r="Q96" s="191">
        <f>ROUND(E96*P96,2)</f>
        <v>0</v>
      </c>
      <c r="R96" s="191"/>
      <c r="S96" s="191" t="s">
        <v>310</v>
      </c>
      <c r="T96" s="192" t="s">
        <v>280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364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6">
        <v>43</v>
      </c>
      <c r="B97" s="187" t="s">
        <v>460</v>
      </c>
      <c r="C97" s="194" t="s">
        <v>461</v>
      </c>
      <c r="D97" s="188" t="s">
        <v>462</v>
      </c>
      <c r="E97" s="189">
        <v>47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91">
        <v>0</v>
      </c>
      <c r="O97" s="191">
        <f>ROUND(E97*N97,2)</f>
        <v>0</v>
      </c>
      <c r="P97" s="191">
        <v>0</v>
      </c>
      <c r="Q97" s="191">
        <f>ROUND(E97*P97,2)</f>
        <v>0</v>
      </c>
      <c r="R97" s="191"/>
      <c r="S97" s="191" t="s">
        <v>310</v>
      </c>
      <c r="T97" s="192" t="s">
        <v>280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364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6">
        <v>44</v>
      </c>
      <c r="B98" s="187" t="s">
        <v>463</v>
      </c>
      <c r="C98" s="194" t="s">
        <v>464</v>
      </c>
      <c r="D98" s="188" t="s">
        <v>462</v>
      </c>
      <c r="E98" s="189">
        <v>40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91">
        <v>0</v>
      </c>
      <c r="O98" s="191">
        <f>ROUND(E98*N98,2)</f>
        <v>0</v>
      </c>
      <c r="P98" s="191">
        <v>0</v>
      </c>
      <c r="Q98" s="191">
        <f>ROUND(E98*P98,2)</f>
        <v>0</v>
      </c>
      <c r="R98" s="191"/>
      <c r="S98" s="191" t="s">
        <v>310</v>
      </c>
      <c r="T98" s="192" t="s">
        <v>280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364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6">
        <v>45</v>
      </c>
      <c r="B99" s="187" t="s">
        <v>465</v>
      </c>
      <c r="C99" s="194" t="s">
        <v>466</v>
      </c>
      <c r="D99" s="188" t="s">
        <v>462</v>
      </c>
      <c r="E99" s="189">
        <v>9</v>
      </c>
      <c r="F99" s="190"/>
      <c r="G99" s="191">
        <f>ROUND(E99*F99,2)</f>
        <v>0</v>
      </c>
      <c r="H99" s="190"/>
      <c r="I99" s="191">
        <f>ROUND(E99*H99,2)</f>
        <v>0</v>
      </c>
      <c r="J99" s="190"/>
      <c r="K99" s="191">
        <f>ROUND(E99*J99,2)</f>
        <v>0</v>
      </c>
      <c r="L99" s="191">
        <v>21</v>
      </c>
      <c r="M99" s="191">
        <f>G99*(1+L99/100)</f>
        <v>0</v>
      </c>
      <c r="N99" s="191">
        <v>0</v>
      </c>
      <c r="O99" s="191">
        <f>ROUND(E99*N99,2)</f>
        <v>0</v>
      </c>
      <c r="P99" s="191">
        <v>0</v>
      </c>
      <c r="Q99" s="191">
        <f>ROUND(E99*P99,2)</f>
        <v>0</v>
      </c>
      <c r="R99" s="191"/>
      <c r="S99" s="191" t="s">
        <v>310</v>
      </c>
      <c r="T99" s="192" t="s">
        <v>280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364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6">
        <v>46</v>
      </c>
      <c r="B100" s="187" t="s">
        <v>467</v>
      </c>
      <c r="C100" s="194" t="s">
        <v>468</v>
      </c>
      <c r="D100" s="188" t="s">
        <v>462</v>
      </c>
      <c r="E100" s="189">
        <v>5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91">
        <v>0</v>
      </c>
      <c r="O100" s="191">
        <f>ROUND(E100*N100,2)</f>
        <v>0</v>
      </c>
      <c r="P100" s="191">
        <v>0</v>
      </c>
      <c r="Q100" s="191">
        <f>ROUND(E100*P100,2)</f>
        <v>0</v>
      </c>
      <c r="R100" s="191"/>
      <c r="S100" s="191" t="s">
        <v>310</v>
      </c>
      <c r="T100" s="192" t="s">
        <v>280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364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64" t="s">
        <v>274</v>
      </c>
      <c r="B101" s="165" t="s">
        <v>161</v>
      </c>
      <c r="C101" s="179" t="s">
        <v>162</v>
      </c>
      <c r="D101" s="166"/>
      <c r="E101" s="167"/>
      <c r="F101" s="168"/>
      <c r="G101" s="168">
        <f>SUMIF(AG102:AG106,"&lt;&gt;NOR",G102:G106)</f>
        <v>0</v>
      </c>
      <c r="H101" s="168"/>
      <c r="I101" s="168">
        <f>SUM(I102:I106)</f>
        <v>0</v>
      </c>
      <c r="J101" s="168"/>
      <c r="K101" s="168">
        <f>SUM(K102:K106)</f>
        <v>0</v>
      </c>
      <c r="L101" s="168"/>
      <c r="M101" s="168">
        <f>SUM(M102:M106)</f>
        <v>0</v>
      </c>
      <c r="N101" s="168"/>
      <c r="O101" s="168">
        <f>SUM(O102:O106)</f>
        <v>2.81</v>
      </c>
      <c r="P101" s="168"/>
      <c r="Q101" s="168">
        <f>SUM(Q102:Q106)</f>
        <v>0</v>
      </c>
      <c r="R101" s="168"/>
      <c r="S101" s="168"/>
      <c r="T101" s="169"/>
      <c r="U101" s="163"/>
      <c r="V101" s="163">
        <f>SUM(V102:V106)</f>
        <v>5.53</v>
      </c>
      <c r="W101" s="163"/>
      <c r="AG101" t="s">
        <v>275</v>
      </c>
    </row>
    <row r="102" spans="1:60" ht="22.5" outlineLevel="1" x14ac:dyDescent="0.2">
      <c r="A102" s="170">
        <v>47</v>
      </c>
      <c r="B102" s="171" t="s">
        <v>469</v>
      </c>
      <c r="C102" s="180" t="s">
        <v>470</v>
      </c>
      <c r="D102" s="172" t="s">
        <v>471</v>
      </c>
      <c r="E102" s="173">
        <v>1.44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1.95224</v>
      </c>
      <c r="O102" s="175">
        <f>ROUND(E102*N102,2)</f>
        <v>2.81</v>
      </c>
      <c r="P102" s="175">
        <v>0</v>
      </c>
      <c r="Q102" s="175">
        <f>ROUND(E102*P102,2)</f>
        <v>0</v>
      </c>
      <c r="R102" s="175" t="s">
        <v>472</v>
      </c>
      <c r="S102" s="175" t="s">
        <v>279</v>
      </c>
      <c r="T102" s="176" t="s">
        <v>279</v>
      </c>
      <c r="U102" s="161">
        <v>3.8420000000000001</v>
      </c>
      <c r="V102" s="161">
        <f>ROUND(E102*U102,2)</f>
        <v>5.53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364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57" t="s">
        <v>473</v>
      </c>
      <c r="D103" s="258"/>
      <c r="E103" s="258"/>
      <c r="F103" s="258"/>
      <c r="G103" s="258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372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3" t="s">
        <v>474</v>
      </c>
      <c r="D104" s="184"/>
      <c r="E104" s="185">
        <v>0.6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374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3" t="s">
        <v>475</v>
      </c>
      <c r="D105" s="184"/>
      <c r="E105" s="185">
        <v>0.3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374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3" t="s">
        <v>476</v>
      </c>
      <c r="D106" s="184"/>
      <c r="E106" s="185">
        <v>0.54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374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4" t="s">
        <v>274</v>
      </c>
      <c r="B107" s="165" t="s">
        <v>189</v>
      </c>
      <c r="C107" s="179" t="s">
        <v>190</v>
      </c>
      <c r="D107" s="166"/>
      <c r="E107" s="167"/>
      <c r="F107" s="168"/>
      <c r="G107" s="168">
        <f>SUMIF(AG108:AG138,"&lt;&gt;NOR",G108:G138)</f>
        <v>0</v>
      </c>
      <c r="H107" s="168"/>
      <c r="I107" s="168">
        <f>SUM(I108:I138)</f>
        <v>0</v>
      </c>
      <c r="J107" s="168"/>
      <c r="K107" s="168">
        <f>SUM(K108:K138)</f>
        <v>0</v>
      </c>
      <c r="L107" s="168"/>
      <c r="M107" s="168">
        <f>SUM(M108:M138)</f>
        <v>0</v>
      </c>
      <c r="N107" s="168"/>
      <c r="O107" s="168">
        <f>SUM(O108:O138)</f>
        <v>0.03</v>
      </c>
      <c r="P107" s="168"/>
      <c r="Q107" s="168">
        <f>SUM(Q108:Q138)</f>
        <v>2446.8799999999997</v>
      </c>
      <c r="R107" s="168"/>
      <c r="S107" s="168"/>
      <c r="T107" s="169"/>
      <c r="U107" s="163"/>
      <c r="V107" s="163">
        <f>SUM(V108:V138)</f>
        <v>1693.6399999999999</v>
      </c>
      <c r="W107" s="163"/>
      <c r="AG107" t="s">
        <v>275</v>
      </c>
    </row>
    <row r="108" spans="1:60" ht="22.5" outlineLevel="1" x14ac:dyDescent="0.2">
      <c r="A108" s="170">
        <v>48</v>
      </c>
      <c r="B108" s="171" t="s">
        <v>477</v>
      </c>
      <c r="C108" s="180" t="s">
        <v>478</v>
      </c>
      <c r="D108" s="172" t="s">
        <v>363</v>
      </c>
      <c r="E108" s="173">
        <v>1933</v>
      </c>
      <c r="F108" s="174"/>
      <c r="G108" s="175">
        <f>ROUND(E108*F108,2)</f>
        <v>0</v>
      </c>
      <c r="H108" s="174"/>
      <c r="I108" s="175">
        <f>ROUND(E108*H108,2)</f>
        <v>0</v>
      </c>
      <c r="J108" s="174"/>
      <c r="K108" s="175">
        <f>ROUND(E108*J108,2)</f>
        <v>0</v>
      </c>
      <c r="L108" s="175">
        <v>21</v>
      </c>
      <c r="M108" s="175">
        <f>G108*(1+L108/100)</f>
        <v>0</v>
      </c>
      <c r="N108" s="175">
        <v>0</v>
      </c>
      <c r="O108" s="175">
        <f>ROUND(E108*N108,2)</f>
        <v>0</v>
      </c>
      <c r="P108" s="175">
        <v>0.13800000000000001</v>
      </c>
      <c r="Q108" s="175">
        <f>ROUND(E108*P108,2)</f>
        <v>266.75</v>
      </c>
      <c r="R108" s="175" t="s">
        <v>479</v>
      </c>
      <c r="S108" s="175" t="s">
        <v>279</v>
      </c>
      <c r="T108" s="176" t="s">
        <v>279</v>
      </c>
      <c r="U108" s="161">
        <v>0.16</v>
      </c>
      <c r="V108" s="161">
        <f>ROUND(E108*U108,2)</f>
        <v>309.27999999999997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364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57" t="s">
        <v>480</v>
      </c>
      <c r="D109" s="258"/>
      <c r="E109" s="258"/>
      <c r="F109" s="258"/>
      <c r="G109" s="258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372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ht="33.75" outlineLevel="1" x14ac:dyDescent="0.2">
      <c r="A110" s="170">
        <v>49</v>
      </c>
      <c r="B110" s="171" t="s">
        <v>481</v>
      </c>
      <c r="C110" s="180" t="s">
        <v>482</v>
      </c>
      <c r="D110" s="172" t="s">
        <v>363</v>
      </c>
      <c r="E110" s="173">
        <v>1159</v>
      </c>
      <c r="F110" s="174"/>
      <c r="G110" s="175">
        <f>ROUND(E110*F110,2)</f>
        <v>0</v>
      </c>
      <c r="H110" s="174"/>
      <c r="I110" s="175">
        <f>ROUND(E110*H110,2)</f>
        <v>0</v>
      </c>
      <c r="J110" s="174"/>
      <c r="K110" s="175">
        <f>ROUND(E110*J110,2)</f>
        <v>0</v>
      </c>
      <c r="L110" s="175">
        <v>21</v>
      </c>
      <c r="M110" s="175">
        <f>G110*(1+L110/100)</f>
        <v>0</v>
      </c>
      <c r="N110" s="175">
        <v>0</v>
      </c>
      <c r="O110" s="175">
        <f>ROUND(E110*N110,2)</f>
        <v>0</v>
      </c>
      <c r="P110" s="175">
        <v>0.40799999999999997</v>
      </c>
      <c r="Q110" s="175">
        <f>ROUND(E110*P110,2)</f>
        <v>472.87</v>
      </c>
      <c r="R110" s="175" t="s">
        <v>479</v>
      </c>
      <c r="S110" s="175" t="s">
        <v>279</v>
      </c>
      <c r="T110" s="176" t="s">
        <v>279</v>
      </c>
      <c r="U110" s="161">
        <v>6.2E-2</v>
      </c>
      <c r="V110" s="161">
        <f>ROUND(E110*U110,2)</f>
        <v>71.86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364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57" t="s">
        <v>480</v>
      </c>
      <c r="D111" s="258"/>
      <c r="E111" s="258"/>
      <c r="F111" s="258"/>
      <c r="G111" s="258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372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22.5" outlineLevel="1" x14ac:dyDescent="0.2">
      <c r="A112" s="170">
        <v>50</v>
      </c>
      <c r="B112" s="171" t="s">
        <v>483</v>
      </c>
      <c r="C112" s="180" t="s">
        <v>484</v>
      </c>
      <c r="D112" s="172" t="s">
        <v>363</v>
      </c>
      <c r="E112" s="173">
        <v>1531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0</v>
      </c>
      <c r="O112" s="175">
        <f>ROUND(E112*N112,2)</f>
        <v>0</v>
      </c>
      <c r="P112" s="175">
        <v>0.22</v>
      </c>
      <c r="Q112" s="175">
        <f>ROUND(E112*P112,2)</f>
        <v>336.82</v>
      </c>
      <c r="R112" s="175" t="s">
        <v>479</v>
      </c>
      <c r="S112" s="175" t="s">
        <v>279</v>
      </c>
      <c r="T112" s="176" t="s">
        <v>279</v>
      </c>
      <c r="U112" s="161">
        <v>3.3000000000000002E-2</v>
      </c>
      <c r="V112" s="161">
        <f>ROUND(E112*U112,2)</f>
        <v>50.52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58"/>
      <c r="B113" s="159"/>
      <c r="C113" s="193" t="s">
        <v>485</v>
      </c>
      <c r="D113" s="184"/>
      <c r="E113" s="185">
        <v>1531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374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ht="22.5" outlineLevel="1" x14ac:dyDescent="0.2">
      <c r="A114" s="170">
        <v>51</v>
      </c>
      <c r="B114" s="171" t="s">
        <v>486</v>
      </c>
      <c r="C114" s="180" t="s">
        <v>487</v>
      </c>
      <c r="D114" s="172" t="s">
        <v>363</v>
      </c>
      <c r="E114" s="173">
        <v>1933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5">
        <v>0</v>
      </c>
      <c r="O114" s="175">
        <f>ROUND(E114*N114,2)</f>
        <v>0</v>
      </c>
      <c r="P114" s="175">
        <v>0.44</v>
      </c>
      <c r="Q114" s="175">
        <f>ROUND(E114*P114,2)</f>
        <v>850.52</v>
      </c>
      <c r="R114" s="175" t="s">
        <v>479</v>
      </c>
      <c r="S114" s="175" t="s">
        <v>279</v>
      </c>
      <c r="T114" s="176" t="s">
        <v>279</v>
      </c>
      <c r="U114" s="161">
        <v>4.8000000000000001E-2</v>
      </c>
      <c r="V114" s="161">
        <f>ROUND(E114*U114,2)</f>
        <v>92.78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364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3" t="s">
        <v>488</v>
      </c>
      <c r="D115" s="184"/>
      <c r="E115" s="185">
        <v>1933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374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0">
        <v>52</v>
      </c>
      <c r="B116" s="171" t="s">
        <v>489</v>
      </c>
      <c r="C116" s="180" t="s">
        <v>490</v>
      </c>
      <c r="D116" s="172" t="s">
        <v>363</v>
      </c>
      <c r="E116" s="173">
        <v>250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5">
        <v>0</v>
      </c>
      <c r="O116" s="175">
        <f>ROUND(E116*N116,2)</f>
        <v>0</v>
      </c>
      <c r="P116" s="175">
        <v>0.44</v>
      </c>
      <c r="Q116" s="175">
        <f>ROUND(E116*P116,2)</f>
        <v>110</v>
      </c>
      <c r="R116" s="175" t="s">
        <v>479</v>
      </c>
      <c r="S116" s="175" t="s">
        <v>279</v>
      </c>
      <c r="T116" s="176" t="s">
        <v>279</v>
      </c>
      <c r="U116" s="161">
        <v>7.2999999999999995E-2</v>
      </c>
      <c r="V116" s="161">
        <f>ROUND(E116*U116,2)</f>
        <v>18.25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364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3" t="s">
        <v>491</v>
      </c>
      <c r="D117" s="184"/>
      <c r="E117" s="185">
        <v>250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374</v>
      </c>
      <c r="AH117" s="151">
        <v>5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86">
        <v>53</v>
      </c>
      <c r="B118" s="187" t="s">
        <v>492</v>
      </c>
      <c r="C118" s="194" t="s">
        <v>493</v>
      </c>
      <c r="D118" s="188" t="s">
        <v>363</v>
      </c>
      <c r="E118" s="189">
        <v>250</v>
      </c>
      <c r="F118" s="190"/>
      <c r="G118" s="191">
        <f>ROUND(E118*F118,2)</f>
        <v>0</v>
      </c>
      <c r="H118" s="190"/>
      <c r="I118" s="191">
        <f>ROUND(E118*H118,2)</f>
        <v>0</v>
      </c>
      <c r="J118" s="190"/>
      <c r="K118" s="191">
        <f>ROUND(E118*J118,2)</f>
        <v>0</v>
      </c>
      <c r="L118" s="191">
        <v>21</v>
      </c>
      <c r="M118" s="191">
        <f>G118*(1+L118/100)</f>
        <v>0</v>
      </c>
      <c r="N118" s="191">
        <v>0</v>
      </c>
      <c r="O118" s="191">
        <f>ROUND(E118*N118,2)</f>
        <v>0</v>
      </c>
      <c r="P118" s="191">
        <v>0.22</v>
      </c>
      <c r="Q118" s="191">
        <f>ROUND(E118*P118,2)</f>
        <v>55</v>
      </c>
      <c r="R118" s="191" t="s">
        <v>479</v>
      </c>
      <c r="S118" s="191" t="s">
        <v>279</v>
      </c>
      <c r="T118" s="192" t="s">
        <v>279</v>
      </c>
      <c r="U118" s="161">
        <v>7.0000000000000007E-2</v>
      </c>
      <c r="V118" s="161">
        <f>ROUND(E118*U118,2)</f>
        <v>17.5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364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86">
        <v>54</v>
      </c>
      <c r="B119" s="187" t="s">
        <v>494</v>
      </c>
      <c r="C119" s="194" t="s">
        <v>495</v>
      </c>
      <c r="D119" s="188" t="s">
        <v>363</v>
      </c>
      <c r="E119" s="189">
        <v>372</v>
      </c>
      <c r="F119" s="190"/>
      <c r="G119" s="191">
        <f>ROUND(E119*F119,2)</f>
        <v>0</v>
      </c>
      <c r="H119" s="190"/>
      <c r="I119" s="191">
        <f>ROUND(E119*H119,2)</f>
        <v>0</v>
      </c>
      <c r="J119" s="190"/>
      <c r="K119" s="191">
        <f>ROUND(E119*J119,2)</f>
        <v>0</v>
      </c>
      <c r="L119" s="191">
        <v>21</v>
      </c>
      <c r="M119" s="191">
        <f>G119*(1+L119/100)</f>
        <v>0</v>
      </c>
      <c r="N119" s="191">
        <v>0</v>
      </c>
      <c r="O119" s="191">
        <f>ROUND(E119*N119,2)</f>
        <v>0</v>
      </c>
      <c r="P119" s="191">
        <v>0.48</v>
      </c>
      <c r="Q119" s="191">
        <f>ROUND(E119*P119,2)</f>
        <v>178.56</v>
      </c>
      <c r="R119" s="191" t="s">
        <v>479</v>
      </c>
      <c r="S119" s="191" t="s">
        <v>279</v>
      </c>
      <c r="T119" s="192" t="s">
        <v>279</v>
      </c>
      <c r="U119" s="161">
        <v>0.06</v>
      </c>
      <c r="V119" s="161">
        <f>ROUND(E119*U119,2)</f>
        <v>22.32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364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0">
        <v>55</v>
      </c>
      <c r="B120" s="171" t="s">
        <v>496</v>
      </c>
      <c r="C120" s="180" t="s">
        <v>497</v>
      </c>
      <c r="D120" s="172" t="s">
        <v>498</v>
      </c>
      <c r="E120" s="173">
        <v>286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0</v>
      </c>
      <c r="O120" s="175">
        <f>ROUND(E120*N120,2)</f>
        <v>0</v>
      </c>
      <c r="P120" s="175">
        <v>0.27</v>
      </c>
      <c r="Q120" s="175">
        <f>ROUND(E120*P120,2)</f>
        <v>77.22</v>
      </c>
      <c r="R120" s="175" t="s">
        <v>479</v>
      </c>
      <c r="S120" s="175" t="s">
        <v>279</v>
      </c>
      <c r="T120" s="176" t="s">
        <v>279</v>
      </c>
      <c r="U120" s="161">
        <v>0.123</v>
      </c>
      <c r="V120" s="161">
        <f>ROUND(E120*U120,2)</f>
        <v>35.18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364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57" t="s">
        <v>499</v>
      </c>
      <c r="D121" s="258"/>
      <c r="E121" s="258"/>
      <c r="F121" s="258"/>
      <c r="G121" s="258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372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0">
        <v>56</v>
      </c>
      <c r="B122" s="171" t="s">
        <v>500</v>
      </c>
      <c r="C122" s="180" t="s">
        <v>501</v>
      </c>
      <c r="D122" s="172" t="s">
        <v>471</v>
      </c>
      <c r="E122" s="173">
        <v>10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0</v>
      </c>
      <c r="O122" s="175">
        <f>ROUND(E122*N122,2)</f>
        <v>0</v>
      </c>
      <c r="P122" s="175">
        <v>2</v>
      </c>
      <c r="Q122" s="175">
        <f>ROUND(E122*P122,2)</f>
        <v>20</v>
      </c>
      <c r="R122" s="175" t="s">
        <v>370</v>
      </c>
      <c r="S122" s="175" t="s">
        <v>279</v>
      </c>
      <c r="T122" s="176" t="s">
        <v>279</v>
      </c>
      <c r="U122" s="161">
        <v>18.216000000000001</v>
      </c>
      <c r="V122" s="161">
        <f>ROUND(E122*U122,2)</f>
        <v>182.16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364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7" t="s">
        <v>502</v>
      </c>
      <c r="D123" s="258"/>
      <c r="E123" s="258"/>
      <c r="F123" s="258"/>
      <c r="G123" s="258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372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3" t="s">
        <v>503</v>
      </c>
      <c r="D124" s="184"/>
      <c r="E124" s="185">
        <v>10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374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2.5" outlineLevel="1" x14ac:dyDescent="0.2">
      <c r="A125" s="170">
        <v>57</v>
      </c>
      <c r="B125" s="171" t="s">
        <v>504</v>
      </c>
      <c r="C125" s="180" t="s">
        <v>505</v>
      </c>
      <c r="D125" s="172" t="s">
        <v>471</v>
      </c>
      <c r="E125" s="173">
        <v>10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2.2000000000000002</v>
      </c>
      <c r="Q125" s="175">
        <f>ROUND(E125*P125,2)</f>
        <v>22</v>
      </c>
      <c r="R125" s="175" t="s">
        <v>370</v>
      </c>
      <c r="S125" s="175" t="s">
        <v>279</v>
      </c>
      <c r="T125" s="176" t="s">
        <v>279</v>
      </c>
      <c r="U125" s="161">
        <v>30.439</v>
      </c>
      <c r="V125" s="161">
        <f>ROUND(E125*U125,2)</f>
        <v>304.39</v>
      </c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364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57" t="s">
        <v>502</v>
      </c>
      <c r="D126" s="258"/>
      <c r="E126" s="258"/>
      <c r="F126" s="258"/>
      <c r="G126" s="258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372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3" t="s">
        <v>503</v>
      </c>
      <c r="D127" s="184"/>
      <c r="E127" s="185">
        <v>10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374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6">
        <v>58</v>
      </c>
      <c r="B128" s="187" t="s">
        <v>506</v>
      </c>
      <c r="C128" s="194" t="s">
        <v>507</v>
      </c>
      <c r="D128" s="188" t="s">
        <v>498</v>
      </c>
      <c r="E128" s="189">
        <v>260</v>
      </c>
      <c r="F128" s="190"/>
      <c r="G128" s="191">
        <f>ROUND(E128*F128,2)</f>
        <v>0</v>
      </c>
      <c r="H128" s="190"/>
      <c r="I128" s="191">
        <f>ROUND(E128*H128,2)</f>
        <v>0</v>
      </c>
      <c r="J128" s="190"/>
      <c r="K128" s="191">
        <f>ROUND(E128*J128,2)</f>
        <v>0</v>
      </c>
      <c r="L128" s="191">
        <v>21</v>
      </c>
      <c r="M128" s="191">
        <f>G128*(1+L128/100)</f>
        <v>0</v>
      </c>
      <c r="N128" s="191">
        <v>0</v>
      </c>
      <c r="O128" s="191">
        <f>ROUND(E128*N128,2)</f>
        <v>0</v>
      </c>
      <c r="P128" s="191">
        <v>0.01</v>
      </c>
      <c r="Q128" s="191">
        <f>ROUND(E128*P128,2)</f>
        <v>2.6</v>
      </c>
      <c r="R128" s="191" t="s">
        <v>508</v>
      </c>
      <c r="S128" s="191" t="s">
        <v>279</v>
      </c>
      <c r="T128" s="192" t="s">
        <v>279</v>
      </c>
      <c r="U128" s="161">
        <v>0.4</v>
      </c>
      <c r="V128" s="161">
        <f>ROUND(E128*U128,2)</f>
        <v>104</v>
      </c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364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59</v>
      </c>
      <c r="B129" s="171" t="s">
        <v>509</v>
      </c>
      <c r="C129" s="180" t="s">
        <v>510</v>
      </c>
      <c r="D129" s="172" t="s">
        <v>471</v>
      </c>
      <c r="E129" s="173">
        <v>22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1.31E-3</v>
      </c>
      <c r="O129" s="175">
        <f>ROUND(E129*N129,2)</f>
        <v>0.03</v>
      </c>
      <c r="P129" s="175">
        <v>2.41</v>
      </c>
      <c r="Q129" s="175">
        <f>ROUND(E129*P129,2)</f>
        <v>53.02</v>
      </c>
      <c r="R129" s="175"/>
      <c r="S129" s="175" t="s">
        <v>279</v>
      </c>
      <c r="T129" s="176" t="s">
        <v>279</v>
      </c>
      <c r="U129" s="161">
        <v>21.672999999999998</v>
      </c>
      <c r="V129" s="161">
        <f>ROUND(E129*U129,2)</f>
        <v>476.81</v>
      </c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364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3" t="s">
        <v>511</v>
      </c>
      <c r="D130" s="184"/>
      <c r="E130" s="185">
        <v>22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374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86">
        <v>60</v>
      </c>
      <c r="B131" s="187" t="s">
        <v>512</v>
      </c>
      <c r="C131" s="194" t="s">
        <v>513</v>
      </c>
      <c r="D131" s="188" t="s">
        <v>377</v>
      </c>
      <c r="E131" s="189">
        <v>2</v>
      </c>
      <c r="F131" s="190"/>
      <c r="G131" s="191">
        <f>ROUND(E131*F131,2)</f>
        <v>0</v>
      </c>
      <c r="H131" s="190"/>
      <c r="I131" s="191">
        <f>ROUND(E131*H131,2)</f>
        <v>0</v>
      </c>
      <c r="J131" s="190"/>
      <c r="K131" s="191">
        <f>ROUND(E131*J131,2)</f>
        <v>0</v>
      </c>
      <c r="L131" s="191">
        <v>21</v>
      </c>
      <c r="M131" s="191">
        <f>G131*(1+L131/100)</f>
        <v>0</v>
      </c>
      <c r="N131" s="191">
        <v>0</v>
      </c>
      <c r="O131" s="191">
        <f>ROUND(E131*N131,2)</f>
        <v>0</v>
      </c>
      <c r="P131" s="191">
        <v>0.192</v>
      </c>
      <c r="Q131" s="191">
        <f>ROUND(E131*P131,2)</f>
        <v>0.38</v>
      </c>
      <c r="R131" s="191" t="s">
        <v>514</v>
      </c>
      <c r="S131" s="191" t="s">
        <v>279</v>
      </c>
      <c r="T131" s="192" t="s">
        <v>279</v>
      </c>
      <c r="U131" s="161">
        <v>0.60199999999999998</v>
      </c>
      <c r="V131" s="161">
        <f>ROUND(E131*U131,2)</f>
        <v>1.2</v>
      </c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364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6">
        <v>61</v>
      </c>
      <c r="B132" s="187" t="s">
        <v>515</v>
      </c>
      <c r="C132" s="194" t="s">
        <v>516</v>
      </c>
      <c r="D132" s="188" t="s">
        <v>377</v>
      </c>
      <c r="E132" s="189">
        <v>4</v>
      </c>
      <c r="F132" s="190"/>
      <c r="G132" s="191">
        <f>ROUND(E132*F132,2)</f>
        <v>0</v>
      </c>
      <c r="H132" s="190"/>
      <c r="I132" s="191">
        <f>ROUND(E132*H132,2)</f>
        <v>0</v>
      </c>
      <c r="J132" s="190"/>
      <c r="K132" s="191">
        <f>ROUND(E132*J132,2)</f>
        <v>0</v>
      </c>
      <c r="L132" s="191">
        <v>21</v>
      </c>
      <c r="M132" s="191">
        <f>G132*(1+L132/100)</f>
        <v>0</v>
      </c>
      <c r="N132" s="191">
        <v>0</v>
      </c>
      <c r="O132" s="191">
        <f>ROUND(E132*N132,2)</f>
        <v>0</v>
      </c>
      <c r="P132" s="191">
        <v>0.28499999999999998</v>
      </c>
      <c r="Q132" s="191">
        <f>ROUND(E132*P132,2)</f>
        <v>1.1399999999999999</v>
      </c>
      <c r="R132" s="191" t="s">
        <v>514</v>
      </c>
      <c r="S132" s="191" t="s">
        <v>279</v>
      </c>
      <c r="T132" s="192" t="s">
        <v>279</v>
      </c>
      <c r="U132" s="161">
        <v>1.8480000000000001</v>
      </c>
      <c r="V132" s="161">
        <f>ROUND(E132*U132,2)</f>
        <v>7.39</v>
      </c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364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70">
        <v>62</v>
      </c>
      <c r="B133" s="171" t="s">
        <v>517</v>
      </c>
      <c r="C133" s="180" t="s">
        <v>518</v>
      </c>
      <c r="D133" s="172" t="s">
        <v>498</v>
      </c>
      <c r="E133" s="173">
        <v>51</v>
      </c>
      <c r="F133" s="174"/>
      <c r="G133" s="175">
        <f>ROUND(E133*F133,2)</f>
        <v>0</v>
      </c>
      <c r="H133" s="174"/>
      <c r="I133" s="175">
        <f>ROUND(E133*H133,2)</f>
        <v>0</v>
      </c>
      <c r="J133" s="174"/>
      <c r="K133" s="175">
        <f>ROUND(E133*J133,2)</f>
        <v>0</v>
      </c>
      <c r="L133" s="175">
        <v>21</v>
      </c>
      <c r="M133" s="175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5"/>
      <c r="S133" s="175" t="s">
        <v>310</v>
      </c>
      <c r="T133" s="176" t="s">
        <v>280</v>
      </c>
      <c r="U133" s="161">
        <v>0</v>
      </c>
      <c r="V133" s="161">
        <f>ROUND(E133*U133,2)</f>
        <v>0</v>
      </c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364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248" t="s">
        <v>519</v>
      </c>
      <c r="D134" s="249"/>
      <c r="E134" s="249"/>
      <c r="F134" s="249"/>
      <c r="G134" s="249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283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0">
        <v>63</v>
      </c>
      <c r="B135" s="171" t="s">
        <v>520</v>
      </c>
      <c r="C135" s="180" t="s">
        <v>521</v>
      </c>
      <c r="D135" s="172" t="s">
        <v>498</v>
      </c>
      <c r="E135" s="173">
        <v>43.5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5"/>
      <c r="S135" s="175" t="s">
        <v>310</v>
      </c>
      <c r="T135" s="176" t="s">
        <v>280</v>
      </c>
      <c r="U135" s="161">
        <v>0</v>
      </c>
      <c r="V135" s="161">
        <f>ROUND(E135*U135,2)</f>
        <v>0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364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48" t="s">
        <v>519</v>
      </c>
      <c r="D136" s="249"/>
      <c r="E136" s="249"/>
      <c r="F136" s="249"/>
      <c r="G136" s="249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283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ht="22.5" outlineLevel="1" x14ac:dyDescent="0.2">
      <c r="A137" s="170">
        <v>64</v>
      </c>
      <c r="B137" s="171" t="s">
        <v>522</v>
      </c>
      <c r="C137" s="180" t="s">
        <v>523</v>
      </c>
      <c r="D137" s="172" t="s">
        <v>498</v>
      </c>
      <c r="E137" s="173">
        <v>9.5</v>
      </c>
      <c r="F137" s="174"/>
      <c r="G137" s="175">
        <f>ROUND(E137*F137,2)</f>
        <v>0</v>
      </c>
      <c r="H137" s="174"/>
      <c r="I137" s="175">
        <f>ROUND(E137*H137,2)</f>
        <v>0</v>
      </c>
      <c r="J137" s="174"/>
      <c r="K137" s="175">
        <f>ROUND(E137*J137,2)</f>
        <v>0</v>
      </c>
      <c r="L137" s="175">
        <v>21</v>
      </c>
      <c r="M137" s="175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5"/>
      <c r="S137" s="175" t="s">
        <v>310</v>
      </c>
      <c r="T137" s="176" t="s">
        <v>280</v>
      </c>
      <c r="U137" s="161">
        <v>0</v>
      </c>
      <c r="V137" s="161">
        <f>ROUND(E137*U137,2)</f>
        <v>0</v>
      </c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364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248" t="s">
        <v>519</v>
      </c>
      <c r="D138" s="249"/>
      <c r="E138" s="249"/>
      <c r="F138" s="249"/>
      <c r="G138" s="249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283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">
      <c r="A139" s="164" t="s">
        <v>274</v>
      </c>
      <c r="B139" s="165" t="s">
        <v>191</v>
      </c>
      <c r="C139" s="179" t="s">
        <v>192</v>
      </c>
      <c r="D139" s="166"/>
      <c r="E139" s="167"/>
      <c r="F139" s="168"/>
      <c r="G139" s="168">
        <f>SUMIF(AG140:AG168,"&lt;&gt;NOR",G140:G168)</f>
        <v>0</v>
      </c>
      <c r="H139" s="168"/>
      <c r="I139" s="168">
        <f>SUM(I140:I168)</f>
        <v>0</v>
      </c>
      <c r="J139" s="168"/>
      <c r="K139" s="168">
        <f>SUM(K140:K168)</f>
        <v>0</v>
      </c>
      <c r="L139" s="168"/>
      <c r="M139" s="168">
        <f>SUM(M140:M168)</f>
        <v>0</v>
      </c>
      <c r="N139" s="168"/>
      <c r="O139" s="168">
        <f>SUM(O140:O168)</f>
        <v>0</v>
      </c>
      <c r="P139" s="168"/>
      <c r="Q139" s="168">
        <f>SUM(Q140:Q168)</f>
        <v>2910.16</v>
      </c>
      <c r="R139" s="168"/>
      <c r="S139" s="168"/>
      <c r="T139" s="169"/>
      <c r="U139" s="163"/>
      <c r="V139" s="163">
        <f>SUM(V140:V168)</f>
        <v>3292.67</v>
      </c>
      <c r="W139" s="163"/>
      <c r="AG139" t="s">
        <v>275</v>
      </c>
    </row>
    <row r="140" spans="1:60" ht="22.5" outlineLevel="1" x14ac:dyDescent="0.2">
      <c r="A140" s="170">
        <v>65</v>
      </c>
      <c r="B140" s="171" t="s">
        <v>524</v>
      </c>
      <c r="C140" s="180" t="s">
        <v>525</v>
      </c>
      <c r="D140" s="172" t="s">
        <v>363</v>
      </c>
      <c r="E140" s="173">
        <v>95.2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0</v>
      </c>
      <c r="O140" s="175">
        <f>ROUND(E140*N140,2)</f>
        <v>0</v>
      </c>
      <c r="P140" s="175">
        <v>0.48</v>
      </c>
      <c r="Q140" s="175">
        <f>ROUND(E140*P140,2)</f>
        <v>45.7</v>
      </c>
      <c r="R140" s="175" t="s">
        <v>479</v>
      </c>
      <c r="S140" s="175" t="s">
        <v>279</v>
      </c>
      <c r="T140" s="176" t="s">
        <v>279</v>
      </c>
      <c r="U140" s="161">
        <v>1.5069999999999999</v>
      </c>
      <c r="V140" s="161">
        <f>ROUND(E140*U140,2)</f>
        <v>143.47</v>
      </c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364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3" t="s">
        <v>526</v>
      </c>
      <c r="D141" s="184"/>
      <c r="E141" s="185">
        <v>26.2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374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193" t="s">
        <v>527</v>
      </c>
      <c r="D142" s="184"/>
      <c r="E142" s="185">
        <v>33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374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3" t="s">
        <v>528</v>
      </c>
      <c r="D143" s="184"/>
      <c r="E143" s="185">
        <v>36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374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0">
        <v>66</v>
      </c>
      <c r="B144" s="171" t="s">
        <v>529</v>
      </c>
      <c r="C144" s="180" t="s">
        <v>530</v>
      </c>
      <c r="D144" s="172" t="s">
        <v>471</v>
      </c>
      <c r="E144" s="173">
        <v>112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0.15</v>
      </c>
      <c r="Q144" s="175">
        <f>ROUND(E144*P144,2)</f>
        <v>16.8</v>
      </c>
      <c r="R144" s="175"/>
      <c r="S144" s="175" t="s">
        <v>279</v>
      </c>
      <c r="T144" s="176" t="s">
        <v>279</v>
      </c>
      <c r="U144" s="161">
        <v>0.10349999999999999</v>
      </c>
      <c r="V144" s="161">
        <f>ROUND(E144*U144,2)</f>
        <v>11.59</v>
      </c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364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48" t="s">
        <v>531</v>
      </c>
      <c r="D145" s="249"/>
      <c r="E145" s="249"/>
      <c r="F145" s="249"/>
      <c r="G145" s="249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283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46" t="s">
        <v>532</v>
      </c>
      <c r="D146" s="247"/>
      <c r="E146" s="247"/>
      <c r="F146" s="247"/>
      <c r="G146" s="24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283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3" t="s">
        <v>533</v>
      </c>
      <c r="D147" s="184"/>
      <c r="E147" s="185">
        <v>112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374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0">
        <v>67</v>
      </c>
      <c r="B148" s="171" t="s">
        <v>534</v>
      </c>
      <c r="C148" s="180" t="s">
        <v>535</v>
      </c>
      <c r="D148" s="172" t="s">
        <v>471</v>
      </c>
      <c r="E148" s="173">
        <v>2040</v>
      </c>
      <c r="F148" s="174"/>
      <c r="G148" s="175">
        <f>ROUND(E148*F148,2)</f>
        <v>0</v>
      </c>
      <c r="H148" s="174"/>
      <c r="I148" s="175">
        <f>ROUND(E148*H148,2)</f>
        <v>0</v>
      </c>
      <c r="J148" s="174"/>
      <c r="K148" s="175">
        <f>ROUND(E148*J148,2)</f>
        <v>0</v>
      </c>
      <c r="L148" s="175">
        <v>21</v>
      </c>
      <c r="M148" s="175">
        <f>G148*(1+L148/100)</f>
        <v>0</v>
      </c>
      <c r="N148" s="175">
        <v>0</v>
      </c>
      <c r="O148" s="175">
        <f>ROUND(E148*N148,2)</f>
        <v>0</v>
      </c>
      <c r="P148" s="175">
        <v>0.25</v>
      </c>
      <c r="Q148" s="175">
        <f>ROUND(E148*P148,2)</f>
        <v>510</v>
      </c>
      <c r="R148" s="175"/>
      <c r="S148" s="175" t="s">
        <v>279</v>
      </c>
      <c r="T148" s="176" t="s">
        <v>279</v>
      </c>
      <c r="U148" s="161">
        <v>0.20713000000000001</v>
      </c>
      <c r="V148" s="161">
        <f>ROUND(E148*U148,2)</f>
        <v>422.55</v>
      </c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364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8" t="s">
        <v>531</v>
      </c>
      <c r="D149" s="249"/>
      <c r="E149" s="249"/>
      <c r="F149" s="249"/>
      <c r="G149" s="249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283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46" t="s">
        <v>532</v>
      </c>
      <c r="D150" s="247"/>
      <c r="E150" s="247"/>
      <c r="F150" s="247"/>
      <c r="G150" s="247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283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3" t="s">
        <v>536</v>
      </c>
      <c r="D151" s="184"/>
      <c r="E151" s="185">
        <v>1920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374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3" t="s">
        <v>537</v>
      </c>
      <c r="D152" s="184"/>
      <c r="E152" s="185">
        <v>120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374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0">
        <v>68</v>
      </c>
      <c r="B153" s="171" t="s">
        <v>538</v>
      </c>
      <c r="C153" s="180" t="s">
        <v>539</v>
      </c>
      <c r="D153" s="172" t="s">
        <v>471</v>
      </c>
      <c r="E153" s="173">
        <v>144</v>
      </c>
      <c r="F153" s="174"/>
      <c r="G153" s="175">
        <f>ROUND(E153*F153,2)</f>
        <v>0</v>
      </c>
      <c r="H153" s="174"/>
      <c r="I153" s="175">
        <f>ROUND(E153*H153,2)</f>
        <v>0</v>
      </c>
      <c r="J153" s="174"/>
      <c r="K153" s="175">
        <f>ROUND(E153*J153,2)</f>
        <v>0</v>
      </c>
      <c r="L153" s="175">
        <v>21</v>
      </c>
      <c r="M153" s="175">
        <f>G153*(1+L153/100)</f>
        <v>0</v>
      </c>
      <c r="N153" s="175">
        <v>0</v>
      </c>
      <c r="O153" s="175">
        <f>ROUND(E153*N153,2)</f>
        <v>0</v>
      </c>
      <c r="P153" s="175">
        <v>0.45</v>
      </c>
      <c r="Q153" s="175">
        <f>ROUND(E153*P153,2)</f>
        <v>64.8</v>
      </c>
      <c r="R153" s="175"/>
      <c r="S153" s="175" t="s">
        <v>279</v>
      </c>
      <c r="T153" s="176" t="s">
        <v>279</v>
      </c>
      <c r="U153" s="161">
        <v>0.41971000000000003</v>
      </c>
      <c r="V153" s="161">
        <f>ROUND(E153*U153,2)</f>
        <v>60.44</v>
      </c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364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248" t="s">
        <v>531</v>
      </c>
      <c r="D154" s="249"/>
      <c r="E154" s="249"/>
      <c r="F154" s="249"/>
      <c r="G154" s="249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283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246" t="s">
        <v>532</v>
      </c>
      <c r="D155" s="247"/>
      <c r="E155" s="247"/>
      <c r="F155" s="247"/>
      <c r="G155" s="247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283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3" t="s">
        <v>540</v>
      </c>
      <c r="D156" s="184"/>
      <c r="E156" s="185">
        <v>120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374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3" t="s">
        <v>541</v>
      </c>
      <c r="D157" s="184"/>
      <c r="E157" s="185">
        <v>24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374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0">
        <v>69</v>
      </c>
      <c r="B158" s="171" t="s">
        <v>542</v>
      </c>
      <c r="C158" s="180" t="s">
        <v>543</v>
      </c>
      <c r="D158" s="172" t="s">
        <v>471</v>
      </c>
      <c r="E158" s="173">
        <v>2029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0</v>
      </c>
      <c r="O158" s="175">
        <f>ROUND(E158*N158,2)</f>
        <v>0</v>
      </c>
      <c r="P158" s="175">
        <v>0.54</v>
      </c>
      <c r="Q158" s="175">
        <f>ROUND(E158*P158,2)</f>
        <v>1095.6600000000001</v>
      </c>
      <c r="R158" s="175"/>
      <c r="S158" s="175" t="s">
        <v>279</v>
      </c>
      <c r="T158" s="176" t="s">
        <v>279</v>
      </c>
      <c r="U158" s="161">
        <v>0.63070000000000004</v>
      </c>
      <c r="V158" s="161">
        <f>ROUND(E158*U158,2)</f>
        <v>1279.69</v>
      </c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364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248" t="s">
        <v>531</v>
      </c>
      <c r="D159" s="249"/>
      <c r="E159" s="249"/>
      <c r="F159" s="249"/>
      <c r="G159" s="249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283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246" t="s">
        <v>532</v>
      </c>
      <c r="D160" s="247"/>
      <c r="E160" s="247"/>
      <c r="F160" s="247"/>
      <c r="G160" s="247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283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3" t="s">
        <v>544</v>
      </c>
      <c r="D161" s="184"/>
      <c r="E161" s="185">
        <v>1906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374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3" t="s">
        <v>545</v>
      </c>
      <c r="D162" s="184"/>
      <c r="E162" s="185">
        <v>123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374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0">
        <v>70</v>
      </c>
      <c r="B163" s="171" t="s">
        <v>542</v>
      </c>
      <c r="C163" s="180" t="s">
        <v>543</v>
      </c>
      <c r="D163" s="172" t="s">
        <v>471</v>
      </c>
      <c r="E163" s="173">
        <v>2180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0</v>
      </c>
      <c r="O163" s="175">
        <f>ROUND(E163*N163,2)</f>
        <v>0</v>
      </c>
      <c r="P163" s="175">
        <v>0.54</v>
      </c>
      <c r="Q163" s="175">
        <f>ROUND(E163*P163,2)</f>
        <v>1177.2</v>
      </c>
      <c r="R163" s="175"/>
      <c r="S163" s="175" t="s">
        <v>279</v>
      </c>
      <c r="T163" s="176" t="s">
        <v>279</v>
      </c>
      <c r="U163" s="161">
        <v>0.63070000000000004</v>
      </c>
      <c r="V163" s="161">
        <f>ROUND(E163*U163,2)</f>
        <v>1374.93</v>
      </c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364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48" t="s">
        <v>531</v>
      </c>
      <c r="D164" s="249"/>
      <c r="E164" s="249"/>
      <c r="F164" s="249"/>
      <c r="G164" s="249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283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46" t="s">
        <v>532</v>
      </c>
      <c r="D165" s="247"/>
      <c r="E165" s="247"/>
      <c r="F165" s="247"/>
      <c r="G165" s="247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283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3" t="s">
        <v>546</v>
      </c>
      <c r="D166" s="184"/>
      <c r="E166" s="185">
        <v>2000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374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93" t="s">
        <v>547</v>
      </c>
      <c r="D167" s="184"/>
      <c r="E167" s="185">
        <v>180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374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86">
        <v>71</v>
      </c>
      <c r="B168" s="187" t="s">
        <v>548</v>
      </c>
      <c r="C168" s="194" t="s">
        <v>549</v>
      </c>
      <c r="D168" s="188" t="s">
        <v>462</v>
      </c>
      <c r="E168" s="189">
        <v>2</v>
      </c>
      <c r="F168" s="190"/>
      <c r="G168" s="191">
        <f>ROUND(E168*F168,2)</f>
        <v>0</v>
      </c>
      <c r="H168" s="190"/>
      <c r="I168" s="191">
        <f>ROUND(E168*H168,2)</f>
        <v>0</v>
      </c>
      <c r="J168" s="190"/>
      <c r="K168" s="191">
        <f>ROUND(E168*J168,2)</f>
        <v>0</v>
      </c>
      <c r="L168" s="191">
        <v>21</v>
      </c>
      <c r="M168" s="191">
        <f>G168*(1+L168/100)</f>
        <v>0</v>
      </c>
      <c r="N168" s="191">
        <v>0</v>
      </c>
      <c r="O168" s="191">
        <f>ROUND(E168*N168,2)</f>
        <v>0</v>
      </c>
      <c r="P168" s="191">
        <v>0</v>
      </c>
      <c r="Q168" s="191">
        <f>ROUND(E168*P168,2)</f>
        <v>0</v>
      </c>
      <c r="R168" s="191"/>
      <c r="S168" s="191" t="s">
        <v>310</v>
      </c>
      <c r="T168" s="192" t="s">
        <v>280</v>
      </c>
      <c r="U168" s="161">
        <v>0</v>
      </c>
      <c r="V168" s="161">
        <f>ROUND(E168*U168,2)</f>
        <v>0</v>
      </c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364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x14ac:dyDescent="0.2">
      <c r="A169" s="164" t="s">
        <v>274</v>
      </c>
      <c r="B169" s="165" t="s">
        <v>193</v>
      </c>
      <c r="C169" s="179" t="s">
        <v>194</v>
      </c>
      <c r="D169" s="166"/>
      <c r="E169" s="167"/>
      <c r="F169" s="168"/>
      <c r="G169" s="168">
        <f>SUMIF(AG170:AG170,"&lt;&gt;NOR",G170:G170)</f>
        <v>0</v>
      </c>
      <c r="H169" s="168"/>
      <c r="I169" s="168">
        <f>SUM(I170:I170)</f>
        <v>0</v>
      </c>
      <c r="J169" s="168"/>
      <c r="K169" s="168">
        <f>SUM(K170:K170)</f>
        <v>0</v>
      </c>
      <c r="L169" s="168"/>
      <c r="M169" s="168">
        <f>SUM(M170:M170)</f>
        <v>0</v>
      </c>
      <c r="N169" s="168"/>
      <c r="O169" s="168">
        <f>SUM(O170:O170)</f>
        <v>0</v>
      </c>
      <c r="P169" s="168"/>
      <c r="Q169" s="168">
        <f>SUM(Q170:Q170)</f>
        <v>0</v>
      </c>
      <c r="R169" s="168"/>
      <c r="S169" s="168"/>
      <c r="T169" s="169"/>
      <c r="U169" s="163"/>
      <c r="V169" s="163">
        <f>SUM(V170:V170)</f>
        <v>12.3</v>
      </c>
      <c r="W169" s="163"/>
      <c r="AG169" t="s">
        <v>275</v>
      </c>
    </row>
    <row r="170" spans="1:60" outlineLevel="1" x14ac:dyDescent="0.2">
      <c r="A170" s="186">
        <v>72</v>
      </c>
      <c r="B170" s="187" t="s">
        <v>550</v>
      </c>
      <c r="C170" s="194" t="s">
        <v>551</v>
      </c>
      <c r="D170" s="188" t="s">
        <v>552</v>
      </c>
      <c r="E170" s="189">
        <v>3.0808</v>
      </c>
      <c r="F170" s="190"/>
      <c r="G170" s="191">
        <f>ROUND(E170*F170,2)</f>
        <v>0</v>
      </c>
      <c r="H170" s="190"/>
      <c r="I170" s="191">
        <f>ROUND(E170*H170,2)</f>
        <v>0</v>
      </c>
      <c r="J170" s="190"/>
      <c r="K170" s="191">
        <f>ROUND(E170*J170,2)</f>
        <v>0</v>
      </c>
      <c r="L170" s="191">
        <v>21</v>
      </c>
      <c r="M170" s="191">
        <f>G170*(1+L170/100)</f>
        <v>0</v>
      </c>
      <c r="N170" s="191">
        <v>0</v>
      </c>
      <c r="O170" s="191">
        <f>ROUND(E170*N170,2)</f>
        <v>0</v>
      </c>
      <c r="P170" s="191">
        <v>0</v>
      </c>
      <c r="Q170" s="191">
        <f>ROUND(E170*P170,2)</f>
        <v>0</v>
      </c>
      <c r="R170" s="191"/>
      <c r="S170" s="191" t="s">
        <v>279</v>
      </c>
      <c r="T170" s="192" t="s">
        <v>279</v>
      </c>
      <c r="U170" s="161">
        <v>3.9910000000000001</v>
      </c>
      <c r="V170" s="161">
        <f>ROUND(E170*U170,2)</f>
        <v>12.3</v>
      </c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553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x14ac:dyDescent="0.2">
      <c r="A171" s="164" t="s">
        <v>274</v>
      </c>
      <c r="B171" s="165" t="s">
        <v>195</v>
      </c>
      <c r="C171" s="179" t="s">
        <v>196</v>
      </c>
      <c r="D171" s="166"/>
      <c r="E171" s="167"/>
      <c r="F171" s="168"/>
      <c r="G171" s="168">
        <f>SUMIF(AG172:AG175,"&lt;&gt;NOR",G172:G175)</f>
        <v>0</v>
      </c>
      <c r="H171" s="168"/>
      <c r="I171" s="168">
        <f>SUM(I172:I175)</f>
        <v>0</v>
      </c>
      <c r="J171" s="168"/>
      <c r="K171" s="168">
        <f>SUM(K172:K175)</f>
        <v>0</v>
      </c>
      <c r="L171" s="168"/>
      <c r="M171" s="168">
        <f>SUM(M172:M175)</f>
        <v>0</v>
      </c>
      <c r="N171" s="168"/>
      <c r="O171" s="168">
        <f>SUM(O172:O175)</f>
        <v>7.0000000000000007E-2</v>
      </c>
      <c r="P171" s="168"/>
      <c r="Q171" s="168">
        <f>SUM(Q172:Q175)</f>
        <v>0</v>
      </c>
      <c r="R171" s="168"/>
      <c r="S171" s="168"/>
      <c r="T171" s="169"/>
      <c r="U171" s="163"/>
      <c r="V171" s="163">
        <f>SUM(V172:V175)</f>
        <v>0</v>
      </c>
      <c r="W171" s="163"/>
      <c r="AG171" t="s">
        <v>275</v>
      </c>
    </row>
    <row r="172" spans="1:60" ht="33.75" outlineLevel="1" x14ac:dyDescent="0.2">
      <c r="A172" s="170">
        <v>73</v>
      </c>
      <c r="B172" s="171" t="s">
        <v>554</v>
      </c>
      <c r="C172" s="180" t="s">
        <v>555</v>
      </c>
      <c r="D172" s="172" t="s">
        <v>363</v>
      </c>
      <c r="E172" s="173">
        <v>10.199999999999999</v>
      </c>
      <c r="F172" s="174"/>
      <c r="G172" s="175">
        <f>ROUND(E172*F172,2)</f>
        <v>0</v>
      </c>
      <c r="H172" s="174"/>
      <c r="I172" s="175">
        <f>ROUND(E172*H172,2)</f>
        <v>0</v>
      </c>
      <c r="J172" s="174"/>
      <c r="K172" s="175">
        <f>ROUND(E172*J172,2)</f>
        <v>0</v>
      </c>
      <c r="L172" s="175">
        <v>21</v>
      </c>
      <c r="M172" s="175">
        <f>G172*(1+L172/100)</f>
        <v>0</v>
      </c>
      <c r="N172" s="175">
        <v>6.62E-3</v>
      </c>
      <c r="O172" s="175">
        <f>ROUND(E172*N172,2)</f>
        <v>7.0000000000000007E-2</v>
      </c>
      <c r="P172" s="175">
        <v>0</v>
      </c>
      <c r="Q172" s="175">
        <f>ROUND(E172*P172,2)</f>
        <v>0</v>
      </c>
      <c r="R172" s="175" t="s">
        <v>556</v>
      </c>
      <c r="S172" s="175" t="s">
        <v>279</v>
      </c>
      <c r="T172" s="176" t="s">
        <v>279</v>
      </c>
      <c r="U172" s="161">
        <v>0</v>
      </c>
      <c r="V172" s="161">
        <f>ROUND(E172*U172,2)</f>
        <v>0</v>
      </c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557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193" t="s">
        <v>558</v>
      </c>
      <c r="D173" s="184"/>
      <c r="E173" s="185">
        <v>4.5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374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3" t="s">
        <v>559</v>
      </c>
      <c r="D174" s="184"/>
      <c r="E174" s="185">
        <v>2.25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374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93" t="s">
        <v>560</v>
      </c>
      <c r="D175" s="184"/>
      <c r="E175" s="185">
        <v>3.45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374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164" t="s">
        <v>274</v>
      </c>
      <c r="B176" s="165" t="s">
        <v>243</v>
      </c>
      <c r="C176" s="179" t="s">
        <v>244</v>
      </c>
      <c r="D176" s="166"/>
      <c r="E176" s="167"/>
      <c r="F176" s="168"/>
      <c r="G176" s="168">
        <f>SUMIF(AG177:AG181,"&lt;&gt;NOR",G177:G181)</f>
        <v>0</v>
      </c>
      <c r="H176" s="168"/>
      <c r="I176" s="168">
        <f>SUM(I177:I181)</f>
        <v>0</v>
      </c>
      <c r="J176" s="168"/>
      <c r="K176" s="168">
        <f>SUM(K177:K181)</f>
        <v>0</v>
      </c>
      <c r="L176" s="168"/>
      <c r="M176" s="168">
        <f>SUM(M177:M181)</f>
        <v>0</v>
      </c>
      <c r="N176" s="168"/>
      <c r="O176" s="168">
        <f>SUM(O177:O181)</f>
        <v>0</v>
      </c>
      <c r="P176" s="168"/>
      <c r="Q176" s="168">
        <f>SUM(Q177:Q181)</f>
        <v>0</v>
      </c>
      <c r="R176" s="168"/>
      <c r="S176" s="168"/>
      <c r="T176" s="169"/>
      <c r="U176" s="163"/>
      <c r="V176" s="163">
        <f>SUM(V177:V181)</f>
        <v>2624.95</v>
      </c>
      <c r="W176" s="163"/>
      <c r="AG176" t="s">
        <v>275</v>
      </c>
    </row>
    <row r="177" spans="1:60" outlineLevel="1" x14ac:dyDescent="0.2">
      <c r="A177" s="170">
        <v>74</v>
      </c>
      <c r="B177" s="171" t="s">
        <v>561</v>
      </c>
      <c r="C177" s="180" t="s">
        <v>562</v>
      </c>
      <c r="D177" s="172" t="s">
        <v>552</v>
      </c>
      <c r="E177" s="173">
        <v>5357.0460000000003</v>
      </c>
      <c r="F177" s="174"/>
      <c r="G177" s="175">
        <f>ROUND(E177*F177,2)</f>
        <v>0</v>
      </c>
      <c r="H177" s="174"/>
      <c r="I177" s="175">
        <f>ROUND(E177*H177,2)</f>
        <v>0</v>
      </c>
      <c r="J177" s="174"/>
      <c r="K177" s="175">
        <f>ROUND(E177*J177,2)</f>
        <v>0</v>
      </c>
      <c r="L177" s="175">
        <v>21</v>
      </c>
      <c r="M177" s="175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5" t="s">
        <v>563</v>
      </c>
      <c r="S177" s="175" t="s">
        <v>279</v>
      </c>
      <c r="T177" s="176" t="s">
        <v>279</v>
      </c>
      <c r="U177" s="161">
        <v>0.49</v>
      </c>
      <c r="V177" s="161">
        <f>ROUND(E177*U177,2)</f>
        <v>2624.95</v>
      </c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564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48" t="s">
        <v>565</v>
      </c>
      <c r="D178" s="249"/>
      <c r="E178" s="249"/>
      <c r="F178" s="249"/>
      <c r="G178" s="249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283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86">
        <v>75</v>
      </c>
      <c r="B179" s="187" t="s">
        <v>566</v>
      </c>
      <c r="C179" s="194" t="s">
        <v>567</v>
      </c>
      <c r="D179" s="188" t="s">
        <v>552</v>
      </c>
      <c r="E179" s="189">
        <v>74998.644</v>
      </c>
      <c r="F179" s="190"/>
      <c r="G179" s="191">
        <f>ROUND(E179*F179,2)</f>
        <v>0</v>
      </c>
      <c r="H179" s="190"/>
      <c r="I179" s="191">
        <f>ROUND(E179*H179,2)</f>
        <v>0</v>
      </c>
      <c r="J179" s="190"/>
      <c r="K179" s="191">
        <f>ROUND(E179*J179,2)</f>
        <v>0</v>
      </c>
      <c r="L179" s="191">
        <v>21</v>
      </c>
      <c r="M179" s="191">
        <f>G179*(1+L179/100)</f>
        <v>0</v>
      </c>
      <c r="N179" s="191">
        <v>0</v>
      </c>
      <c r="O179" s="191">
        <f>ROUND(E179*N179,2)</f>
        <v>0</v>
      </c>
      <c r="P179" s="191">
        <v>0</v>
      </c>
      <c r="Q179" s="191">
        <f>ROUND(E179*P179,2)</f>
        <v>0</v>
      </c>
      <c r="R179" s="191" t="s">
        <v>563</v>
      </c>
      <c r="S179" s="191" t="s">
        <v>279</v>
      </c>
      <c r="T179" s="192" t="s">
        <v>280</v>
      </c>
      <c r="U179" s="161">
        <v>0</v>
      </c>
      <c r="V179" s="161">
        <f>ROUND(E179*U179,2)</f>
        <v>0</v>
      </c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564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0">
        <v>76</v>
      </c>
      <c r="B180" s="171" t="s">
        <v>568</v>
      </c>
      <c r="C180" s="180" t="s">
        <v>569</v>
      </c>
      <c r="D180" s="172" t="s">
        <v>552</v>
      </c>
      <c r="E180" s="173">
        <v>5357.0460000000003</v>
      </c>
      <c r="F180" s="174"/>
      <c r="G180" s="175">
        <f>ROUND(E180*F180,2)</f>
        <v>0</v>
      </c>
      <c r="H180" s="174"/>
      <c r="I180" s="175">
        <f>ROUND(E180*H180,2)</f>
        <v>0</v>
      </c>
      <c r="J180" s="174"/>
      <c r="K180" s="175">
        <f>ROUND(E180*J180,2)</f>
        <v>0</v>
      </c>
      <c r="L180" s="175">
        <v>21</v>
      </c>
      <c r="M180" s="175">
        <f>G180*(1+L180/100)</f>
        <v>0</v>
      </c>
      <c r="N180" s="175">
        <v>0</v>
      </c>
      <c r="O180" s="175">
        <f>ROUND(E180*N180,2)</f>
        <v>0</v>
      </c>
      <c r="P180" s="175">
        <v>0</v>
      </c>
      <c r="Q180" s="175">
        <f>ROUND(E180*P180,2)</f>
        <v>0</v>
      </c>
      <c r="R180" s="175" t="s">
        <v>563</v>
      </c>
      <c r="S180" s="175" t="s">
        <v>279</v>
      </c>
      <c r="T180" s="176" t="s">
        <v>280</v>
      </c>
      <c r="U180" s="161">
        <v>0</v>
      </c>
      <c r="V180" s="161">
        <f>ROUND(E180*U180,2)</f>
        <v>0</v>
      </c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564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48" t="s">
        <v>570</v>
      </c>
      <c r="D181" s="249"/>
      <c r="E181" s="249"/>
      <c r="F181" s="249"/>
      <c r="G181" s="249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283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5"/>
      <c r="B182" s="6"/>
      <c r="C182" s="181"/>
      <c r="D182" s="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AE182">
        <v>15</v>
      </c>
      <c r="AF182">
        <v>21</v>
      </c>
    </row>
    <row r="183" spans="1:60" x14ac:dyDescent="0.2">
      <c r="A183" s="154"/>
      <c r="B183" s="155" t="s">
        <v>29</v>
      </c>
      <c r="C183" s="182"/>
      <c r="D183" s="156"/>
      <c r="E183" s="157"/>
      <c r="F183" s="157"/>
      <c r="G183" s="178">
        <f>G8+G13+G101+G107+G139+G169+G171+G176</f>
        <v>0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AE183">
        <f>SUMIF(L7:L181,AE182,G7:G181)</f>
        <v>0</v>
      </c>
      <c r="AF183">
        <f>SUMIF(L7:L181,AF182,G7:G181)</f>
        <v>0</v>
      </c>
      <c r="AG183" t="s">
        <v>355</v>
      </c>
    </row>
    <row r="184" spans="1:60" x14ac:dyDescent="0.2">
      <c r="A184" s="259" t="s">
        <v>571</v>
      </c>
      <c r="B184" s="259"/>
      <c r="C184" s="181"/>
      <c r="D184" s="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60" x14ac:dyDescent="0.2">
      <c r="A185" s="5"/>
      <c r="B185" s="6" t="s">
        <v>572</v>
      </c>
      <c r="C185" s="181" t="s">
        <v>573</v>
      </c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G185" t="s">
        <v>574</v>
      </c>
    </row>
    <row r="186" spans="1:60" x14ac:dyDescent="0.2">
      <c r="A186" s="5"/>
      <c r="B186" s="6" t="s">
        <v>575</v>
      </c>
      <c r="C186" s="181" t="s">
        <v>576</v>
      </c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G186" t="s">
        <v>577</v>
      </c>
    </row>
    <row r="187" spans="1:60" x14ac:dyDescent="0.2">
      <c r="A187" s="5"/>
      <c r="B187" s="6"/>
      <c r="C187" s="181" t="s">
        <v>578</v>
      </c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G187" t="s">
        <v>579</v>
      </c>
    </row>
    <row r="188" spans="1:60" x14ac:dyDescent="0.2">
      <c r="A188" s="5"/>
      <c r="B188" s="6"/>
      <c r="C188" s="181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60" x14ac:dyDescent="0.2">
      <c r="C189" s="183"/>
      <c r="D189" s="142"/>
      <c r="AG189" t="s">
        <v>359</v>
      </c>
    </row>
    <row r="190" spans="1:60" x14ac:dyDescent="0.2">
      <c r="D190" s="142"/>
    </row>
    <row r="191" spans="1:60" x14ac:dyDescent="0.2">
      <c r="D191" s="142"/>
    </row>
    <row r="192" spans="1:60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67">
    <mergeCell ref="A1:G1"/>
    <mergeCell ref="C2:G2"/>
    <mergeCell ref="C3:G3"/>
    <mergeCell ref="C4:G4"/>
    <mergeCell ref="A184:B184"/>
    <mergeCell ref="C10:G10"/>
    <mergeCell ref="C12:G12"/>
    <mergeCell ref="C15:G15"/>
    <mergeCell ref="C18:G18"/>
    <mergeCell ref="C21:G21"/>
    <mergeCell ref="C47:G47"/>
    <mergeCell ref="C23:G23"/>
    <mergeCell ref="C25:G25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71:G71"/>
    <mergeCell ref="C49:G49"/>
    <mergeCell ref="C51:G51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C95:G95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91:G91"/>
    <mergeCell ref="C93:G93"/>
    <mergeCell ref="C149:G149"/>
    <mergeCell ref="C103:G103"/>
    <mergeCell ref="C109:G109"/>
    <mergeCell ref="C111:G111"/>
    <mergeCell ref="C121:G121"/>
    <mergeCell ref="C123:G123"/>
    <mergeCell ref="C126:G126"/>
    <mergeCell ref="C134:G134"/>
    <mergeCell ref="C136:G136"/>
    <mergeCell ref="C138:G138"/>
    <mergeCell ref="C145:G145"/>
    <mergeCell ref="C146:G146"/>
    <mergeCell ref="C165:G165"/>
    <mergeCell ref="C178:G178"/>
    <mergeCell ref="C181:G181"/>
    <mergeCell ref="C150:G150"/>
    <mergeCell ref="C154:G154"/>
    <mergeCell ref="C155:G155"/>
    <mergeCell ref="C159:G159"/>
    <mergeCell ref="C160:G160"/>
    <mergeCell ref="C164:G16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63</v>
      </c>
      <c r="C4" s="254" t="s">
        <v>64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SUMIF(AG9:AG181,"&lt;&gt;NOR",G9:G181)</f>
        <v>0</v>
      </c>
      <c r="H8" s="168"/>
      <c r="I8" s="168">
        <f>SUM(I9:I181)</f>
        <v>0</v>
      </c>
      <c r="J8" s="168"/>
      <c r="K8" s="168">
        <f>SUM(K9:K181)</f>
        <v>0</v>
      </c>
      <c r="L8" s="168"/>
      <c r="M8" s="168">
        <f>SUM(M9:M181)</f>
        <v>0</v>
      </c>
      <c r="N8" s="168"/>
      <c r="O8" s="168">
        <f>SUM(O9:O181)</f>
        <v>0</v>
      </c>
      <c r="P8" s="168"/>
      <c r="Q8" s="168">
        <f>SUM(Q9:Q181)</f>
        <v>0</v>
      </c>
      <c r="R8" s="168"/>
      <c r="S8" s="168"/>
      <c r="T8" s="169"/>
      <c r="U8" s="163"/>
      <c r="V8" s="163">
        <f>SUM(V9:V181)</f>
        <v>6379.9500000000007</v>
      </c>
      <c r="W8" s="163"/>
      <c r="AG8" t="s">
        <v>275</v>
      </c>
    </row>
    <row r="9" spans="1:60" ht="22.5" outlineLevel="1" x14ac:dyDescent="0.2">
      <c r="A9" s="170">
        <v>1</v>
      </c>
      <c r="B9" s="171" t="s">
        <v>580</v>
      </c>
      <c r="C9" s="180" t="s">
        <v>581</v>
      </c>
      <c r="D9" s="172" t="s">
        <v>582</v>
      </c>
      <c r="E9" s="173">
        <v>960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0.20300000000000001</v>
      </c>
      <c r="V9" s="161">
        <f>ROUND(E9*U9,2)</f>
        <v>194.88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583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na vzdálenost (výšku) od hladiny vody v jímce po výšku roviny proložené osou nejvyššího bodu výtlačného potrubí, odpadní potrubí v délce do 20 m,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584</v>
      </c>
      <c r="D11" s="184"/>
      <c r="E11" s="185">
        <v>960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0">
        <v>2</v>
      </c>
      <c r="B12" s="171" t="s">
        <v>585</v>
      </c>
      <c r="C12" s="180" t="s">
        <v>586</v>
      </c>
      <c r="D12" s="172" t="s">
        <v>587</v>
      </c>
      <c r="E12" s="173">
        <v>60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 t="s">
        <v>370</v>
      </c>
      <c r="S12" s="175" t="s">
        <v>279</v>
      </c>
      <c r="T12" s="176" t="s">
        <v>279</v>
      </c>
      <c r="U12" s="161">
        <v>0</v>
      </c>
      <c r="V12" s="161">
        <f>ROUND(E12*U12,2)</f>
        <v>0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364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58"/>
      <c r="B13" s="159"/>
      <c r="C13" s="257" t="s">
        <v>588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7" t="str">
        <f>C13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3" t="s">
        <v>589</v>
      </c>
      <c r="D14" s="184"/>
      <c r="E14" s="185">
        <v>60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3</v>
      </c>
      <c r="B15" s="171" t="s">
        <v>590</v>
      </c>
      <c r="C15" s="180" t="s">
        <v>591</v>
      </c>
      <c r="D15" s="172" t="s">
        <v>471</v>
      </c>
      <c r="E15" s="173">
        <v>10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370</v>
      </c>
      <c r="S15" s="175" t="s">
        <v>279</v>
      </c>
      <c r="T15" s="176" t="s">
        <v>279</v>
      </c>
      <c r="U15" s="161">
        <v>4.4450000000000003</v>
      </c>
      <c r="V15" s="161">
        <f>ROUND(E15*U15,2)</f>
        <v>44.45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502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3" t="s">
        <v>592</v>
      </c>
      <c r="D17" s="184"/>
      <c r="E17" s="185">
        <v>10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4</v>
      </c>
      <c r="B18" s="171" t="s">
        <v>500</v>
      </c>
      <c r="C18" s="180" t="s">
        <v>501</v>
      </c>
      <c r="D18" s="172" t="s">
        <v>471</v>
      </c>
      <c r="E18" s="173">
        <v>80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370</v>
      </c>
      <c r="S18" s="175" t="s">
        <v>279</v>
      </c>
      <c r="T18" s="176" t="s">
        <v>279</v>
      </c>
      <c r="U18" s="161">
        <v>18.216000000000001</v>
      </c>
      <c r="V18" s="161">
        <f>ROUND(E18*U18,2)</f>
        <v>1457.28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364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502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3" t="s">
        <v>593</v>
      </c>
      <c r="D20" s="184"/>
      <c r="E20" s="185">
        <v>80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0">
        <v>5</v>
      </c>
      <c r="B21" s="171" t="s">
        <v>504</v>
      </c>
      <c r="C21" s="180" t="s">
        <v>505</v>
      </c>
      <c r="D21" s="172" t="s">
        <v>471</v>
      </c>
      <c r="E21" s="173">
        <v>10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370</v>
      </c>
      <c r="S21" s="175" t="s">
        <v>279</v>
      </c>
      <c r="T21" s="176" t="s">
        <v>279</v>
      </c>
      <c r="U21" s="161">
        <v>30.439</v>
      </c>
      <c r="V21" s="161">
        <f>ROUND(E21*U21,2)</f>
        <v>304.39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364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7" t="s">
        <v>502</v>
      </c>
      <c r="D22" s="258"/>
      <c r="E22" s="258"/>
      <c r="F22" s="258"/>
      <c r="G22" s="258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3" t="s">
        <v>592</v>
      </c>
      <c r="D23" s="184"/>
      <c r="E23" s="185">
        <v>10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374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0">
        <v>6</v>
      </c>
      <c r="B24" s="171" t="s">
        <v>594</v>
      </c>
      <c r="C24" s="180" t="s">
        <v>595</v>
      </c>
      <c r="D24" s="172" t="s">
        <v>471</v>
      </c>
      <c r="E24" s="173">
        <v>9930.7307500000006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370</v>
      </c>
      <c r="S24" s="175" t="s">
        <v>279</v>
      </c>
      <c r="T24" s="176" t="s">
        <v>279</v>
      </c>
      <c r="U24" s="161">
        <v>0.1</v>
      </c>
      <c r="V24" s="161">
        <f>ROUND(E24*U24,2)</f>
        <v>993.07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364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33.75" outlineLevel="1" x14ac:dyDescent="0.2">
      <c r="A25" s="158"/>
      <c r="B25" s="159"/>
      <c r="C25" s="257" t="s">
        <v>596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7" t="str">
        <f>C25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3" t="s">
        <v>597</v>
      </c>
      <c r="D26" s="184"/>
      <c r="E26" s="185">
        <v>91.063500000000005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374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598</v>
      </c>
      <c r="D27" s="184"/>
      <c r="E27" s="185">
        <v>79.519499999999994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599</v>
      </c>
      <c r="D28" s="184"/>
      <c r="E28" s="185">
        <v>88.974999999999994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600</v>
      </c>
      <c r="D29" s="184"/>
      <c r="E29" s="185">
        <v>95.5505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3" t="s">
        <v>601</v>
      </c>
      <c r="D30" s="184"/>
      <c r="E30" s="185">
        <v>97.786500000000004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374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3" t="s">
        <v>602</v>
      </c>
      <c r="D31" s="184"/>
      <c r="E31" s="185">
        <v>6.0187499999999998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3" t="s">
        <v>603</v>
      </c>
      <c r="D32" s="184"/>
      <c r="E32" s="185">
        <v>20.33625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374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3" t="s">
        <v>604</v>
      </c>
      <c r="D33" s="184"/>
      <c r="E33" s="185">
        <v>7.9364999999999997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374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3" t="s">
        <v>605</v>
      </c>
      <c r="D34" s="184"/>
      <c r="E34" s="185">
        <v>10.516500000000001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374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3" t="s">
        <v>606</v>
      </c>
      <c r="D35" s="184"/>
      <c r="E35" s="185">
        <v>16.2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374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3" t="s">
        <v>607</v>
      </c>
      <c r="D36" s="184"/>
      <c r="E36" s="185">
        <v>23.895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374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193" t="s">
        <v>608</v>
      </c>
      <c r="D37" s="184"/>
      <c r="E37" s="185">
        <v>31.657499999999999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374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8" t="s">
        <v>609</v>
      </c>
      <c r="D38" s="195"/>
      <c r="E38" s="196">
        <v>569.45550000000003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374</v>
      </c>
      <c r="AH38" s="151">
        <v>1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3" t="s">
        <v>610</v>
      </c>
      <c r="D39" s="184"/>
      <c r="E39" s="185">
        <v>83.564999999999998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374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8" t="s">
        <v>609</v>
      </c>
      <c r="D40" s="195"/>
      <c r="E40" s="196">
        <v>83.564999999999998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374</v>
      </c>
      <c r="AH40" s="151">
        <v>1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611</v>
      </c>
      <c r="D41" s="184"/>
      <c r="E41" s="185">
        <v>92.767499999999998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374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612</v>
      </c>
      <c r="D42" s="184"/>
      <c r="E42" s="185">
        <v>4.4550000000000001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3" t="s">
        <v>613</v>
      </c>
      <c r="D43" s="184"/>
      <c r="E43" s="185">
        <v>20.193750000000001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8" t="s">
        <v>609</v>
      </c>
      <c r="D44" s="195"/>
      <c r="E44" s="196">
        <v>117.41625000000001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>
        <v>1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3" t="s">
        <v>614</v>
      </c>
      <c r="D45" s="184"/>
      <c r="E45" s="185">
        <v>109.824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615</v>
      </c>
      <c r="D46" s="184"/>
      <c r="E46" s="185">
        <v>9.2880000000000003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616</v>
      </c>
      <c r="D47" s="184"/>
      <c r="E47" s="185">
        <v>34.137999999999998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8" t="s">
        <v>609</v>
      </c>
      <c r="D48" s="195"/>
      <c r="E48" s="196">
        <v>153.25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>
        <v>1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3" t="s">
        <v>617</v>
      </c>
      <c r="D49" s="184"/>
      <c r="E49" s="185">
        <v>32.926250000000003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374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3" t="s">
        <v>618</v>
      </c>
      <c r="D50" s="184"/>
      <c r="E50" s="185">
        <v>11.826000000000001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374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8" t="s">
        <v>609</v>
      </c>
      <c r="D51" s="195"/>
      <c r="E51" s="196">
        <v>44.752249999999997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374</v>
      </c>
      <c r="AH51" s="151">
        <v>1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33.75" outlineLevel="1" x14ac:dyDescent="0.2">
      <c r="A52" s="158"/>
      <c r="B52" s="159"/>
      <c r="C52" s="193" t="s">
        <v>619</v>
      </c>
      <c r="D52" s="184"/>
      <c r="E52" s="185">
        <v>3403.9162500000002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374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3" t="s">
        <v>620</v>
      </c>
      <c r="D53" s="184"/>
      <c r="E53" s="185">
        <v>167.71556000000001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374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3" t="s">
        <v>621</v>
      </c>
      <c r="D54" s="184"/>
      <c r="E54" s="185">
        <v>310.23437999999999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374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3" t="s">
        <v>622</v>
      </c>
      <c r="D55" s="184"/>
      <c r="E55" s="185">
        <v>144.34200000000001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374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3" t="s">
        <v>623</v>
      </c>
      <c r="D56" s="184"/>
      <c r="E56" s="185">
        <v>9.6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374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8" t="s">
        <v>609</v>
      </c>
      <c r="D57" s="195"/>
      <c r="E57" s="196">
        <v>4035.8081900000002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374</v>
      </c>
      <c r="AH57" s="151">
        <v>1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3" t="s">
        <v>624</v>
      </c>
      <c r="D58" s="184"/>
      <c r="E58" s="185">
        <v>25.44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374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3" t="s">
        <v>625</v>
      </c>
      <c r="D59" s="184"/>
      <c r="E59" s="185">
        <v>25.714500000000001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374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3" t="s">
        <v>626</v>
      </c>
      <c r="D60" s="184"/>
      <c r="E60" s="185">
        <v>25.574999999999999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3" t="s">
        <v>627</v>
      </c>
      <c r="D61" s="184"/>
      <c r="E61" s="185">
        <v>164.45887999999999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374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3" t="s">
        <v>628</v>
      </c>
      <c r="D62" s="184"/>
      <c r="E62" s="185">
        <v>11.067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374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3" t="s">
        <v>629</v>
      </c>
      <c r="D63" s="184"/>
      <c r="E63" s="185">
        <v>52.08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374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8" t="s">
        <v>609</v>
      </c>
      <c r="D64" s="195"/>
      <c r="E64" s="196">
        <v>304.33537999999999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374</v>
      </c>
      <c r="AH64" s="151">
        <v>1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193" t="s">
        <v>630</v>
      </c>
      <c r="D65" s="184"/>
      <c r="E65" s="185">
        <v>2796.5981299999999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374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3" t="s">
        <v>631</v>
      </c>
      <c r="D66" s="184"/>
      <c r="E66" s="185">
        <v>230.1885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374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3" t="s">
        <v>632</v>
      </c>
      <c r="D67" s="184"/>
      <c r="E67" s="185">
        <v>458.01875000000001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374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3" t="s">
        <v>633</v>
      </c>
      <c r="D68" s="184"/>
      <c r="E68" s="185">
        <v>116.88818999999999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374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3" t="s">
        <v>634</v>
      </c>
      <c r="D69" s="184"/>
      <c r="E69" s="185">
        <v>21.068100000000001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374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3" t="s">
        <v>635</v>
      </c>
      <c r="D70" s="184"/>
      <c r="E70" s="185">
        <v>6.1256300000000001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374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3" t="s">
        <v>636</v>
      </c>
      <c r="D71" s="184"/>
      <c r="E71" s="185">
        <v>214.34375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374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3" t="s">
        <v>637</v>
      </c>
      <c r="D72" s="184"/>
      <c r="E72" s="185">
        <v>32.723999999999997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374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93" t="s">
        <v>638</v>
      </c>
      <c r="D73" s="184"/>
      <c r="E73" s="185">
        <v>1.2250000000000001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374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198" t="s">
        <v>609</v>
      </c>
      <c r="D74" s="195"/>
      <c r="E74" s="196">
        <v>3877.1800400000002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374</v>
      </c>
      <c r="AH74" s="151">
        <v>1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3" t="s">
        <v>639</v>
      </c>
      <c r="D75" s="184"/>
      <c r="E75" s="185">
        <v>2.1850000000000001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374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3" t="s">
        <v>640</v>
      </c>
      <c r="D76" s="184"/>
      <c r="E76" s="185">
        <v>43.391249999999999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374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641</v>
      </c>
      <c r="D77" s="184"/>
      <c r="E77" s="185">
        <v>65.834999999999994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374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3" t="s">
        <v>642</v>
      </c>
      <c r="D78" s="184"/>
      <c r="E78" s="185">
        <v>0.71250000000000002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374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8" t="s">
        <v>609</v>
      </c>
      <c r="D79" s="195"/>
      <c r="E79" s="196">
        <v>112.12375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374</v>
      </c>
      <c r="AH79" s="151">
        <v>1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3" t="s">
        <v>643</v>
      </c>
      <c r="D80" s="184"/>
      <c r="E80" s="185">
        <v>5.32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374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3" t="s">
        <v>644</v>
      </c>
      <c r="D81" s="184"/>
      <c r="E81" s="185">
        <v>6.0467500000000003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374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98" t="s">
        <v>609</v>
      </c>
      <c r="D82" s="195"/>
      <c r="E82" s="196">
        <v>11.36675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374</v>
      </c>
      <c r="AH82" s="151">
        <v>1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3" t="s">
        <v>645</v>
      </c>
      <c r="D83" s="184"/>
      <c r="E83" s="185">
        <v>69.882750000000001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374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3" t="s">
        <v>646</v>
      </c>
      <c r="D84" s="184"/>
      <c r="E84" s="185">
        <v>1.5125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374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3" t="s">
        <v>647</v>
      </c>
      <c r="D85" s="184"/>
      <c r="E85" s="185">
        <v>4.5999999999999999E-2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374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8" t="s">
        <v>609</v>
      </c>
      <c r="D86" s="195"/>
      <c r="E86" s="196">
        <v>71.441249999999997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374</v>
      </c>
      <c r="AH86" s="151">
        <v>1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3" t="s">
        <v>648</v>
      </c>
      <c r="D87" s="184"/>
      <c r="E87" s="185">
        <v>52.02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374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8" t="s">
        <v>609</v>
      </c>
      <c r="D88" s="195"/>
      <c r="E88" s="196">
        <v>52.02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374</v>
      </c>
      <c r="AH88" s="151">
        <v>1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3" t="s">
        <v>649</v>
      </c>
      <c r="D89" s="184"/>
      <c r="E89" s="185">
        <v>13.78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374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3" t="s">
        <v>650</v>
      </c>
      <c r="D90" s="184"/>
      <c r="E90" s="185">
        <v>2.2499999999999999E-2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374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8" t="s">
        <v>609</v>
      </c>
      <c r="D91" s="195"/>
      <c r="E91" s="196">
        <v>13.8025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374</v>
      </c>
      <c r="AH91" s="151">
        <v>1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3" t="s">
        <v>651</v>
      </c>
      <c r="D92" s="184"/>
      <c r="E92" s="185">
        <v>8.3849999999999998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374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3" t="s">
        <v>652</v>
      </c>
      <c r="D93" s="184"/>
      <c r="E93" s="185">
        <v>21.45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374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8" t="s">
        <v>609</v>
      </c>
      <c r="D94" s="195"/>
      <c r="E94" s="196">
        <v>29.835000000000001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374</v>
      </c>
      <c r="AH94" s="151">
        <v>1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3" t="s">
        <v>653</v>
      </c>
      <c r="D95" s="184"/>
      <c r="E95" s="185">
        <v>90.261499999999998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374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3" t="s">
        <v>654</v>
      </c>
      <c r="D96" s="184"/>
      <c r="E96" s="185">
        <v>4.7958800000000004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374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3" t="s">
        <v>655</v>
      </c>
      <c r="D97" s="184"/>
      <c r="E97" s="185">
        <v>2.2706900000000001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374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3" t="s">
        <v>656</v>
      </c>
      <c r="D98" s="184"/>
      <c r="E98" s="185">
        <v>8.4027100000000008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374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8" t="s">
        <v>609</v>
      </c>
      <c r="D99" s="195"/>
      <c r="E99" s="196">
        <v>105.73078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374</v>
      </c>
      <c r="AH99" s="151">
        <v>1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3" t="s">
        <v>657</v>
      </c>
      <c r="D100" s="184"/>
      <c r="E100" s="185">
        <v>222.39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374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3" t="s">
        <v>658</v>
      </c>
      <c r="D101" s="184"/>
      <c r="E101" s="185">
        <v>0.27256000000000002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374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659</v>
      </c>
      <c r="D102" s="184"/>
      <c r="E102" s="185">
        <v>2.2687499999999998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374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3" t="s">
        <v>660</v>
      </c>
      <c r="D103" s="184"/>
      <c r="E103" s="185">
        <v>9.702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374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3" t="s">
        <v>661</v>
      </c>
      <c r="D104" s="184"/>
      <c r="E104" s="185">
        <v>6.12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374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3" t="s">
        <v>662</v>
      </c>
      <c r="D105" s="184"/>
      <c r="E105" s="185">
        <v>9.8000000000000007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374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3" t="s">
        <v>663</v>
      </c>
      <c r="D106" s="184"/>
      <c r="E106" s="185">
        <v>12.474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374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8" t="s">
        <v>609</v>
      </c>
      <c r="D107" s="195"/>
      <c r="E107" s="196">
        <v>263.02731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374</v>
      </c>
      <c r="AH107" s="151">
        <v>1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3" t="s">
        <v>664</v>
      </c>
      <c r="D108" s="184"/>
      <c r="E108" s="185">
        <v>43.47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374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93" t="s">
        <v>665</v>
      </c>
      <c r="D109" s="184"/>
      <c r="E109" s="185">
        <v>0.59399999999999997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374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3" t="s">
        <v>666</v>
      </c>
      <c r="D110" s="184"/>
      <c r="E110" s="185">
        <v>41.556809999999999</v>
      </c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374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8" t="s">
        <v>609</v>
      </c>
      <c r="D111" s="195"/>
      <c r="E111" s="196">
        <v>85.620810000000006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374</v>
      </c>
      <c r="AH111" s="151">
        <v>1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0">
        <v>7</v>
      </c>
      <c r="B112" s="171" t="s">
        <v>667</v>
      </c>
      <c r="C112" s="180" t="s">
        <v>668</v>
      </c>
      <c r="D112" s="172" t="s">
        <v>471</v>
      </c>
      <c r="E112" s="173">
        <v>4965.3653800000002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5" t="s">
        <v>370</v>
      </c>
      <c r="S112" s="175" t="s">
        <v>279</v>
      </c>
      <c r="T112" s="176" t="s">
        <v>279</v>
      </c>
      <c r="U112" s="161">
        <v>4.3099999999999999E-2</v>
      </c>
      <c r="V112" s="161">
        <f>ROUND(E112*U112,2)</f>
        <v>214.01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33.75" outlineLevel="1" x14ac:dyDescent="0.2">
      <c r="A113" s="158"/>
      <c r="B113" s="159"/>
      <c r="C113" s="257" t="s">
        <v>596</v>
      </c>
      <c r="D113" s="258"/>
      <c r="E113" s="258"/>
      <c r="F113" s="258"/>
      <c r="G113" s="258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77" t="str">
        <f>C113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3" t="s">
        <v>669</v>
      </c>
      <c r="D114" s="184"/>
      <c r="E114" s="185">
        <v>4965.3653800000002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374</v>
      </c>
      <c r="AH114" s="151">
        <v>5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0">
        <v>8</v>
      </c>
      <c r="B115" s="171" t="s">
        <v>670</v>
      </c>
      <c r="C115" s="180" t="s">
        <v>671</v>
      </c>
      <c r="D115" s="172" t="s">
        <v>471</v>
      </c>
      <c r="E115" s="173">
        <v>1837.6018099999999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5" t="s">
        <v>370</v>
      </c>
      <c r="S115" s="175" t="s">
        <v>279</v>
      </c>
      <c r="T115" s="176" t="s">
        <v>279</v>
      </c>
      <c r="U115" s="161">
        <v>0.754</v>
      </c>
      <c r="V115" s="161">
        <f>ROUND(E115*U115,2)</f>
        <v>1385.55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364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58"/>
      <c r="B116" s="159"/>
      <c r="C116" s="257" t="s">
        <v>672</v>
      </c>
      <c r="D116" s="258"/>
      <c r="E116" s="258"/>
      <c r="F116" s="258"/>
      <c r="G116" s="258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77" t="str">
        <f>C116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3" t="s">
        <v>673</v>
      </c>
      <c r="D117" s="184"/>
      <c r="E117" s="185">
        <v>1615.1315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374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3" t="s">
        <v>674</v>
      </c>
      <c r="D118" s="184"/>
      <c r="E118" s="185">
        <v>95.266130000000004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374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3" t="s">
        <v>675</v>
      </c>
      <c r="D119" s="184"/>
      <c r="E119" s="185">
        <v>29.99119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374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3" t="s">
        <v>676</v>
      </c>
      <c r="D120" s="184"/>
      <c r="E120" s="185">
        <v>54.621000000000002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374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8" t="s">
        <v>609</v>
      </c>
      <c r="D121" s="195"/>
      <c r="E121" s="196">
        <v>1795.00981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374</v>
      </c>
      <c r="AH121" s="151">
        <v>1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3" t="s">
        <v>677</v>
      </c>
      <c r="D122" s="184"/>
      <c r="E122" s="185">
        <v>42.591999999999999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374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0">
        <v>9</v>
      </c>
      <c r="B123" s="171" t="s">
        <v>678</v>
      </c>
      <c r="C123" s="180" t="s">
        <v>679</v>
      </c>
      <c r="D123" s="172" t="s">
        <v>471</v>
      </c>
      <c r="E123" s="173">
        <v>918.80091000000004</v>
      </c>
      <c r="F123" s="174"/>
      <c r="G123" s="175">
        <f>ROUND(E123*F123,2)</f>
        <v>0</v>
      </c>
      <c r="H123" s="174"/>
      <c r="I123" s="175">
        <f>ROUND(E123*H123,2)</f>
        <v>0</v>
      </c>
      <c r="J123" s="174"/>
      <c r="K123" s="175">
        <f>ROUND(E123*J123,2)</f>
        <v>0</v>
      </c>
      <c r="L123" s="175">
        <v>21</v>
      </c>
      <c r="M123" s="175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5" t="s">
        <v>370</v>
      </c>
      <c r="S123" s="175" t="s">
        <v>279</v>
      </c>
      <c r="T123" s="176" t="s">
        <v>279</v>
      </c>
      <c r="U123" s="161">
        <v>0.107</v>
      </c>
      <c r="V123" s="161">
        <f>ROUND(E123*U123,2)</f>
        <v>98.31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364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58"/>
      <c r="B124" s="159"/>
      <c r="C124" s="257" t="s">
        <v>672</v>
      </c>
      <c r="D124" s="258"/>
      <c r="E124" s="258"/>
      <c r="F124" s="258"/>
      <c r="G124" s="258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372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77" t="str">
        <f>C124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3" t="s">
        <v>680</v>
      </c>
      <c r="D125" s="184"/>
      <c r="E125" s="185">
        <v>918.80091000000004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374</v>
      </c>
      <c r="AH125" s="151">
        <v>5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0">
        <v>10</v>
      </c>
      <c r="B126" s="171" t="s">
        <v>681</v>
      </c>
      <c r="C126" s="180" t="s">
        <v>682</v>
      </c>
      <c r="D126" s="172" t="s">
        <v>471</v>
      </c>
      <c r="E126" s="173">
        <v>1365.25116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0</v>
      </c>
      <c r="O126" s="175">
        <f>ROUND(E126*N126,2)</f>
        <v>0</v>
      </c>
      <c r="P126" s="175">
        <v>0</v>
      </c>
      <c r="Q126" s="175">
        <f>ROUND(E126*P126,2)</f>
        <v>0</v>
      </c>
      <c r="R126" s="175" t="s">
        <v>370</v>
      </c>
      <c r="S126" s="175" t="s">
        <v>279</v>
      </c>
      <c r="T126" s="176" t="s">
        <v>279</v>
      </c>
      <c r="U126" s="161">
        <v>0.626</v>
      </c>
      <c r="V126" s="161">
        <f>ROUND(E126*U126,2)</f>
        <v>854.65</v>
      </c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364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257" t="s">
        <v>683</v>
      </c>
      <c r="D127" s="258"/>
      <c r="E127" s="258"/>
      <c r="F127" s="258"/>
      <c r="G127" s="258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372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193" t="s">
        <v>684</v>
      </c>
      <c r="D128" s="184"/>
      <c r="E128" s="185">
        <v>1365.25116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374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0">
        <v>11</v>
      </c>
      <c r="B129" s="171" t="s">
        <v>685</v>
      </c>
      <c r="C129" s="180" t="s">
        <v>686</v>
      </c>
      <c r="D129" s="172" t="s">
        <v>471</v>
      </c>
      <c r="E129" s="173">
        <v>74.335599999999999</v>
      </c>
      <c r="F129" s="174"/>
      <c r="G129" s="175">
        <f>ROUND(E129*F129,2)</f>
        <v>0</v>
      </c>
      <c r="H129" s="174"/>
      <c r="I129" s="175">
        <f>ROUND(E129*H129,2)</f>
        <v>0</v>
      </c>
      <c r="J129" s="174"/>
      <c r="K129" s="175">
        <f>ROUND(E129*J129,2)</f>
        <v>0</v>
      </c>
      <c r="L129" s="175">
        <v>21</v>
      </c>
      <c r="M129" s="175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5" t="s">
        <v>370</v>
      </c>
      <c r="S129" s="175" t="s">
        <v>279</v>
      </c>
      <c r="T129" s="176" t="s">
        <v>279</v>
      </c>
      <c r="U129" s="161">
        <v>0.83099999999999996</v>
      </c>
      <c r="V129" s="161">
        <f>ROUND(E129*U129,2)</f>
        <v>61.77</v>
      </c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364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57" t="s">
        <v>683</v>
      </c>
      <c r="D130" s="258"/>
      <c r="E130" s="258"/>
      <c r="F130" s="258"/>
      <c r="G130" s="258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372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3" t="s">
        <v>687</v>
      </c>
      <c r="D131" s="184"/>
      <c r="E131" s="185">
        <v>74.335599999999999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374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22.5" outlineLevel="1" x14ac:dyDescent="0.2">
      <c r="A132" s="170">
        <v>12</v>
      </c>
      <c r="B132" s="171" t="s">
        <v>688</v>
      </c>
      <c r="C132" s="180" t="s">
        <v>689</v>
      </c>
      <c r="D132" s="172" t="s">
        <v>471</v>
      </c>
      <c r="E132" s="173">
        <v>11768.333000000001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5" t="s">
        <v>370</v>
      </c>
      <c r="S132" s="175" t="s">
        <v>279</v>
      </c>
      <c r="T132" s="176" t="s">
        <v>280</v>
      </c>
      <c r="U132" s="161">
        <v>1.0999999999999999E-2</v>
      </c>
      <c r="V132" s="161">
        <f>ROUND(E132*U132,2)</f>
        <v>129.44999999999999</v>
      </c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364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57" t="s">
        <v>690</v>
      </c>
      <c r="D133" s="258"/>
      <c r="E133" s="258"/>
      <c r="F133" s="258"/>
      <c r="G133" s="258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372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3" t="s">
        <v>691</v>
      </c>
      <c r="D134" s="184"/>
      <c r="E134" s="185">
        <v>11768.333000000001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374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ht="22.5" outlineLevel="1" x14ac:dyDescent="0.2">
      <c r="A135" s="170">
        <v>13</v>
      </c>
      <c r="B135" s="171" t="s">
        <v>692</v>
      </c>
      <c r="C135" s="180" t="s">
        <v>693</v>
      </c>
      <c r="D135" s="172" t="s">
        <v>471</v>
      </c>
      <c r="E135" s="173">
        <v>100</v>
      </c>
      <c r="F135" s="174"/>
      <c r="G135" s="175">
        <f>ROUND(E135*F135,2)</f>
        <v>0</v>
      </c>
      <c r="H135" s="174"/>
      <c r="I135" s="175">
        <f>ROUND(E135*H135,2)</f>
        <v>0</v>
      </c>
      <c r="J135" s="174"/>
      <c r="K135" s="175">
        <f>ROUND(E135*J135,2)</f>
        <v>0</v>
      </c>
      <c r="L135" s="175">
        <v>21</v>
      </c>
      <c r="M135" s="175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5" t="s">
        <v>370</v>
      </c>
      <c r="S135" s="175" t="s">
        <v>279</v>
      </c>
      <c r="T135" s="176" t="s">
        <v>279</v>
      </c>
      <c r="U135" s="161">
        <v>1.2E-2</v>
      </c>
      <c r="V135" s="161">
        <f>ROUND(E135*U135,2)</f>
        <v>1.2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364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257" t="s">
        <v>690</v>
      </c>
      <c r="D136" s="258"/>
      <c r="E136" s="258"/>
      <c r="F136" s="258"/>
      <c r="G136" s="258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372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3" t="s">
        <v>694</v>
      </c>
      <c r="D137" s="184"/>
      <c r="E137" s="185">
        <v>100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374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33.75" outlineLevel="1" x14ac:dyDescent="0.2">
      <c r="A138" s="170">
        <v>14</v>
      </c>
      <c r="B138" s="171" t="s">
        <v>695</v>
      </c>
      <c r="C138" s="180" t="s">
        <v>696</v>
      </c>
      <c r="D138" s="172" t="s">
        <v>471</v>
      </c>
      <c r="E138" s="173">
        <v>58841.665000000001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5">
        <v>0</v>
      </c>
      <c r="O138" s="175">
        <f>ROUND(E138*N138,2)</f>
        <v>0</v>
      </c>
      <c r="P138" s="175">
        <v>0</v>
      </c>
      <c r="Q138" s="175">
        <f>ROUND(E138*P138,2)</f>
        <v>0</v>
      </c>
      <c r="R138" s="175" t="s">
        <v>370</v>
      </c>
      <c r="S138" s="175" t="s">
        <v>279</v>
      </c>
      <c r="T138" s="176" t="s">
        <v>280</v>
      </c>
      <c r="U138" s="161">
        <v>0</v>
      </c>
      <c r="V138" s="161">
        <f>ROUND(E138*U138,2)</f>
        <v>0</v>
      </c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364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257" t="s">
        <v>690</v>
      </c>
      <c r="D139" s="258"/>
      <c r="E139" s="258"/>
      <c r="F139" s="258"/>
      <c r="G139" s="258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372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3" t="s">
        <v>697</v>
      </c>
      <c r="D140" s="184"/>
      <c r="E140" s="185">
        <v>58841.665000000001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374</v>
      </c>
      <c r="AH140" s="151">
        <v>5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33.75" outlineLevel="1" x14ac:dyDescent="0.2">
      <c r="A141" s="170">
        <v>15</v>
      </c>
      <c r="B141" s="171" t="s">
        <v>698</v>
      </c>
      <c r="C141" s="180" t="s">
        <v>699</v>
      </c>
      <c r="D141" s="172" t="s">
        <v>471</v>
      </c>
      <c r="E141" s="173">
        <v>500</v>
      </c>
      <c r="F141" s="174"/>
      <c r="G141" s="175">
        <f>ROUND(E141*F141,2)</f>
        <v>0</v>
      </c>
      <c r="H141" s="174"/>
      <c r="I141" s="175">
        <f>ROUND(E141*H141,2)</f>
        <v>0</v>
      </c>
      <c r="J141" s="174"/>
      <c r="K141" s="175">
        <f>ROUND(E141*J141,2)</f>
        <v>0</v>
      </c>
      <c r="L141" s="175">
        <v>21</v>
      </c>
      <c r="M141" s="175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5" t="s">
        <v>370</v>
      </c>
      <c r="S141" s="175" t="s">
        <v>279</v>
      </c>
      <c r="T141" s="176" t="s">
        <v>279</v>
      </c>
      <c r="U141" s="161">
        <v>0</v>
      </c>
      <c r="V141" s="161">
        <f>ROUND(E141*U141,2)</f>
        <v>0</v>
      </c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364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7" t="s">
        <v>690</v>
      </c>
      <c r="D142" s="258"/>
      <c r="E142" s="258"/>
      <c r="F142" s="258"/>
      <c r="G142" s="258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372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3" t="s">
        <v>700</v>
      </c>
      <c r="D143" s="184"/>
      <c r="E143" s="185">
        <v>500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374</v>
      </c>
      <c r="AH143" s="151">
        <v>5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70">
        <v>16</v>
      </c>
      <c r="B144" s="171" t="s">
        <v>701</v>
      </c>
      <c r="C144" s="180" t="s">
        <v>702</v>
      </c>
      <c r="D144" s="172" t="s">
        <v>471</v>
      </c>
      <c r="E144" s="173">
        <v>3172.9872500000001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0</v>
      </c>
      <c r="O144" s="175">
        <f>ROUND(E144*N144,2)</f>
        <v>0</v>
      </c>
      <c r="P144" s="175">
        <v>0</v>
      </c>
      <c r="Q144" s="175">
        <f>ROUND(E144*P144,2)</f>
        <v>0</v>
      </c>
      <c r="R144" s="175" t="s">
        <v>370</v>
      </c>
      <c r="S144" s="175" t="s">
        <v>279</v>
      </c>
      <c r="T144" s="176" t="s">
        <v>279</v>
      </c>
      <c r="U144" s="161">
        <v>0.20200000000000001</v>
      </c>
      <c r="V144" s="161">
        <f>ROUND(E144*U144,2)</f>
        <v>640.94000000000005</v>
      </c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364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257" t="s">
        <v>703</v>
      </c>
      <c r="D145" s="258"/>
      <c r="E145" s="258"/>
      <c r="F145" s="258"/>
      <c r="G145" s="258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372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58"/>
      <c r="B146" s="159"/>
      <c r="C146" s="246" t="s">
        <v>704</v>
      </c>
      <c r="D146" s="247"/>
      <c r="E146" s="247"/>
      <c r="F146" s="247"/>
      <c r="G146" s="24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283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3" t="s">
        <v>691</v>
      </c>
      <c r="D147" s="184"/>
      <c r="E147" s="185">
        <v>11768.333000000001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374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3" t="s">
        <v>705</v>
      </c>
      <c r="D148" s="184"/>
      <c r="E148" s="185">
        <v>-529.4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374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3" t="s">
        <v>706</v>
      </c>
      <c r="D149" s="184"/>
      <c r="E149" s="185">
        <v>-58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374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3" t="s">
        <v>707</v>
      </c>
      <c r="D150" s="184"/>
      <c r="E150" s="185">
        <v>-36.85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374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3" t="s">
        <v>708</v>
      </c>
      <c r="D151" s="184"/>
      <c r="E151" s="185">
        <v>-42.42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374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93" t="s">
        <v>709</v>
      </c>
      <c r="D152" s="184"/>
      <c r="E152" s="185">
        <v>-159.19999999999999</v>
      </c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374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3" t="s">
        <v>710</v>
      </c>
      <c r="D153" s="184"/>
      <c r="E153" s="185">
        <v>-3188.2950000000001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374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3" t="s">
        <v>711</v>
      </c>
      <c r="D154" s="184"/>
      <c r="E154" s="185">
        <v>-3991.002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374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3" t="s">
        <v>712</v>
      </c>
      <c r="D155" s="184"/>
      <c r="E155" s="185">
        <v>20.251000000000001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374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58"/>
      <c r="B156" s="159"/>
      <c r="C156" s="193" t="s">
        <v>713</v>
      </c>
      <c r="D156" s="184"/>
      <c r="E156" s="185">
        <v>-26.25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374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3" t="s">
        <v>714</v>
      </c>
      <c r="D157" s="184"/>
      <c r="E157" s="185">
        <v>-40.162500000000001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374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93" t="s">
        <v>715</v>
      </c>
      <c r="D158" s="184"/>
      <c r="E158" s="185">
        <v>-87.918750000000003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374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3" t="s">
        <v>716</v>
      </c>
      <c r="D159" s="184"/>
      <c r="E159" s="185">
        <v>-5.5439999999999996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374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93" t="s">
        <v>717</v>
      </c>
      <c r="D160" s="184"/>
      <c r="E160" s="185">
        <v>-25.635999999999999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374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193" t="s">
        <v>718</v>
      </c>
      <c r="D161" s="184"/>
      <c r="E161" s="185">
        <v>-353.62599999999998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374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3" t="s">
        <v>719</v>
      </c>
      <c r="D162" s="184"/>
      <c r="E162" s="185">
        <v>-3.9828800000000002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374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3" t="s">
        <v>720</v>
      </c>
      <c r="D163" s="184"/>
      <c r="E163" s="185">
        <v>-16.502880000000001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374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93" t="s">
        <v>721</v>
      </c>
      <c r="D164" s="184"/>
      <c r="E164" s="185">
        <v>-12.24025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374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3" t="s">
        <v>722</v>
      </c>
      <c r="D165" s="184"/>
      <c r="E165" s="185">
        <v>-22.6905</v>
      </c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374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193" t="s">
        <v>723</v>
      </c>
      <c r="D166" s="184"/>
      <c r="E166" s="185">
        <v>-15.875999999999999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374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0">
        <v>17</v>
      </c>
      <c r="B167" s="171" t="s">
        <v>724</v>
      </c>
      <c r="C167" s="180" t="s">
        <v>725</v>
      </c>
      <c r="D167" s="172" t="s">
        <v>552</v>
      </c>
      <c r="E167" s="173">
        <v>21182.999400000001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5" t="s">
        <v>370</v>
      </c>
      <c r="S167" s="175" t="s">
        <v>279</v>
      </c>
      <c r="T167" s="176" t="s">
        <v>280</v>
      </c>
      <c r="U167" s="161">
        <v>0</v>
      </c>
      <c r="V167" s="161">
        <f>ROUND(E167*U167,2)</f>
        <v>0</v>
      </c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364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3" t="s">
        <v>726</v>
      </c>
      <c r="D168" s="184"/>
      <c r="E168" s="185">
        <v>21182.999400000001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374</v>
      </c>
      <c r="AH168" s="151">
        <v>5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70">
        <v>18</v>
      </c>
      <c r="B169" s="171" t="s">
        <v>568</v>
      </c>
      <c r="C169" s="180" t="s">
        <v>569</v>
      </c>
      <c r="D169" s="172" t="s">
        <v>552</v>
      </c>
      <c r="E169" s="173">
        <v>221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5" t="s">
        <v>563</v>
      </c>
      <c r="S169" s="175" t="s">
        <v>279</v>
      </c>
      <c r="T169" s="176" t="s">
        <v>279</v>
      </c>
      <c r="U169" s="161">
        <v>0</v>
      </c>
      <c r="V169" s="161">
        <f>ROUND(E169*U169,2)</f>
        <v>0</v>
      </c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364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193" t="s">
        <v>727</v>
      </c>
      <c r="D170" s="184"/>
      <c r="E170" s="185">
        <v>20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374</v>
      </c>
      <c r="AH170" s="151">
        <v>5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3" t="s">
        <v>728</v>
      </c>
      <c r="D171" s="184"/>
      <c r="E171" s="185">
        <v>176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374</v>
      </c>
      <c r="AH171" s="151">
        <v>5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93" t="s">
        <v>729</v>
      </c>
      <c r="D172" s="184"/>
      <c r="E172" s="185">
        <v>25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374</v>
      </c>
      <c r="AH172" s="151">
        <v>5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0">
        <v>19</v>
      </c>
      <c r="B173" s="171" t="s">
        <v>730</v>
      </c>
      <c r="C173" s="180" t="s">
        <v>731</v>
      </c>
      <c r="D173" s="172" t="s">
        <v>471</v>
      </c>
      <c r="E173" s="173">
        <v>2062.44155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5"/>
      <c r="S173" s="175" t="s">
        <v>310</v>
      </c>
      <c r="T173" s="176" t="s">
        <v>280</v>
      </c>
      <c r="U173" s="161">
        <v>0</v>
      </c>
      <c r="V173" s="161">
        <f>ROUND(E173*U173,2)</f>
        <v>0</v>
      </c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364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93" t="s">
        <v>732</v>
      </c>
      <c r="D174" s="184"/>
      <c r="E174" s="185">
        <v>2062.44155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374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0">
        <v>20</v>
      </c>
      <c r="B175" s="171" t="s">
        <v>733</v>
      </c>
      <c r="C175" s="180" t="s">
        <v>734</v>
      </c>
      <c r="D175" s="172" t="s">
        <v>471</v>
      </c>
      <c r="E175" s="173">
        <v>1110.5454500000001</v>
      </c>
      <c r="F175" s="174"/>
      <c r="G175" s="175">
        <f>ROUND(E175*F175,2)</f>
        <v>0</v>
      </c>
      <c r="H175" s="174"/>
      <c r="I175" s="175">
        <f>ROUND(E175*H175,2)</f>
        <v>0</v>
      </c>
      <c r="J175" s="174"/>
      <c r="K175" s="175">
        <f>ROUND(E175*J175,2)</f>
        <v>0</v>
      </c>
      <c r="L175" s="175">
        <v>21</v>
      </c>
      <c r="M175" s="175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5"/>
      <c r="S175" s="175" t="s">
        <v>310</v>
      </c>
      <c r="T175" s="176" t="s">
        <v>280</v>
      </c>
      <c r="U175" s="161">
        <v>0</v>
      </c>
      <c r="V175" s="161">
        <f>ROUND(E175*U175,2)</f>
        <v>0</v>
      </c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364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193" t="s">
        <v>735</v>
      </c>
      <c r="D176" s="184"/>
      <c r="E176" s="185">
        <v>1110.5454500000001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374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ht="33.75" outlineLevel="1" x14ac:dyDescent="0.2">
      <c r="A177" s="186">
        <v>21</v>
      </c>
      <c r="B177" s="187" t="s">
        <v>736</v>
      </c>
      <c r="C177" s="194" t="s">
        <v>737</v>
      </c>
      <c r="D177" s="188" t="s">
        <v>738</v>
      </c>
      <c r="E177" s="189">
        <v>36.4</v>
      </c>
      <c r="F177" s="190"/>
      <c r="G177" s="191">
        <f>ROUND(E177*F177,2)</f>
        <v>0</v>
      </c>
      <c r="H177" s="190"/>
      <c r="I177" s="191">
        <f>ROUND(E177*H177,2)</f>
        <v>0</v>
      </c>
      <c r="J177" s="190"/>
      <c r="K177" s="191">
        <f>ROUND(E177*J177,2)</f>
        <v>0</v>
      </c>
      <c r="L177" s="191">
        <v>21</v>
      </c>
      <c r="M177" s="191">
        <f>G177*(1+L177/100)</f>
        <v>0</v>
      </c>
      <c r="N177" s="191">
        <v>0</v>
      </c>
      <c r="O177" s="191">
        <f>ROUND(E177*N177,2)</f>
        <v>0</v>
      </c>
      <c r="P177" s="191">
        <v>0</v>
      </c>
      <c r="Q177" s="191">
        <f>ROUND(E177*P177,2)</f>
        <v>0</v>
      </c>
      <c r="R177" s="191"/>
      <c r="S177" s="191" t="s">
        <v>310</v>
      </c>
      <c r="T177" s="192" t="s">
        <v>280</v>
      </c>
      <c r="U177" s="161">
        <v>0</v>
      </c>
      <c r="V177" s="161">
        <f>ROUND(E177*U177,2)</f>
        <v>0</v>
      </c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364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ht="33.75" outlineLevel="1" x14ac:dyDescent="0.2">
      <c r="A178" s="186">
        <v>22</v>
      </c>
      <c r="B178" s="187" t="s">
        <v>739</v>
      </c>
      <c r="C178" s="194" t="s">
        <v>740</v>
      </c>
      <c r="D178" s="188" t="s">
        <v>738</v>
      </c>
      <c r="E178" s="189">
        <v>5.2</v>
      </c>
      <c r="F178" s="190"/>
      <c r="G178" s="191">
        <f>ROUND(E178*F178,2)</f>
        <v>0</v>
      </c>
      <c r="H178" s="190"/>
      <c r="I178" s="191">
        <f>ROUND(E178*H178,2)</f>
        <v>0</v>
      </c>
      <c r="J178" s="190"/>
      <c r="K178" s="191">
        <f>ROUND(E178*J178,2)</f>
        <v>0</v>
      </c>
      <c r="L178" s="191">
        <v>21</v>
      </c>
      <c r="M178" s="191">
        <f>G178*(1+L178/100)</f>
        <v>0</v>
      </c>
      <c r="N178" s="191">
        <v>0</v>
      </c>
      <c r="O178" s="191">
        <f>ROUND(E178*N178,2)</f>
        <v>0</v>
      </c>
      <c r="P178" s="191">
        <v>0</v>
      </c>
      <c r="Q178" s="191">
        <f>ROUND(E178*P178,2)</f>
        <v>0</v>
      </c>
      <c r="R178" s="191"/>
      <c r="S178" s="191" t="s">
        <v>310</v>
      </c>
      <c r="T178" s="192" t="s">
        <v>280</v>
      </c>
      <c r="U178" s="161">
        <v>0</v>
      </c>
      <c r="V178" s="161">
        <f>ROUND(E178*U178,2)</f>
        <v>0</v>
      </c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364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33.75" outlineLevel="1" x14ac:dyDescent="0.2">
      <c r="A179" s="186">
        <v>23</v>
      </c>
      <c r="B179" s="187" t="s">
        <v>741</v>
      </c>
      <c r="C179" s="194" t="s">
        <v>742</v>
      </c>
      <c r="D179" s="188" t="s">
        <v>738</v>
      </c>
      <c r="E179" s="189">
        <v>35.6</v>
      </c>
      <c r="F179" s="190"/>
      <c r="G179" s="191">
        <f>ROUND(E179*F179,2)</f>
        <v>0</v>
      </c>
      <c r="H179" s="190"/>
      <c r="I179" s="191">
        <f>ROUND(E179*H179,2)</f>
        <v>0</v>
      </c>
      <c r="J179" s="190"/>
      <c r="K179" s="191">
        <f>ROUND(E179*J179,2)</f>
        <v>0</v>
      </c>
      <c r="L179" s="191">
        <v>21</v>
      </c>
      <c r="M179" s="191">
        <f>G179*(1+L179/100)</f>
        <v>0</v>
      </c>
      <c r="N179" s="191">
        <v>0</v>
      </c>
      <c r="O179" s="191">
        <f>ROUND(E179*N179,2)</f>
        <v>0</v>
      </c>
      <c r="P179" s="191">
        <v>0</v>
      </c>
      <c r="Q179" s="191">
        <f>ROUND(E179*P179,2)</f>
        <v>0</v>
      </c>
      <c r="R179" s="191"/>
      <c r="S179" s="191" t="s">
        <v>310</v>
      </c>
      <c r="T179" s="192" t="s">
        <v>280</v>
      </c>
      <c r="U179" s="161">
        <v>0</v>
      </c>
      <c r="V179" s="161">
        <f>ROUND(E179*U179,2)</f>
        <v>0</v>
      </c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364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33.75" outlineLevel="1" x14ac:dyDescent="0.2">
      <c r="A180" s="186">
        <v>24</v>
      </c>
      <c r="B180" s="187" t="s">
        <v>743</v>
      </c>
      <c r="C180" s="194" t="s">
        <v>744</v>
      </c>
      <c r="D180" s="188" t="s">
        <v>738</v>
      </c>
      <c r="E180" s="189">
        <v>10</v>
      </c>
      <c r="F180" s="190"/>
      <c r="G180" s="191">
        <f>ROUND(E180*F180,2)</f>
        <v>0</v>
      </c>
      <c r="H180" s="190"/>
      <c r="I180" s="191">
        <f>ROUND(E180*H180,2)</f>
        <v>0</v>
      </c>
      <c r="J180" s="190"/>
      <c r="K180" s="191">
        <f>ROUND(E180*J180,2)</f>
        <v>0</v>
      </c>
      <c r="L180" s="191">
        <v>21</v>
      </c>
      <c r="M180" s="191">
        <f>G180*(1+L180/100)</f>
        <v>0</v>
      </c>
      <c r="N180" s="191">
        <v>0</v>
      </c>
      <c r="O180" s="191">
        <f>ROUND(E180*N180,2)</f>
        <v>0</v>
      </c>
      <c r="P180" s="191">
        <v>0</v>
      </c>
      <c r="Q180" s="191">
        <f>ROUND(E180*P180,2)</f>
        <v>0</v>
      </c>
      <c r="R180" s="191"/>
      <c r="S180" s="191" t="s">
        <v>310</v>
      </c>
      <c r="T180" s="192" t="s">
        <v>280</v>
      </c>
      <c r="U180" s="161">
        <v>0</v>
      </c>
      <c r="V180" s="161">
        <f>ROUND(E180*U180,2)</f>
        <v>0</v>
      </c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364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33.75" outlineLevel="1" x14ac:dyDescent="0.2">
      <c r="A181" s="186">
        <v>25</v>
      </c>
      <c r="B181" s="187" t="s">
        <v>745</v>
      </c>
      <c r="C181" s="194" t="s">
        <v>746</v>
      </c>
      <c r="D181" s="188" t="s">
        <v>738</v>
      </c>
      <c r="E181" s="189">
        <v>6</v>
      </c>
      <c r="F181" s="190"/>
      <c r="G181" s="191">
        <f>ROUND(E181*F181,2)</f>
        <v>0</v>
      </c>
      <c r="H181" s="190"/>
      <c r="I181" s="191">
        <f>ROUND(E181*H181,2)</f>
        <v>0</v>
      </c>
      <c r="J181" s="190"/>
      <c r="K181" s="191">
        <f>ROUND(E181*J181,2)</f>
        <v>0</v>
      </c>
      <c r="L181" s="191">
        <v>21</v>
      </c>
      <c r="M181" s="191">
        <f>G181*(1+L181/100)</f>
        <v>0</v>
      </c>
      <c r="N181" s="191">
        <v>0</v>
      </c>
      <c r="O181" s="191">
        <f>ROUND(E181*N181,2)</f>
        <v>0</v>
      </c>
      <c r="P181" s="191">
        <v>0</v>
      </c>
      <c r="Q181" s="191">
        <f>ROUND(E181*P181,2)</f>
        <v>0</v>
      </c>
      <c r="R181" s="191"/>
      <c r="S181" s="191" t="s">
        <v>310</v>
      </c>
      <c r="T181" s="192" t="s">
        <v>280</v>
      </c>
      <c r="U181" s="161">
        <v>0</v>
      </c>
      <c r="V181" s="161">
        <f>ROUND(E181*U181,2)</f>
        <v>0</v>
      </c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364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">
      <c r="A182" s="164" t="s">
        <v>274</v>
      </c>
      <c r="B182" s="165" t="s">
        <v>157</v>
      </c>
      <c r="C182" s="179" t="s">
        <v>158</v>
      </c>
      <c r="D182" s="166"/>
      <c r="E182" s="167"/>
      <c r="F182" s="168"/>
      <c r="G182" s="168">
        <f>SUMIF(AG183:AG201,"&lt;&gt;NOR",G183:G201)</f>
        <v>0</v>
      </c>
      <c r="H182" s="168"/>
      <c r="I182" s="168">
        <f>SUM(I183:I201)</f>
        <v>0</v>
      </c>
      <c r="J182" s="168"/>
      <c r="K182" s="168">
        <f>SUM(K183:K201)</f>
        <v>0</v>
      </c>
      <c r="L182" s="168"/>
      <c r="M182" s="168">
        <f>SUM(M183:M201)</f>
        <v>0</v>
      </c>
      <c r="N182" s="168"/>
      <c r="O182" s="168">
        <f>SUM(O183:O201)</f>
        <v>726.41</v>
      </c>
      <c r="P182" s="168"/>
      <c r="Q182" s="168">
        <f>SUM(Q183:Q201)</f>
        <v>0</v>
      </c>
      <c r="R182" s="168"/>
      <c r="S182" s="168"/>
      <c r="T182" s="169"/>
      <c r="U182" s="163"/>
      <c r="V182" s="163">
        <f>SUM(V183:V201)</f>
        <v>50.98</v>
      </c>
      <c r="W182" s="163"/>
      <c r="AG182" t="s">
        <v>275</v>
      </c>
    </row>
    <row r="183" spans="1:60" ht="22.5" outlineLevel="1" x14ac:dyDescent="0.2">
      <c r="A183" s="170">
        <v>26</v>
      </c>
      <c r="B183" s="171" t="s">
        <v>688</v>
      </c>
      <c r="C183" s="180" t="s">
        <v>689</v>
      </c>
      <c r="D183" s="172" t="s">
        <v>471</v>
      </c>
      <c r="E183" s="173">
        <v>796.57875000000001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5" t="s">
        <v>370</v>
      </c>
      <c r="S183" s="175" t="s">
        <v>279</v>
      </c>
      <c r="T183" s="176" t="s">
        <v>280</v>
      </c>
      <c r="U183" s="161">
        <v>1.0999999999999999E-2</v>
      </c>
      <c r="V183" s="161">
        <f>ROUND(E183*U183,2)</f>
        <v>8.76</v>
      </c>
      <c r="W183" s="16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364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57" t="s">
        <v>690</v>
      </c>
      <c r="D184" s="258"/>
      <c r="E184" s="258"/>
      <c r="F184" s="258"/>
      <c r="G184" s="258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372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46" t="s">
        <v>747</v>
      </c>
      <c r="D185" s="247"/>
      <c r="E185" s="247"/>
      <c r="F185" s="247"/>
      <c r="G185" s="247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283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93" t="s">
        <v>748</v>
      </c>
      <c r="D186" s="184"/>
      <c r="E186" s="185">
        <v>316.512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374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3" t="s">
        <v>749</v>
      </c>
      <c r="D187" s="184"/>
      <c r="E187" s="185">
        <v>480.06675000000001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374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33.75" outlineLevel="1" x14ac:dyDescent="0.2">
      <c r="A188" s="170">
        <v>27</v>
      </c>
      <c r="B188" s="171" t="s">
        <v>695</v>
      </c>
      <c r="C188" s="180" t="s">
        <v>696</v>
      </c>
      <c r="D188" s="172" t="s">
        <v>471</v>
      </c>
      <c r="E188" s="173">
        <v>3982.8937500000002</v>
      </c>
      <c r="F188" s="174"/>
      <c r="G188" s="175">
        <f>ROUND(E188*F188,2)</f>
        <v>0</v>
      </c>
      <c r="H188" s="174"/>
      <c r="I188" s="175">
        <f>ROUND(E188*H188,2)</f>
        <v>0</v>
      </c>
      <c r="J188" s="174"/>
      <c r="K188" s="175">
        <f>ROUND(E188*J188,2)</f>
        <v>0</v>
      </c>
      <c r="L188" s="175">
        <v>21</v>
      </c>
      <c r="M188" s="175">
        <f>G188*(1+L188/100)</f>
        <v>0</v>
      </c>
      <c r="N188" s="175">
        <v>0</v>
      </c>
      <c r="O188" s="175">
        <f>ROUND(E188*N188,2)</f>
        <v>0</v>
      </c>
      <c r="P188" s="175">
        <v>0</v>
      </c>
      <c r="Q188" s="175">
        <f>ROUND(E188*P188,2)</f>
        <v>0</v>
      </c>
      <c r="R188" s="175" t="s">
        <v>370</v>
      </c>
      <c r="S188" s="175" t="s">
        <v>279</v>
      </c>
      <c r="T188" s="176" t="s">
        <v>280</v>
      </c>
      <c r="U188" s="161">
        <v>0</v>
      </c>
      <c r="V188" s="161">
        <f>ROUND(E188*U188,2)</f>
        <v>0</v>
      </c>
      <c r="W188" s="16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364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257" t="s">
        <v>690</v>
      </c>
      <c r="D189" s="258"/>
      <c r="E189" s="258"/>
      <c r="F189" s="258"/>
      <c r="G189" s="258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372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93" t="s">
        <v>750</v>
      </c>
      <c r="D190" s="184"/>
      <c r="E190" s="185">
        <v>3982.8937500000002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374</v>
      </c>
      <c r="AH190" s="151">
        <v>5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ht="22.5" outlineLevel="1" x14ac:dyDescent="0.2">
      <c r="A191" s="170">
        <v>28</v>
      </c>
      <c r="B191" s="171" t="s">
        <v>751</v>
      </c>
      <c r="C191" s="180" t="s">
        <v>752</v>
      </c>
      <c r="D191" s="172" t="s">
        <v>471</v>
      </c>
      <c r="E191" s="173">
        <v>796.57875000000001</v>
      </c>
      <c r="F191" s="174"/>
      <c r="G191" s="175">
        <f>ROUND(E191*F191,2)</f>
        <v>0</v>
      </c>
      <c r="H191" s="174"/>
      <c r="I191" s="175">
        <f>ROUND(E191*H191,2)</f>
        <v>0</v>
      </c>
      <c r="J191" s="174"/>
      <c r="K191" s="175">
        <f>ROUND(E191*J191,2)</f>
        <v>0</v>
      </c>
      <c r="L191" s="175">
        <v>21</v>
      </c>
      <c r="M191" s="175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5" t="s">
        <v>370</v>
      </c>
      <c r="S191" s="175" t="s">
        <v>279</v>
      </c>
      <c r="T191" s="176" t="s">
        <v>279</v>
      </c>
      <c r="U191" s="161">
        <v>5.2999999999999999E-2</v>
      </c>
      <c r="V191" s="161">
        <f>ROUND(E191*U191,2)</f>
        <v>42.22</v>
      </c>
      <c r="W191" s="16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364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93" t="s">
        <v>753</v>
      </c>
      <c r="D192" s="184"/>
      <c r="E192" s="185">
        <v>796.57875000000001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374</v>
      </c>
      <c r="AH192" s="151">
        <v>5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70">
        <v>29</v>
      </c>
      <c r="B193" s="171" t="s">
        <v>724</v>
      </c>
      <c r="C193" s="180" t="s">
        <v>725</v>
      </c>
      <c r="D193" s="172" t="s">
        <v>552</v>
      </c>
      <c r="E193" s="173">
        <v>1433.84175</v>
      </c>
      <c r="F193" s="174"/>
      <c r="G193" s="175">
        <f>ROUND(E193*F193,2)</f>
        <v>0</v>
      </c>
      <c r="H193" s="174"/>
      <c r="I193" s="175">
        <f>ROUND(E193*H193,2)</f>
        <v>0</v>
      </c>
      <c r="J193" s="174"/>
      <c r="K193" s="175">
        <f>ROUND(E193*J193,2)</f>
        <v>0</v>
      </c>
      <c r="L193" s="175">
        <v>21</v>
      </c>
      <c r="M193" s="175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5" t="s">
        <v>370</v>
      </c>
      <c r="S193" s="175" t="s">
        <v>279</v>
      </c>
      <c r="T193" s="176" t="s">
        <v>280</v>
      </c>
      <c r="U193" s="161">
        <v>0</v>
      </c>
      <c r="V193" s="161">
        <f>ROUND(E193*U193,2)</f>
        <v>0</v>
      </c>
      <c r="W193" s="16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364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193" t="s">
        <v>754</v>
      </c>
      <c r="D194" s="184"/>
      <c r="E194" s="185">
        <v>1433.84175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374</v>
      </c>
      <c r="AH194" s="151">
        <v>5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ht="22.5" outlineLevel="1" x14ac:dyDescent="0.2">
      <c r="A195" s="186">
        <v>30</v>
      </c>
      <c r="B195" s="187" t="s">
        <v>755</v>
      </c>
      <c r="C195" s="194" t="s">
        <v>756</v>
      </c>
      <c r="D195" s="188" t="s">
        <v>498</v>
      </c>
      <c r="E195" s="189">
        <v>280</v>
      </c>
      <c r="F195" s="190"/>
      <c r="G195" s="191">
        <f>ROUND(E195*F195,2)</f>
        <v>0</v>
      </c>
      <c r="H195" s="190"/>
      <c r="I195" s="191">
        <f>ROUND(E195*H195,2)</f>
        <v>0</v>
      </c>
      <c r="J195" s="190"/>
      <c r="K195" s="191">
        <f>ROUND(E195*J195,2)</f>
        <v>0</v>
      </c>
      <c r="L195" s="191">
        <v>21</v>
      </c>
      <c r="M195" s="191">
        <f>G195*(1+L195/100)</f>
        <v>0</v>
      </c>
      <c r="N195" s="191">
        <v>0</v>
      </c>
      <c r="O195" s="191">
        <f>ROUND(E195*N195,2)</f>
        <v>0</v>
      </c>
      <c r="P195" s="191">
        <v>0</v>
      </c>
      <c r="Q195" s="191">
        <f>ROUND(E195*P195,2)</f>
        <v>0</v>
      </c>
      <c r="R195" s="191"/>
      <c r="S195" s="191" t="s">
        <v>310</v>
      </c>
      <c r="T195" s="192" t="s">
        <v>280</v>
      </c>
      <c r="U195" s="161">
        <v>0</v>
      </c>
      <c r="V195" s="161">
        <f>ROUND(E195*U195,2)</f>
        <v>0</v>
      </c>
      <c r="W195" s="16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364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86">
        <v>31</v>
      </c>
      <c r="B196" s="187" t="s">
        <v>757</v>
      </c>
      <c r="C196" s="194" t="s">
        <v>758</v>
      </c>
      <c r="D196" s="188" t="s">
        <v>498</v>
      </c>
      <c r="E196" s="189">
        <v>755</v>
      </c>
      <c r="F196" s="190"/>
      <c r="G196" s="191">
        <f>ROUND(E196*F196,2)</f>
        <v>0</v>
      </c>
      <c r="H196" s="190"/>
      <c r="I196" s="191">
        <f>ROUND(E196*H196,2)</f>
        <v>0</v>
      </c>
      <c r="J196" s="190"/>
      <c r="K196" s="191">
        <f>ROUND(E196*J196,2)</f>
        <v>0</v>
      </c>
      <c r="L196" s="191">
        <v>21</v>
      </c>
      <c r="M196" s="191">
        <f>G196*(1+L196/100)</f>
        <v>0</v>
      </c>
      <c r="N196" s="191">
        <v>0</v>
      </c>
      <c r="O196" s="191">
        <f>ROUND(E196*N196,2)</f>
        <v>0</v>
      </c>
      <c r="P196" s="191">
        <v>0</v>
      </c>
      <c r="Q196" s="191">
        <f>ROUND(E196*P196,2)</f>
        <v>0</v>
      </c>
      <c r="R196" s="191"/>
      <c r="S196" s="191" t="s">
        <v>310</v>
      </c>
      <c r="T196" s="192" t="s">
        <v>280</v>
      </c>
      <c r="U196" s="161">
        <v>0</v>
      </c>
      <c r="V196" s="161">
        <f>ROUND(E196*U196,2)</f>
        <v>0</v>
      </c>
      <c r="W196" s="16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364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0">
        <v>32</v>
      </c>
      <c r="B197" s="171" t="s">
        <v>759</v>
      </c>
      <c r="C197" s="180" t="s">
        <v>760</v>
      </c>
      <c r="D197" s="172" t="s">
        <v>471</v>
      </c>
      <c r="E197" s="173">
        <v>403.56200000000001</v>
      </c>
      <c r="F197" s="174"/>
      <c r="G197" s="175">
        <f>ROUND(E197*F197,2)</f>
        <v>0</v>
      </c>
      <c r="H197" s="174"/>
      <c r="I197" s="175">
        <f>ROUND(E197*H197,2)</f>
        <v>0</v>
      </c>
      <c r="J197" s="174"/>
      <c r="K197" s="175">
        <f>ROUND(E197*J197,2)</f>
        <v>0</v>
      </c>
      <c r="L197" s="175">
        <v>21</v>
      </c>
      <c r="M197" s="175">
        <f>G197*(1+L197/100)</f>
        <v>0</v>
      </c>
      <c r="N197" s="175">
        <v>1.8</v>
      </c>
      <c r="O197" s="175">
        <f>ROUND(E197*N197,2)</f>
        <v>726.41</v>
      </c>
      <c r="P197" s="175">
        <v>0</v>
      </c>
      <c r="Q197" s="175">
        <f>ROUND(E197*P197,2)</f>
        <v>0</v>
      </c>
      <c r="R197" s="175"/>
      <c r="S197" s="175" t="s">
        <v>310</v>
      </c>
      <c r="T197" s="176" t="s">
        <v>280</v>
      </c>
      <c r="U197" s="161">
        <v>0</v>
      </c>
      <c r="V197" s="161">
        <f>ROUND(E197*U197,2)</f>
        <v>0</v>
      </c>
      <c r="W197" s="16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364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58"/>
      <c r="B198" s="159"/>
      <c r="C198" s="193" t="s">
        <v>761</v>
      </c>
      <c r="D198" s="184"/>
      <c r="E198" s="185">
        <v>65.502250000000004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374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193" t="s">
        <v>762</v>
      </c>
      <c r="D199" s="184"/>
      <c r="E199" s="185">
        <v>301.36975000000001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374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93" t="s">
        <v>763</v>
      </c>
      <c r="D200" s="184"/>
      <c r="E200" s="185">
        <v>36.69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374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86">
        <v>33</v>
      </c>
      <c r="B201" s="187" t="s">
        <v>764</v>
      </c>
      <c r="C201" s="194" t="s">
        <v>765</v>
      </c>
      <c r="D201" s="188" t="s">
        <v>471</v>
      </c>
      <c r="E201" s="189">
        <v>403.56200000000001</v>
      </c>
      <c r="F201" s="190"/>
      <c r="G201" s="191">
        <f>ROUND(E201*F201,2)</f>
        <v>0</v>
      </c>
      <c r="H201" s="190"/>
      <c r="I201" s="191">
        <f>ROUND(E201*H201,2)</f>
        <v>0</v>
      </c>
      <c r="J201" s="190"/>
      <c r="K201" s="191">
        <f>ROUND(E201*J201,2)</f>
        <v>0</v>
      </c>
      <c r="L201" s="191">
        <v>21</v>
      </c>
      <c r="M201" s="191">
        <f>G201*(1+L201/100)</f>
        <v>0</v>
      </c>
      <c r="N201" s="191">
        <v>0</v>
      </c>
      <c r="O201" s="191">
        <f>ROUND(E201*N201,2)</f>
        <v>0</v>
      </c>
      <c r="P201" s="191">
        <v>0</v>
      </c>
      <c r="Q201" s="191">
        <f>ROUND(E201*P201,2)</f>
        <v>0</v>
      </c>
      <c r="R201" s="191"/>
      <c r="S201" s="191" t="s">
        <v>310</v>
      </c>
      <c r="T201" s="192" t="s">
        <v>280</v>
      </c>
      <c r="U201" s="161">
        <v>0</v>
      </c>
      <c r="V201" s="161">
        <f>ROUND(E201*U201,2)</f>
        <v>0</v>
      </c>
      <c r="W201" s="16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364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x14ac:dyDescent="0.2">
      <c r="A202" s="164" t="s">
        <v>274</v>
      </c>
      <c r="B202" s="165" t="s">
        <v>159</v>
      </c>
      <c r="C202" s="179" t="s">
        <v>160</v>
      </c>
      <c r="D202" s="166"/>
      <c r="E202" s="167"/>
      <c r="F202" s="168"/>
      <c r="G202" s="168">
        <f>SUMIF(AG203:AG302,"&lt;&gt;NOR",G203:G302)</f>
        <v>0</v>
      </c>
      <c r="H202" s="168"/>
      <c r="I202" s="168">
        <f>SUM(I203:I302)</f>
        <v>0</v>
      </c>
      <c r="J202" s="168"/>
      <c r="K202" s="168">
        <f>SUM(K203:K302)</f>
        <v>0</v>
      </c>
      <c r="L202" s="168"/>
      <c r="M202" s="168">
        <f>SUM(M203:M302)</f>
        <v>0</v>
      </c>
      <c r="N202" s="168"/>
      <c r="O202" s="168">
        <f>SUM(O203:O302)</f>
        <v>3669.8699999999994</v>
      </c>
      <c r="P202" s="168"/>
      <c r="Q202" s="168">
        <f>SUM(Q203:Q302)</f>
        <v>0</v>
      </c>
      <c r="R202" s="168"/>
      <c r="S202" s="168"/>
      <c r="T202" s="169"/>
      <c r="U202" s="163"/>
      <c r="V202" s="163">
        <f>SUM(V203:V302)</f>
        <v>5378.03</v>
      </c>
      <c r="W202" s="163"/>
      <c r="AG202" t="s">
        <v>275</v>
      </c>
    </row>
    <row r="203" spans="1:60" outlineLevel="1" x14ac:dyDescent="0.2">
      <c r="A203" s="170">
        <v>34</v>
      </c>
      <c r="B203" s="171" t="s">
        <v>766</v>
      </c>
      <c r="C203" s="180" t="s">
        <v>767</v>
      </c>
      <c r="D203" s="172" t="s">
        <v>471</v>
      </c>
      <c r="E203" s="173">
        <v>84.36</v>
      </c>
      <c r="F203" s="174"/>
      <c r="G203" s="175">
        <f>ROUND(E203*F203,2)</f>
        <v>0</v>
      </c>
      <c r="H203" s="174"/>
      <c r="I203" s="175">
        <f>ROUND(E203*H203,2)</f>
        <v>0</v>
      </c>
      <c r="J203" s="174"/>
      <c r="K203" s="175">
        <f>ROUND(E203*J203,2)</f>
        <v>0</v>
      </c>
      <c r="L203" s="175">
        <v>21</v>
      </c>
      <c r="M203" s="175">
        <f>G203*(1+L203/100)</f>
        <v>0</v>
      </c>
      <c r="N203" s="175">
        <v>1.9397</v>
      </c>
      <c r="O203" s="175">
        <f>ROUND(E203*N203,2)</f>
        <v>163.63</v>
      </c>
      <c r="P203" s="175">
        <v>0</v>
      </c>
      <c r="Q203" s="175">
        <f>ROUND(E203*P203,2)</f>
        <v>0</v>
      </c>
      <c r="R203" s="175"/>
      <c r="S203" s="175" t="s">
        <v>279</v>
      </c>
      <c r="T203" s="176" t="s">
        <v>279</v>
      </c>
      <c r="U203" s="161">
        <v>0.96499999999999997</v>
      </c>
      <c r="V203" s="161">
        <f>ROUND(E203*U203,2)</f>
        <v>81.41</v>
      </c>
      <c r="W203" s="16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364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93" t="s">
        <v>768</v>
      </c>
      <c r="D204" s="184"/>
      <c r="E204" s="185">
        <v>84.36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374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0">
        <v>35</v>
      </c>
      <c r="B205" s="171" t="s">
        <v>769</v>
      </c>
      <c r="C205" s="180" t="s">
        <v>770</v>
      </c>
      <c r="D205" s="172" t="s">
        <v>471</v>
      </c>
      <c r="E205" s="173">
        <v>25.096499999999999</v>
      </c>
      <c r="F205" s="174"/>
      <c r="G205" s="175">
        <f>ROUND(E205*F205,2)</f>
        <v>0</v>
      </c>
      <c r="H205" s="174"/>
      <c r="I205" s="175">
        <f>ROUND(E205*H205,2)</f>
        <v>0</v>
      </c>
      <c r="J205" s="174"/>
      <c r="K205" s="175">
        <f>ROUND(E205*J205,2)</f>
        <v>0</v>
      </c>
      <c r="L205" s="175">
        <v>21</v>
      </c>
      <c r="M205" s="175">
        <f>G205*(1+L205/100)</f>
        <v>0</v>
      </c>
      <c r="N205" s="175">
        <v>2.5249999999999999</v>
      </c>
      <c r="O205" s="175">
        <f>ROUND(E205*N205,2)</f>
        <v>63.37</v>
      </c>
      <c r="P205" s="175">
        <v>0</v>
      </c>
      <c r="Q205" s="175">
        <f>ROUND(E205*P205,2)</f>
        <v>0</v>
      </c>
      <c r="R205" s="175" t="s">
        <v>771</v>
      </c>
      <c r="S205" s="175" t="s">
        <v>279</v>
      </c>
      <c r="T205" s="176" t="s">
        <v>279</v>
      </c>
      <c r="U205" s="161">
        <v>0.47699999999999998</v>
      </c>
      <c r="V205" s="161">
        <f>ROUND(E205*U205,2)</f>
        <v>11.97</v>
      </c>
      <c r="W205" s="16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364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58"/>
      <c r="B206" s="159"/>
      <c r="C206" s="193" t="s">
        <v>772</v>
      </c>
      <c r="D206" s="184"/>
      <c r="E206" s="185">
        <v>12.88</v>
      </c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374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93" t="s">
        <v>773</v>
      </c>
      <c r="D207" s="184"/>
      <c r="E207" s="185">
        <v>6.1539999999999999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374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93" t="s">
        <v>774</v>
      </c>
      <c r="D208" s="184"/>
      <c r="E208" s="185">
        <v>6.0625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374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">
      <c r="A209" s="170">
        <v>36</v>
      </c>
      <c r="B209" s="171" t="s">
        <v>769</v>
      </c>
      <c r="C209" s="180" t="s">
        <v>770</v>
      </c>
      <c r="D209" s="172" t="s">
        <v>471</v>
      </c>
      <c r="E209" s="173">
        <v>124.08</v>
      </c>
      <c r="F209" s="174"/>
      <c r="G209" s="175">
        <f>ROUND(E209*F209,2)</f>
        <v>0</v>
      </c>
      <c r="H209" s="174"/>
      <c r="I209" s="175">
        <f>ROUND(E209*H209,2)</f>
        <v>0</v>
      </c>
      <c r="J209" s="174"/>
      <c r="K209" s="175">
        <f>ROUND(E209*J209,2)</f>
        <v>0</v>
      </c>
      <c r="L209" s="175">
        <v>21</v>
      </c>
      <c r="M209" s="175">
        <f>G209*(1+L209/100)</f>
        <v>0</v>
      </c>
      <c r="N209" s="175">
        <v>2.5249999999999999</v>
      </c>
      <c r="O209" s="175">
        <f>ROUND(E209*N209,2)</f>
        <v>313.3</v>
      </c>
      <c r="P209" s="175">
        <v>0</v>
      </c>
      <c r="Q209" s="175">
        <f>ROUND(E209*P209,2)</f>
        <v>0</v>
      </c>
      <c r="R209" s="175" t="s">
        <v>771</v>
      </c>
      <c r="S209" s="175" t="s">
        <v>279</v>
      </c>
      <c r="T209" s="176" t="s">
        <v>279</v>
      </c>
      <c r="U209" s="161">
        <v>0.47699999999999998</v>
      </c>
      <c r="V209" s="161">
        <f>ROUND(E209*U209,2)</f>
        <v>59.19</v>
      </c>
      <c r="W209" s="16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364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93" t="s">
        <v>775</v>
      </c>
      <c r="D210" s="184"/>
      <c r="E210" s="185">
        <v>124.08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374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0">
        <v>37</v>
      </c>
      <c r="B211" s="171" t="s">
        <v>776</v>
      </c>
      <c r="C211" s="180" t="s">
        <v>777</v>
      </c>
      <c r="D211" s="172" t="s">
        <v>363</v>
      </c>
      <c r="E211" s="173">
        <v>205.3</v>
      </c>
      <c r="F211" s="174"/>
      <c r="G211" s="175">
        <f>ROUND(E211*F211,2)</f>
        <v>0</v>
      </c>
      <c r="H211" s="174"/>
      <c r="I211" s="175">
        <f>ROUND(E211*H211,2)</f>
        <v>0</v>
      </c>
      <c r="J211" s="174"/>
      <c r="K211" s="175">
        <f>ROUND(E211*J211,2)</f>
        <v>0</v>
      </c>
      <c r="L211" s="175">
        <v>21</v>
      </c>
      <c r="M211" s="175">
        <f>G211*(1+L211/100)</f>
        <v>0</v>
      </c>
      <c r="N211" s="175">
        <v>3.9199999999999999E-2</v>
      </c>
      <c r="O211" s="175">
        <f>ROUND(E211*N211,2)</f>
        <v>8.0500000000000007</v>
      </c>
      <c r="P211" s="175">
        <v>0</v>
      </c>
      <c r="Q211" s="175">
        <f>ROUND(E211*P211,2)</f>
        <v>0</v>
      </c>
      <c r="R211" s="175" t="s">
        <v>771</v>
      </c>
      <c r="S211" s="175" t="s">
        <v>279</v>
      </c>
      <c r="T211" s="176" t="s">
        <v>279</v>
      </c>
      <c r="U211" s="161">
        <v>1.05</v>
      </c>
      <c r="V211" s="161">
        <f>ROUND(E211*U211,2)</f>
        <v>215.57</v>
      </c>
      <c r="W211" s="16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364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58"/>
      <c r="B212" s="159"/>
      <c r="C212" s="257" t="s">
        <v>778</v>
      </c>
      <c r="D212" s="258"/>
      <c r="E212" s="258"/>
      <c r="F212" s="258"/>
      <c r="G212" s="258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372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77" t="str">
        <f>C212</f>
        <v>svislé nebo šikmé (odkloněné), půdorysně přímé nebo zalomené, stěn základových kleneb ve volných nebo zapažených jámách, rýhách, šachtách, včetně případných vzpěr,</v>
      </c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193" t="s">
        <v>779</v>
      </c>
      <c r="D213" s="184"/>
      <c r="E213" s="185">
        <v>205.3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374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70">
        <v>38</v>
      </c>
      <c r="B214" s="171" t="s">
        <v>780</v>
      </c>
      <c r="C214" s="180" t="s">
        <v>781</v>
      </c>
      <c r="D214" s="172" t="s">
        <v>363</v>
      </c>
      <c r="E214" s="173">
        <v>205.3</v>
      </c>
      <c r="F214" s="174"/>
      <c r="G214" s="175">
        <f>ROUND(E214*F214,2)</f>
        <v>0</v>
      </c>
      <c r="H214" s="174"/>
      <c r="I214" s="175">
        <f>ROUND(E214*H214,2)</f>
        <v>0</v>
      </c>
      <c r="J214" s="174"/>
      <c r="K214" s="175">
        <f>ROUND(E214*J214,2)</f>
        <v>0</v>
      </c>
      <c r="L214" s="175">
        <v>21</v>
      </c>
      <c r="M214" s="175">
        <f>G214*(1+L214/100)</f>
        <v>0</v>
      </c>
      <c r="N214" s="175">
        <v>0</v>
      </c>
      <c r="O214" s="175">
        <f>ROUND(E214*N214,2)</f>
        <v>0</v>
      </c>
      <c r="P214" s="175">
        <v>0</v>
      </c>
      <c r="Q214" s="175">
        <f>ROUND(E214*P214,2)</f>
        <v>0</v>
      </c>
      <c r="R214" s="175" t="s">
        <v>771</v>
      </c>
      <c r="S214" s="175" t="s">
        <v>279</v>
      </c>
      <c r="T214" s="176" t="s">
        <v>279</v>
      </c>
      <c r="U214" s="161">
        <v>0.32</v>
      </c>
      <c r="V214" s="161">
        <f>ROUND(E214*U214,2)</f>
        <v>65.7</v>
      </c>
      <c r="W214" s="16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364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58"/>
      <c r="B215" s="159"/>
      <c r="C215" s="257" t="s">
        <v>778</v>
      </c>
      <c r="D215" s="258"/>
      <c r="E215" s="258"/>
      <c r="F215" s="258"/>
      <c r="G215" s="258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372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77" t="str">
        <f>C215</f>
        <v>svislé nebo šikmé (odkloněné), půdorysně přímé nebo zalomené, stěn základových kleneb ve volných nebo zapažených jámách, rýhách, šachtách, včetně případných vzpěr,</v>
      </c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246" t="s">
        <v>782</v>
      </c>
      <c r="D216" s="247"/>
      <c r="E216" s="247"/>
      <c r="F216" s="247"/>
      <c r="G216" s="247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283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0">
        <v>39</v>
      </c>
      <c r="B217" s="171" t="s">
        <v>783</v>
      </c>
      <c r="C217" s="180" t="s">
        <v>784</v>
      </c>
      <c r="D217" s="172" t="s">
        <v>471</v>
      </c>
      <c r="E217" s="173">
        <v>763.61800000000005</v>
      </c>
      <c r="F217" s="174"/>
      <c r="G217" s="175">
        <f>ROUND(E217*F217,2)</f>
        <v>0</v>
      </c>
      <c r="H217" s="174"/>
      <c r="I217" s="175">
        <f>ROUND(E217*H217,2)</f>
        <v>0</v>
      </c>
      <c r="J217" s="174"/>
      <c r="K217" s="175">
        <f>ROUND(E217*J217,2)</f>
        <v>0</v>
      </c>
      <c r="L217" s="175">
        <v>21</v>
      </c>
      <c r="M217" s="175">
        <f>G217*(1+L217/100)</f>
        <v>0</v>
      </c>
      <c r="N217" s="175">
        <v>2.5249999999999999</v>
      </c>
      <c r="O217" s="175">
        <f>ROUND(E217*N217,2)</f>
        <v>1928.14</v>
      </c>
      <c r="P217" s="175">
        <v>0</v>
      </c>
      <c r="Q217" s="175">
        <f>ROUND(E217*P217,2)</f>
        <v>0</v>
      </c>
      <c r="R217" s="175" t="s">
        <v>771</v>
      </c>
      <c r="S217" s="175" t="s">
        <v>279</v>
      </c>
      <c r="T217" s="176" t="s">
        <v>279</v>
      </c>
      <c r="U217" s="161">
        <v>0.48</v>
      </c>
      <c r="V217" s="161">
        <f>ROUND(E217*U217,2)</f>
        <v>366.54</v>
      </c>
      <c r="W217" s="16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364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58"/>
      <c r="B218" s="159"/>
      <c r="C218" s="257" t="s">
        <v>785</v>
      </c>
      <c r="D218" s="258"/>
      <c r="E218" s="258"/>
      <c r="F218" s="258"/>
      <c r="G218" s="258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372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3" t="s">
        <v>786</v>
      </c>
      <c r="D219" s="184"/>
      <c r="E219" s="185">
        <v>269.60000000000002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374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193" t="s">
        <v>787</v>
      </c>
      <c r="D220" s="184"/>
      <c r="E220" s="185">
        <v>216.4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374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">
      <c r="A221" s="158"/>
      <c r="B221" s="159"/>
      <c r="C221" s="193" t="s">
        <v>788</v>
      </c>
      <c r="D221" s="184"/>
      <c r="E221" s="185">
        <v>133.52000000000001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374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93" t="s">
        <v>789</v>
      </c>
      <c r="D222" s="184"/>
      <c r="E222" s="185">
        <v>21.4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374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93" t="s">
        <v>790</v>
      </c>
      <c r="D223" s="184"/>
      <c r="E223" s="185">
        <v>10.48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374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58"/>
      <c r="B224" s="159"/>
      <c r="C224" s="193" t="s">
        <v>791</v>
      </c>
      <c r="D224" s="184"/>
      <c r="E224" s="185">
        <v>73.03</v>
      </c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374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3" t="s">
        <v>792</v>
      </c>
      <c r="D225" s="184"/>
      <c r="E225" s="185">
        <v>1.6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374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">
      <c r="A226" s="158"/>
      <c r="B226" s="159"/>
      <c r="C226" s="193" t="s">
        <v>793</v>
      </c>
      <c r="D226" s="184"/>
      <c r="E226" s="185">
        <v>1.1879999999999999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 t="s">
        <v>374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">
      <c r="A227" s="158"/>
      <c r="B227" s="159"/>
      <c r="C227" s="193" t="s">
        <v>794</v>
      </c>
      <c r="D227" s="184"/>
      <c r="E227" s="185">
        <v>36.4</v>
      </c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374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70">
        <v>40</v>
      </c>
      <c r="B228" s="171" t="s">
        <v>795</v>
      </c>
      <c r="C228" s="180" t="s">
        <v>796</v>
      </c>
      <c r="D228" s="172" t="s">
        <v>363</v>
      </c>
      <c r="E228" s="173">
        <v>260.3895</v>
      </c>
      <c r="F228" s="174"/>
      <c r="G228" s="175">
        <f>ROUND(E228*F228,2)</f>
        <v>0</v>
      </c>
      <c r="H228" s="174"/>
      <c r="I228" s="175">
        <f>ROUND(E228*H228,2)</f>
        <v>0</v>
      </c>
      <c r="J228" s="174"/>
      <c r="K228" s="175">
        <f>ROUND(E228*J228,2)</f>
        <v>0</v>
      </c>
      <c r="L228" s="175">
        <v>21</v>
      </c>
      <c r="M228" s="175">
        <f>G228*(1+L228/100)</f>
        <v>0</v>
      </c>
      <c r="N228" s="175">
        <v>3.9199999999999999E-2</v>
      </c>
      <c r="O228" s="175">
        <f>ROUND(E228*N228,2)</f>
        <v>10.210000000000001</v>
      </c>
      <c r="P228" s="175">
        <v>0</v>
      </c>
      <c r="Q228" s="175">
        <f>ROUND(E228*P228,2)</f>
        <v>0</v>
      </c>
      <c r="R228" s="175" t="s">
        <v>771</v>
      </c>
      <c r="S228" s="175" t="s">
        <v>279</v>
      </c>
      <c r="T228" s="176" t="s">
        <v>279</v>
      </c>
      <c r="U228" s="161">
        <v>1.6</v>
      </c>
      <c r="V228" s="161">
        <f>ROUND(E228*U228,2)</f>
        <v>416.62</v>
      </c>
      <c r="W228" s="16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364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58"/>
      <c r="B229" s="159"/>
      <c r="C229" s="257" t="s">
        <v>797</v>
      </c>
      <c r="D229" s="258"/>
      <c r="E229" s="258"/>
      <c r="F229" s="258"/>
      <c r="G229" s="258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372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77" t="str">
        <f>C229</f>
        <v>svislé nebo šikmé (odkloněné) , půdorysně přímé nebo zalomené, stěn základových desek ve volných nebo zapažených jámách, rýhách, šachtách, včetně případných vzpěr,</v>
      </c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58"/>
      <c r="B230" s="159"/>
      <c r="C230" s="193" t="s">
        <v>798</v>
      </c>
      <c r="D230" s="184"/>
      <c r="E230" s="185">
        <v>160.12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374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93" t="s">
        <v>799</v>
      </c>
      <c r="D231" s="184"/>
      <c r="E231" s="185">
        <v>39.72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374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58"/>
      <c r="B232" s="159"/>
      <c r="C232" s="193" t="s">
        <v>800</v>
      </c>
      <c r="D232" s="184"/>
      <c r="E232" s="185">
        <v>12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374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193" t="s">
        <v>801</v>
      </c>
      <c r="D233" s="184"/>
      <c r="E233" s="185">
        <v>30.66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374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93" t="s">
        <v>802</v>
      </c>
      <c r="D234" s="184"/>
      <c r="E234" s="185">
        <v>2.79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374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">
      <c r="A235" s="158"/>
      <c r="B235" s="159"/>
      <c r="C235" s="193" t="s">
        <v>803</v>
      </c>
      <c r="D235" s="184"/>
      <c r="E235" s="185">
        <v>2.7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 t="s">
        <v>374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58"/>
      <c r="B236" s="159"/>
      <c r="C236" s="193" t="s">
        <v>804</v>
      </c>
      <c r="D236" s="184"/>
      <c r="E236" s="185">
        <v>12.3995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374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70">
        <v>41</v>
      </c>
      <c r="B237" s="171" t="s">
        <v>805</v>
      </c>
      <c r="C237" s="180" t="s">
        <v>806</v>
      </c>
      <c r="D237" s="172" t="s">
        <v>363</v>
      </c>
      <c r="E237" s="173">
        <v>260.38900000000001</v>
      </c>
      <c r="F237" s="174"/>
      <c r="G237" s="175">
        <f>ROUND(E237*F237,2)</f>
        <v>0</v>
      </c>
      <c r="H237" s="174"/>
      <c r="I237" s="175">
        <f>ROUND(E237*H237,2)</f>
        <v>0</v>
      </c>
      <c r="J237" s="174"/>
      <c r="K237" s="175">
        <f>ROUND(E237*J237,2)</f>
        <v>0</v>
      </c>
      <c r="L237" s="175">
        <v>21</v>
      </c>
      <c r="M237" s="175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5" t="s">
        <v>771</v>
      </c>
      <c r="S237" s="175" t="s">
        <v>279</v>
      </c>
      <c r="T237" s="176" t="s">
        <v>279</v>
      </c>
      <c r="U237" s="161">
        <v>0.32</v>
      </c>
      <c r="V237" s="161">
        <f>ROUND(E237*U237,2)</f>
        <v>83.32</v>
      </c>
      <c r="W237" s="16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364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2.5" outlineLevel="1" x14ac:dyDescent="0.2">
      <c r="A238" s="158"/>
      <c r="B238" s="159"/>
      <c r="C238" s="257" t="s">
        <v>797</v>
      </c>
      <c r="D238" s="258"/>
      <c r="E238" s="258"/>
      <c r="F238" s="258"/>
      <c r="G238" s="258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372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77" t="str">
        <f>C238</f>
        <v>svislé nebo šikmé (odkloněné) , půdorysně přímé nebo zalomené, stěn základových desek ve volných nebo zapažených jámách, rýhách, šachtách, včetně případných vzpěr,</v>
      </c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46" t="s">
        <v>807</v>
      </c>
      <c r="D239" s="247"/>
      <c r="E239" s="247"/>
      <c r="F239" s="247"/>
      <c r="G239" s="247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283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170">
        <v>42</v>
      </c>
      <c r="B240" s="171" t="s">
        <v>808</v>
      </c>
      <c r="C240" s="180" t="s">
        <v>809</v>
      </c>
      <c r="D240" s="172" t="s">
        <v>552</v>
      </c>
      <c r="E240" s="173">
        <v>98.059799999999996</v>
      </c>
      <c r="F240" s="174"/>
      <c r="G240" s="175">
        <f>ROUND(E240*F240,2)</f>
        <v>0</v>
      </c>
      <c r="H240" s="174"/>
      <c r="I240" s="175">
        <f>ROUND(E240*H240,2)</f>
        <v>0</v>
      </c>
      <c r="J240" s="174"/>
      <c r="K240" s="175">
        <f>ROUND(E240*J240,2)</f>
        <v>0</v>
      </c>
      <c r="L240" s="175">
        <v>21</v>
      </c>
      <c r="M240" s="175">
        <f>G240*(1+L240/100)</f>
        <v>0</v>
      </c>
      <c r="N240" s="175">
        <v>1.0217400000000001</v>
      </c>
      <c r="O240" s="175">
        <f>ROUND(E240*N240,2)</f>
        <v>100.19</v>
      </c>
      <c r="P240" s="175">
        <v>0</v>
      </c>
      <c r="Q240" s="175">
        <f>ROUND(E240*P240,2)</f>
        <v>0</v>
      </c>
      <c r="R240" s="175" t="s">
        <v>771</v>
      </c>
      <c r="S240" s="175" t="s">
        <v>279</v>
      </c>
      <c r="T240" s="176" t="s">
        <v>280</v>
      </c>
      <c r="U240" s="161">
        <v>23.530999999999999</v>
      </c>
      <c r="V240" s="161">
        <f>ROUND(E240*U240,2)</f>
        <v>2307.4499999999998</v>
      </c>
      <c r="W240" s="16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364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57" t="s">
        <v>810</v>
      </c>
      <c r="D241" s="258"/>
      <c r="E241" s="258"/>
      <c r="F241" s="258"/>
      <c r="G241" s="258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372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158"/>
      <c r="B242" s="159"/>
      <c r="C242" s="193" t="s">
        <v>811</v>
      </c>
      <c r="D242" s="184"/>
      <c r="E242" s="185">
        <v>74.342399999999998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374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58"/>
      <c r="B243" s="159"/>
      <c r="C243" s="193" t="s">
        <v>812</v>
      </c>
      <c r="D243" s="184"/>
      <c r="E243" s="185">
        <v>5.9526000000000003</v>
      </c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374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">
      <c r="A244" s="158"/>
      <c r="B244" s="159"/>
      <c r="C244" s="193" t="s">
        <v>813</v>
      </c>
      <c r="D244" s="184"/>
      <c r="E244" s="185">
        <v>11.940799999999999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374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">
      <c r="A245" s="158"/>
      <c r="B245" s="159"/>
      <c r="C245" s="193" t="s">
        <v>814</v>
      </c>
      <c r="D245" s="184"/>
      <c r="E245" s="185">
        <v>5.8239999999999998</v>
      </c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374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170">
        <v>43</v>
      </c>
      <c r="B246" s="171" t="s">
        <v>815</v>
      </c>
      <c r="C246" s="180" t="s">
        <v>816</v>
      </c>
      <c r="D246" s="172" t="s">
        <v>471</v>
      </c>
      <c r="E246" s="173">
        <v>25.55</v>
      </c>
      <c r="F246" s="174"/>
      <c r="G246" s="175">
        <f>ROUND(E246*F246,2)</f>
        <v>0</v>
      </c>
      <c r="H246" s="174"/>
      <c r="I246" s="175">
        <f>ROUND(E246*H246,2)</f>
        <v>0</v>
      </c>
      <c r="J246" s="174"/>
      <c r="K246" s="175">
        <f>ROUND(E246*J246,2)</f>
        <v>0</v>
      </c>
      <c r="L246" s="175">
        <v>21</v>
      </c>
      <c r="M246" s="175">
        <f>G246*(1+L246/100)</f>
        <v>0</v>
      </c>
      <c r="N246" s="175">
        <v>2.5249999999999999</v>
      </c>
      <c r="O246" s="175">
        <f>ROUND(E246*N246,2)</f>
        <v>64.510000000000005</v>
      </c>
      <c r="P246" s="175">
        <v>0</v>
      </c>
      <c r="Q246" s="175">
        <f>ROUND(E246*P246,2)</f>
        <v>0</v>
      </c>
      <c r="R246" s="175" t="s">
        <v>771</v>
      </c>
      <c r="S246" s="175" t="s">
        <v>279</v>
      </c>
      <c r="T246" s="176" t="s">
        <v>279</v>
      </c>
      <c r="U246" s="161">
        <v>0.48</v>
      </c>
      <c r="V246" s="161">
        <f>ROUND(E246*U246,2)</f>
        <v>12.26</v>
      </c>
      <c r="W246" s="16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 t="s">
        <v>364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">
      <c r="A247" s="158"/>
      <c r="B247" s="159"/>
      <c r="C247" s="257" t="s">
        <v>817</v>
      </c>
      <c r="D247" s="258"/>
      <c r="E247" s="258"/>
      <c r="F247" s="258"/>
      <c r="G247" s="258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372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193" t="s">
        <v>818</v>
      </c>
      <c r="D248" s="184"/>
      <c r="E248" s="185">
        <v>25.55</v>
      </c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374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70">
        <v>44</v>
      </c>
      <c r="B249" s="171" t="s">
        <v>819</v>
      </c>
      <c r="C249" s="180" t="s">
        <v>820</v>
      </c>
      <c r="D249" s="172" t="s">
        <v>363</v>
      </c>
      <c r="E249" s="173">
        <v>135.1875</v>
      </c>
      <c r="F249" s="174"/>
      <c r="G249" s="175">
        <f>ROUND(E249*F249,2)</f>
        <v>0</v>
      </c>
      <c r="H249" s="174"/>
      <c r="I249" s="175">
        <f>ROUND(E249*H249,2)</f>
        <v>0</v>
      </c>
      <c r="J249" s="174"/>
      <c r="K249" s="175">
        <f>ROUND(E249*J249,2)</f>
        <v>0</v>
      </c>
      <c r="L249" s="175">
        <v>21</v>
      </c>
      <c r="M249" s="175">
        <f>G249*(1+L249/100)</f>
        <v>0</v>
      </c>
      <c r="N249" s="175">
        <v>3.916E-2</v>
      </c>
      <c r="O249" s="175">
        <f>ROUND(E249*N249,2)</f>
        <v>5.29</v>
      </c>
      <c r="P249" s="175">
        <v>0</v>
      </c>
      <c r="Q249" s="175">
        <f>ROUND(E249*P249,2)</f>
        <v>0</v>
      </c>
      <c r="R249" s="175" t="s">
        <v>771</v>
      </c>
      <c r="S249" s="175" t="s">
        <v>279</v>
      </c>
      <c r="T249" s="176" t="s">
        <v>279</v>
      </c>
      <c r="U249" s="161">
        <v>1.05</v>
      </c>
      <c r="V249" s="161">
        <f>ROUND(E249*U249,2)</f>
        <v>141.94999999999999</v>
      </c>
      <c r="W249" s="16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364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ht="22.5" outlineLevel="1" x14ac:dyDescent="0.2">
      <c r="A250" s="158"/>
      <c r="B250" s="159"/>
      <c r="C250" s="257" t="s">
        <v>821</v>
      </c>
      <c r="D250" s="258"/>
      <c r="E250" s="258"/>
      <c r="F250" s="258"/>
      <c r="G250" s="258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372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77" t="str">
        <f>C250</f>
        <v>svislé nebo šikmé (odkloněné), půdorysně přímé nebo zalomené, stěn základových pasů ve volných nebo zapažených jámách, rýhách, šachtách, včetně případných vzpěr,</v>
      </c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193" t="s">
        <v>822</v>
      </c>
      <c r="D251" s="184"/>
      <c r="E251" s="185">
        <v>135.1875</v>
      </c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374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70">
        <v>45</v>
      </c>
      <c r="B252" s="171" t="s">
        <v>823</v>
      </c>
      <c r="C252" s="180" t="s">
        <v>824</v>
      </c>
      <c r="D252" s="172" t="s">
        <v>363</v>
      </c>
      <c r="E252" s="173">
        <v>135.1875</v>
      </c>
      <c r="F252" s="174"/>
      <c r="G252" s="175">
        <f>ROUND(E252*F252,2)</f>
        <v>0</v>
      </c>
      <c r="H252" s="174"/>
      <c r="I252" s="175">
        <f>ROUND(E252*H252,2)</f>
        <v>0</v>
      </c>
      <c r="J252" s="174"/>
      <c r="K252" s="175">
        <f>ROUND(E252*J252,2)</f>
        <v>0</v>
      </c>
      <c r="L252" s="175">
        <v>21</v>
      </c>
      <c r="M252" s="175">
        <f>G252*(1+L252/100)</f>
        <v>0</v>
      </c>
      <c r="N252" s="175">
        <v>0</v>
      </c>
      <c r="O252" s="175">
        <f>ROUND(E252*N252,2)</f>
        <v>0</v>
      </c>
      <c r="P252" s="175">
        <v>0</v>
      </c>
      <c r="Q252" s="175">
        <f>ROUND(E252*P252,2)</f>
        <v>0</v>
      </c>
      <c r="R252" s="175" t="s">
        <v>771</v>
      </c>
      <c r="S252" s="175" t="s">
        <v>279</v>
      </c>
      <c r="T252" s="176" t="s">
        <v>279</v>
      </c>
      <c r="U252" s="161">
        <v>0.32</v>
      </c>
      <c r="V252" s="161">
        <f>ROUND(E252*U252,2)</f>
        <v>43.26</v>
      </c>
      <c r="W252" s="16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364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ht="22.5" outlineLevel="1" x14ac:dyDescent="0.2">
      <c r="A253" s="158"/>
      <c r="B253" s="159"/>
      <c r="C253" s="257" t="s">
        <v>821</v>
      </c>
      <c r="D253" s="258"/>
      <c r="E253" s="258"/>
      <c r="F253" s="258"/>
      <c r="G253" s="258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372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77" t="str">
        <f>C253</f>
        <v>svislé nebo šikmé (odkloněné), půdorysně přímé nebo zalomené, stěn základových pasů ve volných nebo zapažených jámách, rýhách, šachtách, včetně případných vzpěr,</v>
      </c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246" t="s">
        <v>825</v>
      </c>
      <c r="D254" s="247"/>
      <c r="E254" s="247"/>
      <c r="F254" s="247"/>
      <c r="G254" s="247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283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">
      <c r="A255" s="170">
        <v>46</v>
      </c>
      <c r="B255" s="171" t="s">
        <v>826</v>
      </c>
      <c r="C255" s="180" t="s">
        <v>827</v>
      </c>
      <c r="D255" s="172" t="s">
        <v>552</v>
      </c>
      <c r="E255" s="173">
        <v>4.5990000000000002</v>
      </c>
      <c r="F255" s="174"/>
      <c r="G255" s="175">
        <f>ROUND(E255*F255,2)</f>
        <v>0</v>
      </c>
      <c r="H255" s="174"/>
      <c r="I255" s="175">
        <f>ROUND(E255*H255,2)</f>
        <v>0</v>
      </c>
      <c r="J255" s="174"/>
      <c r="K255" s="175">
        <f>ROUND(E255*J255,2)</f>
        <v>0</v>
      </c>
      <c r="L255" s="175">
        <v>21</v>
      </c>
      <c r="M255" s="175">
        <f>G255*(1+L255/100)</f>
        <v>0</v>
      </c>
      <c r="N255" s="175">
        <v>1.0211600000000001</v>
      </c>
      <c r="O255" s="175">
        <f>ROUND(E255*N255,2)</f>
        <v>4.7</v>
      </c>
      <c r="P255" s="175">
        <v>0</v>
      </c>
      <c r="Q255" s="175">
        <f>ROUND(E255*P255,2)</f>
        <v>0</v>
      </c>
      <c r="R255" s="175" t="s">
        <v>771</v>
      </c>
      <c r="S255" s="175" t="s">
        <v>279</v>
      </c>
      <c r="T255" s="176" t="s">
        <v>280</v>
      </c>
      <c r="U255" s="161">
        <v>23.530999999999999</v>
      </c>
      <c r="V255" s="161">
        <f>ROUND(E255*U255,2)</f>
        <v>108.22</v>
      </c>
      <c r="W255" s="16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 t="s">
        <v>364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">
      <c r="A256" s="158"/>
      <c r="B256" s="159"/>
      <c r="C256" s="193" t="s">
        <v>828</v>
      </c>
      <c r="D256" s="184"/>
      <c r="E256" s="185">
        <v>4.5990000000000002</v>
      </c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374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">
      <c r="A257" s="170">
        <v>47</v>
      </c>
      <c r="B257" s="171" t="s">
        <v>829</v>
      </c>
      <c r="C257" s="180" t="s">
        <v>830</v>
      </c>
      <c r="D257" s="172" t="s">
        <v>471</v>
      </c>
      <c r="E257" s="173">
        <v>29.22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5">
        <v>2.5249999999999999</v>
      </c>
      <c r="O257" s="175">
        <f>ROUND(E257*N257,2)</f>
        <v>73.78</v>
      </c>
      <c r="P257" s="175">
        <v>0</v>
      </c>
      <c r="Q257" s="175">
        <f>ROUND(E257*P257,2)</f>
        <v>0</v>
      </c>
      <c r="R257" s="175" t="s">
        <v>771</v>
      </c>
      <c r="S257" s="175" t="s">
        <v>279</v>
      </c>
      <c r="T257" s="176" t="s">
        <v>279</v>
      </c>
      <c r="U257" s="161">
        <v>0.48</v>
      </c>
      <c r="V257" s="161">
        <f>ROUND(E257*U257,2)</f>
        <v>14.03</v>
      </c>
      <c r="W257" s="16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 t="s">
        <v>364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158"/>
      <c r="B258" s="159"/>
      <c r="C258" s="257" t="s">
        <v>785</v>
      </c>
      <c r="D258" s="258"/>
      <c r="E258" s="258"/>
      <c r="F258" s="258"/>
      <c r="G258" s="258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372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93" t="s">
        <v>831</v>
      </c>
      <c r="D259" s="184"/>
      <c r="E259" s="185">
        <v>29.22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374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">
      <c r="A260" s="170">
        <v>48</v>
      </c>
      <c r="B260" s="171" t="s">
        <v>832</v>
      </c>
      <c r="C260" s="180" t="s">
        <v>833</v>
      </c>
      <c r="D260" s="172" t="s">
        <v>363</v>
      </c>
      <c r="E260" s="173">
        <v>82.823999999999998</v>
      </c>
      <c r="F260" s="174"/>
      <c r="G260" s="175">
        <f>ROUND(E260*F260,2)</f>
        <v>0</v>
      </c>
      <c r="H260" s="174"/>
      <c r="I260" s="175">
        <f>ROUND(E260*H260,2)</f>
        <v>0</v>
      </c>
      <c r="J260" s="174"/>
      <c r="K260" s="175">
        <f>ROUND(E260*J260,2)</f>
        <v>0</v>
      </c>
      <c r="L260" s="175">
        <v>21</v>
      </c>
      <c r="M260" s="175">
        <f>G260*(1+L260/100)</f>
        <v>0</v>
      </c>
      <c r="N260" s="175">
        <v>3.9199999999999999E-2</v>
      </c>
      <c r="O260" s="175">
        <f>ROUND(E260*N260,2)</f>
        <v>3.25</v>
      </c>
      <c r="P260" s="175">
        <v>0</v>
      </c>
      <c r="Q260" s="175">
        <f>ROUND(E260*P260,2)</f>
        <v>0</v>
      </c>
      <c r="R260" s="175" t="s">
        <v>771</v>
      </c>
      <c r="S260" s="175" t="s">
        <v>279</v>
      </c>
      <c r="T260" s="176" t="s">
        <v>279</v>
      </c>
      <c r="U260" s="161">
        <v>1.05</v>
      </c>
      <c r="V260" s="161">
        <f>ROUND(E260*U260,2)</f>
        <v>86.97</v>
      </c>
      <c r="W260" s="16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 t="s">
        <v>364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ht="22.5" outlineLevel="1" x14ac:dyDescent="0.2">
      <c r="A261" s="158"/>
      <c r="B261" s="159"/>
      <c r="C261" s="257" t="s">
        <v>834</v>
      </c>
      <c r="D261" s="258"/>
      <c r="E261" s="258"/>
      <c r="F261" s="258"/>
      <c r="G261" s="258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372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77" t="str">
        <f>C261</f>
        <v>bednění svislé nebo šikmé (odkloněné), půdorysně přímé nebo zalomené, stěn základových patek ve volných nebo zapažených jámách, rýhách, šachtách, včetně případných vzpěr,</v>
      </c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">
      <c r="A262" s="158"/>
      <c r="B262" s="159"/>
      <c r="C262" s="193" t="s">
        <v>835</v>
      </c>
      <c r="D262" s="184"/>
      <c r="E262" s="185">
        <v>82.823999999999998</v>
      </c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374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70">
        <v>49</v>
      </c>
      <c r="B263" s="171" t="s">
        <v>836</v>
      </c>
      <c r="C263" s="180" t="s">
        <v>837</v>
      </c>
      <c r="D263" s="172" t="s">
        <v>363</v>
      </c>
      <c r="E263" s="173">
        <v>82.823999999999998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5">
        <v>0</v>
      </c>
      <c r="O263" s="175">
        <f>ROUND(E263*N263,2)</f>
        <v>0</v>
      </c>
      <c r="P263" s="175">
        <v>0</v>
      </c>
      <c r="Q263" s="175">
        <f>ROUND(E263*P263,2)</f>
        <v>0</v>
      </c>
      <c r="R263" s="175" t="s">
        <v>771</v>
      </c>
      <c r="S263" s="175" t="s">
        <v>279</v>
      </c>
      <c r="T263" s="176" t="s">
        <v>279</v>
      </c>
      <c r="U263" s="161">
        <v>0.32</v>
      </c>
      <c r="V263" s="161">
        <f>ROUND(E263*U263,2)</f>
        <v>26.5</v>
      </c>
      <c r="W263" s="16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364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ht="22.5" outlineLevel="1" x14ac:dyDescent="0.2">
      <c r="A264" s="158"/>
      <c r="B264" s="159"/>
      <c r="C264" s="257" t="s">
        <v>834</v>
      </c>
      <c r="D264" s="258"/>
      <c r="E264" s="258"/>
      <c r="F264" s="258"/>
      <c r="G264" s="258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372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77" t="str">
        <f>C264</f>
        <v>bednění svislé nebo šikmé (odkloněné), půdorysně přímé nebo zalomené, stěn základových patek ve volných nebo zapažených jámách, rýhách, šachtách, včetně případných vzpěr,</v>
      </c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">
      <c r="A265" s="158"/>
      <c r="B265" s="159"/>
      <c r="C265" s="246" t="s">
        <v>782</v>
      </c>
      <c r="D265" s="247"/>
      <c r="E265" s="247"/>
      <c r="F265" s="247"/>
      <c r="G265" s="247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283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">
      <c r="A266" s="170">
        <v>50</v>
      </c>
      <c r="B266" s="171" t="s">
        <v>838</v>
      </c>
      <c r="C266" s="180" t="s">
        <v>839</v>
      </c>
      <c r="D266" s="172" t="s">
        <v>552</v>
      </c>
      <c r="E266" s="173">
        <v>5.2595999999999998</v>
      </c>
      <c r="F266" s="174"/>
      <c r="G266" s="175">
        <f>ROUND(E266*F266,2)</f>
        <v>0</v>
      </c>
      <c r="H266" s="174"/>
      <c r="I266" s="175">
        <f>ROUND(E266*H266,2)</f>
        <v>0</v>
      </c>
      <c r="J266" s="174"/>
      <c r="K266" s="175">
        <f>ROUND(E266*J266,2)</f>
        <v>0</v>
      </c>
      <c r="L266" s="175">
        <v>21</v>
      </c>
      <c r="M266" s="175">
        <f>G266*(1+L266/100)</f>
        <v>0</v>
      </c>
      <c r="N266" s="175">
        <v>1.0211600000000001</v>
      </c>
      <c r="O266" s="175">
        <f>ROUND(E266*N266,2)</f>
        <v>5.37</v>
      </c>
      <c r="P266" s="175">
        <v>0</v>
      </c>
      <c r="Q266" s="175">
        <f>ROUND(E266*P266,2)</f>
        <v>0</v>
      </c>
      <c r="R266" s="175" t="s">
        <v>771</v>
      </c>
      <c r="S266" s="175" t="s">
        <v>279</v>
      </c>
      <c r="T266" s="176" t="s">
        <v>280</v>
      </c>
      <c r="U266" s="161">
        <v>23.530999999999999</v>
      </c>
      <c r="V266" s="161">
        <f>ROUND(E266*U266,2)</f>
        <v>123.76</v>
      </c>
      <c r="W266" s="16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364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3" t="s">
        <v>840</v>
      </c>
      <c r="D267" s="184"/>
      <c r="E267" s="185">
        <v>5.2595999999999998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374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ht="22.5" outlineLevel="1" x14ac:dyDescent="0.2">
      <c r="A268" s="170">
        <v>51</v>
      </c>
      <c r="B268" s="171" t="s">
        <v>841</v>
      </c>
      <c r="C268" s="180" t="s">
        <v>842</v>
      </c>
      <c r="D268" s="172" t="s">
        <v>471</v>
      </c>
      <c r="E268" s="173">
        <v>13.02275</v>
      </c>
      <c r="F268" s="174"/>
      <c r="G268" s="175">
        <f>ROUND(E268*F268,2)</f>
        <v>0</v>
      </c>
      <c r="H268" s="174"/>
      <c r="I268" s="175">
        <f>ROUND(E268*H268,2)</f>
        <v>0</v>
      </c>
      <c r="J268" s="174"/>
      <c r="K268" s="175">
        <f>ROUND(E268*J268,2)</f>
        <v>0</v>
      </c>
      <c r="L268" s="175">
        <v>21</v>
      </c>
      <c r="M268" s="175">
        <f>G268*(1+L268/100)</f>
        <v>0</v>
      </c>
      <c r="N268" s="175">
        <v>2.8387799999999999</v>
      </c>
      <c r="O268" s="175">
        <f>ROUND(E268*N268,2)</f>
        <v>36.97</v>
      </c>
      <c r="P268" s="175">
        <v>0</v>
      </c>
      <c r="Q268" s="175">
        <f>ROUND(E268*P268,2)</f>
        <v>0</v>
      </c>
      <c r="R268" s="175" t="s">
        <v>771</v>
      </c>
      <c r="S268" s="175" t="s">
        <v>279</v>
      </c>
      <c r="T268" s="176" t="s">
        <v>279</v>
      </c>
      <c r="U268" s="161">
        <v>11.868</v>
      </c>
      <c r="V268" s="161">
        <f>ROUND(E268*U268,2)</f>
        <v>154.55000000000001</v>
      </c>
      <c r="W268" s="16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364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ht="22.5" outlineLevel="1" x14ac:dyDescent="0.2">
      <c r="A269" s="158"/>
      <c r="B269" s="159"/>
      <c r="C269" s="257" t="s">
        <v>843</v>
      </c>
      <c r="D269" s="258"/>
      <c r="E269" s="258"/>
      <c r="F269" s="258"/>
      <c r="G269" s="258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372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77" t="str">
        <f>C269</f>
        <v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v>
      </c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193" t="s">
        <v>844</v>
      </c>
      <c r="D270" s="184"/>
      <c r="E270" s="185">
        <v>8.2662499999999994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374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">
      <c r="A271" s="158"/>
      <c r="B271" s="159"/>
      <c r="C271" s="193" t="s">
        <v>845</v>
      </c>
      <c r="D271" s="184"/>
      <c r="E271" s="185">
        <v>4.7565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 t="s">
        <v>374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">
      <c r="A272" s="170">
        <v>52</v>
      </c>
      <c r="B272" s="171" t="s">
        <v>846</v>
      </c>
      <c r="C272" s="180" t="s">
        <v>847</v>
      </c>
      <c r="D272" s="172" t="s">
        <v>471</v>
      </c>
      <c r="E272" s="173">
        <v>17.2</v>
      </c>
      <c r="F272" s="174"/>
      <c r="G272" s="175">
        <f>ROUND(E272*F272,2)</f>
        <v>0</v>
      </c>
      <c r="H272" s="174"/>
      <c r="I272" s="175">
        <f>ROUND(E272*H272,2)</f>
        <v>0</v>
      </c>
      <c r="J272" s="174"/>
      <c r="K272" s="175">
        <f>ROUND(E272*J272,2)</f>
        <v>0</v>
      </c>
      <c r="L272" s="175">
        <v>21</v>
      </c>
      <c r="M272" s="175">
        <f>G272*(1+L272/100)</f>
        <v>0</v>
      </c>
      <c r="N272" s="175">
        <v>2.5249999999999999</v>
      </c>
      <c r="O272" s="175">
        <f>ROUND(E272*N272,2)</f>
        <v>43.43</v>
      </c>
      <c r="P272" s="175">
        <v>0</v>
      </c>
      <c r="Q272" s="175">
        <f>ROUND(E272*P272,2)</f>
        <v>0</v>
      </c>
      <c r="R272" s="175" t="s">
        <v>771</v>
      </c>
      <c r="S272" s="175" t="s">
        <v>279</v>
      </c>
      <c r="T272" s="176" t="s">
        <v>279</v>
      </c>
      <c r="U272" s="161">
        <v>0.59899999999999998</v>
      </c>
      <c r="V272" s="161">
        <f>ROUND(E272*U272,2)</f>
        <v>10.3</v>
      </c>
      <c r="W272" s="16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364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257" t="s">
        <v>817</v>
      </c>
      <c r="D273" s="258"/>
      <c r="E273" s="258"/>
      <c r="F273" s="258"/>
      <c r="G273" s="258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372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">
      <c r="A274" s="158"/>
      <c r="B274" s="159"/>
      <c r="C274" s="193" t="s">
        <v>848</v>
      </c>
      <c r="D274" s="184"/>
      <c r="E274" s="185">
        <v>17.2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374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70">
        <v>53</v>
      </c>
      <c r="B275" s="171" t="s">
        <v>849</v>
      </c>
      <c r="C275" s="180" t="s">
        <v>850</v>
      </c>
      <c r="D275" s="172" t="s">
        <v>363</v>
      </c>
      <c r="E275" s="173">
        <v>103.2</v>
      </c>
      <c r="F275" s="174"/>
      <c r="G275" s="175">
        <f>ROUND(E275*F275,2)</f>
        <v>0</v>
      </c>
      <c r="H275" s="174"/>
      <c r="I275" s="175">
        <f>ROUND(E275*H275,2)</f>
        <v>0</v>
      </c>
      <c r="J275" s="174"/>
      <c r="K275" s="175">
        <f>ROUND(E275*J275,2)</f>
        <v>0</v>
      </c>
      <c r="L275" s="175">
        <v>21</v>
      </c>
      <c r="M275" s="175">
        <f>G275*(1+L275/100)</f>
        <v>0</v>
      </c>
      <c r="N275" s="175">
        <v>3.9309999999999998E-2</v>
      </c>
      <c r="O275" s="175">
        <f>ROUND(E275*N275,2)</f>
        <v>4.0599999999999996</v>
      </c>
      <c r="P275" s="175">
        <v>0</v>
      </c>
      <c r="Q275" s="175">
        <f>ROUND(E275*P275,2)</f>
        <v>0</v>
      </c>
      <c r="R275" s="175" t="s">
        <v>771</v>
      </c>
      <c r="S275" s="175" t="s">
        <v>279</v>
      </c>
      <c r="T275" s="176" t="s">
        <v>279</v>
      </c>
      <c r="U275" s="161">
        <v>0.65</v>
      </c>
      <c r="V275" s="161">
        <f>ROUND(E275*U275,2)</f>
        <v>67.08</v>
      </c>
      <c r="W275" s="16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364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 x14ac:dyDescent="0.2">
      <c r="A276" s="158"/>
      <c r="B276" s="159"/>
      <c r="C276" s="257" t="s">
        <v>851</v>
      </c>
      <c r="D276" s="258"/>
      <c r="E276" s="258"/>
      <c r="F276" s="258"/>
      <c r="G276" s="258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372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77" t="str">
        <f>C276</f>
        <v>bednění svislé nebo šikmé (odkloněné), půdorysně přímé nebo zalomené základových zdí ve volných nebo zapažených jámách, rýhách, šachtách, včetně případných vzpěr,</v>
      </c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3" t="s">
        <v>852</v>
      </c>
      <c r="D277" s="184"/>
      <c r="E277" s="185">
        <v>103.2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374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170">
        <v>54</v>
      </c>
      <c r="B278" s="171" t="s">
        <v>853</v>
      </c>
      <c r="C278" s="180" t="s">
        <v>854</v>
      </c>
      <c r="D278" s="172" t="s">
        <v>363</v>
      </c>
      <c r="E278" s="173">
        <v>103.2</v>
      </c>
      <c r="F278" s="174"/>
      <c r="G278" s="175">
        <f>ROUND(E278*F278,2)</f>
        <v>0</v>
      </c>
      <c r="H278" s="174"/>
      <c r="I278" s="175">
        <f>ROUND(E278*H278,2)</f>
        <v>0</v>
      </c>
      <c r="J278" s="174"/>
      <c r="K278" s="175">
        <f>ROUND(E278*J278,2)</f>
        <v>0</v>
      </c>
      <c r="L278" s="175">
        <v>21</v>
      </c>
      <c r="M278" s="175">
        <f>G278*(1+L278/100)</f>
        <v>0</v>
      </c>
      <c r="N278" s="175">
        <v>0</v>
      </c>
      <c r="O278" s="175">
        <f>ROUND(E278*N278,2)</f>
        <v>0</v>
      </c>
      <c r="P278" s="175">
        <v>0</v>
      </c>
      <c r="Q278" s="175">
        <f>ROUND(E278*P278,2)</f>
        <v>0</v>
      </c>
      <c r="R278" s="175" t="s">
        <v>771</v>
      </c>
      <c r="S278" s="175" t="s">
        <v>279</v>
      </c>
      <c r="T278" s="176" t="s">
        <v>279</v>
      </c>
      <c r="U278" s="161">
        <v>0.35</v>
      </c>
      <c r="V278" s="161">
        <f>ROUND(E278*U278,2)</f>
        <v>36.119999999999997</v>
      </c>
      <c r="W278" s="16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 t="s">
        <v>364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ht="22.5" outlineLevel="1" x14ac:dyDescent="0.2">
      <c r="A279" s="158"/>
      <c r="B279" s="159"/>
      <c r="C279" s="257" t="s">
        <v>851</v>
      </c>
      <c r="D279" s="258"/>
      <c r="E279" s="258"/>
      <c r="F279" s="258"/>
      <c r="G279" s="258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372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77" t="str">
        <f>C279</f>
        <v>bednění svislé nebo šikmé (odkloněné), půdorysně přímé nebo zalomené základových zdí ve volných nebo zapažených jámách, rýhách, šachtách, včetně případných vzpěr,</v>
      </c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">
      <c r="A280" s="158"/>
      <c r="B280" s="159"/>
      <c r="C280" s="246" t="s">
        <v>855</v>
      </c>
      <c r="D280" s="247"/>
      <c r="E280" s="247"/>
      <c r="F280" s="247"/>
      <c r="G280" s="247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 t="s">
        <v>283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170">
        <v>55</v>
      </c>
      <c r="B281" s="171" t="s">
        <v>856</v>
      </c>
      <c r="C281" s="180" t="s">
        <v>857</v>
      </c>
      <c r="D281" s="172" t="s">
        <v>552</v>
      </c>
      <c r="E281" s="173">
        <v>3.0960000000000001</v>
      </c>
      <c r="F281" s="174"/>
      <c r="G281" s="175">
        <f>ROUND(E281*F281,2)</f>
        <v>0</v>
      </c>
      <c r="H281" s="174"/>
      <c r="I281" s="175">
        <f>ROUND(E281*H281,2)</f>
        <v>0</v>
      </c>
      <c r="J281" s="174"/>
      <c r="K281" s="175">
        <f>ROUND(E281*J281,2)</f>
        <v>0</v>
      </c>
      <c r="L281" s="175">
        <v>21</v>
      </c>
      <c r="M281" s="175">
        <f>G281*(1+L281/100)</f>
        <v>0</v>
      </c>
      <c r="N281" s="175">
        <v>1.0210999999999999</v>
      </c>
      <c r="O281" s="175">
        <f>ROUND(E281*N281,2)</f>
        <v>3.16</v>
      </c>
      <c r="P281" s="175">
        <v>0</v>
      </c>
      <c r="Q281" s="175">
        <f>ROUND(E281*P281,2)</f>
        <v>0</v>
      </c>
      <c r="R281" s="175" t="s">
        <v>771</v>
      </c>
      <c r="S281" s="175" t="s">
        <v>279</v>
      </c>
      <c r="T281" s="176" t="s">
        <v>280</v>
      </c>
      <c r="U281" s="161">
        <v>29.292000000000002</v>
      </c>
      <c r="V281" s="161">
        <f>ROUND(E281*U281,2)</f>
        <v>90.69</v>
      </c>
      <c r="W281" s="16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364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193" t="s">
        <v>858</v>
      </c>
      <c r="D282" s="184"/>
      <c r="E282" s="185">
        <v>3.0960000000000001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374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70">
        <v>56</v>
      </c>
      <c r="B283" s="171" t="s">
        <v>859</v>
      </c>
      <c r="C283" s="180" t="s">
        <v>860</v>
      </c>
      <c r="D283" s="172" t="s">
        <v>471</v>
      </c>
      <c r="E283" s="173">
        <v>331.3005</v>
      </c>
      <c r="F283" s="174"/>
      <c r="G283" s="175">
        <f>ROUND(E283*F283,2)</f>
        <v>0</v>
      </c>
      <c r="H283" s="174"/>
      <c r="I283" s="175">
        <f>ROUND(E283*H283,2)</f>
        <v>0</v>
      </c>
      <c r="J283" s="174"/>
      <c r="K283" s="175">
        <f>ROUND(E283*J283,2)</f>
        <v>0</v>
      </c>
      <c r="L283" s="175">
        <v>21</v>
      </c>
      <c r="M283" s="175">
        <f>G283*(1+L283/100)</f>
        <v>0</v>
      </c>
      <c r="N283" s="175">
        <v>2.5249999999999999</v>
      </c>
      <c r="O283" s="175">
        <f>ROUND(E283*N283,2)</f>
        <v>836.53</v>
      </c>
      <c r="P283" s="175">
        <v>0</v>
      </c>
      <c r="Q283" s="175">
        <f>ROUND(E283*P283,2)</f>
        <v>0</v>
      </c>
      <c r="R283" s="175" t="s">
        <v>771</v>
      </c>
      <c r="S283" s="175" t="s">
        <v>279</v>
      </c>
      <c r="T283" s="176" t="s">
        <v>279</v>
      </c>
      <c r="U283" s="161">
        <v>2.3170000000000002</v>
      </c>
      <c r="V283" s="161">
        <f>ROUND(E283*U283,2)</f>
        <v>767.62</v>
      </c>
      <c r="W283" s="16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364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257" t="s">
        <v>861</v>
      </c>
      <c r="D284" s="258"/>
      <c r="E284" s="258"/>
      <c r="F284" s="258"/>
      <c r="G284" s="258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372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/>
      <c r="B285" s="159"/>
      <c r="C285" s="246" t="s">
        <v>862</v>
      </c>
      <c r="D285" s="247"/>
      <c r="E285" s="247"/>
      <c r="F285" s="247"/>
      <c r="G285" s="247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283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46" t="s">
        <v>863</v>
      </c>
      <c r="D286" s="247"/>
      <c r="E286" s="247"/>
      <c r="F286" s="247"/>
      <c r="G286" s="247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283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">
      <c r="A287" s="158"/>
      <c r="B287" s="159"/>
      <c r="C287" s="193" t="s">
        <v>864</v>
      </c>
      <c r="D287" s="184"/>
      <c r="E287" s="185">
        <v>290.94</v>
      </c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 t="s">
        <v>374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">
      <c r="A288" s="158"/>
      <c r="B288" s="159"/>
      <c r="C288" s="193" t="s">
        <v>865</v>
      </c>
      <c r="D288" s="184"/>
      <c r="E288" s="185">
        <v>0.91874999999999996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374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193" t="s">
        <v>866</v>
      </c>
      <c r="D289" s="184"/>
      <c r="E289" s="185">
        <v>4.05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374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93" t="s">
        <v>867</v>
      </c>
      <c r="D290" s="184"/>
      <c r="E290" s="185">
        <v>3.75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374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ht="33.75" outlineLevel="1" x14ac:dyDescent="0.2">
      <c r="A291" s="158"/>
      <c r="B291" s="159"/>
      <c r="C291" s="193" t="s">
        <v>868</v>
      </c>
      <c r="D291" s="184"/>
      <c r="E291" s="185">
        <v>13.81875</v>
      </c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374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193" t="s">
        <v>869</v>
      </c>
      <c r="D292" s="184"/>
      <c r="E292" s="185">
        <v>9.843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374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">
      <c r="A293" s="158"/>
      <c r="B293" s="159"/>
      <c r="C293" s="193" t="s">
        <v>870</v>
      </c>
      <c r="D293" s="184"/>
      <c r="E293" s="185">
        <v>5.0999999999999996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 t="s">
        <v>374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">
      <c r="A294" s="158"/>
      <c r="B294" s="159"/>
      <c r="C294" s="193" t="s">
        <v>871</v>
      </c>
      <c r="D294" s="184"/>
      <c r="E294" s="185">
        <v>2.88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374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70">
        <v>57</v>
      </c>
      <c r="B295" s="171" t="s">
        <v>872</v>
      </c>
      <c r="C295" s="180" t="s">
        <v>873</v>
      </c>
      <c r="D295" s="172" t="s">
        <v>363</v>
      </c>
      <c r="E295" s="173">
        <v>136.70750000000001</v>
      </c>
      <c r="F295" s="174"/>
      <c r="G295" s="175">
        <f>ROUND(E295*F295,2)</f>
        <v>0</v>
      </c>
      <c r="H295" s="174"/>
      <c r="I295" s="175">
        <f>ROUND(E295*H295,2)</f>
        <v>0</v>
      </c>
      <c r="J295" s="174"/>
      <c r="K295" s="175">
        <f>ROUND(E295*J295,2)</f>
        <v>0</v>
      </c>
      <c r="L295" s="175">
        <v>21</v>
      </c>
      <c r="M295" s="175">
        <f>G295*(1+L295/100)</f>
        <v>0</v>
      </c>
      <c r="N295" s="175">
        <v>1.41E-2</v>
      </c>
      <c r="O295" s="175">
        <f>ROUND(E295*N295,2)</f>
        <v>1.93</v>
      </c>
      <c r="P295" s="175">
        <v>0</v>
      </c>
      <c r="Q295" s="175">
        <f>ROUND(E295*P295,2)</f>
        <v>0</v>
      </c>
      <c r="R295" s="175" t="s">
        <v>771</v>
      </c>
      <c r="S295" s="175" t="s">
        <v>279</v>
      </c>
      <c r="T295" s="176" t="s">
        <v>279</v>
      </c>
      <c r="U295" s="161">
        <v>0.39600000000000002</v>
      </c>
      <c r="V295" s="161">
        <f>ROUND(E295*U295,2)</f>
        <v>54.14</v>
      </c>
      <c r="W295" s="16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364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93" t="s">
        <v>874</v>
      </c>
      <c r="D296" s="184"/>
      <c r="E296" s="185">
        <v>45.57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374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58"/>
      <c r="B297" s="159"/>
      <c r="C297" s="193" t="s">
        <v>875</v>
      </c>
      <c r="D297" s="184"/>
      <c r="E297" s="185">
        <v>31.5</v>
      </c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374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93" t="s">
        <v>876</v>
      </c>
      <c r="D298" s="184"/>
      <c r="E298" s="185">
        <v>4.7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374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33.75" outlineLevel="1" x14ac:dyDescent="0.2">
      <c r="A299" s="158"/>
      <c r="B299" s="159"/>
      <c r="C299" s="193" t="s">
        <v>877</v>
      </c>
      <c r="D299" s="184"/>
      <c r="E299" s="185">
        <v>27.637499999999999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374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93" t="s">
        <v>878</v>
      </c>
      <c r="D300" s="184"/>
      <c r="E300" s="185">
        <v>7.05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374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58"/>
      <c r="B301" s="159"/>
      <c r="C301" s="193" t="s">
        <v>879</v>
      </c>
      <c r="D301" s="184"/>
      <c r="E301" s="185">
        <v>20.25</v>
      </c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374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6">
        <v>58</v>
      </c>
      <c r="B302" s="187" t="s">
        <v>880</v>
      </c>
      <c r="C302" s="194" t="s">
        <v>881</v>
      </c>
      <c r="D302" s="188" t="s">
        <v>363</v>
      </c>
      <c r="E302" s="189">
        <v>136.70750000000001</v>
      </c>
      <c r="F302" s="190"/>
      <c r="G302" s="191">
        <f>ROUND(E302*F302,2)</f>
        <v>0</v>
      </c>
      <c r="H302" s="190"/>
      <c r="I302" s="191">
        <f>ROUND(E302*H302,2)</f>
        <v>0</v>
      </c>
      <c r="J302" s="190"/>
      <c r="K302" s="191">
        <f>ROUND(E302*J302,2)</f>
        <v>0</v>
      </c>
      <c r="L302" s="191">
        <v>21</v>
      </c>
      <c r="M302" s="191">
        <f>G302*(1+L302/100)</f>
        <v>0</v>
      </c>
      <c r="N302" s="191">
        <v>0</v>
      </c>
      <c r="O302" s="191">
        <f>ROUND(E302*N302,2)</f>
        <v>0</v>
      </c>
      <c r="P302" s="191">
        <v>0</v>
      </c>
      <c r="Q302" s="191">
        <f>ROUND(E302*P302,2)</f>
        <v>0</v>
      </c>
      <c r="R302" s="191" t="s">
        <v>771</v>
      </c>
      <c r="S302" s="191" t="s">
        <v>279</v>
      </c>
      <c r="T302" s="192" t="s">
        <v>279</v>
      </c>
      <c r="U302" s="161">
        <v>0.24</v>
      </c>
      <c r="V302" s="161">
        <f>ROUND(E302*U302,2)</f>
        <v>32.81</v>
      </c>
      <c r="W302" s="16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364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x14ac:dyDescent="0.2">
      <c r="A303" s="164" t="s">
        <v>274</v>
      </c>
      <c r="B303" s="165" t="s">
        <v>161</v>
      </c>
      <c r="C303" s="179" t="s">
        <v>162</v>
      </c>
      <c r="D303" s="166"/>
      <c r="E303" s="167"/>
      <c r="F303" s="168"/>
      <c r="G303" s="168">
        <f>SUMIF(AG304:AG690,"&lt;&gt;NOR",G304:G690)</f>
        <v>0</v>
      </c>
      <c r="H303" s="168"/>
      <c r="I303" s="168">
        <f>SUM(I304:I690)</f>
        <v>0</v>
      </c>
      <c r="J303" s="168"/>
      <c r="K303" s="168">
        <f>SUM(K304:K690)</f>
        <v>0</v>
      </c>
      <c r="L303" s="168"/>
      <c r="M303" s="168">
        <f>SUM(M304:M690)</f>
        <v>0</v>
      </c>
      <c r="N303" s="168"/>
      <c r="O303" s="168">
        <f>SUM(O304:O690)</f>
        <v>3072.5700000000006</v>
      </c>
      <c r="P303" s="168"/>
      <c r="Q303" s="168">
        <f>SUM(Q304:Q690)</f>
        <v>0</v>
      </c>
      <c r="R303" s="168"/>
      <c r="S303" s="168"/>
      <c r="T303" s="169"/>
      <c r="U303" s="163"/>
      <c r="V303" s="163">
        <f>SUM(V304:V690)</f>
        <v>15042.130000000003</v>
      </c>
      <c r="W303" s="163"/>
      <c r="AG303" t="s">
        <v>275</v>
      </c>
    </row>
    <row r="304" spans="1:60" outlineLevel="1" x14ac:dyDescent="0.2">
      <c r="A304" s="170">
        <v>59</v>
      </c>
      <c r="B304" s="171" t="s">
        <v>882</v>
      </c>
      <c r="C304" s="180" t="s">
        <v>883</v>
      </c>
      <c r="D304" s="172" t="s">
        <v>363</v>
      </c>
      <c r="E304" s="173">
        <v>8.4375</v>
      </c>
      <c r="F304" s="174"/>
      <c r="G304" s="175">
        <f>ROUND(E304*F304,2)</f>
        <v>0</v>
      </c>
      <c r="H304" s="174"/>
      <c r="I304" s="175">
        <f>ROUND(E304*H304,2)</f>
        <v>0</v>
      </c>
      <c r="J304" s="174"/>
      <c r="K304" s="175">
        <f>ROUND(E304*J304,2)</f>
        <v>0</v>
      </c>
      <c r="L304" s="175">
        <v>21</v>
      </c>
      <c r="M304" s="175">
        <f>G304*(1+L304/100)</f>
        <v>0</v>
      </c>
      <c r="N304" s="175">
        <v>0.50065000000000004</v>
      </c>
      <c r="O304" s="175">
        <f>ROUND(E304*N304,2)</f>
        <v>4.22</v>
      </c>
      <c r="P304" s="175">
        <v>0</v>
      </c>
      <c r="Q304" s="175">
        <f>ROUND(E304*P304,2)</f>
        <v>0</v>
      </c>
      <c r="R304" s="175" t="s">
        <v>771</v>
      </c>
      <c r="S304" s="175" t="s">
        <v>279</v>
      </c>
      <c r="T304" s="176" t="s">
        <v>279</v>
      </c>
      <c r="U304" s="161">
        <v>0.69799999999999995</v>
      </c>
      <c r="V304" s="161">
        <f>ROUND(E304*U304,2)</f>
        <v>5.89</v>
      </c>
      <c r="W304" s="16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364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58"/>
      <c r="B305" s="159"/>
      <c r="C305" s="257" t="s">
        <v>884</v>
      </c>
      <c r="D305" s="258"/>
      <c r="E305" s="258"/>
      <c r="F305" s="258"/>
      <c r="G305" s="258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372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3" t="s">
        <v>885</v>
      </c>
      <c r="D306" s="184"/>
      <c r="E306" s="185">
        <v>8.4375</v>
      </c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374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ht="33.75" outlineLevel="1" x14ac:dyDescent="0.2">
      <c r="A307" s="170">
        <v>60</v>
      </c>
      <c r="B307" s="171" t="s">
        <v>886</v>
      </c>
      <c r="C307" s="180" t="s">
        <v>887</v>
      </c>
      <c r="D307" s="172" t="s">
        <v>363</v>
      </c>
      <c r="E307" s="173">
        <v>97.075000000000003</v>
      </c>
      <c r="F307" s="174"/>
      <c r="G307" s="175">
        <f>ROUND(E307*F307,2)</f>
        <v>0</v>
      </c>
      <c r="H307" s="174"/>
      <c r="I307" s="175">
        <f>ROUND(E307*H307,2)</f>
        <v>0</v>
      </c>
      <c r="J307" s="174"/>
      <c r="K307" s="175">
        <f>ROUND(E307*J307,2)</f>
        <v>0</v>
      </c>
      <c r="L307" s="175">
        <v>21</v>
      </c>
      <c r="M307" s="175">
        <f>G307*(1+L307/100)</f>
        <v>0</v>
      </c>
      <c r="N307" s="175">
        <v>0.22350999999999999</v>
      </c>
      <c r="O307" s="175">
        <f>ROUND(E307*N307,2)</f>
        <v>21.7</v>
      </c>
      <c r="P307" s="175">
        <v>0</v>
      </c>
      <c r="Q307" s="175">
        <f>ROUND(E307*P307,2)</f>
        <v>0</v>
      </c>
      <c r="R307" s="175" t="s">
        <v>771</v>
      </c>
      <c r="S307" s="175" t="s">
        <v>279</v>
      </c>
      <c r="T307" s="176" t="s">
        <v>279</v>
      </c>
      <c r="U307" s="161">
        <v>0.62</v>
      </c>
      <c r="V307" s="161">
        <f>ROUND(E307*U307,2)</f>
        <v>60.19</v>
      </c>
      <c r="W307" s="16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364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248" t="s">
        <v>888</v>
      </c>
      <c r="D308" s="249"/>
      <c r="E308" s="249"/>
      <c r="F308" s="249"/>
      <c r="G308" s="249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283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58"/>
      <c r="B309" s="159"/>
      <c r="C309" s="193" t="s">
        <v>889</v>
      </c>
      <c r="D309" s="184"/>
      <c r="E309" s="185">
        <v>17.0625</v>
      </c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374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93" t="s">
        <v>890</v>
      </c>
      <c r="D310" s="184"/>
      <c r="E310" s="185">
        <v>17.0625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374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58"/>
      <c r="B311" s="159"/>
      <c r="C311" s="193" t="s">
        <v>891</v>
      </c>
      <c r="D311" s="184"/>
      <c r="E311" s="185">
        <v>62.95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374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ht="33.75" outlineLevel="1" x14ac:dyDescent="0.2">
      <c r="A312" s="170">
        <v>61</v>
      </c>
      <c r="B312" s="171" t="s">
        <v>892</v>
      </c>
      <c r="C312" s="180" t="s">
        <v>893</v>
      </c>
      <c r="D312" s="172" t="s">
        <v>363</v>
      </c>
      <c r="E312" s="173">
        <v>477.33499999999998</v>
      </c>
      <c r="F312" s="174"/>
      <c r="G312" s="175">
        <f>ROUND(E312*F312,2)</f>
        <v>0</v>
      </c>
      <c r="H312" s="174"/>
      <c r="I312" s="175">
        <f>ROUND(E312*H312,2)</f>
        <v>0</v>
      </c>
      <c r="J312" s="174"/>
      <c r="K312" s="175">
        <f>ROUND(E312*J312,2)</f>
        <v>0</v>
      </c>
      <c r="L312" s="175">
        <v>21</v>
      </c>
      <c r="M312" s="175">
        <f>G312*(1+L312/100)</f>
        <v>0</v>
      </c>
      <c r="N312" s="175">
        <v>0.19225999999999999</v>
      </c>
      <c r="O312" s="175">
        <f>ROUND(E312*N312,2)</f>
        <v>91.77</v>
      </c>
      <c r="P312" s="175">
        <v>0</v>
      </c>
      <c r="Q312" s="175">
        <f>ROUND(E312*P312,2)</f>
        <v>0</v>
      </c>
      <c r="R312" s="175" t="s">
        <v>771</v>
      </c>
      <c r="S312" s="175" t="s">
        <v>279</v>
      </c>
      <c r="T312" s="176" t="s">
        <v>279</v>
      </c>
      <c r="U312" s="161">
        <v>0.6</v>
      </c>
      <c r="V312" s="161">
        <f>ROUND(E312*U312,2)</f>
        <v>286.39999999999998</v>
      </c>
      <c r="W312" s="16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364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58"/>
      <c r="B313" s="159"/>
      <c r="C313" s="193" t="s">
        <v>894</v>
      </c>
      <c r="D313" s="184"/>
      <c r="E313" s="185">
        <v>17.829999999999998</v>
      </c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374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ht="22.5" outlineLevel="1" x14ac:dyDescent="0.2">
      <c r="A314" s="158"/>
      <c r="B314" s="159"/>
      <c r="C314" s="193" t="s">
        <v>895</v>
      </c>
      <c r="D314" s="184"/>
      <c r="E314" s="185">
        <v>497.46499999999997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374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">
      <c r="A315" s="158"/>
      <c r="B315" s="159"/>
      <c r="C315" s="193" t="s">
        <v>896</v>
      </c>
      <c r="D315" s="184"/>
      <c r="E315" s="185">
        <v>-9.4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374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">
      <c r="A316" s="158"/>
      <c r="B316" s="159"/>
      <c r="C316" s="193" t="s">
        <v>897</v>
      </c>
      <c r="D316" s="184"/>
      <c r="E316" s="185">
        <v>-28.56</v>
      </c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374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ht="22.5" outlineLevel="1" x14ac:dyDescent="0.2">
      <c r="A317" s="170">
        <v>62</v>
      </c>
      <c r="B317" s="171" t="s">
        <v>898</v>
      </c>
      <c r="C317" s="180" t="s">
        <v>899</v>
      </c>
      <c r="D317" s="172" t="s">
        <v>363</v>
      </c>
      <c r="E317" s="173">
        <v>14.3</v>
      </c>
      <c r="F317" s="174"/>
      <c r="G317" s="175">
        <f>ROUND(E317*F317,2)</f>
        <v>0</v>
      </c>
      <c r="H317" s="174"/>
      <c r="I317" s="175">
        <f>ROUND(E317*H317,2)</f>
        <v>0</v>
      </c>
      <c r="J317" s="174"/>
      <c r="K317" s="175">
        <f>ROUND(E317*J317,2)</f>
        <v>0</v>
      </c>
      <c r="L317" s="175">
        <v>21</v>
      </c>
      <c r="M317" s="175">
        <f>G317*(1+L317/100)</f>
        <v>0</v>
      </c>
      <c r="N317" s="175">
        <v>0.13097</v>
      </c>
      <c r="O317" s="175">
        <f>ROUND(E317*N317,2)</f>
        <v>1.87</v>
      </c>
      <c r="P317" s="175">
        <v>0</v>
      </c>
      <c r="Q317" s="175">
        <f>ROUND(E317*P317,2)</f>
        <v>0</v>
      </c>
      <c r="R317" s="175" t="s">
        <v>771</v>
      </c>
      <c r="S317" s="175" t="s">
        <v>279</v>
      </c>
      <c r="T317" s="176" t="s">
        <v>279</v>
      </c>
      <c r="U317" s="161">
        <v>0.6492</v>
      </c>
      <c r="V317" s="161">
        <f>ROUND(E317*U317,2)</f>
        <v>9.2799999999999994</v>
      </c>
      <c r="W317" s="16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364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248" t="s">
        <v>900</v>
      </c>
      <c r="D318" s="249"/>
      <c r="E318" s="249"/>
      <c r="F318" s="249"/>
      <c r="G318" s="249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283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58"/>
      <c r="B319" s="159"/>
      <c r="C319" s="193" t="s">
        <v>901</v>
      </c>
      <c r="D319" s="184"/>
      <c r="E319" s="185">
        <v>14.3</v>
      </c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374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70">
        <v>63</v>
      </c>
      <c r="B320" s="171" t="s">
        <v>902</v>
      </c>
      <c r="C320" s="180" t="s">
        <v>903</v>
      </c>
      <c r="D320" s="172" t="s">
        <v>363</v>
      </c>
      <c r="E320" s="173">
        <v>20.25</v>
      </c>
      <c r="F320" s="174"/>
      <c r="G320" s="175">
        <f>ROUND(E320*F320,2)</f>
        <v>0</v>
      </c>
      <c r="H320" s="174"/>
      <c r="I320" s="175">
        <f>ROUND(E320*H320,2)</f>
        <v>0</v>
      </c>
      <c r="J320" s="174"/>
      <c r="K320" s="175">
        <f>ROUND(E320*J320,2)</f>
        <v>0</v>
      </c>
      <c r="L320" s="175">
        <v>21</v>
      </c>
      <c r="M320" s="175">
        <f>G320*(1+L320/100)</f>
        <v>0</v>
      </c>
      <c r="N320" s="175">
        <v>0.15729000000000001</v>
      </c>
      <c r="O320" s="175">
        <f>ROUND(E320*N320,2)</f>
        <v>3.19</v>
      </c>
      <c r="P320" s="175">
        <v>0</v>
      </c>
      <c r="Q320" s="175">
        <f>ROUND(E320*P320,2)</f>
        <v>0</v>
      </c>
      <c r="R320" s="175" t="s">
        <v>771</v>
      </c>
      <c r="S320" s="175" t="s">
        <v>279</v>
      </c>
      <c r="T320" s="176" t="s">
        <v>279</v>
      </c>
      <c r="U320" s="161">
        <v>0.79649999999999999</v>
      </c>
      <c r="V320" s="161">
        <f>ROUND(E320*U320,2)</f>
        <v>16.13</v>
      </c>
      <c r="W320" s="16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364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58"/>
      <c r="B321" s="159"/>
      <c r="C321" s="248" t="s">
        <v>900</v>
      </c>
      <c r="D321" s="249"/>
      <c r="E321" s="249"/>
      <c r="F321" s="249"/>
      <c r="G321" s="249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283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58"/>
      <c r="B322" s="159"/>
      <c r="C322" s="193" t="s">
        <v>904</v>
      </c>
      <c r="D322" s="184"/>
      <c r="E322" s="185">
        <v>20.25</v>
      </c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374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ht="22.5" outlineLevel="1" x14ac:dyDescent="0.2">
      <c r="A323" s="170">
        <v>64</v>
      </c>
      <c r="B323" s="171" t="s">
        <v>905</v>
      </c>
      <c r="C323" s="180" t="s">
        <v>906</v>
      </c>
      <c r="D323" s="172" t="s">
        <v>363</v>
      </c>
      <c r="E323" s="173">
        <v>38.76</v>
      </c>
      <c r="F323" s="174"/>
      <c r="G323" s="175">
        <f>ROUND(E323*F323,2)</f>
        <v>0</v>
      </c>
      <c r="H323" s="174"/>
      <c r="I323" s="175">
        <f>ROUND(E323*H323,2)</f>
        <v>0</v>
      </c>
      <c r="J323" s="174"/>
      <c r="K323" s="175">
        <f>ROUND(E323*J323,2)</f>
        <v>0</v>
      </c>
      <c r="L323" s="175">
        <v>21</v>
      </c>
      <c r="M323" s="175">
        <f>G323*(1+L323/100)</f>
        <v>0</v>
      </c>
      <c r="N323" s="175">
        <v>0.15853999999999999</v>
      </c>
      <c r="O323" s="175">
        <f>ROUND(E323*N323,2)</f>
        <v>6.15</v>
      </c>
      <c r="P323" s="175">
        <v>0</v>
      </c>
      <c r="Q323" s="175">
        <f>ROUND(E323*P323,2)</f>
        <v>0</v>
      </c>
      <c r="R323" s="175" t="s">
        <v>771</v>
      </c>
      <c r="S323" s="175" t="s">
        <v>279</v>
      </c>
      <c r="T323" s="176" t="s">
        <v>279</v>
      </c>
      <c r="U323" s="161">
        <v>0.94610000000000005</v>
      </c>
      <c r="V323" s="161">
        <f>ROUND(E323*U323,2)</f>
        <v>36.67</v>
      </c>
      <c r="W323" s="16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364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58"/>
      <c r="B324" s="159"/>
      <c r="C324" s="193" t="s">
        <v>907</v>
      </c>
      <c r="D324" s="184"/>
      <c r="E324" s="185">
        <v>38.76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374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70">
        <v>65</v>
      </c>
      <c r="B325" s="171" t="s">
        <v>908</v>
      </c>
      <c r="C325" s="180" t="s">
        <v>909</v>
      </c>
      <c r="D325" s="172" t="s">
        <v>363</v>
      </c>
      <c r="E325" s="173">
        <v>34.549999999999997</v>
      </c>
      <c r="F325" s="174"/>
      <c r="G325" s="175">
        <f>ROUND(E325*F325,2)</f>
        <v>0</v>
      </c>
      <c r="H325" s="174"/>
      <c r="I325" s="175">
        <f>ROUND(E325*H325,2)</f>
        <v>0</v>
      </c>
      <c r="J325" s="174"/>
      <c r="K325" s="175">
        <f>ROUND(E325*J325,2)</f>
        <v>0</v>
      </c>
      <c r="L325" s="175">
        <v>21</v>
      </c>
      <c r="M325" s="175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5" t="s">
        <v>771</v>
      </c>
      <c r="S325" s="175" t="s">
        <v>279</v>
      </c>
      <c r="T325" s="176" t="s">
        <v>279</v>
      </c>
      <c r="U325" s="161">
        <v>0.125</v>
      </c>
      <c r="V325" s="161">
        <f>ROUND(E325*U325,2)</f>
        <v>4.32</v>
      </c>
      <c r="W325" s="16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364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193" t="s">
        <v>910</v>
      </c>
      <c r="D326" s="184"/>
      <c r="E326" s="185">
        <v>34.549999999999997</v>
      </c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374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">
      <c r="A327" s="170">
        <v>66</v>
      </c>
      <c r="B327" s="171" t="s">
        <v>911</v>
      </c>
      <c r="C327" s="180" t="s">
        <v>912</v>
      </c>
      <c r="D327" s="172" t="s">
        <v>471</v>
      </c>
      <c r="E327" s="173">
        <v>511.43</v>
      </c>
      <c r="F327" s="174"/>
      <c r="G327" s="175">
        <f>ROUND(E327*F327,2)</f>
        <v>0</v>
      </c>
      <c r="H327" s="174"/>
      <c r="I327" s="175">
        <f>ROUND(E327*H327,2)</f>
        <v>0</v>
      </c>
      <c r="J327" s="174"/>
      <c r="K327" s="175">
        <f>ROUND(E327*J327,2)</f>
        <v>0</v>
      </c>
      <c r="L327" s="175">
        <v>21</v>
      </c>
      <c r="M327" s="175">
        <f>G327*(1+L327/100)</f>
        <v>0</v>
      </c>
      <c r="N327" s="175">
        <v>2.5276700000000001</v>
      </c>
      <c r="O327" s="175">
        <f>ROUND(E327*N327,2)</f>
        <v>1292.73</v>
      </c>
      <c r="P327" s="175">
        <v>0</v>
      </c>
      <c r="Q327" s="175">
        <f>ROUND(E327*P327,2)</f>
        <v>0</v>
      </c>
      <c r="R327" s="175" t="s">
        <v>771</v>
      </c>
      <c r="S327" s="175" t="s">
        <v>279</v>
      </c>
      <c r="T327" s="176" t="s">
        <v>279</v>
      </c>
      <c r="U327" s="161">
        <v>1.093</v>
      </c>
      <c r="V327" s="161">
        <f>ROUND(E327*U327,2)</f>
        <v>558.99</v>
      </c>
      <c r="W327" s="16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 t="s">
        <v>364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1" x14ac:dyDescent="0.2">
      <c r="A328" s="158"/>
      <c r="B328" s="159"/>
      <c r="C328" s="257" t="s">
        <v>913</v>
      </c>
      <c r="D328" s="258"/>
      <c r="E328" s="258"/>
      <c r="F328" s="258"/>
      <c r="G328" s="258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372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77" t="str">
        <f>C328</f>
        <v>nosných, výplňových, obkladových, půdních, štítových, poprsních apod. (bez výztuže), s pomocným lešením o výšce podlahy do 1900 mm a pro zatížení 1,5 kPa,</v>
      </c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58"/>
      <c r="B329" s="159"/>
      <c r="C329" s="246" t="s">
        <v>914</v>
      </c>
      <c r="D329" s="247"/>
      <c r="E329" s="247"/>
      <c r="F329" s="247"/>
      <c r="G329" s="247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283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58"/>
      <c r="B330" s="159"/>
      <c r="C330" s="193" t="s">
        <v>915</v>
      </c>
      <c r="D330" s="184"/>
      <c r="E330" s="185">
        <v>16.05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374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">
      <c r="A331" s="158"/>
      <c r="B331" s="159"/>
      <c r="C331" s="193" t="s">
        <v>916</v>
      </c>
      <c r="D331" s="184"/>
      <c r="E331" s="185">
        <v>27.42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374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58"/>
      <c r="B332" s="159"/>
      <c r="C332" s="193" t="s">
        <v>917</v>
      </c>
      <c r="D332" s="184"/>
      <c r="E332" s="185">
        <v>9.75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374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">
      <c r="A333" s="158"/>
      <c r="B333" s="159"/>
      <c r="C333" s="193" t="s">
        <v>918</v>
      </c>
      <c r="D333" s="184"/>
      <c r="E333" s="185">
        <v>2.62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 t="s">
        <v>374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">
      <c r="A334" s="158"/>
      <c r="B334" s="159"/>
      <c r="C334" s="193" t="s">
        <v>919</v>
      </c>
      <c r="D334" s="184"/>
      <c r="E334" s="185">
        <v>205.67</v>
      </c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374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58"/>
      <c r="B335" s="159"/>
      <c r="C335" s="193" t="s">
        <v>920</v>
      </c>
      <c r="D335" s="184"/>
      <c r="E335" s="185">
        <v>15.56</v>
      </c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374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58"/>
      <c r="B336" s="159"/>
      <c r="C336" s="193" t="s">
        <v>921</v>
      </c>
      <c r="D336" s="184"/>
      <c r="E336" s="185">
        <v>46.97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374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58"/>
      <c r="B337" s="159"/>
      <c r="C337" s="193" t="s">
        <v>922</v>
      </c>
      <c r="D337" s="184"/>
      <c r="E337" s="185">
        <v>39.1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374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58"/>
      <c r="B338" s="159"/>
      <c r="C338" s="193" t="s">
        <v>923</v>
      </c>
      <c r="D338" s="184"/>
      <c r="E338" s="185">
        <v>29.23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374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58"/>
      <c r="B339" s="159"/>
      <c r="C339" s="193" t="s">
        <v>924</v>
      </c>
      <c r="D339" s="184"/>
      <c r="E339" s="185">
        <v>53.66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374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">
      <c r="A340" s="158"/>
      <c r="B340" s="159"/>
      <c r="C340" s="193" t="s">
        <v>925</v>
      </c>
      <c r="D340" s="184"/>
      <c r="E340" s="185">
        <v>18.899999999999999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 t="s">
        <v>374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">
      <c r="A341" s="158"/>
      <c r="B341" s="159"/>
      <c r="C341" s="193" t="s">
        <v>926</v>
      </c>
      <c r="D341" s="184"/>
      <c r="E341" s="185">
        <v>46.5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 t="s">
        <v>374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ht="22.5" outlineLevel="1" x14ac:dyDescent="0.2">
      <c r="A342" s="170">
        <v>67</v>
      </c>
      <c r="B342" s="171" t="s">
        <v>927</v>
      </c>
      <c r="C342" s="180" t="s">
        <v>928</v>
      </c>
      <c r="D342" s="172" t="s">
        <v>363</v>
      </c>
      <c r="E342" s="173">
        <v>3817.4</v>
      </c>
      <c r="F342" s="174"/>
      <c r="G342" s="175">
        <f>ROUND(E342*F342,2)</f>
        <v>0</v>
      </c>
      <c r="H342" s="174"/>
      <c r="I342" s="175">
        <f>ROUND(E342*H342,2)</f>
        <v>0</v>
      </c>
      <c r="J342" s="174"/>
      <c r="K342" s="175">
        <f>ROUND(E342*J342,2)</f>
        <v>0</v>
      </c>
      <c r="L342" s="175">
        <v>21</v>
      </c>
      <c r="M342" s="175">
        <f>G342*(1+L342/100)</f>
        <v>0</v>
      </c>
      <c r="N342" s="175">
        <v>3.9309999999999998E-2</v>
      </c>
      <c r="O342" s="175">
        <f>ROUND(E342*N342,2)</f>
        <v>150.06</v>
      </c>
      <c r="P342" s="175">
        <v>0</v>
      </c>
      <c r="Q342" s="175">
        <f>ROUND(E342*P342,2)</f>
        <v>0</v>
      </c>
      <c r="R342" s="175" t="s">
        <v>771</v>
      </c>
      <c r="S342" s="175" t="s">
        <v>279</v>
      </c>
      <c r="T342" s="176" t="s">
        <v>279</v>
      </c>
      <c r="U342" s="161">
        <v>0.66781000000000001</v>
      </c>
      <c r="V342" s="161">
        <f>ROUND(E342*U342,2)</f>
        <v>2549.3000000000002</v>
      </c>
      <c r="W342" s="16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 t="s">
        <v>364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ht="22.5" outlineLevel="1" x14ac:dyDescent="0.2">
      <c r="A343" s="158"/>
      <c r="B343" s="159"/>
      <c r="C343" s="257" t="s">
        <v>929</v>
      </c>
      <c r="D343" s="258"/>
      <c r="E343" s="258"/>
      <c r="F343" s="258"/>
      <c r="G343" s="258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 t="s">
        <v>372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77" t="str">
        <f>C343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">
      <c r="A344" s="158"/>
      <c r="B344" s="159"/>
      <c r="C344" s="193" t="s">
        <v>930</v>
      </c>
      <c r="D344" s="184"/>
      <c r="E344" s="185">
        <v>363.6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 t="s">
        <v>374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">
      <c r="A345" s="158"/>
      <c r="B345" s="159"/>
      <c r="C345" s="193" t="s">
        <v>931</v>
      </c>
      <c r="D345" s="184"/>
      <c r="E345" s="185">
        <v>1409.3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 t="s">
        <v>374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">
      <c r="A346" s="158"/>
      <c r="B346" s="159"/>
      <c r="C346" s="193" t="s">
        <v>932</v>
      </c>
      <c r="D346" s="184"/>
      <c r="E346" s="185">
        <v>413.4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 t="s">
        <v>374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">
      <c r="A347" s="158"/>
      <c r="B347" s="159"/>
      <c r="C347" s="193" t="s">
        <v>933</v>
      </c>
      <c r="D347" s="184"/>
      <c r="E347" s="185">
        <v>336.5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 t="s">
        <v>374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">
      <c r="A348" s="158"/>
      <c r="B348" s="159"/>
      <c r="C348" s="193" t="s">
        <v>934</v>
      </c>
      <c r="D348" s="184"/>
      <c r="E348" s="185">
        <v>252.6</v>
      </c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 t="s">
        <v>374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">
      <c r="A349" s="158"/>
      <c r="B349" s="159"/>
      <c r="C349" s="193" t="s">
        <v>935</v>
      </c>
      <c r="D349" s="184"/>
      <c r="E349" s="185">
        <v>500.4</v>
      </c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 t="s">
        <v>374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">
      <c r="A350" s="158"/>
      <c r="B350" s="159"/>
      <c r="C350" s="193" t="s">
        <v>936</v>
      </c>
      <c r="D350" s="184"/>
      <c r="E350" s="185">
        <v>194.5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 t="s">
        <v>374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">
      <c r="A351" s="158"/>
      <c r="B351" s="159"/>
      <c r="C351" s="193" t="s">
        <v>937</v>
      </c>
      <c r="D351" s="184"/>
      <c r="E351" s="185">
        <v>347.1</v>
      </c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 t="s">
        <v>374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ht="22.5" outlineLevel="1" x14ac:dyDescent="0.2">
      <c r="A352" s="170">
        <v>68</v>
      </c>
      <c r="B352" s="171" t="s">
        <v>927</v>
      </c>
      <c r="C352" s="180" t="s">
        <v>928</v>
      </c>
      <c r="D352" s="172" t="s">
        <v>363</v>
      </c>
      <c r="E352" s="173">
        <v>1116.3499999999999</v>
      </c>
      <c r="F352" s="174"/>
      <c r="G352" s="175">
        <f>ROUND(E352*F352,2)</f>
        <v>0</v>
      </c>
      <c r="H352" s="174"/>
      <c r="I352" s="175">
        <f>ROUND(E352*H352,2)</f>
        <v>0</v>
      </c>
      <c r="J352" s="174"/>
      <c r="K352" s="175">
        <f>ROUND(E352*J352,2)</f>
        <v>0</v>
      </c>
      <c r="L352" s="175">
        <v>21</v>
      </c>
      <c r="M352" s="175">
        <f>G352*(1+L352/100)</f>
        <v>0</v>
      </c>
      <c r="N352" s="175">
        <v>3.9309999999999998E-2</v>
      </c>
      <c r="O352" s="175">
        <f>ROUND(E352*N352,2)</f>
        <v>43.88</v>
      </c>
      <c r="P352" s="175">
        <v>0</v>
      </c>
      <c r="Q352" s="175">
        <f>ROUND(E352*P352,2)</f>
        <v>0</v>
      </c>
      <c r="R352" s="175" t="s">
        <v>771</v>
      </c>
      <c r="S352" s="175" t="s">
        <v>279</v>
      </c>
      <c r="T352" s="176" t="s">
        <v>279</v>
      </c>
      <c r="U352" s="161">
        <v>0.66781000000000001</v>
      </c>
      <c r="V352" s="161">
        <f>ROUND(E352*U352,2)</f>
        <v>745.51</v>
      </c>
      <c r="W352" s="16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 t="s">
        <v>364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ht="22.5" outlineLevel="1" x14ac:dyDescent="0.2">
      <c r="A353" s="158"/>
      <c r="B353" s="159"/>
      <c r="C353" s="257" t="s">
        <v>929</v>
      </c>
      <c r="D353" s="258"/>
      <c r="E353" s="258"/>
      <c r="F353" s="258"/>
      <c r="G353" s="258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 t="s">
        <v>372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77" t="str">
        <f>C353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">
      <c r="A354" s="158"/>
      <c r="B354" s="159"/>
      <c r="C354" s="246" t="s">
        <v>938</v>
      </c>
      <c r="D354" s="247"/>
      <c r="E354" s="247"/>
      <c r="F354" s="247"/>
      <c r="G354" s="247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 t="s">
        <v>283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">
      <c r="A355" s="158"/>
      <c r="B355" s="159"/>
      <c r="C355" s="193" t="s">
        <v>939</v>
      </c>
      <c r="D355" s="184"/>
      <c r="E355" s="185">
        <v>39.25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 t="s">
        <v>374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1" x14ac:dyDescent="0.2">
      <c r="A356" s="158"/>
      <c r="B356" s="159"/>
      <c r="C356" s="193" t="s">
        <v>940</v>
      </c>
      <c r="D356" s="184"/>
      <c r="E356" s="185">
        <v>205.5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 t="s">
        <v>374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">
      <c r="A357" s="158"/>
      <c r="B357" s="159"/>
      <c r="C357" s="193" t="s">
        <v>941</v>
      </c>
      <c r="D357" s="184"/>
      <c r="E357" s="185">
        <v>352.1</v>
      </c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 t="s">
        <v>374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1" x14ac:dyDescent="0.2">
      <c r="A358" s="158"/>
      <c r="B358" s="159"/>
      <c r="C358" s="193" t="s">
        <v>942</v>
      </c>
      <c r="D358" s="184"/>
      <c r="E358" s="185">
        <v>359.1</v>
      </c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 t="s">
        <v>374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">
      <c r="A359" s="158"/>
      <c r="B359" s="159"/>
      <c r="C359" s="193" t="s">
        <v>943</v>
      </c>
      <c r="D359" s="184"/>
      <c r="E359" s="185">
        <v>43.55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 t="s">
        <v>374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">
      <c r="A360" s="158"/>
      <c r="B360" s="159"/>
      <c r="C360" s="193" t="s">
        <v>944</v>
      </c>
      <c r="D360" s="184"/>
      <c r="E360" s="185">
        <v>15.35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 t="s">
        <v>374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">
      <c r="A361" s="158"/>
      <c r="B361" s="159"/>
      <c r="C361" s="193" t="s">
        <v>945</v>
      </c>
      <c r="D361" s="184"/>
      <c r="E361" s="185">
        <v>101.5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 t="s">
        <v>374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ht="22.5" outlineLevel="1" x14ac:dyDescent="0.2">
      <c r="A362" s="170">
        <v>69</v>
      </c>
      <c r="B362" s="171" t="s">
        <v>927</v>
      </c>
      <c r="C362" s="180" t="s">
        <v>928</v>
      </c>
      <c r="D362" s="172" t="s">
        <v>363</v>
      </c>
      <c r="E362" s="173">
        <v>359.92500000000001</v>
      </c>
      <c r="F362" s="174"/>
      <c r="G362" s="175">
        <f>ROUND(E362*F362,2)</f>
        <v>0</v>
      </c>
      <c r="H362" s="174"/>
      <c r="I362" s="175">
        <f>ROUND(E362*H362,2)</f>
        <v>0</v>
      </c>
      <c r="J362" s="174"/>
      <c r="K362" s="175">
        <f>ROUND(E362*J362,2)</f>
        <v>0</v>
      </c>
      <c r="L362" s="175">
        <v>21</v>
      </c>
      <c r="M362" s="175">
        <f>G362*(1+L362/100)</f>
        <v>0</v>
      </c>
      <c r="N362" s="175">
        <v>3.9309999999999998E-2</v>
      </c>
      <c r="O362" s="175">
        <f>ROUND(E362*N362,2)</f>
        <v>14.15</v>
      </c>
      <c r="P362" s="175">
        <v>0</v>
      </c>
      <c r="Q362" s="175">
        <f>ROUND(E362*P362,2)</f>
        <v>0</v>
      </c>
      <c r="R362" s="175" t="s">
        <v>771</v>
      </c>
      <c r="S362" s="175" t="s">
        <v>279</v>
      </c>
      <c r="T362" s="176" t="s">
        <v>279</v>
      </c>
      <c r="U362" s="161">
        <v>0.66781000000000001</v>
      </c>
      <c r="V362" s="161">
        <f>ROUND(E362*U362,2)</f>
        <v>240.36</v>
      </c>
      <c r="W362" s="16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 t="s">
        <v>364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ht="22.5" outlineLevel="1" x14ac:dyDescent="0.2">
      <c r="A363" s="158"/>
      <c r="B363" s="159"/>
      <c r="C363" s="257" t="s">
        <v>929</v>
      </c>
      <c r="D363" s="258"/>
      <c r="E363" s="258"/>
      <c r="F363" s="258"/>
      <c r="G363" s="258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 t="s">
        <v>372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77" t="str">
        <f>C363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58"/>
      <c r="B364" s="159"/>
      <c r="C364" s="246" t="s">
        <v>946</v>
      </c>
      <c r="D364" s="247"/>
      <c r="E364" s="247"/>
      <c r="F364" s="247"/>
      <c r="G364" s="247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 t="s">
        <v>283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">
      <c r="A365" s="158"/>
      <c r="B365" s="159"/>
      <c r="C365" s="193" t="s">
        <v>947</v>
      </c>
      <c r="D365" s="184"/>
      <c r="E365" s="185">
        <v>135.19999999999999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 t="s">
        <v>374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">
      <c r="A366" s="158"/>
      <c r="B366" s="159"/>
      <c r="C366" s="193" t="s">
        <v>948</v>
      </c>
      <c r="D366" s="184"/>
      <c r="E366" s="185">
        <v>224.72499999999999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 t="s">
        <v>374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ht="22.5" outlineLevel="1" x14ac:dyDescent="0.2">
      <c r="A367" s="170">
        <v>70</v>
      </c>
      <c r="B367" s="171" t="s">
        <v>949</v>
      </c>
      <c r="C367" s="180" t="s">
        <v>950</v>
      </c>
      <c r="D367" s="172" t="s">
        <v>363</v>
      </c>
      <c r="E367" s="173">
        <v>3817.4</v>
      </c>
      <c r="F367" s="174"/>
      <c r="G367" s="175">
        <f>ROUND(E367*F367,2)</f>
        <v>0</v>
      </c>
      <c r="H367" s="174"/>
      <c r="I367" s="175">
        <f>ROUND(E367*H367,2)</f>
        <v>0</v>
      </c>
      <c r="J367" s="174"/>
      <c r="K367" s="175">
        <f>ROUND(E367*J367,2)</f>
        <v>0</v>
      </c>
      <c r="L367" s="175">
        <v>21</v>
      </c>
      <c r="M367" s="175">
        <f>G367*(1+L367/100)</f>
        <v>0</v>
      </c>
      <c r="N367" s="175">
        <v>0</v>
      </c>
      <c r="O367" s="175">
        <f>ROUND(E367*N367,2)</f>
        <v>0</v>
      </c>
      <c r="P367" s="175">
        <v>0</v>
      </c>
      <c r="Q367" s="175">
        <f>ROUND(E367*P367,2)</f>
        <v>0</v>
      </c>
      <c r="R367" s="175" t="s">
        <v>771</v>
      </c>
      <c r="S367" s="175" t="s">
        <v>279</v>
      </c>
      <c r="T367" s="176" t="s">
        <v>279</v>
      </c>
      <c r="U367" s="161">
        <v>0.33073999999999998</v>
      </c>
      <c r="V367" s="161">
        <f>ROUND(E367*U367,2)</f>
        <v>1262.57</v>
      </c>
      <c r="W367" s="16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 t="s">
        <v>364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ht="22.5" outlineLevel="1" x14ac:dyDescent="0.2">
      <c r="A368" s="158"/>
      <c r="B368" s="159"/>
      <c r="C368" s="257" t="s">
        <v>929</v>
      </c>
      <c r="D368" s="258"/>
      <c r="E368" s="258"/>
      <c r="F368" s="258"/>
      <c r="G368" s="258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 t="s">
        <v>372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77" t="str">
        <f>C368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8" s="151"/>
      <c r="BC368" s="151"/>
      <c r="BD368" s="151"/>
      <c r="BE368" s="151"/>
      <c r="BF368" s="151"/>
      <c r="BG368" s="151"/>
      <c r="BH368" s="151"/>
    </row>
    <row r="369" spans="1:60" ht="22.5" outlineLevel="1" x14ac:dyDescent="0.2">
      <c r="A369" s="170">
        <v>71</v>
      </c>
      <c r="B369" s="171" t="s">
        <v>949</v>
      </c>
      <c r="C369" s="180" t="s">
        <v>950</v>
      </c>
      <c r="D369" s="172" t="s">
        <v>363</v>
      </c>
      <c r="E369" s="173">
        <v>1116.3499999999999</v>
      </c>
      <c r="F369" s="174"/>
      <c r="G369" s="175">
        <f>ROUND(E369*F369,2)</f>
        <v>0</v>
      </c>
      <c r="H369" s="174"/>
      <c r="I369" s="175">
        <f>ROUND(E369*H369,2)</f>
        <v>0</v>
      </c>
      <c r="J369" s="174"/>
      <c r="K369" s="175">
        <f>ROUND(E369*J369,2)</f>
        <v>0</v>
      </c>
      <c r="L369" s="175">
        <v>21</v>
      </c>
      <c r="M369" s="175">
        <f>G369*(1+L369/100)</f>
        <v>0</v>
      </c>
      <c r="N369" s="175">
        <v>0</v>
      </c>
      <c r="O369" s="175">
        <f>ROUND(E369*N369,2)</f>
        <v>0</v>
      </c>
      <c r="P369" s="175">
        <v>0</v>
      </c>
      <c r="Q369" s="175">
        <f>ROUND(E369*P369,2)</f>
        <v>0</v>
      </c>
      <c r="R369" s="175" t="s">
        <v>771</v>
      </c>
      <c r="S369" s="175" t="s">
        <v>279</v>
      </c>
      <c r="T369" s="176" t="s">
        <v>279</v>
      </c>
      <c r="U369" s="161">
        <v>0.33073999999999998</v>
      </c>
      <c r="V369" s="161">
        <f>ROUND(E369*U369,2)</f>
        <v>369.22</v>
      </c>
      <c r="W369" s="16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 t="s">
        <v>364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1" x14ac:dyDescent="0.2">
      <c r="A370" s="158"/>
      <c r="B370" s="159"/>
      <c r="C370" s="257" t="s">
        <v>929</v>
      </c>
      <c r="D370" s="258"/>
      <c r="E370" s="258"/>
      <c r="F370" s="258"/>
      <c r="G370" s="258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 t="s">
        <v>372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77" t="str">
        <f>C370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">
      <c r="A371" s="158"/>
      <c r="B371" s="159"/>
      <c r="C371" s="246" t="s">
        <v>938</v>
      </c>
      <c r="D371" s="247"/>
      <c r="E371" s="247"/>
      <c r="F371" s="247"/>
      <c r="G371" s="247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 t="s">
        <v>283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70">
        <v>72</v>
      </c>
      <c r="B372" s="171" t="s">
        <v>949</v>
      </c>
      <c r="C372" s="180" t="s">
        <v>950</v>
      </c>
      <c r="D372" s="172" t="s">
        <v>363</v>
      </c>
      <c r="E372" s="173">
        <v>359.92500000000001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5">
        <v>0</v>
      </c>
      <c r="O372" s="175">
        <f>ROUND(E372*N372,2)</f>
        <v>0</v>
      </c>
      <c r="P372" s="175">
        <v>0</v>
      </c>
      <c r="Q372" s="175">
        <f>ROUND(E372*P372,2)</f>
        <v>0</v>
      </c>
      <c r="R372" s="175" t="s">
        <v>771</v>
      </c>
      <c r="S372" s="175" t="s">
        <v>279</v>
      </c>
      <c r="T372" s="176" t="s">
        <v>279</v>
      </c>
      <c r="U372" s="161">
        <v>0.33073999999999998</v>
      </c>
      <c r="V372" s="161">
        <f>ROUND(E372*U372,2)</f>
        <v>119.04</v>
      </c>
      <c r="W372" s="16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 t="s">
        <v>364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ht="22.5" outlineLevel="1" x14ac:dyDescent="0.2">
      <c r="A373" s="158"/>
      <c r="B373" s="159"/>
      <c r="C373" s="257" t="s">
        <v>929</v>
      </c>
      <c r="D373" s="258"/>
      <c r="E373" s="258"/>
      <c r="F373" s="258"/>
      <c r="G373" s="258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 t="s">
        <v>372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77" t="str">
        <f>C373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">
      <c r="A374" s="158"/>
      <c r="B374" s="159"/>
      <c r="C374" s="246" t="s">
        <v>946</v>
      </c>
      <c r="D374" s="247"/>
      <c r="E374" s="247"/>
      <c r="F374" s="247"/>
      <c r="G374" s="247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 t="s">
        <v>283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">
      <c r="A375" s="170">
        <v>73</v>
      </c>
      <c r="B375" s="171" t="s">
        <v>951</v>
      </c>
      <c r="C375" s="180" t="s">
        <v>952</v>
      </c>
      <c r="D375" s="172" t="s">
        <v>552</v>
      </c>
      <c r="E375" s="173">
        <v>92.727699999999999</v>
      </c>
      <c r="F375" s="174"/>
      <c r="G375" s="175">
        <f>ROUND(E375*F375,2)</f>
        <v>0</v>
      </c>
      <c r="H375" s="174"/>
      <c r="I375" s="175">
        <f>ROUND(E375*H375,2)</f>
        <v>0</v>
      </c>
      <c r="J375" s="174"/>
      <c r="K375" s="175">
        <f>ROUND(E375*J375,2)</f>
        <v>0</v>
      </c>
      <c r="L375" s="175">
        <v>21</v>
      </c>
      <c r="M375" s="175">
        <f>G375*(1+L375/100)</f>
        <v>0</v>
      </c>
      <c r="N375" s="175">
        <v>1.0202899999999999</v>
      </c>
      <c r="O375" s="175">
        <f>ROUND(E375*N375,2)</f>
        <v>94.61</v>
      </c>
      <c r="P375" s="175">
        <v>0</v>
      </c>
      <c r="Q375" s="175">
        <f>ROUND(E375*P375,2)</f>
        <v>0</v>
      </c>
      <c r="R375" s="175" t="s">
        <v>771</v>
      </c>
      <c r="S375" s="175" t="s">
        <v>279</v>
      </c>
      <c r="T375" s="176" t="s">
        <v>280</v>
      </c>
      <c r="U375" s="161">
        <v>25.271000000000001</v>
      </c>
      <c r="V375" s="161">
        <f>ROUND(E375*U375,2)</f>
        <v>2343.3200000000002</v>
      </c>
      <c r="W375" s="16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 t="s">
        <v>364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">
      <c r="A376" s="158"/>
      <c r="B376" s="159"/>
      <c r="C376" s="193" t="s">
        <v>953</v>
      </c>
      <c r="D376" s="184"/>
      <c r="E376" s="185">
        <v>3.3605999999999998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 t="s">
        <v>374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">
      <c r="A377" s="158"/>
      <c r="B377" s="159"/>
      <c r="C377" s="193" t="s">
        <v>954</v>
      </c>
      <c r="D377" s="184"/>
      <c r="E377" s="185">
        <v>5.9471999999999996</v>
      </c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 t="s">
        <v>374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">
      <c r="A378" s="158"/>
      <c r="B378" s="159"/>
      <c r="C378" s="193" t="s">
        <v>955</v>
      </c>
      <c r="D378" s="184"/>
      <c r="E378" s="185">
        <v>43.934800000000003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 t="s">
        <v>374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">
      <c r="A379" s="158"/>
      <c r="B379" s="159"/>
      <c r="C379" s="193" t="s">
        <v>956</v>
      </c>
      <c r="D379" s="184"/>
      <c r="E379" s="185">
        <v>8.4545999999999992</v>
      </c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 t="s">
        <v>374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">
      <c r="A380" s="158"/>
      <c r="B380" s="159"/>
      <c r="C380" s="193" t="s">
        <v>957</v>
      </c>
      <c r="D380" s="184"/>
      <c r="E380" s="185">
        <v>18.298500000000001</v>
      </c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 t="s">
        <v>374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58"/>
      <c r="B381" s="159"/>
      <c r="C381" s="193" t="s">
        <v>958</v>
      </c>
      <c r="D381" s="184"/>
      <c r="E381" s="185">
        <v>5.2919999999999998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 t="s">
        <v>374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">
      <c r="A382" s="158"/>
      <c r="B382" s="159"/>
      <c r="C382" s="193" t="s">
        <v>959</v>
      </c>
      <c r="D382" s="184"/>
      <c r="E382" s="185">
        <v>7.44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 t="s">
        <v>374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ht="22.5" outlineLevel="1" x14ac:dyDescent="0.2">
      <c r="A383" s="186">
        <v>74</v>
      </c>
      <c r="B383" s="187" t="s">
        <v>960</v>
      </c>
      <c r="C383" s="194" t="s">
        <v>961</v>
      </c>
      <c r="D383" s="188" t="s">
        <v>377</v>
      </c>
      <c r="E383" s="189">
        <v>16</v>
      </c>
      <c r="F383" s="190"/>
      <c r="G383" s="191">
        <f t="shared" ref="G383:G388" si="0">ROUND(E383*F383,2)</f>
        <v>0</v>
      </c>
      <c r="H383" s="190"/>
      <c r="I383" s="191">
        <f t="shared" ref="I383:I388" si="1">ROUND(E383*H383,2)</f>
        <v>0</v>
      </c>
      <c r="J383" s="190"/>
      <c r="K383" s="191">
        <f t="shared" ref="K383:K388" si="2">ROUND(E383*J383,2)</f>
        <v>0</v>
      </c>
      <c r="L383" s="191">
        <v>21</v>
      </c>
      <c r="M383" s="191">
        <f t="shared" ref="M383:M388" si="3">G383*(1+L383/100)</f>
        <v>0</v>
      </c>
      <c r="N383" s="191">
        <v>3.637E-2</v>
      </c>
      <c r="O383" s="191">
        <f t="shared" ref="O383:O388" si="4">ROUND(E383*N383,2)</f>
        <v>0.57999999999999996</v>
      </c>
      <c r="P383" s="191">
        <v>0</v>
      </c>
      <c r="Q383" s="191">
        <f t="shared" ref="Q383:Q388" si="5">ROUND(E383*P383,2)</f>
        <v>0</v>
      </c>
      <c r="R383" s="191" t="s">
        <v>771</v>
      </c>
      <c r="S383" s="191" t="s">
        <v>279</v>
      </c>
      <c r="T383" s="192" t="s">
        <v>279</v>
      </c>
      <c r="U383" s="161">
        <v>0.245</v>
      </c>
      <c r="V383" s="161">
        <f t="shared" ref="V383:V388" si="6">ROUND(E383*U383,2)</f>
        <v>3.92</v>
      </c>
      <c r="W383" s="16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 t="s">
        <v>364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ht="22.5" outlineLevel="1" x14ac:dyDescent="0.2">
      <c r="A384" s="186">
        <v>75</v>
      </c>
      <c r="B384" s="187" t="s">
        <v>962</v>
      </c>
      <c r="C384" s="194" t="s">
        <v>963</v>
      </c>
      <c r="D384" s="188" t="s">
        <v>377</v>
      </c>
      <c r="E384" s="189">
        <v>8</v>
      </c>
      <c r="F384" s="190"/>
      <c r="G384" s="191">
        <f t="shared" si="0"/>
        <v>0</v>
      </c>
      <c r="H384" s="190"/>
      <c r="I384" s="191">
        <f t="shared" si="1"/>
        <v>0</v>
      </c>
      <c r="J384" s="190"/>
      <c r="K384" s="191">
        <f t="shared" si="2"/>
        <v>0</v>
      </c>
      <c r="L384" s="191">
        <v>21</v>
      </c>
      <c r="M384" s="191">
        <f t="shared" si="3"/>
        <v>0</v>
      </c>
      <c r="N384" s="191">
        <v>4.5289999999999997E-2</v>
      </c>
      <c r="O384" s="191">
        <f t="shared" si="4"/>
        <v>0.36</v>
      </c>
      <c r="P384" s="191">
        <v>0</v>
      </c>
      <c r="Q384" s="191">
        <f t="shared" si="5"/>
        <v>0</v>
      </c>
      <c r="R384" s="191" t="s">
        <v>771</v>
      </c>
      <c r="S384" s="191" t="s">
        <v>279</v>
      </c>
      <c r="T384" s="192" t="s">
        <v>279</v>
      </c>
      <c r="U384" s="161">
        <v>0.2525</v>
      </c>
      <c r="V384" s="161">
        <f t="shared" si="6"/>
        <v>2.02</v>
      </c>
      <c r="W384" s="16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 t="s">
        <v>364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ht="22.5" outlineLevel="1" x14ac:dyDescent="0.2">
      <c r="A385" s="186">
        <v>76</v>
      </c>
      <c r="B385" s="187" t="s">
        <v>964</v>
      </c>
      <c r="C385" s="194" t="s">
        <v>965</v>
      </c>
      <c r="D385" s="188" t="s">
        <v>377</v>
      </c>
      <c r="E385" s="189">
        <v>10</v>
      </c>
      <c r="F385" s="190"/>
      <c r="G385" s="191">
        <f t="shared" si="0"/>
        <v>0</v>
      </c>
      <c r="H385" s="190"/>
      <c r="I385" s="191">
        <f t="shared" si="1"/>
        <v>0</v>
      </c>
      <c r="J385" s="190"/>
      <c r="K385" s="191">
        <f t="shared" si="2"/>
        <v>0</v>
      </c>
      <c r="L385" s="191">
        <v>21</v>
      </c>
      <c r="M385" s="191">
        <f t="shared" si="3"/>
        <v>0</v>
      </c>
      <c r="N385" s="191">
        <v>6.3140000000000002E-2</v>
      </c>
      <c r="O385" s="191">
        <f t="shared" si="4"/>
        <v>0.63</v>
      </c>
      <c r="P385" s="191">
        <v>0</v>
      </c>
      <c r="Q385" s="191">
        <f t="shared" si="5"/>
        <v>0</v>
      </c>
      <c r="R385" s="191" t="s">
        <v>771</v>
      </c>
      <c r="S385" s="191" t="s">
        <v>279</v>
      </c>
      <c r="T385" s="192" t="s">
        <v>279</v>
      </c>
      <c r="U385" s="161">
        <v>0.26750000000000002</v>
      </c>
      <c r="V385" s="161">
        <f t="shared" si="6"/>
        <v>2.68</v>
      </c>
      <c r="W385" s="16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 t="s">
        <v>364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ht="22.5" outlineLevel="1" x14ac:dyDescent="0.2">
      <c r="A386" s="186">
        <v>77</v>
      </c>
      <c r="B386" s="187" t="s">
        <v>966</v>
      </c>
      <c r="C386" s="194" t="s">
        <v>967</v>
      </c>
      <c r="D386" s="188" t="s">
        <v>377</v>
      </c>
      <c r="E386" s="189">
        <v>10</v>
      </c>
      <c r="F386" s="190"/>
      <c r="G386" s="191">
        <f t="shared" si="0"/>
        <v>0</v>
      </c>
      <c r="H386" s="190"/>
      <c r="I386" s="191">
        <f t="shared" si="1"/>
        <v>0</v>
      </c>
      <c r="J386" s="190"/>
      <c r="K386" s="191">
        <f t="shared" si="2"/>
        <v>0</v>
      </c>
      <c r="L386" s="191">
        <v>21</v>
      </c>
      <c r="M386" s="191">
        <f t="shared" si="3"/>
        <v>0</v>
      </c>
      <c r="N386" s="191">
        <v>8.1059999999999993E-2</v>
      </c>
      <c r="O386" s="191">
        <f t="shared" si="4"/>
        <v>0.81</v>
      </c>
      <c r="P386" s="191">
        <v>0</v>
      </c>
      <c r="Q386" s="191">
        <f t="shared" si="5"/>
        <v>0</v>
      </c>
      <c r="R386" s="191" t="s">
        <v>771</v>
      </c>
      <c r="S386" s="191" t="s">
        <v>279</v>
      </c>
      <c r="T386" s="192" t="s">
        <v>279</v>
      </c>
      <c r="U386" s="161">
        <v>0.35</v>
      </c>
      <c r="V386" s="161">
        <f t="shared" si="6"/>
        <v>3.5</v>
      </c>
      <c r="W386" s="16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 t="s">
        <v>364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ht="22.5" outlineLevel="1" x14ac:dyDescent="0.2">
      <c r="A387" s="186">
        <v>78</v>
      </c>
      <c r="B387" s="187" t="s">
        <v>968</v>
      </c>
      <c r="C387" s="194" t="s">
        <v>969</v>
      </c>
      <c r="D387" s="188" t="s">
        <v>377</v>
      </c>
      <c r="E387" s="189">
        <v>2</v>
      </c>
      <c r="F387" s="190"/>
      <c r="G387" s="191">
        <f t="shared" si="0"/>
        <v>0</v>
      </c>
      <c r="H387" s="190"/>
      <c r="I387" s="191">
        <f t="shared" si="1"/>
        <v>0</v>
      </c>
      <c r="J387" s="190"/>
      <c r="K387" s="191">
        <f t="shared" si="2"/>
        <v>0</v>
      </c>
      <c r="L387" s="191">
        <v>21</v>
      </c>
      <c r="M387" s="191">
        <f t="shared" si="3"/>
        <v>0</v>
      </c>
      <c r="N387" s="191">
        <v>9.8909999999999998E-2</v>
      </c>
      <c r="O387" s="191">
        <f t="shared" si="4"/>
        <v>0.2</v>
      </c>
      <c r="P387" s="191">
        <v>0</v>
      </c>
      <c r="Q387" s="191">
        <f t="shared" si="5"/>
        <v>0</v>
      </c>
      <c r="R387" s="191" t="s">
        <v>771</v>
      </c>
      <c r="S387" s="191" t="s">
        <v>279</v>
      </c>
      <c r="T387" s="192" t="s">
        <v>279</v>
      </c>
      <c r="U387" s="161">
        <v>0.41</v>
      </c>
      <c r="V387" s="161">
        <f t="shared" si="6"/>
        <v>0.82</v>
      </c>
      <c r="W387" s="16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 t="s">
        <v>364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1" x14ac:dyDescent="0.2">
      <c r="A388" s="170">
        <v>79</v>
      </c>
      <c r="B388" s="171" t="s">
        <v>970</v>
      </c>
      <c r="C388" s="180" t="s">
        <v>971</v>
      </c>
      <c r="D388" s="172" t="s">
        <v>498</v>
      </c>
      <c r="E388" s="173">
        <v>29</v>
      </c>
      <c r="F388" s="174"/>
      <c r="G388" s="175">
        <f t="shared" si="0"/>
        <v>0</v>
      </c>
      <c r="H388" s="174"/>
      <c r="I388" s="175">
        <f t="shared" si="1"/>
        <v>0</v>
      </c>
      <c r="J388" s="174"/>
      <c r="K388" s="175">
        <f t="shared" si="2"/>
        <v>0</v>
      </c>
      <c r="L388" s="175">
        <v>21</v>
      </c>
      <c r="M388" s="175">
        <f t="shared" si="3"/>
        <v>0</v>
      </c>
      <c r="N388" s="175">
        <v>2.7999999999999998E-4</v>
      </c>
      <c r="O388" s="175">
        <f t="shared" si="4"/>
        <v>0.01</v>
      </c>
      <c r="P388" s="175">
        <v>0</v>
      </c>
      <c r="Q388" s="175">
        <f t="shared" si="5"/>
        <v>0</v>
      </c>
      <c r="R388" s="175" t="s">
        <v>771</v>
      </c>
      <c r="S388" s="175" t="s">
        <v>279</v>
      </c>
      <c r="T388" s="176" t="s">
        <v>279</v>
      </c>
      <c r="U388" s="161">
        <v>0.15</v>
      </c>
      <c r="V388" s="161">
        <f t="shared" si="6"/>
        <v>4.3499999999999996</v>
      </c>
      <c r="W388" s="16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 t="s">
        <v>364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">
      <c r="A389" s="158"/>
      <c r="B389" s="159"/>
      <c r="C389" s="193" t="s">
        <v>972</v>
      </c>
      <c r="D389" s="184"/>
      <c r="E389" s="185">
        <v>29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 t="s">
        <v>374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ht="22.5" outlineLevel="1" x14ac:dyDescent="0.2">
      <c r="A390" s="170">
        <v>80</v>
      </c>
      <c r="B390" s="171" t="s">
        <v>973</v>
      </c>
      <c r="C390" s="180" t="s">
        <v>974</v>
      </c>
      <c r="D390" s="172" t="s">
        <v>552</v>
      </c>
      <c r="E390" s="173">
        <v>0.17344000000000001</v>
      </c>
      <c r="F390" s="174"/>
      <c r="G390" s="175">
        <f>ROUND(E390*F390,2)</f>
        <v>0</v>
      </c>
      <c r="H390" s="174"/>
      <c r="I390" s="175">
        <f>ROUND(E390*H390,2)</f>
        <v>0</v>
      </c>
      <c r="J390" s="174"/>
      <c r="K390" s="175">
        <f>ROUND(E390*J390,2)</f>
        <v>0</v>
      </c>
      <c r="L390" s="175">
        <v>21</v>
      </c>
      <c r="M390" s="175">
        <f>G390*(1+L390/100)</f>
        <v>0</v>
      </c>
      <c r="N390" s="175">
        <v>1.9539999999999998E-2</v>
      </c>
      <c r="O390" s="175">
        <f>ROUND(E390*N390,2)</f>
        <v>0</v>
      </c>
      <c r="P390" s="175">
        <v>0</v>
      </c>
      <c r="Q390" s="175">
        <f>ROUND(E390*P390,2)</f>
        <v>0</v>
      </c>
      <c r="R390" s="175" t="s">
        <v>771</v>
      </c>
      <c r="S390" s="175" t="s">
        <v>279</v>
      </c>
      <c r="T390" s="176" t="s">
        <v>279</v>
      </c>
      <c r="U390" s="161">
        <v>18.175000000000001</v>
      </c>
      <c r="V390" s="161">
        <f>ROUND(E390*U390,2)</f>
        <v>3.15</v>
      </c>
      <c r="W390" s="16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 t="s">
        <v>364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">
      <c r="A391" s="158"/>
      <c r="B391" s="159"/>
      <c r="C391" s="257" t="s">
        <v>975</v>
      </c>
      <c r="D391" s="258"/>
      <c r="E391" s="258"/>
      <c r="F391" s="258"/>
      <c r="G391" s="258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 t="s">
        <v>372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">
      <c r="A392" s="158"/>
      <c r="B392" s="159"/>
      <c r="C392" s="193" t="s">
        <v>976</v>
      </c>
      <c r="D392" s="184"/>
      <c r="E392" s="185">
        <v>0.17344000000000001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 t="s">
        <v>374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">
      <c r="A393" s="170">
        <v>81</v>
      </c>
      <c r="B393" s="171" t="s">
        <v>977</v>
      </c>
      <c r="C393" s="180" t="s">
        <v>978</v>
      </c>
      <c r="D393" s="172" t="s">
        <v>471</v>
      </c>
      <c r="E393" s="173">
        <v>221.94</v>
      </c>
      <c r="F393" s="174"/>
      <c r="G393" s="175">
        <f>ROUND(E393*F393,2)</f>
        <v>0</v>
      </c>
      <c r="H393" s="174"/>
      <c r="I393" s="175">
        <f>ROUND(E393*H393,2)</f>
        <v>0</v>
      </c>
      <c r="J393" s="174"/>
      <c r="K393" s="175">
        <f>ROUND(E393*J393,2)</f>
        <v>0</v>
      </c>
      <c r="L393" s="175">
        <v>21</v>
      </c>
      <c r="M393" s="175">
        <f>G393*(1+L393/100)</f>
        <v>0</v>
      </c>
      <c r="N393" s="175">
        <v>2.53999</v>
      </c>
      <c r="O393" s="175">
        <f>ROUND(E393*N393,2)</f>
        <v>563.73</v>
      </c>
      <c r="P393" s="175">
        <v>0</v>
      </c>
      <c r="Q393" s="175">
        <f>ROUND(E393*P393,2)</f>
        <v>0</v>
      </c>
      <c r="R393" s="175" t="s">
        <v>771</v>
      </c>
      <c r="S393" s="175" t="s">
        <v>279</v>
      </c>
      <c r="T393" s="176" t="s">
        <v>279</v>
      </c>
      <c r="U393" s="161">
        <v>2.3039999999999998</v>
      </c>
      <c r="V393" s="161">
        <f>ROUND(E393*U393,2)</f>
        <v>511.35</v>
      </c>
      <c r="W393" s="16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 t="s">
        <v>364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">
      <c r="A394" s="158"/>
      <c r="B394" s="159"/>
      <c r="C394" s="257" t="s">
        <v>979</v>
      </c>
      <c r="D394" s="258"/>
      <c r="E394" s="258"/>
      <c r="F394" s="258"/>
      <c r="G394" s="258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 t="s">
        <v>372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58"/>
      <c r="B395" s="159"/>
      <c r="C395" s="193" t="s">
        <v>980</v>
      </c>
      <c r="D395" s="184"/>
      <c r="E395" s="185">
        <v>31.86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 t="s">
        <v>374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58"/>
      <c r="B396" s="159"/>
      <c r="C396" s="193" t="s">
        <v>981</v>
      </c>
      <c r="D396" s="184"/>
      <c r="E396" s="185">
        <v>61.84</v>
      </c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 t="s">
        <v>374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">
      <c r="A397" s="158"/>
      <c r="B397" s="159"/>
      <c r="C397" s="193" t="s">
        <v>982</v>
      </c>
      <c r="D397" s="184"/>
      <c r="E397" s="185">
        <v>61.29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 t="s">
        <v>374</v>
      </c>
      <c r="AH397" s="151">
        <v>0</v>
      </c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">
      <c r="A398" s="158"/>
      <c r="B398" s="159"/>
      <c r="C398" s="193" t="s">
        <v>983</v>
      </c>
      <c r="D398" s="184"/>
      <c r="E398" s="185">
        <v>35.01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 t="s">
        <v>374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">
      <c r="A399" s="158"/>
      <c r="B399" s="159"/>
      <c r="C399" s="193" t="s">
        <v>984</v>
      </c>
      <c r="D399" s="184"/>
      <c r="E399" s="185">
        <v>11.94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 t="s">
        <v>374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">
      <c r="A400" s="158"/>
      <c r="B400" s="159"/>
      <c r="C400" s="193" t="s">
        <v>985</v>
      </c>
      <c r="D400" s="184"/>
      <c r="E400" s="185">
        <v>9.4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 t="s">
        <v>374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58"/>
      <c r="B401" s="159"/>
      <c r="C401" s="193" t="s">
        <v>986</v>
      </c>
      <c r="D401" s="184"/>
      <c r="E401" s="185">
        <v>10.6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 t="s">
        <v>374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ht="22.5" outlineLevel="1" x14ac:dyDescent="0.2">
      <c r="A402" s="170">
        <v>82</v>
      </c>
      <c r="B402" s="171" t="s">
        <v>987</v>
      </c>
      <c r="C402" s="180" t="s">
        <v>988</v>
      </c>
      <c r="D402" s="172" t="s">
        <v>363</v>
      </c>
      <c r="E402" s="173">
        <v>1086.4000000000001</v>
      </c>
      <c r="F402" s="174"/>
      <c r="G402" s="175">
        <f>ROUND(E402*F402,2)</f>
        <v>0</v>
      </c>
      <c r="H402" s="174"/>
      <c r="I402" s="175">
        <f>ROUND(E402*H402,2)</f>
        <v>0</v>
      </c>
      <c r="J402" s="174"/>
      <c r="K402" s="175">
        <f>ROUND(E402*J402,2)</f>
        <v>0</v>
      </c>
      <c r="L402" s="175">
        <v>21</v>
      </c>
      <c r="M402" s="175">
        <f>G402*(1+L402/100)</f>
        <v>0</v>
      </c>
      <c r="N402" s="175">
        <v>3.8080000000000003E-2</v>
      </c>
      <c r="O402" s="175">
        <f>ROUND(E402*N402,2)</f>
        <v>41.37</v>
      </c>
      <c r="P402" s="175">
        <v>0</v>
      </c>
      <c r="Q402" s="175">
        <f>ROUND(E402*P402,2)</f>
        <v>0</v>
      </c>
      <c r="R402" s="175" t="s">
        <v>771</v>
      </c>
      <c r="S402" s="175" t="s">
        <v>279</v>
      </c>
      <c r="T402" s="176" t="s">
        <v>279</v>
      </c>
      <c r="U402" s="161">
        <v>0.7</v>
      </c>
      <c r="V402" s="161">
        <f>ROUND(E402*U402,2)</f>
        <v>760.48</v>
      </c>
      <c r="W402" s="16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 t="s">
        <v>364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">
      <c r="A403" s="158"/>
      <c r="B403" s="159"/>
      <c r="C403" s="257" t="s">
        <v>989</v>
      </c>
      <c r="D403" s="258"/>
      <c r="E403" s="258"/>
      <c r="F403" s="258"/>
      <c r="G403" s="258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 t="s">
        <v>372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58"/>
      <c r="B404" s="159"/>
      <c r="C404" s="193" t="s">
        <v>990</v>
      </c>
      <c r="D404" s="184"/>
      <c r="E404" s="185">
        <v>299.95</v>
      </c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 t="s">
        <v>374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58"/>
      <c r="B405" s="159"/>
      <c r="C405" s="193" t="s">
        <v>991</v>
      </c>
      <c r="D405" s="184"/>
      <c r="E405" s="185">
        <v>151.05000000000001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 t="s">
        <v>374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">
      <c r="A406" s="158"/>
      <c r="B406" s="159"/>
      <c r="C406" s="193" t="s">
        <v>992</v>
      </c>
      <c r="D406" s="184"/>
      <c r="E406" s="185">
        <v>177.6</v>
      </c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 t="s">
        <v>374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58"/>
      <c r="B407" s="159"/>
      <c r="C407" s="193" t="s">
        <v>993</v>
      </c>
      <c r="D407" s="184"/>
      <c r="E407" s="185">
        <v>213.15</v>
      </c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 t="s">
        <v>374</v>
      </c>
      <c r="AH407" s="151">
        <v>0</v>
      </c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1" x14ac:dyDescent="0.2">
      <c r="A408" s="158"/>
      <c r="B408" s="159"/>
      <c r="C408" s="193" t="s">
        <v>994</v>
      </c>
      <c r="D408" s="184"/>
      <c r="E408" s="185">
        <v>52.5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 t="s">
        <v>374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">
      <c r="A409" s="158"/>
      <c r="B409" s="159"/>
      <c r="C409" s="193" t="s">
        <v>995</v>
      </c>
      <c r="D409" s="184"/>
      <c r="E409" s="185">
        <v>140.35</v>
      </c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 t="s">
        <v>374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">
      <c r="A410" s="158"/>
      <c r="B410" s="159"/>
      <c r="C410" s="193" t="s">
        <v>996</v>
      </c>
      <c r="D410" s="184"/>
      <c r="E410" s="185">
        <v>51.8</v>
      </c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 t="s">
        <v>374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ht="22.5" outlineLevel="1" x14ac:dyDescent="0.2">
      <c r="A411" s="170">
        <v>83</v>
      </c>
      <c r="B411" s="171" t="s">
        <v>997</v>
      </c>
      <c r="C411" s="180" t="s">
        <v>998</v>
      </c>
      <c r="D411" s="172" t="s">
        <v>363</v>
      </c>
      <c r="E411" s="173">
        <v>1086.4000000000001</v>
      </c>
      <c r="F411" s="174"/>
      <c r="G411" s="175">
        <f>ROUND(E411*F411,2)</f>
        <v>0</v>
      </c>
      <c r="H411" s="174"/>
      <c r="I411" s="175">
        <f>ROUND(E411*H411,2)</f>
        <v>0</v>
      </c>
      <c r="J411" s="174"/>
      <c r="K411" s="175">
        <f>ROUND(E411*J411,2)</f>
        <v>0</v>
      </c>
      <c r="L411" s="175">
        <v>21</v>
      </c>
      <c r="M411" s="175">
        <f>G411*(1+L411/100)</f>
        <v>0</v>
      </c>
      <c r="N411" s="175">
        <v>0</v>
      </c>
      <c r="O411" s="175">
        <f>ROUND(E411*N411,2)</f>
        <v>0</v>
      </c>
      <c r="P411" s="175">
        <v>0</v>
      </c>
      <c r="Q411" s="175">
        <f>ROUND(E411*P411,2)</f>
        <v>0</v>
      </c>
      <c r="R411" s="175" t="s">
        <v>771</v>
      </c>
      <c r="S411" s="175" t="s">
        <v>279</v>
      </c>
      <c r="T411" s="176" t="s">
        <v>279</v>
      </c>
      <c r="U411" s="161">
        <v>0.3</v>
      </c>
      <c r="V411" s="161">
        <f>ROUND(E411*U411,2)</f>
        <v>325.92</v>
      </c>
      <c r="W411" s="16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 t="s">
        <v>364</v>
      </c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">
      <c r="A412" s="158"/>
      <c r="B412" s="159"/>
      <c r="C412" s="257" t="s">
        <v>989</v>
      </c>
      <c r="D412" s="258"/>
      <c r="E412" s="258"/>
      <c r="F412" s="258"/>
      <c r="G412" s="258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 t="s">
        <v>372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ht="22.5" outlineLevel="1" x14ac:dyDescent="0.2">
      <c r="A413" s="170">
        <v>84</v>
      </c>
      <c r="B413" s="171" t="s">
        <v>999</v>
      </c>
      <c r="C413" s="180" t="s">
        <v>1000</v>
      </c>
      <c r="D413" s="172" t="s">
        <v>363</v>
      </c>
      <c r="E413" s="173">
        <v>1262.05</v>
      </c>
      <c r="F413" s="174"/>
      <c r="G413" s="175">
        <f>ROUND(E413*F413,2)</f>
        <v>0</v>
      </c>
      <c r="H413" s="174"/>
      <c r="I413" s="175">
        <f>ROUND(E413*H413,2)</f>
        <v>0</v>
      </c>
      <c r="J413" s="174"/>
      <c r="K413" s="175">
        <f>ROUND(E413*J413,2)</f>
        <v>0</v>
      </c>
      <c r="L413" s="175">
        <v>21</v>
      </c>
      <c r="M413" s="175">
        <f>G413*(1+L413/100)</f>
        <v>0</v>
      </c>
      <c r="N413" s="175">
        <v>4.9970000000000001E-2</v>
      </c>
      <c r="O413" s="175">
        <f>ROUND(E413*N413,2)</f>
        <v>63.06</v>
      </c>
      <c r="P413" s="175">
        <v>0</v>
      </c>
      <c r="Q413" s="175">
        <f>ROUND(E413*P413,2)</f>
        <v>0</v>
      </c>
      <c r="R413" s="175" t="s">
        <v>771</v>
      </c>
      <c r="S413" s="175" t="s">
        <v>279</v>
      </c>
      <c r="T413" s="176" t="s">
        <v>279</v>
      </c>
      <c r="U413" s="161">
        <v>0.87</v>
      </c>
      <c r="V413" s="161">
        <f>ROUND(E413*U413,2)</f>
        <v>1097.98</v>
      </c>
      <c r="W413" s="16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 t="s">
        <v>364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">
      <c r="A414" s="158"/>
      <c r="B414" s="159"/>
      <c r="C414" s="257" t="s">
        <v>989</v>
      </c>
      <c r="D414" s="258"/>
      <c r="E414" s="258"/>
      <c r="F414" s="258"/>
      <c r="G414" s="258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 t="s">
        <v>372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">
      <c r="A415" s="158"/>
      <c r="B415" s="159"/>
      <c r="C415" s="193" t="s">
        <v>1001</v>
      </c>
      <c r="D415" s="184"/>
      <c r="E415" s="185">
        <v>471.55</v>
      </c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 t="s">
        <v>374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">
      <c r="A416" s="158"/>
      <c r="B416" s="159"/>
      <c r="C416" s="193" t="s">
        <v>1002</v>
      </c>
      <c r="D416" s="184"/>
      <c r="E416" s="185">
        <v>442.3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 t="s">
        <v>374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58"/>
      <c r="B417" s="159"/>
      <c r="C417" s="193" t="s">
        <v>1003</v>
      </c>
      <c r="D417" s="184"/>
      <c r="E417" s="185">
        <v>158.69999999999999</v>
      </c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 t="s">
        <v>374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1" x14ac:dyDescent="0.2">
      <c r="A418" s="158"/>
      <c r="B418" s="159"/>
      <c r="C418" s="193" t="s">
        <v>1004</v>
      </c>
      <c r="D418" s="184"/>
      <c r="E418" s="185">
        <v>74.7</v>
      </c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 t="s">
        <v>374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">
      <c r="A419" s="158"/>
      <c r="B419" s="159"/>
      <c r="C419" s="193" t="s">
        <v>1005</v>
      </c>
      <c r="D419" s="184"/>
      <c r="E419" s="185">
        <v>114.8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 t="s">
        <v>374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ht="22.5" outlineLevel="1" x14ac:dyDescent="0.2">
      <c r="A420" s="170">
        <v>85</v>
      </c>
      <c r="B420" s="171" t="s">
        <v>1006</v>
      </c>
      <c r="C420" s="180" t="s">
        <v>1007</v>
      </c>
      <c r="D420" s="172" t="s">
        <v>363</v>
      </c>
      <c r="E420" s="173">
        <v>1262.05</v>
      </c>
      <c r="F420" s="174"/>
      <c r="G420" s="175">
        <f>ROUND(E420*F420,2)</f>
        <v>0</v>
      </c>
      <c r="H420" s="174"/>
      <c r="I420" s="175">
        <f>ROUND(E420*H420,2)</f>
        <v>0</v>
      </c>
      <c r="J420" s="174"/>
      <c r="K420" s="175">
        <f>ROUND(E420*J420,2)</f>
        <v>0</v>
      </c>
      <c r="L420" s="175">
        <v>21</v>
      </c>
      <c r="M420" s="175">
        <f>G420*(1+L420/100)</f>
        <v>0</v>
      </c>
      <c r="N420" s="175">
        <v>0</v>
      </c>
      <c r="O420" s="175">
        <f>ROUND(E420*N420,2)</f>
        <v>0</v>
      </c>
      <c r="P420" s="175">
        <v>0</v>
      </c>
      <c r="Q420" s="175">
        <f>ROUND(E420*P420,2)</f>
        <v>0</v>
      </c>
      <c r="R420" s="175" t="s">
        <v>771</v>
      </c>
      <c r="S420" s="175" t="s">
        <v>279</v>
      </c>
      <c r="T420" s="176" t="s">
        <v>279</v>
      </c>
      <c r="U420" s="161">
        <v>0.31</v>
      </c>
      <c r="V420" s="161">
        <f>ROUND(E420*U420,2)</f>
        <v>391.24</v>
      </c>
      <c r="W420" s="16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 t="s">
        <v>364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1" x14ac:dyDescent="0.2">
      <c r="A421" s="158"/>
      <c r="B421" s="159"/>
      <c r="C421" s="257" t="s">
        <v>989</v>
      </c>
      <c r="D421" s="258"/>
      <c r="E421" s="258"/>
      <c r="F421" s="258"/>
      <c r="G421" s="258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 t="s">
        <v>372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ht="22.5" outlineLevel="1" x14ac:dyDescent="0.2">
      <c r="A422" s="170">
        <v>86</v>
      </c>
      <c r="B422" s="171" t="s">
        <v>1008</v>
      </c>
      <c r="C422" s="180" t="s">
        <v>1009</v>
      </c>
      <c r="D422" s="172" t="s">
        <v>552</v>
      </c>
      <c r="E422" s="173">
        <v>67.107799999999997</v>
      </c>
      <c r="F422" s="174"/>
      <c r="G422" s="175">
        <f>ROUND(E422*F422,2)</f>
        <v>0</v>
      </c>
      <c r="H422" s="174"/>
      <c r="I422" s="175">
        <f>ROUND(E422*H422,2)</f>
        <v>0</v>
      </c>
      <c r="J422" s="174"/>
      <c r="K422" s="175">
        <f>ROUND(E422*J422,2)</f>
        <v>0</v>
      </c>
      <c r="L422" s="175">
        <v>21</v>
      </c>
      <c r="M422" s="175">
        <f>G422*(1+L422/100)</f>
        <v>0</v>
      </c>
      <c r="N422" s="175">
        <v>1.02396</v>
      </c>
      <c r="O422" s="175">
        <f>ROUND(E422*N422,2)</f>
        <v>68.72</v>
      </c>
      <c r="P422" s="175">
        <v>0</v>
      </c>
      <c r="Q422" s="175">
        <f>ROUND(E422*P422,2)</f>
        <v>0</v>
      </c>
      <c r="R422" s="175" t="s">
        <v>771</v>
      </c>
      <c r="S422" s="175" t="s">
        <v>279</v>
      </c>
      <c r="T422" s="176" t="s">
        <v>280</v>
      </c>
      <c r="U422" s="161">
        <v>29.568000000000001</v>
      </c>
      <c r="V422" s="161">
        <f>ROUND(E422*U422,2)</f>
        <v>1984.24</v>
      </c>
      <c r="W422" s="16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 t="s">
        <v>364</v>
      </c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58"/>
      <c r="B423" s="159"/>
      <c r="C423" s="257" t="s">
        <v>1010</v>
      </c>
      <c r="D423" s="258"/>
      <c r="E423" s="258"/>
      <c r="F423" s="258"/>
      <c r="G423" s="258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 t="s">
        <v>372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1" x14ac:dyDescent="0.2">
      <c r="A424" s="158"/>
      <c r="B424" s="159"/>
      <c r="C424" s="193" t="s">
        <v>1011</v>
      </c>
      <c r="D424" s="184"/>
      <c r="E424" s="185">
        <v>50.140799999999999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 t="s">
        <v>374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">
      <c r="A425" s="158"/>
      <c r="B425" s="159"/>
      <c r="C425" s="193" t="s">
        <v>1012</v>
      </c>
      <c r="D425" s="184"/>
      <c r="E425" s="185">
        <v>9.8027999999999995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 t="s">
        <v>374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1" x14ac:dyDescent="0.2">
      <c r="A426" s="158"/>
      <c r="B426" s="159"/>
      <c r="C426" s="193" t="s">
        <v>1013</v>
      </c>
      <c r="D426" s="184"/>
      <c r="E426" s="185">
        <v>2.1492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 t="s">
        <v>374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1" x14ac:dyDescent="0.2">
      <c r="A427" s="158"/>
      <c r="B427" s="159"/>
      <c r="C427" s="193" t="s">
        <v>1014</v>
      </c>
      <c r="D427" s="184"/>
      <c r="E427" s="185">
        <v>7.5999999999999998E-2</v>
      </c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 t="s">
        <v>374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1" x14ac:dyDescent="0.2">
      <c r="A428" s="158"/>
      <c r="B428" s="159"/>
      <c r="C428" s="193" t="s">
        <v>1015</v>
      </c>
      <c r="D428" s="184"/>
      <c r="E428" s="185">
        <v>2.016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 t="s">
        <v>374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58"/>
      <c r="B429" s="159"/>
      <c r="C429" s="193" t="s">
        <v>1016</v>
      </c>
      <c r="D429" s="184"/>
      <c r="E429" s="185">
        <v>0.27300000000000002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 t="s">
        <v>374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1" x14ac:dyDescent="0.2">
      <c r="A430" s="158"/>
      <c r="B430" s="159"/>
      <c r="C430" s="193" t="s">
        <v>1017</v>
      </c>
      <c r="D430" s="184"/>
      <c r="E430" s="185">
        <v>2.65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 t="s">
        <v>374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1" x14ac:dyDescent="0.2">
      <c r="A431" s="170">
        <v>87</v>
      </c>
      <c r="B431" s="171" t="s">
        <v>1018</v>
      </c>
      <c r="C431" s="180" t="s">
        <v>1019</v>
      </c>
      <c r="D431" s="172" t="s">
        <v>363</v>
      </c>
      <c r="E431" s="173">
        <v>14.24</v>
      </c>
      <c r="F431" s="174"/>
      <c r="G431" s="175">
        <f>ROUND(E431*F431,2)</f>
        <v>0</v>
      </c>
      <c r="H431" s="174"/>
      <c r="I431" s="175">
        <f>ROUND(E431*H431,2)</f>
        <v>0</v>
      </c>
      <c r="J431" s="174"/>
      <c r="K431" s="175">
        <f>ROUND(E431*J431,2)</f>
        <v>0</v>
      </c>
      <c r="L431" s="175">
        <v>21</v>
      </c>
      <c r="M431" s="175">
        <f>G431*(1+L431/100)</f>
        <v>0</v>
      </c>
      <c r="N431" s="175">
        <v>5.7000000000000002E-3</v>
      </c>
      <c r="O431" s="175">
        <f>ROUND(E431*N431,2)</f>
        <v>0.08</v>
      </c>
      <c r="P431" s="175">
        <v>0</v>
      </c>
      <c r="Q431" s="175">
        <f>ROUND(E431*P431,2)</f>
        <v>0</v>
      </c>
      <c r="R431" s="175" t="s">
        <v>771</v>
      </c>
      <c r="S431" s="175" t="s">
        <v>279</v>
      </c>
      <c r="T431" s="176" t="s">
        <v>279</v>
      </c>
      <c r="U431" s="161">
        <v>2.5150000000000001</v>
      </c>
      <c r="V431" s="161">
        <f>ROUND(E431*U431,2)</f>
        <v>35.81</v>
      </c>
      <c r="W431" s="16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 t="s">
        <v>364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ht="22.5" outlineLevel="1" x14ac:dyDescent="0.2">
      <c r="A432" s="158"/>
      <c r="B432" s="159"/>
      <c r="C432" s="257" t="s">
        <v>1020</v>
      </c>
      <c r="D432" s="258"/>
      <c r="E432" s="258"/>
      <c r="F432" s="258"/>
      <c r="G432" s="258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 t="s">
        <v>372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77" t="str">
        <f>C432</f>
        <v>(pilířů), rámových stojek, táhel nebo vzpěr svislých nebo šikmých (odkloněných) o výšce do 4 m včetně vzepření, průřezu kruhového, nebo zakřiveného,</v>
      </c>
      <c r="BB432" s="151"/>
      <c r="BC432" s="151"/>
      <c r="BD432" s="151"/>
      <c r="BE432" s="151"/>
      <c r="BF432" s="151"/>
      <c r="BG432" s="151"/>
      <c r="BH432" s="151"/>
    </row>
    <row r="433" spans="1:60" outlineLevel="1" x14ac:dyDescent="0.2">
      <c r="A433" s="158"/>
      <c r="B433" s="159"/>
      <c r="C433" s="193" t="s">
        <v>1021</v>
      </c>
      <c r="D433" s="184"/>
      <c r="E433" s="185">
        <v>14.24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 t="s">
        <v>374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1" x14ac:dyDescent="0.2">
      <c r="A434" s="170">
        <v>88</v>
      </c>
      <c r="B434" s="171" t="s">
        <v>1022</v>
      </c>
      <c r="C434" s="180" t="s">
        <v>1023</v>
      </c>
      <c r="D434" s="172" t="s">
        <v>363</v>
      </c>
      <c r="E434" s="173">
        <v>14.24</v>
      </c>
      <c r="F434" s="174"/>
      <c r="G434" s="175">
        <f>ROUND(E434*F434,2)</f>
        <v>0</v>
      </c>
      <c r="H434" s="174"/>
      <c r="I434" s="175">
        <f>ROUND(E434*H434,2)</f>
        <v>0</v>
      </c>
      <c r="J434" s="174"/>
      <c r="K434" s="175">
        <f>ROUND(E434*J434,2)</f>
        <v>0</v>
      </c>
      <c r="L434" s="175">
        <v>21</v>
      </c>
      <c r="M434" s="175">
        <f>G434*(1+L434/100)</f>
        <v>0</v>
      </c>
      <c r="N434" s="175">
        <v>0</v>
      </c>
      <c r="O434" s="175">
        <f>ROUND(E434*N434,2)</f>
        <v>0</v>
      </c>
      <c r="P434" s="175">
        <v>0</v>
      </c>
      <c r="Q434" s="175">
        <f>ROUND(E434*P434,2)</f>
        <v>0</v>
      </c>
      <c r="R434" s="175" t="s">
        <v>771</v>
      </c>
      <c r="S434" s="175" t="s">
        <v>279</v>
      </c>
      <c r="T434" s="176" t="s">
        <v>279</v>
      </c>
      <c r="U434" s="161">
        <v>0.31</v>
      </c>
      <c r="V434" s="161">
        <f>ROUND(E434*U434,2)</f>
        <v>4.41</v>
      </c>
      <c r="W434" s="16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 t="s">
        <v>364</v>
      </c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ht="22.5" outlineLevel="1" x14ac:dyDescent="0.2">
      <c r="A435" s="158"/>
      <c r="B435" s="159"/>
      <c r="C435" s="257" t="s">
        <v>1020</v>
      </c>
      <c r="D435" s="258"/>
      <c r="E435" s="258"/>
      <c r="F435" s="258"/>
      <c r="G435" s="258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 t="s">
        <v>372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77" t="str">
        <f>C435</f>
        <v>(pilířů), rámových stojek, táhel nebo vzpěr svislých nebo šikmých (odkloněných) o výšce do 4 m včetně vzepření, průřezu kruhového, nebo zakřiveného,</v>
      </c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">
      <c r="A436" s="170">
        <v>89</v>
      </c>
      <c r="B436" s="171" t="s">
        <v>1024</v>
      </c>
      <c r="C436" s="180" t="s">
        <v>1025</v>
      </c>
      <c r="D436" s="172" t="s">
        <v>471</v>
      </c>
      <c r="E436" s="173">
        <v>71.739999999999995</v>
      </c>
      <c r="F436" s="174"/>
      <c r="G436" s="175">
        <f>ROUND(E436*F436,2)</f>
        <v>0</v>
      </c>
      <c r="H436" s="174"/>
      <c r="I436" s="175">
        <f>ROUND(E436*H436,2)</f>
        <v>0</v>
      </c>
      <c r="J436" s="174"/>
      <c r="K436" s="175">
        <f>ROUND(E436*J436,2)</f>
        <v>0</v>
      </c>
      <c r="L436" s="175">
        <v>21</v>
      </c>
      <c r="M436" s="175">
        <f>G436*(1+L436/100)</f>
        <v>0</v>
      </c>
      <c r="N436" s="175">
        <v>2.5280900000000002</v>
      </c>
      <c r="O436" s="175">
        <f>ROUND(E436*N436,2)</f>
        <v>181.37</v>
      </c>
      <c r="P436" s="175">
        <v>0</v>
      </c>
      <c r="Q436" s="175">
        <f>ROUND(E436*P436,2)</f>
        <v>0</v>
      </c>
      <c r="R436" s="175" t="s">
        <v>771</v>
      </c>
      <c r="S436" s="175" t="s">
        <v>279</v>
      </c>
      <c r="T436" s="176" t="s">
        <v>279</v>
      </c>
      <c r="U436" s="161">
        <v>1.3560000000000001</v>
      </c>
      <c r="V436" s="161">
        <f>ROUND(E436*U436,2)</f>
        <v>97.28</v>
      </c>
      <c r="W436" s="16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 t="s">
        <v>364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1" x14ac:dyDescent="0.2">
      <c r="A437" s="158"/>
      <c r="B437" s="159"/>
      <c r="C437" s="257" t="s">
        <v>1026</v>
      </c>
      <c r="D437" s="258"/>
      <c r="E437" s="258"/>
      <c r="F437" s="258"/>
      <c r="G437" s="258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 t="s">
        <v>372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1" x14ac:dyDescent="0.2">
      <c r="A438" s="158"/>
      <c r="B438" s="159"/>
      <c r="C438" s="246" t="s">
        <v>1027</v>
      </c>
      <c r="D438" s="247"/>
      <c r="E438" s="247"/>
      <c r="F438" s="247"/>
      <c r="G438" s="247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 t="s">
        <v>283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1" x14ac:dyDescent="0.2">
      <c r="A439" s="158"/>
      <c r="B439" s="159"/>
      <c r="C439" s="193" t="s">
        <v>1028</v>
      </c>
      <c r="D439" s="184"/>
      <c r="E439" s="185">
        <v>2.65</v>
      </c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 t="s">
        <v>374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1" x14ac:dyDescent="0.2">
      <c r="A440" s="158"/>
      <c r="B440" s="159"/>
      <c r="C440" s="193" t="s">
        <v>1029</v>
      </c>
      <c r="D440" s="184"/>
      <c r="E440" s="185">
        <v>14.98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 t="s">
        <v>374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1" x14ac:dyDescent="0.2">
      <c r="A441" s="158"/>
      <c r="B441" s="159"/>
      <c r="C441" s="193" t="s">
        <v>1030</v>
      </c>
      <c r="D441" s="184"/>
      <c r="E441" s="185">
        <v>25.92</v>
      </c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 t="s">
        <v>374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1" x14ac:dyDescent="0.2">
      <c r="A442" s="158"/>
      <c r="B442" s="159"/>
      <c r="C442" s="193" t="s">
        <v>1031</v>
      </c>
      <c r="D442" s="184"/>
      <c r="E442" s="185">
        <v>18.600000000000001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 t="s">
        <v>374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58"/>
      <c r="B443" s="159"/>
      <c r="C443" s="193" t="s">
        <v>1032</v>
      </c>
      <c r="D443" s="184"/>
      <c r="E443" s="185">
        <v>2.15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 t="s">
        <v>374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1" x14ac:dyDescent="0.2">
      <c r="A444" s="158"/>
      <c r="B444" s="159"/>
      <c r="C444" s="193" t="s">
        <v>1033</v>
      </c>
      <c r="D444" s="184"/>
      <c r="E444" s="185">
        <v>0.94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 t="s">
        <v>374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">
      <c r="A445" s="158"/>
      <c r="B445" s="159"/>
      <c r="C445" s="193" t="s">
        <v>1034</v>
      </c>
      <c r="D445" s="184"/>
      <c r="E445" s="185">
        <v>6.5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 t="s">
        <v>374</v>
      </c>
      <c r="AH445" s="151">
        <v>0</v>
      </c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1" x14ac:dyDescent="0.2">
      <c r="A446" s="170">
        <v>90</v>
      </c>
      <c r="B446" s="171" t="s">
        <v>1035</v>
      </c>
      <c r="C446" s="180" t="s">
        <v>1036</v>
      </c>
      <c r="D446" s="172" t="s">
        <v>552</v>
      </c>
      <c r="E446" s="173">
        <v>12.63862</v>
      </c>
      <c r="F446" s="174"/>
      <c r="G446" s="175">
        <f>ROUND(E446*F446,2)</f>
        <v>0</v>
      </c>
      <c r="H446" s="174"/>
      <c r="I446" s="175">
        <f>ROUND(E446*H446,2)</f>
        <v>0</v>
      </c>
      <c r="J446" s="174"/>
      <c r="K446" s="175">
        <f>ROUND(E446*J446,2)</f>
        <v>0</v>
      </c>
      <c r="L446" s="175">
        <v>21</v>
      </c>
      <c r="M446" s="175">
        <f>G446*(1+L446/100)</f>
        <v>0</v>
      </c>
      <c r="N446" s="175">
        <v>1.02491</v>
      </c>
      <c r="O446" s="175">
        <f>ROUND(E446*N446,2)</f>
        <v>12.95</v>
      </c>
      <c r="P446" s="175">
        <v>0</v>
      </c>
      <c r="Q446" s="175">
        <f>ROUND(E446*P446,2)</f>
        <v>0</v>
      </c>
      <c r="R446" s="175" t="s">
        <v>771</v>
      </c>
      <c r="S446" s="175" t="s">
        <v>279</v>
      </c>
      <c r="T446" s="176" t="s">
        <v>280</v>
      </c>
      <c r="U446" s="161">
        <v>24.562000000000001</v>
      </c>
      <c r="V446" s="161">
        <f>ROUND(E446*U446,2)</f>
        <v>310.43</v>
      </c>
      <c r="W446" s="16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 t="s">
        <v>364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">
      <c r="A447" s="158"/>
      <c r="B447" s="159"/>
      <c r="C447" s="257" t="s">
        <v>1037</v>
      </c>
      <c r="D447" s="258"/>
      <c r="E447" s="258"/>
      <c r="F447" s="258"/>
      <c r="G447" s="258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 t="s">
        <v>372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58"/>
      <c r="B448" s="159"/>
      <c r="C448" s="193" t="s">
        <v>1038</v>
      </c>
      <c r="D448" s="184"/>
      <c r="E448" s="185">
        <v>0.42462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 t="s">
        <v>374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1" x14ac:dyDescent="0.2">
      <c r="A449" s="158"/>
      <c r="B449" s="159"/>
      <c r="C449" s="193" t="s">
        <v>1039</v>
      </c>
      <c r="D449" s="184"/>
      <c r="E449" s="185">
        <v>1.7976000000000001</v>
      </c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 t="s">
        <v>374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1" x14ac:dyDescent="0.2">
      <c r="A450" s="158"/>
      <c r="B450" s="159"/>
      <c r="C450" s="193" t="s">
        <v>1040</v>
      </c>
      <c r="D450" s="184"/>
      <c r="E450" s="185">
        <v>8.9039999999999999</v>
      </c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 t="s">
        <v>374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1" x14ac:dyDescent="0.2">
      <c r="A451" s="158"/>
      <c r="B451" s="159"/>
      <c r="C451" s="193" t="s">
        <v>1041</v>
      </c>
      <c r="D451" s="184"/>
      <c r="E451" s="185">
        <v>0.38700000000000001</v>
      </c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 t="s">
        <v>374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1" x14ac:dyDescent="0.2">
      <c r="A452" s="158"/>
      <c r="B452" s="159"/>
      <c r="C452" s="193" t="s">
        <v>1042</v>
      </c>
      <c r="D452" s="184"/>
      <c r="E452" s="185">
        <v>0.15040000000000001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 t="s">
        <v>374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1" x14ac:dyDescent="0.2">
      <c r="A453" s="158"/>
      <c r="B453" s="159"/>
      <c r="C453" s="193" t="s">
        <v>1043</v>
      </c>
      <c r="D453" s="184"/>
      <c r="E453" s="185">
        <v>0.97499999999999998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 t="s">
        <v>374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ht="22.5" outlineLevel="1" x14ac:dyDescent="0.2">
      <c r="A454" s="170">
        <v>91</v>
      </c>
      <c r="B454" s="171" t="s">
        <v>1044</v>
      </c>
      <c r="C454" s="180" t="s">
        <v>1045</v>
      </c>
      <c r="D454" s="172" t="s">
        <v>363</v>
      </c>
      <c r="E454" s="173">
        <v>13.68</v>
      </c>
      <c r="F454" s="174"/>
      <c r="G454" s="175">
        <f>ROUND(E454*F454,2)</f>
        <v>0</v>
      </c>
      <c r="H454" s="174"/>
      <c r="I454" s="175">
        <f>ROUND(E454*H454,2)</f>
        <v>0</v>
      </c>
      <c r="J454" s="174"/>
      <c r="K454" s="175">
        <f>ROUND(E454*J454,2)</f>
        <v>0</v>
      </c>
      <c r="L454" s="175">
        <v>21</v>
      </c>
      <c r="M454" s="175">
        <f>G454*(1+L454/100)</f>
        <v>0</v>
      </c>
      <c r="N454" s="175">
        <v>7.782E-2</v>
      </c>
      <c r="O454" s="175">
        <f>ROUND(E454*N454,2)</f>
        <v>1.06</v>
      </c>
      <c r="P454" s="175">
        <v>0</v>
      </c>
      <c r="Q454" s="175">
        <f>ROUND(E454*P454,2)</f>
        <v>0</v>
      </c>
      <c r="R454" s="175" t="s">
        <v>771</v>
      </c>
      <c r="S454" s="175" t="s">
        <v>279</v>
      </c>
      <c r="T454" s="176" t="s">
        <v>279</v>
      </c>
      <c r="U454" s="161">
        <v>0.46500000000000002</v>
      </c>
      <c r="V454" s="161">
        <f>ROUND(E454*U454,2)</f>
        <v>6.36</v>
      </c>
      <c r="W454" s="16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 t="s">
        <v>364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ht="22.5" outlineLevel="1" x14ac:dyDescent="0.2">
      <c r="A455" s="158"/>
      <c r="B455" s="159"/>
      <c r="C455" s="257" t="s">
        <v>1046</v>
      </c>
      <c r="D455" s="258"/>
      <c r="E455" s="258"/>
      <c r="F455" s="258"/>
      <c r="G455" s="258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 t="s">
        <v>372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77" t="str">
        <f>C455</f>
        <v>jednoduché nebo příčky zděné do svislé dřevěné, cihelné, betonové nebo ocelové konstrukce na jakoukoliv maltu vápenocementovou (MVC) nebo cementovou (MC),</v>
      </c>
      <c r="BB455" s="151"/>
      <c r="BC455" s="151"/>
      <c r="BD455" s="151"/>
      <c r="BE455" s="151"/>
      <c r="BF455" s="151"/>
      <c r="BG455" s="151"/>
      <c r="BH455" s="151"/>
    </row>
    <row r="456" spans="1:60" outlineLevel="1" x14ac:dyDescent="0.2">
      <c r="A456" s="158"/>
      <c r="B456" s="159"/>
      <c r="C456" s="193" t="s">
        <v>1047</v>
      </c>
      <c r="D456" s="184"/>
      <c r="E456" s="185">
        <v>10.08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 t="s">
        <v>374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58"/>
      <c r="B457" s="159"/>
      <c r="C457" s="193" t="s">
        <v>1048</v>
      </c>
      <c r="D457" s="184"/>
      <c r="E457" s="185">
        <v>3.6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 t="s">
        <v>374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1" x14ac:dyDescent="0.2">
      <c r="A458" s="170">
        <v>92</v>
      </c>
      <c r="B458" s="171" t="s">
        <v>1049</v>
      </c>
      <c r="C458" s="180" t="s">
        <v>1050</v>
      </c>
      <c r="D458" s="172" t="s">
        <v>363</v>
      </c>
      <c r="E458" s="173">
        <v>48.172499999999999</v>
      </c>
      <c r="F458" s="174"/>
      <c r="G458" s="175">
        <f>ROUND(E458*F458,2)</f>
        <v>0</v>
      </c>
      <c r="H458" s="174"/>
      <c r="I458" s="175">
        <f>ROUND(E458*H458,2)</f>
        <v>0</v>
      </c>
      <c r="J458" s="174"/>
      <c r="K458" s="175">
        <f>ROUND(E458*J458,2)</f>
        <v>0</v>
      </c>
      <c r="L458" s="175">
        <v>21</v>
      </c>
      <c r="M458" s="175">
        <f>G458*(1+L458/100)</f>
        <v>0</v>
      </c>
      <c r="N458" s="175">
        <v>5.2510000000000001E-2</v>
      </c>
      <c r="O458" s="175">
        <f>ROUND(E458*N458,2)</f>
        <v>2.5299999999999998</v>
      </c>
      <c r="P458" s="175">
        <v>0</v>
      </c>
      <c r="Q458" s="175">
        <f>ROUND(E458*P458,2)</f>
        <v>0</v>
      </c>
      <c r="R458" s="175" t="s">
        <v>771</v>
      </c>
      <c r="S458" s="175" t="s">
        <v>279</v>
      </c>
      <c r="T458" s="176" t="s">
        <v>279</v>
      </c>
      <c r="U458" s="161">
        <v>0.52915000000000001</v>
      </c>
      <c r="V458" s="161">
        <f>ROUND(E458*U458,2)</f>
        <v>25.49</v>
      </c>
      <c r="W458" s="16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 t="s">
        <v>364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1" x14ac:dyDescent="0.2">
      <c r="A459" s="158"/>
      <c r="B459" s="159"/>
      <c r="C459" s="257" t="s">
        <v>1051</v>
      </c>
      <c r="D459" s="258"/>
      <c r="E459" s="258"/>
      <c r="F459" s="258"/>
      <c r="G459" s="258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 t="s">
        <v>372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1" x14ac:dyDescent="0.2">
      <c r="A460" s="158"/>
      <c r="B460" s="159"/>
      <c r="C460" s="193" t="s">
        <v>1052</v>
      </c>
      <c r="D460" s="184"/>
      <c r="E460" s="185">
        <v>18.809999999999999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 t="s">
        <v>374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1" x14ac:dyDescent="0.2">
      <c r="A461" s="158"/>
      <c r="B461" s="159"/>
      <c r="C461" s="193" t="s">
        <v>1053</v>
      </c>
      <c r="D461" s="184"/>
      <c r="E461" s="185">
        <v>15.1875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 t="s">
        <v>374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1" x14ac:dyDescent="0.2">
      <c r="A462" s="158"/>
      <c r="B462" s="159"/>
      <c r="C462" s="193" t="s">
        <v>1054</v>
      </c>
      <c r="D462" s="184"/>
      <c r="E462" s="185">
        <v>11.654999999999999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 t="s">
        <v>374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1" x14ac:dyDescent="0.2">
      <c r="A463" s="158"/>
      <c r="B463" s="159"/>
      <c r="C463" s="193" t="s">
        <v>1055</v>
      </c>
      <c r="D463" s="184"/>
      <c r="E463" s="185">
        <v>2.52</v>
      </c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 t="s">
        <v>374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1" x14ac:dyDescent="0.2">
      <c r="A464" s="170">
        <v>93</v>
      </c>
      <c r="B464" s="171" t="s">
        <v>1056</v>
      </c>
      <c r="C464" s="180" t="s">
        <v>1057</v>
      </c>
      <c r="D464" s="172" t="s">
        <v>363</v>
      </c>
      <c r="E464" s="173">
        <v>133.4145</v>
      </c>
      <c r="F464" s="174"/>
      <c r="G464" s="175">
        <f>ROUND(E464*F464,2)</f>
        <v>0</v>
      </c>
      <c r="H464" s="174"/>
      <c r="I464" s="175">
        <f>ROUND(E464*H464,2)</f>
        <v>0</v>
      </c>
      <c r="J464" s="174"/>
      <c r="K464" s="175">
        <f>ROUND(E464*J464,2)</f>
        <v>0</v>
      </c>
      <c r="L464" s="175">
        <v>21</v>
      </c>
      <c r="M464" s="175">
        <f>G464*(1+L464/100)</f>
        <v>0</v>
      </c>
      <c r="N464" s="175">
        <v>7.8359999999999999E-2</v>
      </c>
      <c r="O464" s="175">
        <f>ROUND(E464*N464,2)</f>
        <v>10.45</v>
      </c>
      <c r="P464" s="175">
        <v>0</v>
      </c>
      <c r="Q464" s="175">
        <f>ROUND(E464*P464,2)</f>
        <v>0</v>
      </c>
      <c r="R464" s="175" t="s">
        <v>771</v>
      </c>
      <c r="S464" s="175" t="s">
        <v>279</v>
      </c>
      <c r="T464" s="176" t="s">
        <v>279</v>
      </c>
      <c r="U464" s="161">
        <v>0.55488999999999999</v>
      </c>
      <c r="V464" s="161">
        <f>ROUND(E464*U464,2)</f>
        <v>74.03</v>
      </c>
      <c r="W464" s="16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 t="s">
        <v>364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">
      <c r="A465" s="158"/>
      <c r="B465" s="159"/>
      <c r="C465" s="257" t="s">
        <v>1051</v>
      </c>
      <c r="D465" s="258"/>
      <c r="E465" s="258"/>
      <c r="F465" s="258"/>
      <c r="G465" s="258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 t="s">
        <v>372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1" x14ac:dyDescent="0.2">
      <c r="A466" s="158"/>
      <c r="B466" s="159"/>
      <c r="C466" s="193" t="s">
        <v>1058</v>
      </c>
      <c r="D466" s="184"/>
      <c r="E466" s="185">
        <v>25.08</v>
      </c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 t="s">
        <v>374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">
      <c r="A467" s="158"/>
      <c r="B467" s="159"/>
      <c r="C467" s="193" t="s">
        <v>1059</v>
      </c>
      <c r="D467" s="184"/>
      <c r="E467" s="185">
        <v>22.42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 t="s">
        <v>374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1" x14ac:dyDescent="0.2">
      <c r="A468" s="158"/>
      <c r="B468" s="159"/>
      <c r="C468" s="193" t="s">
        <v>1060</v>
      </c>
      <c r="D468" s="184"/>
      <c r="E468" s="185">
        <v>36.1875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 t="s">
        <v>374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">
      <c r="A469" s="158"/>
      <c r="B469" s="159"/>
      <c r="C469" s="193" t="s">
        <v>1061</v>
      </c>
      <c r="D469" s="184"/>
      <c r="E469" s="185">
        <v>14.615</v>
      </c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 t="s">
        <v>374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1" x14ac:dyDescent="0.2">
      <c r="A470" s="158"/>
      <c r="B470" s="159"/>
      <c r="C470" s="193" t="s">
        <v>1062</v>
      </c>
      <c r="D470" s="184"/>
      <c r="E470" s="185">
        <v>33.515999999999998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 t="s">
        <v>374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58"/>
      <c r="B471" s="159"/>
      <c r="C471" s="193" t="s">
        <v>1063</v>
      </c>
      <c r="D471" s="184"/>
      <c r="E471" s="185">
        <v>1.5960000000000001</v>
      </c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 t="s">
        <v>374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1" x14ac:dyDescent="0.2">
      <c r="A472" s="170">
        <v>94</v>
      </c>
      <c r="B472" s="171" t="s">
        <v>1064</v>
      </c>
      <c r="C472" s="180" t="s">
        <v>1065</v>
      </c>
      <c r="D472" s="172" t="s">
        <v>471</v>
      </c>
      <c r="E472" s="173">
        <v>44.460999999999999</v>
      </c>
      <c r="F472" s="174"/>
      <c r="G472" s="175">
        <f>ROUND(E472*F472,2)</f>
        <v>0</v>
      </c>
      <c r="H472" s="174"/>
      <c r="I472" s="175">
        <f>ROUND(E472*H472,2)</f>
        <v>0</v>
      </c>
      <c r="J472" s="174"/>
      <c r="K472" s="175">
        <f>ROUND(E472*J472,2)</f>
        <v>0</v>
      </c>
      <c r="L472" s="175">
        <v>21</v>
      </c>
      <c r="M472" s="175">
        <f>G472*(1+L472/100)</f>
        <v>0</v>
      </c>
      <c r="N472" s="175">
        <v>2.52502</v>
      </c>
      <c r="O472" s="175">
        <f>ROUND(E472*N472,2)</f>
        <v>112.26</v>
      </c>
      <c r="P472" s="175">
        <v>0</v>
      </c>
      <c r="Q472" s="175">
        <f>ROUND(E472*P472,2)</f>
        <v>0</v>
      </c>
      <c r="R472" s="175" t="s">
        <v>771</v>
      </c>
      <c r="S472" s="175" t="s">
        <v>279</v>
      </c>
      <c r="T472" s="176" t="s">
        <v>279</v>
      </c>
      <c r="U472" s="161">
        <v>2.0019999999999998</v>
      </c>
      <c r="V472" s="161">
        <f>ROUND(E472*U472,2)</f>
        <v>89.01</v>
      </c>
      <c r="W472" s="16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 t="s">
        <v>364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1" x14ac:dyDescent="0.2">
      <c r="A473" s="158"/>
      <c r="B473" s="159"/>
      <c r="C473" s="257" t="s">
        <v>1066</v>
      </c>
      <c r="D473" s="258"/>
      <c r="E473" s="258"/>
      <c r="F473" s="258"/>
      <c r="G473" s="258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 t="s">
        <v>372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58"/>
      <c r="B474" s="159"/>
      <c r="C474" s="193" t="s">
        <v>1067</v>
      </c>
      <c r="D474" s="184"/>
      <c r="E474" s="185">
        <v>16.690000000000001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 t="s">
        <v>374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1" x14ac:dyDescent="0.2">
      <c r="A475" s="158"/>
      <c r="B475" s="159"/>
      <c r="C475" s="193" t="s">
        <v>1068</v>
      </c>
      <c r="D475" s="184"/>
      <c r="E475" s="185">
        <v>27.771000000000001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 t="s">
        <v>374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">
      <c r="A476" s="170">
        <v>95</v>
      </c>
      <c r="B476" s="171" t="s">
        <v>1069</v>
      </c>
      <c r="C476" s="180" t="s">
        <v>1070</v>
      </c>
      <c r="D476" s="172" t="s">
        <v>552</v>
      </c>
      <c r="E476" s="173">
        <v>8.8401999999999994</v>
      </c>
      <c r="F476" s="174"/>
      <c r="G476" s="175">
        <f>ROUND(E476*F476,2)</f>
        <v>0</v>
      </c>
      <c r="H476" s="174"/>
      <c r="I476" s="175">
        <f>ROUND(E476*H476,2)</f>
        <v>0</v>
      </c>
      <c r="J476" s="174"/>
      <c r="K476" s="175">
        <f>ROUND(E476*J476,2)</f>
        <v>0</v>
      </c>
      <c r="L476" s="175">
        <v>21</v>
      </c>
      <c r="M476" s="175">
        <f>G476*(1+L476/100)</f>
        <v>0</v>
      </c>
      <c r="N476" s="175">
        <v>1.02871</v>
      </c>
      <c r="O476" s="175">
        <f>ROUND(E476*N476,2)</f>
        <v>9.09</v>
      </c>
      <c r="P476" s="175">
        <v>0</v>
      </c>
      <c r="Q476" s="175">
        <f>ROUND(E476*P476,2)</f>
        <v>0</v>
      </c>
      <c r="R476" s="175" t="s">
        <v>771</v>
      </c>
      <c r="S476" s="175" t="s">
        <v>279</v>
      </c>
      <c r="T476" s="176" t="s">
        <v>280</v>
      </c>
      <c r="U476" s="161">
        <v>33.56</v>
      </c>
      <c r="V476" s="161">
        <f>ROUND(E476*U476,2)</f>
        <v>296.68</v>
      </c>
      <c r="W476" s="16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 t="s">
        <v>364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1" x14ac:dyDescent="0.2">
      <c r="A477" s="158"/>
      <c r="B477" s="159"/>
      <c r="C477" s="257" t="s">
        <v>1071</v>
      </c>
      <c r="D477" s="258"/>
      <c r="E477" s="258"/>
      <c r="F477" s="258"/>
      <c r="G477" s="258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 t="s">
        <v>372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58"/>
      <c r="B478" s="159"/>
      <c r="C478" s="193" t="s">
        <v>1072</v>
      </c>
      <c r="D478" s="184"/>
      <c r="E478" s="185">
        <v>4.6731999999999996</v>
      </c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 t="s">
        <v>374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1" x14ac:dyDescent="0.2">
      <c r="A479" s="158"/>
      <c r="B479" s="159"/>
      <c r="C479" s="193" t="s">
        <v>1073</v>
      </c>
      <c r="D479" s="184"/>
      <c r="E479" s="185">
        <v>4.1669999999999998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 t="s">
        <v>374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1" x14ac:dyDescent="0.2">
      <c r="A480" s="170">
        <v>96</v>
      </c>
      <c r="B480" s="171" t="s">
        <v>1074</v>
      </c>
      <c r="C480" s="180" t="s">
        <v>1075</v>
      </c>
      <c r="D480" s="172" t="s">
        <v>363</v>
      </c>
      <c r="E480" s="173">
        <v>322.21249999999998</v>
      </c>
      <c r="F480" s="174"/>
      <c r="G480" s="175">
        <f>ROUND(E480*F480,2)</f>
        <v>0</v>
      </c>
      <c r="H480" s="174"/>
      <c r="I480" s="175">
        <f>ROUND(E480*H480,2)</f>
        <v>0</v>
      </c>
      <c r="J480" s="174"/>
      <c r="K480" s="175">
        <f>ROUND(E480*J480,2)</f>
        <v>0</v>
      </c>
      <c r="L480" s="175">
        <v>21</v>
      </c>
      <c r="M480" s="175">
        <f>G480*(1+L480/100)</f>
        <v>0</v>
      </c>
      <c r="N480" s="175">
        <v>0.31081999999999999</v>
      </c>
      <c r="O480" s="175">
        <f>ROUND(E480*N480,2)</f>
        <v>100.15</v>
      </c>
      <c r="P480" s="175">
        <v>0</v>
      </c>
      <c r="Q480" s="175">
        <f>ROUND(E480*P480,2)</f>
        <v>0</v>
      </c>
      <c r="R480" s="175" t="s">
        <v>771</v>
      </c>
      <c r="S480" s="175" t="s">
        <v>279</v>
      </c>
      <c r="T480" s="176" t="s">
        <v>279</v>
      </c>
      <c r="U480" s="161">
        <v>0.92100000000000004</v>
      </c>
      <c r="V480" s="161">
        <f>ROUND(E480*U480,2)</f>
        <v>296.76</v>
      </c>
      <c r="W480" s="16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 t="s">
        <v>364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ht="22.5" outlineLevel="1" x14ac:dyDescent="0.2">
      <c r="A481" s="158"/>
      <c r="B481" s="159"/>
      <c r="C481" s="257" t="s">
        <v>1076</v>
      </c>
      <c r="D481" s="258"/>
      <c r="E481" s="258"/>
      <c r="F481" s="258"/>
      <c r="G481" s="258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 t="s">
        <v>372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77" t="str">
        <f>C481</f>
        <v>P10 až P20 na maltu MC 10 včetně vytvoření požlábku v ohybu izolace vodorovné na svislou, se zatřenou cementovou omítkou z malty min. MC 10 v tl. 20 mm pod izolaci,</v>
      </c>
      <c r="BB481" s="151"/>
      <c r="BC481" s="151"/>
      <c r="BD481" s="151"/>
      <c r="BE481" s="151"/>
      <c r="BF481" s="151"/>
      <c r="BG481" s="151"/>
      <c r="BH481" s="151"/>
    </row>
    <row r="482" spans="1:60" outlineLevel="1" x14ac:dyDescent="0.2">
      <c r="A482" s="158"/>
      <c r="B482" s="159"/>
      <c r="C482" s="193" t="s">
        <v>1077</v>
      </c>
      <c r="D482" s="184"/>
      <c r="E482" s="185">
        <v>56.65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 t="s">
        <v>374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58"/>
      <c r="B483" s="159"/>
      <c r="C483" s="193" t="s">
        <v>1078</v>
      </c>
      <c r="D483" s="184"/>
      <c r="E483" s="185">
        <v>167.47499999999999</v>
      </c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 t="s">
        <v>374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">
      <c r="A484" s="158"/>
      <c r="B484" s="159"/>
      <c r="C484" s="193" t="s">
        <v>1079</v>
      </c>
      <c r="D484" s="184"/>
      <c r="E484" s="185">
        <v>6.64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 t="s">
        <v>374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1" x14ac:dyDescent="0.2">
      <c r="A485" s="158"/>
      <c r="B485" s="159"/>
      <c r="C485" s="193" t="s">
        <v>1080</v>
      </c>
      <c r="D485" s="184"/>
      <c r="E485" s="185">
        <v>23.54</v>
      </c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 t="s">
        <v>374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58"/>
      <c r="B486" s="159"/>
      <c r="C486" s="193" t="s">
        <v>1081</v>
      </c>
      <c r="D486" s="184"/>
      <c r="E486" s="185">
        <v>11.5825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 t="s">
        <v>374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1" x14ac:dyDescent="0.2">
      <c r="A487" s="158"/>
      <c r="B487" s="159"/>
      <c r="C487" s="193" t="s">
        <v>1082</v>
      </c>
      <c r="D487" s="184"/>
      <c r="E487" s="185">
        <v>11.025</v>
      </c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 t="s">
        <v>374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1" x14ac:dyDescent="0.2">
      <c r="A488" s="158"/>
      <c r="B488" s="159"/>
      <c r="C488" s="193" t="s">
        <v>1083</v>
      </c>
      <c r="D488" s="184"/>
      <c r="E488" s="185">
        <v>17.75</v>
      </c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 t="s">
        <v>374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1" x14ac:dyDescent="0.2">
      <c r="A489" s="158"/>
      <c r="B489" s="159"/>
      <c r="C489" s="193" t="s">
        <v>1084</v>
      </c>
      <c r="D489" s="184"/>
      <c r="E489" s="185">
        <v>10.574999999999999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 t="s">
        <v>374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58"/>
      <c r="B490" s="159"/>
      <c r="C490" s="193" t="s">
        <v>1085</v>
      </c>
      <c r="D490" s="184"/>
      <c r="E490" s="185">
        <v>1.2775000000000001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 t="s">
        <v>374</v>
      </c>
      <c r="AH490" s="151">
        <v>0</v>
      </c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1" x14ac:dyDescent="0.2">
      <c r="A491" s="158"/>
      <c r="B491" s="159"/>
      <c r="C491" s="193" t="s">
        <v>1086</v>
      </c>
      <c r="D491" s="184"/>
      <c r="E491" s="185">
        <v>15.6975</v>
      </c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 t="s">
        <v>374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1" x14ac:dyDescent="0.2">
      <c r="A492" s="170">
        <v>97</v>
      </c>
      <c r="B492" s="171" t="s">
        <v>1087</v>
      </c>
      <c r="C492" s="180" t="s">
        <v>1088</v>
      </c>
      <c r="D492" s="172" t="s">
        <v>363</v>
      </c>
      <c r="E492" s="173">
        <v>322.21249999999998</v>
      </c>
      <c r="F492" s="174"/>
      <c r="G492" s="175">
        <f>ROUND(E492*F492,2)</f>
        <v>0</v>
      </c>
      <c r="H492" s="174"/>
      <c r="I492" s="175">
        <f>ROUND(E492*H492,2)</f>
        <v>0</v>
      </c>
      <c r="J492" s="174"/>
      <c r="K492" s="175">
        <f>ROUND(E492*J492,2)</f>
        <v>0</v>
      </c>
      <c r="L492" s="175">
        <v>21</v>
      </c>
      <c r="M492" s="175">
        <f>G492*(1+L492/100)</f>
        <v>0</v>
      </c>
      <c r="N492" s="175">
        <v>5.8500000000000003E-2</v>
      </c>
      <c r="O492" s="175">
        <f>ROUND(E492*N492,2)</f>
        <v>18.850000000000001</v>
      </c>
      <c r="P492" s="175">
        <v>0</v>
      </c>
      <c r="Q492" s="175">
        <f>ROUND(E492*P492,2)</f>
        <v>0</v>
      </c>
      <c r="R492" s="175" t="s">
        <v>771</v>
      </c>
      <c r="S492" s="175" t="s">
        <v>279</v>
      </c>
      <c r="T492" s="176" t="s">
        <v>279</v>
      </c>
      <c r="U492" s="161">
        <v>0.32</v>
      </c>
      <c r="V492" s="161">
        <f>ROUND(E492*U492,2)</f>
        <v>103.11</v>
      </c>
      <c r="W492" s="16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 t="s">
        <v>364</v>
      </c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ht="22.5" outlineLevel="1" x14ac:dyDescent="0.2">
      <c r="A493" s="158"/>
      <c r="B493" s="159"/>
      <c r="C493" s="257" t="s">
        <v>1089</v>
      </c>
      <c r="D493" s="258"/>
      <c r="E493" s="258"/>
      <c r="F493" s="258"/>
      <c r="G493" s="258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 t="s">
        <v>372</v>
      </c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77" t="str">
        <f>C493</f>
        <v>za ochranu svislé izolace před poškozením zaléváním mezi izolací a izolovanou stěnou, včetně zaoblení v ohybu izolace vodorovné na svislou, vrstvy tl. 25 mm,</v>
      </c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58"/>
      <c r="B494" s="159"/>
      <c r="C494" s="193" t="s">
        <v>1090</v>
      </c>
      <c r="D494" s="184"/>
      <c r="E494" s="185">
        <v>322.21249999999998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 t="s">
        <v>374</v>
      </c>
      <c r="AH494" s="151">
        <v>5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1" x14ac:dyDescent="0.2">
      <c r="A495" s="186">
        <v>98</v>
      </c>
      <c r="B495" s="187" t="s">
        <v>1091</v>
      </c>
      <c r="C495" s="194" t="s">
        <v>1092</v>
      </c>
      <c r="D495" s="188" t="s">
        <v>1093</v>
      </c>
      <c r="E495" s="189">
        <v>23.7</v>
      </c>
      <c r="F495" s="190"/>
      <c r="G495" s="191">
        <f>ROUND(E495*F495,2)</f>
        <v>0</v>
      </c>
      <c r="H495" s="190"/>
      <c r="I495" s="191">
        <f>ROUND(E495*H495,2)</f>
        <v>0</v>
      </c>
      <c r="J495" s="190"/>
      <c r="K495" s="191">
        <f>ROUND(E495*J495,2)</f>
        <v>0</v>
      </c>
      <c r="L495" s="191">
        <v>21</v>
      </c>
      <c r="M495" s="191">
        <f>G495*(1+L495/100)</f>
        <v>0</v>
      </c>
      <c r="N495" s="191">
        <v>0</v>
      </c>
      <c r="O495" s="191">
        <f>ROUND(E495*N495,2)</f>
        <v>0</v>
      </c>
      <c r="P495" s="191">
        <v>0</v>
      </c>
      <c r="Q495" s="191">
        <f>ROUND(E495*P495,2)</f>
        <v>0</v>
      </c>
      <c r="R495" s="191"/>
      <c r="S495" s="191" t="s">
        <v>310</v>
      </c>
      <c r="T495" s="192" t="s">
        <v>280</v>
      </c>
      <c r="U495" s="161">
        <v>0</v>
      </c>
      <c r="V495" s="161">
        <f>ROUND(E495*U495,2)</f>
        <v>0</v>
      </c>
      <c r="W495" s="16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 t="s">
        <v>364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1" x14ac:dyDescent="0.2">
      <c r="A496" s="170">
        <v>99</v>
      </c>
      <c r="B496" s="171" t="s">
        <v>1094</v>
      </c>
      <c r="C496" s="180" t="s">
        <v>1095</v>
      </c>
      <c r="D496" s="172" t="s">
        <v>363</v>
      </c>
      <c r="E496" s="173">
        <v>811.64250000000004</v>
      </c>
      <c r="F496" s="174"/>
      <c r="G496" s="175">
        <f>ROUND(E496*F496,2)</f>
        <v>0</v>
      </c>
      <c r="H496" s="174"/>
      <c r="I496" s="175">
        <f>ROUND(E496*H496,2)</f>
        <v>0</v>
      </c>
      <c r="J496" s="174"/>
      <c r="K496" s="175">
        <f>ROUND(E496*J496,2)</f>
        <v>0</v>
      </c>
      <c r="L496" s="175">
        <v>21</v>
      </c>
      <c r="M496" s="175">
        <f>G496*(1+L496/100)</f>
        <v>0</v>
      </c>
      <c r="N496" s="175">
        <v>0</v>
      </c>
      <c r="O496" s="175">
        <f>ROUND(E496*N496,2)</f>
        <v>0</v>
      </c>
      <c r="P496" s="175">
        <v>0</v>
      </c>
      <c r="Q496" s="175">
        <f>ROUND(E496*P496,2)</f>
        <v>0</v>
      </c>
      <c r="R496" s="175"/>
      <c r="S496" s="175" t="s">
        <v>310</v>
      </c>
      <c r="T496" s="176" t="s">
        <v>280</v>
      </c>
      <c r="U496" s="161">
        <v>0</v>
      </c>
      <c r="V496" s="161">
        <f>ROUND(E496*U496,2)</f>
        <v>0</v>
      </c>
      <c r="W496" s="16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 t="s">
        <v>364</v>
      </c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1" x14ac:dyDescent="0.2">
      <c r="A497" s="158"/>
      <c r="B497" s="159"/>
      <c r="C497" s="193" t="s">
        <v>1096</v>
      </c>
      <c r="D497" s="184"/>
      <c r="E497" s="185">
        <v>811.64250000000004</v>
      </c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 t="s">
        <v>374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ht="22.5" outlineLevel="1" x14ac:dyDescent="0.2">
      <c r="A498" s="170">
        <v>100</v>
      </c>
      <c r="B498" s="171" t="s">
        <v>1097</v>
      </c>
      <c r="C498" s="180" t="s">
        <v>1098</v>
      </c>
      <c r="D498" s="172" t="s">
        <v>363</v>
      </c>
      <c r="E498" s="173">
        <v>176.35499999999999</v>
      </c>
      <c r="F498" s="174"/>
      <c r="G498" s="175">
        <f>ROUND(E498*F498,2)</f>
        <v>0</v>
      </c>
      <c r="H498" s="174"/>
      <c r="I498" s="175">
        <f>ROUND(E498*H498,2)</f>
        <v>0</v>
      </c>
      <c r="J498" s="174"/>
      <c r="K498" s="175">
        <f>ROUND(E498*J498,2)</f>
        <v>0</v>
      </c>
      <c r="L498" s="175">
        <v>21</v>
      </c>
      <c r="M498" s="175">
        <f>G498*(1+L498/100)</f>
        <v>0</v>
      </c>
      <c r="N498" s="175">
        <v>0</v>
      </c>
      <c r="O498" s="175">
        <f>ROUND(E498*N498,2)</f>
        <v>0</v>
      </c>
      <c r="P498" s="175">
        <v>0</v>
      </c>
      <c r="Q498" s="175">
        <f>ROUND(E498*P498,2)</f>
        <v>0</v>
      </c>
      <c r="R498" s="175"/>
      <c r="S498" s="175" t="s">
        <v>310</v>
      </c>
      <c r="T498" s="176" t="s">
        <v>280</v>
      </c>
      <c r="U498" s="161">
        <v>0</v>
      </c>
      <c r="V498" s="161">
        <f>ROUND(E498*U498,2)</f>
        <v>0</v>
      </c>
      <c r="W498" s="16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 t="s">
        <v>364</v>
      </c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1" x14ac:dyDescent="0.2">
      <c r="A499" s="158"/>
      <c r="B499" s="159"/>
      <c r="C499" s="193" t="s">
        <v>1099</v>
      </c>
      <c r="D499" s="184"/>
      <c r="E499" s="185">
        <v>176.35499999999999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 t="s">
        <v>374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1" x14ac:dyDescent="0.2">
      <c r="A500" s="170">
        <v>101</v>
      </c>
      <c r="B500" s="171" t="s">
        <v>1100</v>
      </c>
      <c r="C500" s="180" t="s">
        <v>1101</v>
      </c>
      <c r="D500" s="172" t="s">
        <v>363</v>
      </c>
      <c r="E500" s="173">
        <v>260.25038000000001</v>
      </c>
      <c r="F500" s="174"/>
      <c r="G500" s="175">
        <f>ROUND(E500*F500,2)</f>
        <v>0</v>
      </c>
      <c r="H500" s="174"/>
      <c r="I500" s="175">
        <f>ROUND(E500*H500,2)</f>
        <v>0</v>
      </c>
      <c r="J500" s="174"/>
      <c r="K500" s="175">
        <f>ROUND(E500*J500,2)</f>
        <v>0</v>
      </c>
      <c r="L500" s="175">
        <v>21</v>
      </c>
      <c r="M500" s="175">
        <f>G500*(1+L500/100)</f>
        <v>0</v>
      </c>
      <c r="N500" s="175">
        <v>0.02</v>
      </c>
      <c r="O500" s="175">
        <f>ROUND(E500*N500,2)</f>
        <v>5.21</v>
      </c>
      <c r="P500" s="175">
        <v>0</v>
      </c>
      <c r="Q500" s="175">
        <f>ROUND(E500*P500,2)</f>
        <v>0</v>
      </c>
      <c r="R500" s="175"/>
      <c r="S500" s="175" t="s">
        <v>310</v>
      </c>
      <c r="T500" s="176" t="s">
        <v>280</v>
      </c>
      <c r="U500" s="161">
        <v>0</v>
      </c>
      <c r="V500" s="161">
        <f>ROUND(E500*U500,2)</f>
        <v>0</v>
      </c>
      <c r="W500" s="16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 t="s">
        <v>364</v>
      </c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1" x14ac:dyDescent="0.2">
      <c r="A501" s="158"/>
      <c r="B501" s="159"/>
      <c r="C501" s="193" t="s">
        <v>1102</v>
      </c>
      <c r="D501" s="184"/>
      <c r="E501" s="185">
        <v>18.315000000000001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 t="s">
        <v>374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1" x14ac:dyDescent="0.2">
      <c r="A502" s="158"/>
      <c r="B502" s="159"/>
      <c r="C502" s="193" t="s">
        <v>1103</v>
      </c>
      <c r="D502" s="184"/>
      <c r="E502" s="185">
        <v>61.37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 t="s">
        <v>374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1" x14ac:dyDescent="0.2">
      <c r="A503" s="158"/>
      <c r="B503" s="159"/>
      <c r="C503" s="193" t="s">
        <v>1104</v>
      </c>
      <c r="D503" s="184"/>
      <c r="E503" s="185">
        <v>70.125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 t="s">
        <v>374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1" x14ac:dyDescent="0.2">
      <c r="A504" s="158"/>
      <c r="B504" s="159"/>
      <c r="C504" s="193" t="s">
        <v>1105</v>
      </c>
      <c r="D504" s="184"/>
      <c r="E504" s="185">
        <v>50.347499999999997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 t="s">
        <v>374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1" x14ac:dyDescent="0.2">
      <c r="A505" s="158"/>
      <c r="B505" s="159"/>
      <c r="C505" s="193" t="s">
        <v>1106</v>
      </c>
      <c r="D505" s="184"/>
      <c r="E505" s="185">
        <v>47.7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 t="s">
        <v>374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1" x14ac:dyDescent="0.2">
      <c r="A506" s="158"/>
      <c r="B506" s="159"/>
      <c r="C506" s="198" t="s">
        <v>609</v>
      </c>
      <c r="D506" s="195"/>
      <c r="E506" s="196">
        <v>247.85749999999999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 t="s">
        <v>374</v>
      </c>
      <c r="AH506" s="151">
        <v>1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1" x14ac:dyDescent="0.2">
      <c r="A507" s="158"/>
      <c r="B507" s="159"/>
      <c r="C507" s="193" t="s">
        <v>1107</v>
      </c>
      <c r="D507" s="184"/>
      <c r="E507" s="185">
        <v>12.39288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 t="s">
        <v>374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1" x14ac:dyDescent="0.2">
      <c r="A508" s="170">
        <v>102</v>
      </c>
      <c r="B508" s="171" t="s">
        <v>1108</v>
      </c>
      <c r="C508" s="180" t="s">
        <v>1109</v>
      </c>
      <c r="D508" s="172" t="s">
        <v>363</v>
      </c>
      <c r="E508" s="173">
        <v>122.14519</v>
      </c>
      <c r="F508" s="174"/>
      <c r="G508" s="175">
        <f>ROUND(E508*F508,2)</f>
        <v>0</v>
      </c>
      <c r="H508" s="174"/>
      <c r="I508" s="175">
        <f>ROUND(E508*H508,2)</f>
        <v>0</v>
      </c>
      <c r="J508" s="174"/>
      <c r="K508" s="175">
        <f>ROUND(E508*J508,2)</f>
        <v>0</v>
      </c>
      <c r="L508" s="175">
        <v>21</v>
      </c>
      <c r="M508" s="175">
        <f>G508*(1+L508/100)</f>
        <v>0</v>
      </c>
      <c r="N508" s="175">
        <v>0.02</v>
      </c>
      <c r="O508" s="175">
        <f>ROUND(E508*N508,2)</f>
        <v>2.44</v>
      </c>
      <c r="P508" s="175">
        <v>0</v>
      </c>
      <c r="Q508" s="175">
        <f>ROUND(E508*P508,2)</f>
        <v>0</v>
      </c>
      <c r="R508" s="175"/>
      <c r="S508" s="175" t="s">
        <v>310</v>
      </c>
      <c r="T508" s="176" t="s">
        <v>280</v>
      </c>
      <c r="U508" s="161">
        <v>0</v>
      </c>
      <c r="V508" s="161">
        <f>ROUND(E508*U508,2)</f>
        <v>0</v>
      </c>
      <c r="W508" s="16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 t="s">
        <v>364</v>
      </c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1" x14ac:dyDescent="0.2">
      <c r="A509" s="158"/>
      <c r="B509" s="159"/>
      <c r="C509" s="193" t="s">
        <v>1110</v>
      </c>
      <c r="D509" s="184"/>
      <c r="E509" s="185">
        <v>12.54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 t="s">
        <v>374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1" x14ac:dyDescent="0.2">
      <c r="A510" s="158"/>
      <c r="B510" s="159"/>
      <c r="C510" s="193" t="s">
        <v>1111</v>
      </c>
      <c r="D510" s="184"/>
      <c r="E510" s="185">
        <v>29.625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 t="s">
        <v>374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1" x14ac:dyDescent="0.2">
      <c r="A511" s="158"/>
      <c r="B511" s="159"/>
      <c r="C511" s="193" t="s">
        <v>1112</v>
      </c>
      <c r="D511" s="184"/>
      <c r="E511" s="185">
        <v>53.103749999999998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 t="s">
        <v>374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1" x14ac:dyDescent="0.2">
      <c r="A512" s="158"/>
      <c r="B512" s="159"/>
      <c r="C512" s="193" t="s">
        <v>1113</v>
      </c>
      <c r="D512" s="184"/>
      <c r="E512" s="185">
        <v>21.06</v>
      </c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 t="s">
        <v>374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58"/>
      <c r="B513" s="159"/>
      <c r="C513" s="198" t="s">
        <v>609</v>
      </c>
      <c r="D513" s="195"/>
      <c r="E513" s="196">
        <v>116.32875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 t="s">
        <v>374</v>
      </c>
      <c r="AH513" s="151">
        <v>1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">
      <c r="A514" s="158"/>
      <c r="B514" s="159"/>
      <c r="C514" s="193" t="s">
        <v>1114</v>
      </c>
      <c r="D514" s="184"/>
      <c r="E514" s="185">
        <v>5.8164400000000001</v>
      </c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 t="s">
        <v>374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1" x14ac:dyDescent="0.2">
      <c r="A515" s="170">
        <v>103</v>
      </c>
      <c r="B515" s="171" t="s">
        <v>1115</v>
      </c>
      <c r="C515" s="180" t="s">
        <v>1116</v>
      </c>
      <c r="D515" s="172" t="s">
        <v>363</v>
      </c>
      <c r="E515" s="173">
        <v>30.492000000000001</v>
      </c>
      <c r="F515" s="174"/>
      <c r="G515" s="175">
        <f>ROUND(E515*F515,2)</f>
        <v>0</v>
      </c>
      <c r="H515" s="174"/>
      <c r="I515" s="175">
        <f>ROUND(E515*H515,2)</f>
        <v>0</v>
      </c>
      <c r="J515" s="174"/>
      <c r="K515" s="175">
        <f>ROUND(E515*J515,2)</f>
        <v>0</v>
      </c>
      <c r="L515" s="175">
        <v>21</v>
      </c>
      <c r="M515" s="175">
        <f>G515*(1+L515/100)</f>
        <v>0</v>
      </c>
      <c r="N515" s="175">
        <v>0.02</v>
      </c>
      <c r="O515" s="175">
        <f>ROUND(E515*N515,2)</f>
        <v>0.61</v>
      </c>
      <c r="P515" s="175">
        <v>0</v>
      </c>
      <c r="Q515" s="175">
        <f>ROUND(E515*P515,2)</f>
        <v>0</v>
      </c>
      <c r="R515" s="175"/>
      <c r="S515" s="175" t="s">
        <v>310</v>
      </c>
      <c r="T515" s="176" t="s">
        <v>280</v>
      </c>
      <c r="U515" s="161">
        <v>0</v>
      </c>
      <c r="V515" s="161">
        <f>ROUND(E515*U515,2)</f>
        <v>0</v>
      </c>
      <c r="W515" s="16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 t="s">
        <v>364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1" x14ac:dyDescent="0.2">
      <c r="A516" s="158"/>
      <c r="B516" s="159"/>
      <c r="C516" s="193" t="s">
        <v>1117</v>
      </c>
      <c r="D516" s="184"/>
      <c r="E516" s="185">
        <v>29.04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 t="s">
        <v>374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58"/>
      <c r="B517" s="159"/>
      <c r="C517" s="193" t="s">
        <v>1118</v>
      </c>
      <c r="D517" s="184"/>
      <c r="E517" s="185">
        <v>1.452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 t="s">
        <v>374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1" x14ac:dyDescent="0.2">
      <c r="A518" s="170">
        <v>104</v>
      </c>
      <c r="B518" s="171" t="s">
        <v>1119</v>
      </c>
      <c r="C518" s="180" t="s">
        <v>1120</v>
      </c>
      <c r="D518" s="172" t="s">
        <v>363</v>
      </c>
      <c r="E518" s="173">
        <v>58.658250000000002</v>
      </c>
      <c r="F518" s="174"/>
      <c r="G518" s="175">
        <f>ROUND(E518*F518,2)</f>
        <v>0</v>
      </c>
      <c r="H518" s="174"/>
      <c r="I518" s="175">
        <f>ROUND(E518*H518,2)</f>
        <v>0</v>
      </c>
      <c r="J518" s="174"/>
      <c r="K518" s="175">
        <f>ROUND(E518*J518,2)</f>
        <v>0</v>
      </c>
      <c r="L518" s="175">
        <v>21</v>
      </c>
      <c r="M518" s="175">
        <f>G518*(1+L518/100)</f>
        <v>0</v>
      </c>
      <c r="N518" s="175">
        <v>0.02</v>
      </c>
      <c r="O518" s="175">
        <f>ROUND(E518*N518,2)</f>
        <v>1.17</v>
      </c>
      <c r="P518" s="175">
        <v>0</v>
      </c>
      <c r="Q518" s="175">
        <f>ROUND(E518*P518,2)</f>
        <v>0</v>
      </c>
      <c r="R518" s="175"/>
      <c r="S518" s="175" t="s">
        <v>310</v>
      </c>
      <c r="T518" s="176" t="s">
        <v>280</v>
      </c>
      <c r="U518" s="161">
        <v>0</v>
      </c>
      <c r="V518" s="161">
        <f>ROUND(E518*U518,2)</f>
        <v>0</v>
      </c>
      <c r="W518" s="16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 t="s">
        <v>364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1" x14ac:dyDescent="0.2">
      <c r="A519" s="158"/>
      <c r="B519" s="159"/>
      <c r="C519" s="193" t="s">
        <v>1121</v>
      </c>
      <c r="D519" s="184"/>
      <c r="E519" s="185">
        <v>3.23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 t="s">
        <v>374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1" x14ac:dyDescent="0.2">
      <c r="A520" s="158"/>
      <c r="B520" s="159"/>
      <c r="C520" s="193" t="s">
        <v>1122</v>
      </c>
      <c r="D520" s="184"/>
      <c r="E520" s="185">
        <v>31.6875</v>
      </c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 t="s">
        <v>374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58"/>
      <c r="B521" s="159"/>
      <c r="C521" s="193" t="s">
        <v>1123</v>
      </c>
      <c r="D521" s="184"/>
      <c r="E521" s="185">
        <v>20.947500000000002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 t="s">
        <v>374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1" x14ac:dyDescent="0.2">
      <c r="A522" s="158"/>
      <c r="B522" s="159"/>
      <c r="C522" s="198" t="s">
        <v>609</v>
      </c>
      <c r="D522" s="195"/>
      <c r="E522" s="196">
        <v>55.865000000000002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 t="s">
        <v>374</v>
      </c>
      <c r="AH522" s="151">
        <v>1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1" x14ac:dyDescent="0.2">
      <c r="A523" s="158"/>
      <c r="B523" s="159"/>
      <c r="C523" s="193" t="s">
        <v>1124</v>
      </c>
      <c r="D523" s="184"/>
      <c r="E523" s="185">
        <v>2.79325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 t="s">
        <v>374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1" x14ac:dyDescent="0.2">
      <c r="A524" s="170">
        <v>105</v>
      </c>
      <c r="B524" s="171" t="s">
        <v>1125</v>
      </c>
      <c r="C524" s="180" t="s">
        <v>1126</v>
      </c>
      <c r="D524" s="172" t="s">
        <v>363</v>
      </c>
      <c r="E524" s="173">
        <v>148.64062999999999</v>
      </c>
      <c r="F524" s="174"/>
      <c r="G524" s="175">
        <f>ROUND(E524*F524,2)</f>
        <v>0</v>
      </c>
      <c r="H524" s="174"/>
      <c r="I524" s="175">
        <f>ROUND(E524*H524,2)</f>
        <v>0</v>
      </c>
      <c r="J524" s="174"/>
      <c r="K524" s="175">
        <f>ROUND(E524*J524,2)</f>
        <v>0</v>
      </c>
      <c r="L524" s="175">
        <v>21</v>
      </c>
      <c r="M524" s="175">
        <f>G524*(1+L524/100)</f>
        <v>0</v>
      </c>
      <c r="N524" s="175">
        <v>0.02</v>
      </c>
      <c r="O524" s="175">
        <f>ROUND(E524*N524,2)</f>
        <v>2.97</v>
      </c>
      <c r="P524" s="175">
        <v>0</v>
      </c>
      <c r="Q524" s="175">
        <f>ROUND(E524*P524,2)</f>
        <v>0</v>
      </c>
      <c r="R524" s="175"/>
      <c r="S524" s="175" t="s">
        <v>310</v>
      </c>
      <c r="T524" s="176" t="s">
        <v>280</v>
      </c>
      <c r="U524" s="161">
        <v>0</v>
      </c>
      <c r="V524" s="161">
        <f>ROUND(E524*U524,2)</f>
        <v>0</v>
      </c>
      <c r="W524" s="16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 t="s">
        <v>364</v>
      </c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58"/>
      <c r="B525" s="159"/>
      <c r="C525" s="193" t="s">
        <v>1127</v>
      </c>
      <c r="D525" s="184"/>
      <c r="E525" s="185">
        <v>141.5625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 t="s">
        <v>374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1" x14ac:dyDescent="0.2">
      <c r="A526" s="158"/>
      <c r="B526" s="159"/>
      <c r="C526" s="193" t="s">
        <v>1128</v>
      </c>
      <c r="D526" s="184"/>
      <c r="E526" s="185">
        <v>7.0781299999999998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 t="s">
        <v>374</v>
      </c>
      <c r="AH526" s="151">
        <v>0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70">
        <v>106</v>
      </c>
      <c r="B527" s="171" t="s">
        <v>1129</v>
      </c>
      <c r="C527" s="180" t="s">
        <v>1130</v>
      </c>
      <c r="D527" s="172" t="s">
        <v>363</v>
      </c>
      <c r="E527" s="173">
        <v>15.70669</v>
      </c>
      <c r="F527" s="174"/>
      <c r="G527" s="175">
        <f>ROUND(E527*F527,2)</f>
        <v>0</v>
      </c>
      <c r="H527" s="174"/>
      <c r="I527" s="175">
        <f>ROUND(E527*H527,2)</f>
        <v>0</v>
      </c>
      <c r="J527" s="174"/>
      <c r="K527" s="175">
        <f>ROUND(E527*J527,2)</f>
        <v>0</v>
      </c>
      <c r="L527" s="175">
        <v>21</v>
      </c>
      <c r="M527" s="175">
        <f>G527*(1+L527/100)</f>
        <v>0</v>
      </c>
      <c r="N527" s="175">
        <v>0.02</v>
      </c>
      <c r="O527" s="175">
        <f>ROUND(E527*N527,2)</f>
        <v>0.31</v>
      </c>
      <c r="P527" s="175">
        <v>0</v>
      </c>
      <c r="Q527" s="175">
        <f>ROUND(E527*P527,2)</f>
        <v>0</v>
      </c>
      <c r="R527" s="175"/>
      <c r="S527" s="175" t="s">
        <v>310</v>
      </c>
      <c r="T527" s="176" t="s">
        <v>280</v>
      </c>
      <c r="U527" s="161">
        <v>0</v>
      </c>
      <c r="V527" s="161">
        <f>ROUND(E527*U527,2)</f>
        <v>0</v>
      </c>
      <c r="W527" s="16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 t="s">
        <v>364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58"/>
      <c r="B528" s="159"/>
      <c r="C528" s="193" t="s">
        <v>1131</v>
      </c>
      <c r="D528" s="184"/>
      <c r="E528" s="185">
        <v>2.2799999999999998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 t="s">
        <v>374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1" x14ac:dyDescent="0.2">
      <c r="A529" s="158"/>
      <c r="B529" s="159"/>
      <c r="C529" s="193" t="s">
        <v>1132</v>
      </c>
      <c r="D529" s="184"/>
      <c r="E529" s="185">
        <v>12.678750000000001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 t="s">
        <v>374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1" x14ac:dyDescent="0.2">
      <c r="A530" s="158"/>
      <c r="B530" s="159"/>
      <c r="C530" s="198" t="s">
        <v>609</v>
      </c>
      <c r="D530" s="195"/>
      <c r="E530" s="196">
        <v>14.95875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 t="s">
        <v>374</v>
      </c>
      <c r="AH530" s="151">
        <v>1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1" x14ac:dyDescent="0.2">
      <c r="A531" s="158"/>
      <c r="B531" s="159"/>
      <c r="C531" s="193" t="s">
        <v>1133</v>
      </c>
      <c r="D531" s="184"/>
      <c r="E531" s="185">
        <v>0.74794000000000005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 t="s">
        <v>374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70">
        <v>107</v>
      </c>
      <c r="B532" s="171" t="s">
        <v>1134</v>
      </c>
      <c r="C532" s="180" t="s">
        <v>1135</v>
      </c>
      <c r="D532" s="172" t="s">
        <v>363</v>
      </c>
      <c r="E532" s="173">
        <v>11.172000000000001</v>
      </c>
      <c r="F532" s="174"/>
      <c r="G532" s="175">
        <f>ROUND(E532*F532,2)</f>
        <v>0</v>
      </c>
      <c r="H532" s="174"/>
      <c r="I532" s="175">
        <f>ROUND(E532*H532,2)</f>
        <v>0</v>
      </c>
      <c r="J532" s="174"/>
      <c r="K532" s="175">
        <f>ROUND(E532*J532,2)</f>
        <v>0</v>
      </c>
      <c r="L532" s="175">
        <v>21</v>
      </c>
      <c r="M532" s="175">
        <f>G532*(1+L532/100)</f>
        <v>0</v>
      </c>
      <c r="N532" s="175">
        <v>0.02</v>
      </c>
      <c r="O532" s="175">
        <f>ROUND(E532*N532,2)</f>
        <v>0.22</v>
      </c>
      <c r="P532" s="175">
        <v>0</v>
      </c>
      <c r="Q532" s="175">
        <f>ROUND(E532*P532,2)</f>
        <v>0</v>
      </c>
      <c r="R532" s="175"/>
      <c r="S532" s="175" t="s">
        <v>310</v>
      </c>
      <c r="T532" s="176" t="s">
        <v>280</v>
      </c>
      <c r="U532" s="161">
        <v>0</v>
      </c>
      <c r="V532" s="161">
        <f>ROUND(E532*U532,2)</f>
        <v>0</v>
      </c>
      <c r="W532" s="16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 t="s">
        <v>364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1" x14ac:dyDescent="0.2">
      <c r="A533" s="158"/>
      <c r="B533" s="159"/>
      <c r="C533" s="193" t="s">
        <v>1136</v>
      </c>
      <c r="D533" s="184"/>
      <c r="E533" s="185">
        <v>10.64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 t="s">
        <v>374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1" x14ac:dyDescent="0.2">
      <c r="A534" s="158"/>
      <c r="B534" s="159"/>
      <c r="C534" s="193" t="s">
        <v>1137</v>
      </c>
      <c r="D534" s="184"/>
      <c r="E534" s="185">
        <v>0.53200000000000003</v>
      </c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 t="s">
        <v>374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1" x14ac:dyDescent="0.2">
      <c r="A535" s="170">
        <v>108</v>
      </c>
      <c r="B535" s="171" t="s">
        <v>1138</v>
      </c>
      <c r="C535" s="180" t="s">
        <v>1139</v>
      </c>
      <c r="D535" s="172" t="s">
        <v>363</v>
      </c>
      <c r="E535" s="173">
        <v>37.103059999999999</v>
      </c>
      <c r="F535" s="174"/>
      <c r="G535" s="175">
        <f>ROUND(E535*F535,2)</f>
        <v>0</v>
      </c>
      <c r="H535" s="174"/>
      <c r="I535" s="175">
        <f>ROUND(E535*H535,2)</f>
        <v>0</v>
      </c>
      <c r="J535" s="174"/>
      <c r="K535" s="175">
        <f>ROUND(E535*J535,2)</f>
        <v>0</v>
      </c>
      <c r="L535" s="175">
        <v>21</v>
      </c>
      <c r="M535" s="175">
        <f>G535*(1+L535/100)</f>
        <v>0</v>
      </c>
      <c r="N535" s="175">
        <v>0.02</v>
      </c>
      <c r="O535" s="175">
        <f>ROUND(E535*N535,2)</f>
        <v>0.74</v>
      </c>
      <c r="P535" s="175">
        <v>0</v>
      </c>
      <c r="Q535" s="175">
        <f>ROUND(E535*P535,2)</f>
        <v>0</v>
      </c>
      <c r="R535" s="175"/>
      <c r="S535" s="175" t="s">
        <v>310</v>
      </c>
      <c r="T535" s="176" t="s">
        <v>280</v>
      </c>
      <c r="U535" s="161">
        <v>0</v>
      </c>
      <c r="V535" s="161">
        <f>ROUND(E535*U535,2)</f>
        <v>0</v>
      </c>
      <c r="W535" s="16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 t="s">
        <v>364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1" x14ac:dyDescent="0.2">
      <c r="A536" s="158"/>
      <c r="B536" s="159"/>
      <c r="C536" s="193" t="s">
        <v>1140</v>
      </c>
      <c r="D536" s="184"/>
      <c r="E536" s="185">
        <v>3.375</v>
      </c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 t="s">
        <v>374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1" x14ac:dyDescent="0.2">
      <c r="A537" s="158"/>
      <c r="B537" s="159"/>
      <c r="C537" s="193" t="s">
        <v>1141</v>
      </c>
      <c r="D537" s="184"/>
      <c r="E537" s="185">
        <v>4.9612499999999997</v>
      </c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 t="s">
        <v>374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1" x14ac:dyDescent="0.2">
      <c r="A538" s="158"/>
      <c r="B538" s="159"/>
      <c r="C538" s="193" t="s">
        <v>1142</v>
      </c>
      <c r="D538" s="184"/>
      <c r="E538" s="185">
        <v>27</v>
      </c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 t="s">
        <v>374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58"/>
      <c r="B539" s="159"/>
      <c r="C539" s="198" t="s">
        <v>609</v>
      </c>
      <c r="D539" s="195"/>
      <c r="E539" s="196">
        <v>35.33625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 t="s">
        <v>374</v>
      </c>
      <c r="AH539" s="151">
        <v>1</v>
      </c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">
      <c r="A540" s="158"/>
      <c r="B540" s="159"/>
      <c r="C540" s="193" t="s">
        <v>1143</v>
      </c>
      <c r="D540" s="184"/>
      <c r="E540" s="185">
        <v>1.76681</v>
      </c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 t="s">
        <v>374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1" x14ac:dyDescent="0.2">
      <c r="A541" s="170">
        <v>109</v>
      </c>
      <c r="B541" s="171" t="s">
        <v>1144</v>
      </c>
      <c r="C541" s="180" t="s">
        <v>1145</v>
      </c>
      <c r="D541" s="172" t="s">
        <v>363</v>
      </c>
      <c r="E541" s="173">
        <v>388.92919000000001</v>
      </c>
      <c r="F541" s="174"/>
      <c r="G541" s="175">
        <f>ROUND(E541*F541,2)</f>
        <v>0</v>
      </c>
      <c r="H541" s="174"/>
      <c r="I541" s="175">
        <f>ROUND(E541*H541,2)</f>
        <v>0</v>
      </c>
      <c r="J541" s="174"/>
      <c r="K541" s="175">
        <f>ROUND(E541*J541,2)</f>
        <v>0</v>
      </c>
      <c r="L541" s="175">
        <v>21</v>
      </c>
      <c r="M541" s="175">
        <f>G541*(1+L541/100)</f>
        <v>0</v>
      </c>
      <c r="N541" s="175">
        <v>0.02</v>
      </c>
      <c r="O541" s="175">
        <f>ROUND(E541*N541,2)</f>
        <v>7.78</v>
      </c>
      <c r="P541" s="175">
        <v>0</v>
      </c>
      <c r="Q541" s="175">
        <f>ROUND(E541*P541,2)</f>
        <v>0</v>
      </c>
      <c r="R541" s="175"/>
      <c r="S541" s="175" t="s">
        <v>310</v>
      </c>
      <c r="T541" s="176" t="s">
        <v>280</v>
      </c>
      <c r="U541" s="161">
        <v>0</v>
      </c>
      <c r="V541" s="161">
        <f>ROUND(E541*U541,2)</f>
        <v>0</v>
      </c>
      <c r="W541" s="16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 t="s">
        <v>364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1" x14ac:dyDescent="0.2">
      <c r="A542" s="158"/>
      <c r="B542" s="159"/>
      <c r="C542" s="193" t="s">
        <v>1146</v>
      </c>
      <c r="D542" s="184"/>
      <c r="E542" s="185">
        <v>183.92</v>
      </c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 t="s">
        <v>374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">
      <c r="A543" s="158"/>
      <c r="B543" s="159"/>
      <c r="C543" s="193" t="s">
        <v>1147</v>
      </c>
      <c r="D543" s="184"/>
      <c r="E543" s="185">
        <v>-3.2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 t="s">
        <v>374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1" x14ac:dyDescent="0.2">
      <c r="A544" s="158"/>
      <c r="B544" s="159"/>
      <c r="C544" s="193" t="s">
        <v>1148</v>
      </c>
      <c r="D544" s="184"/>
      <c r="E544" s="185">
        <v>-9.66</v>
      </c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 t="s">
        <v>374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1" x14ac:dyDescent="0.2">
      <c r="A545" s="158"/>
      <c r="B545" s="159"/>
      <c r="C545" s="193" t="s">
        <v>1149</v>
      </c>
      <c r="D545" s="184"/>
      <c r="E545" s="185">
        <v>117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 t="s">
        <v>374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1" x14ac:dyDescent="0.2">
      <c r="A546" s="158"/>
      <c r="B546" s="159"/>
      <c r="C546" s="193" t="s">
        <v>1150</v>
      </c>
      <c r="D546" s="184"/>
      <c r="E546" s="185">
        <v>-10</v>
      </c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 t="s">
        <v>374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1" x14ac:dyDescent="0.2">
      <c r="A547" s="158"/>
      <c r="B547" s="159"/>
      <c r="C547" s="193" t="s">
        <v>1151</v>
      </c>
      <c r="D547" s="184"/>
      <c r="E547" s="185">
        <v>77.358750000000001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 t="s">
        <v>374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58"/>
      <c r="B548" s="159"/>
      <c r="C548" s="193" t="s">
        <v>1152</v>
      </c>
      <c r="D548" s="184"/>
      <c r="E548" s="185">
        <v>-9.52</v>
      </c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 t="s">
        <v>374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1" x14ac:dyDescent="0.2">
      <c r="A549" s="158"/>
      <c r="B549" s="159"/>
      <c r="C549" s="193" t="s">
        <v>1153</v>
      </c>
      <c r="D549" s="184"/>
      <c r="E549" s="185">
        <v>29.34</v>
      </c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 t="s">
        <v>374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1" x14ac:dyDescent="0.2">
      <c r="A550" s="158"/>
      <c r="B550" s="159"/>
      <c r="C550" s="193" t="s">
        <v>1154</v>
      </c>
      <c r="D550" s="184"/>
      <c r="E550" s="185">
        <v>-4.83</v>
      </c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 t="s">
        <v>374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58"/>
      <c r="B551" s="159"/>
      <c r="C551" s="198" t="s">
        <v>609</v>
      </c>
      <c r="D551" s="195"/>
      <c r="E551" s="196">
        <v>370.40875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 t="s">
        <v>374</v>
      </c>
      <c r="AH551" s="151">
        <v>1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1" x14ac:dyDescent="0.2">
      <c r="A552" s="158"/>
      <c r="B552" s="159"/>
      <c r="C552" s="193" t="s">
        <v>1155</v>
      </c>
      <c r="D552" s="184"/>
      <c r="E552" s="185">
        <v>18.520440000000001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 t="s">
        <v>374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1" x14ac:dyDescent="0.2">
      <c r="A553" s="170">
        <v>110</v>
      </c>
      <c r="B553" s="171" t="s">
        <v>1156</v>
      </c>
      <c r="C553" s="180" t="s">
        <v>1157</v>
      </c>
      <c r="D553" s="172" t="s">
        <v>363</v>
      </c>
      <c r="E553" s="173">
        <v>3300.9388100000001</v>
      </c>
      <c r="F553" s="174"/>
      <c r="G553" s="175">
        <f>ROUND(E553*F553,2)</f>
        <v>0</v>
      </c>
      <c r="H553" s="174"/>
      <c r="I553" s="175">
        <f>ROUND(E553*H553,2)</f>
        <v>0</v>
      </c>
      <c r="J553" s="174"/>
      <c r="K553" s="175">
        <f>ROUND(E553*J553,2)</f>
        <v>0</v>
      </c>
      <c r="L553" s="175">
        <v>21</v>
      </c>
      <c r="M553" s="175">
        <f>G553*(1+L553/100)</f>
        <v>0</v>
      </c>
      <c r="N553" s="175">
        <v>0.02</v>
      </c>
      <c r="O553" s="175">
        <f>ROUND(E553*N553,2)</f>
        <v>66.02</v>
      </c>
      <c r="P553" s="175">
        <v>0</v>
      </c>
      <c r="Q553" s="175">
        <f>ROUND(E553*P553,2)</f>
        <v>0</v>
      </c>
      <c r="R553" s="175"/>
      <c r="S553" s="175" t="s">
        <v>310</v>
      </c>
      <c r="T553" s="176" t="s">
        <v>280</v>
      </c>
      <c r="U553" s="161">
        <v>0</v>
      </c>
      <c r="V553" s="161">
        <f>ROUND(E553*U553,2)</f>
        <v>0</v>
      </c>
      <c r="W553" s="16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 t="s">
        <v>364</v>
      </c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ht="22.5" outlineLevel="1" x14ac:dyDescent="0.2">
      <c r="A554" s="158"/>
      <c r="B554" s="159"/>
      <c r="C554" s="193" t="s">
        <v>1158</v>
      </c>
      <c r="D554" s="184"/>
      <c r="E554" s="185">
        <v>628.9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 t="s">
        <v>374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1" x14ac:dyDescent="0.2">
      <c r="A555" s="158"/>
      <c r="B555" s="159"/>
      <c r="C555" s="193" t="s">
        <v>1159</v>
      </c>
      <c r="D555" s="184"/>
      <c r="E555" s="185">
        <v>-42.84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 t="s">
        <v>374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33.75" outlineLevel="1" x14ac:dyDescent="0.2">
      <c r="A556" s="158"/>
      <c r="B556" s="159"/>
      <c r="C556" s="193" t="s">
        <v>1160</v>
      </c>
      <c r="D556" s="184"/>
      <c r="E556" s="185">
        <v>1085.0625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 t="s">
        <v>374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58"/>
      <c r="B557" s="159"/>
      <c r="C557" s="193" t="s">
        <v>1161</v>
      </c>
      <c r="D557" s="184"/>
      <c r="E557" s="185">
        <v>-85.68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 t="s">
        <v>374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ht="33.75" outlineLevel="1" x14ac:dyDescent="0.2">
      <c r="A558" s="158"/>
      <c r="B558" s="159"/>
      <c r="C558" s="193" t="s">
        <v>1162</v>
      </c>
      <c r="D558" s="184"/>
      <c r="E558" s="185">
        <v>1257.76875</v>
      </c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 t="s">
        <v>374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1" x14ac:dyDescent="0.2">
      <c r="A559" s="158"/>
      <c r="B559" s="159"/>
      <c r="C559" s="193" t="s">
        <v>1163</v>
      </c>
      <c r="D559" s="184"/>
      <c r="E559" s="185">
        <v>-84.24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 t="s">
        <v>374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1" x14ac:dyDescent="0.2">
      <c r="A560" s="158"/>
      <c r="B560" s="159"/>
      <c r="C560" s="193" t="s">
        <v>1164</v>
      </c>
      <c r="D560" s="184"/>
      <c r="E560" s="185">
        <v>417.42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 t="s">
        <v>374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1" x14ac:dyDescent="0.2">
      <c r="A561" s="158"/>
      <c r="B561" s="159"/>
      <c r="C561" s="193" t="s">
        <v>1165</v>
      </c>
      <c r="D561" s="184"/>
      <c r="E561" s="185">
        <v>-32.64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 t="s">
        <v>374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1" x14ac:dyDescent="0.2">
      <c r="A562" s="158"/>
      <c r="B562" s="159"/>
      <c r="C562" s="198" t="s">
        <v>609</v>
      </c>
      <c r="D562" s="195"/>
      <c r="E562" s="196">
        <v>3143.7512499999998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 t="s">
        <v>374</v>
      </c>
      <c r="AH562" s="151">
        <v>1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1" x14ac:dyDescent="0.2">
      <c r="A563" s="158"/>
      <c r="B563" s="159"/>
      <c r="C563" s="193" t="s">
        <v>1166</v>
      </c>
      <c r="D563" s="184"/>
      <c r="E563" s="185">
        <v>157.18755999999999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 t="s">
        <v>374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1" x14ac:dyDescent="0.2">
      <c r="A564" s="170">
        <v>111</v>
      </c>
      <c r="B564" s="171" t="s">
        <v>1167</v>
      </c>
      <c r="C564" s="180" t="s">
        <v>1168</v>
      </c>
      <c r="D564" s="172" t="s">
        <v>363</v>
      </c>
      <c r="E564" s="173">
        <v>95.962130000000002</v>
      </c>
      <c r="F564" s="174"/>
      <c r="G564" s="175">
        <f>ROUND(E564*F564,2)</f>
        <v>0</v>
      </c>
      <c r="H564" s="174"/>
      <c r="I564" s="175">
        <f>ROUND(E564*H564,2)</f>
        <v>0</v>
      </c>
      <c r="J564" s="174"/>
      <c r="K564" s="175">
        <f>ROUND(E564*J564,2)</f>
        <v>0</v>
      </c>
      <c r="L564" s="175">
        <v>21</v>
      </c>
      <c r="M564" s="175">
        <f>G564*(1+L564/100)</f>
        <v>0</v>
      </c>
      <c r="N564" s="175">
        <v>0.02</v>
      </c>
      <c r="O564" s="175">
        <f>ROUND(E564*N564,2)</f>
        <v>1.92</v>
      </c>
      <c r="P564" s="175">
        <v>0</v>
      </c>
      <c r="Q564" s="175">
        <f>ROUND(E564*P564,2)</f>
        <v>0</v>
      </c>
      <c r="R564" s="175"/>
      <c r="S564" s="175" t="s">
        <v>310</v>
      </c>
      <c r="T564" s="176" t="s">
        <v>280</v>
      </c>
      <c r="U564" s="161">
        <v>0</v>
      </c>
      <c r="V564" s="161">
        <f>ROUND(E564*U564,2)</f>
        <v>0</v>
      </c>
      <c r="W564" s="16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 t="s">
        <v>364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1" x14ac:dyDescent="0.2">
      <c r="A565" s="158"/>
      <c r="B565" s="159"/>
      <c r="C565" s="193" t="s">
        <v>1169</v>
      </c>
      <c r="D565" s="184"/>
      <c r="E565" s="185">
        <v>29.68</v>
      </c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 t="s">
        <v>374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1" x14ac:dyDescent="0.2">
      <c r="A566" s="158"/>
      <c r="B566" s="159"/>
      <c r="C566" s="193" t="s">
        <v>1170</v>
      </c>
      <c r="D566" s="184"/>
      <c r="E566" s="185">
        <v>6.27</v>
      </c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 t="s">
        <v>374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1" x14ac:dyDescent="0.2">
      <c r="A567" s="158"/>
      <c r="B567" s="159"/>
      <c r="C567" s="193" t="s">
        <v>1171</v>
      </c>
      <c r="D567" s="184"/>
      <c r="E567" s="185">
        <v>8.0625</v>
      </c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 t="s">
        <v>374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1" x14ac:dyDescent="0.2">
      <c r="A568" s="158"/>
      <c r="B568" s="159"/>
      <c r="C568" s="193" t="s">
        <v>1172</v>
      </c>
      <c r="D568" s="184"/>
      <c r="E568" s="185">
        <v>50.58</v>
      </c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 t="s">
        <v>374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1" x14ac:dyDescent="0.2">
      <c r="A569" s="158"/>
      <c r="B569" s="159"/>
      <c r="C569" s="193" t="s">
        <v>1147</v>
      </c>
      <c r="D569" s="184"/>
      <c r="E569" s="185">
        <v>-3.2</v>
      </c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 t="s">
        <v>374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1" x14ac:dyDescent="0.2">
      <c r="A570" s="158"/>
      <c r="B570" s="159"/>
      <c r="C570" s="198" t="s">
        <v>609</v>
      </c>
      <c r="D570" s="195"/>
      <c r="E570" s="196">
        <v>91.392499999999998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 t="s">
        <v>374</v>
      </c>
      <c r="AH570" s="151">
        <v>1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1" x14ac:dyDescent="0.2">
      <c r="A571" s="158"/>
      <c r="B571" s="159"/>
      <c r="C571" s="193" t="s">
        <v>1173</v>
      </c>
      <c r="D571" s="184"/>
      <c r="E571" s="185">
        <v>4.5696300000000001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 t="s">
        <v>374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1" x14ac:dyDescent="0.2">
      <c r="A572" s="170">
        <v>112</v>
      </c>
      <c r="B572" s="171" t="s">
        <v>1174</v>
      </c>
      <c r="C572" s="180" t="s">
        <v>1175</v>
      </c>
      <c r="D572" s="172" t="s">
        <v>363</v>
      </c>
      <c r="E572" s="173">
        <v>194.84719000000001</v>
      </c>
      <c r="F572" s="174"/>
      <c r="G572" s="175">
        <f>ROUND(E572*F572,2)</f>
        <v>0</v>
      </c>
      <c r="H572" s="174"/>
      <c r="I572" s="175">
        <f>ROUND(E572*H572,2)</f>
        <v>0</v>
      </c>
      <c r="J572" s="174"/>
      <c r="K572" s="175">
        <f>ROUND(E572*J572,2)</f>
        <v>0</v>
      </c>
      <c r="L572" s="175">
        <v>21</v>
      </c>
      <c r="M572" s="175">
        <f>G572*(1+L572/100)</f>
        <v>0</v>
      </c>
      <c r="N572" s="175">
        <v>0.02</v>
      </c>
      <c r="O572" s="175">
        <f>ROUND(E572*N572,2)</f>
        <v>3.9</v>
      </c>
      <c r="P572" s="175">
        <v>0</v>
      </c>
      <c r="Q572" s="175">
        <f>ROUND(E572*P572,2)</f>
        <v>0</v>
      </c>
      <c r="R572" s="175"/>
      <c r="S572" s="175" t="s">
        <v>310</v>
      </c>
      <c r="T572" s="176" t="s">
        <v>280</v>
      </c>
      <c r="U572" s="161">
        <v>0</v>
      </c>
      <c r="V572" s="161">
        <f>ROUND(E572*U572,2)</f>
        <v>0</v>
      </c>
      <c r="W572" s="16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 t="s">
        <v>364</v>
      </c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1" x14ac:dyDescent="0.2">
      <c r="A573" s="158"/>
      <c r="B573" s="159"/>
      <c r="C573" s="193" t="s">
        <v>1176</v>
      </c>
      <c r="D573" s="184"/>
      <c r="E573" s="185">
        <v>30.74</v>
      </c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 t="s">
        <v>374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1" x14ac:dyDescent="0.2">
      <c r="A574" s="158"/>
      <c r="B574" s="159"/>
      <c r="C574" s="193" t="s">
        <v>1177</v>
      </c>
      <c r="D574" s="184"/>
      <c r="E574" s="185">
        <v>12.78</v>
      </c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 t="s">
        <v>374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1" x14ac:dyDescent="0.2">
      <c r="A575" s="158"/>
      <c r="B575" s="159"/>
      <c r="C575" s="193" t="s">
        <v>1178</v>
      </c>
      <c r="D575" s="184"/>
      <c r="E575" s="185">
        <v>117.05</v>
      </c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 t="s">
        <v>374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1" x14ac:dyDescent="0.2">
      <c r="A576" s="158"/>
      <c r="B576" s="159"/>
      <c r="C576" s="193" t="s">
        <v>1179</v>
      </c>
      <c r="D576" s="184"/>
      <c r="E576" s="185">
        <v>11.27875</v>
      </c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 t="s">
        <v>374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1" x14ac:dyDescent="0.2">
      <c r="A577" s="158"/>
      <c r="B577" s="159"/>
      <c r="C577" s="193" t="s">
        <v>1180</v>
      </c>
      <c r="D577" s="184"/>
      <c r="E577" s="185">
        <v>13.72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 t="s">
        <v>374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1" x14ac:dyDescent="0.2">
      <c r="A578" s="158"/>
      <c r="B578" s="159"/>
      <c r="C578" s="198" t="s">
        <v>609</v>
      </c>
      <c r="D578" s="195"/>
      <c r="E578" s="196">
        <v>185.56874999999999</v>
      </c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 t="s">
        <v>374</v>
      </c>
      <c r="AH578" s="151">
        <v>1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1" x14ac:dyDescent="0.2">
      <c r="A579" s="158"/>
      <c r="B579" s="159"/>
      <c r="C579" s="193" t="s">
        <v>1181</v>
      </c>
      <c r="D579" s="184"/>
      <c r="E579" s="185">
        <v>9.2784399999999998</v>
      </c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 t="s">
        <v>374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1" x14ac:dyDescent="0.2">
      <c r="A580" s="170">
        <v>113</v>
      </c>
      <c r="B580" s="171" t="s">
        <v>1182</v>
      </c>
      <c r="C580" s="180" t="s">
        <v>1183</v>
      </c>
      <c r="D580" s="172" t="s">
        <v>363</v>
      </c>
      <c r="E580" s="173">
        <v>49.806750000000001</v>
      </c>
      <c r="F580" s="174"/>
      <c r="G580" s="175">
        <f>ROUND(E580*F580,2)</f>
        <v>0</v>
      </c>
      <c r="H580" s="174"/>
      <c r="I580" s="175">
        <f>ROUND(E580*H580,2)</f>
        <v>0</v>
      </c>
      <c r="J580" s="174"/>
      <c r="K580" s="175">
        <f>ROUND(E580*J580,2)</f>
        <v>0</v>
      </c>
      <c r="L580" s="175">
        <v>21</v>
      </c>
      <c r="M580" s="175">
        <f>G580*(1+L580/100)</f>
        <v>0</v>
      </c>
      <c r="N580" s="175">
        <v>0.02</v>
      </c>
      <c r="O580" s="175">
        <f>ROUND(E580*N580,2)</f>
        <v>1</v>
      </c>
      <c r="P580" s="175">
        <v>0</v>
      </c>
      <c r="Q580" s="175">
        <f>ROUND(E580*P580,2)</f>
        <v>0</v>
      </c>
      <c r="R580" s="175"/>
      <c r="S580" s="175" t="s">
        <v>310</v>
      </c>
      <c r="T580" s="176" t="s">
        <v>280</v>
      </c>
      <c r="U580" s="161">
        <v>0</v>
      </c>
      <c r="V580" s="161">
        <f>ROUND(E580*U580,2)</f>
        <v>0</v>
      </c>
      <c r="W580" s="16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 t="s">
        <v>364</v>
      </c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1" x14ac:dyDescent="0.2">
      <c r="A581" s="158"/>
      <c r="B581" s="159"/>
      <c r="C581" s="193" t="s">
        <v>1184</v>
      </c>
      <c r="D581" s="184"/>
      <c r="E581" s="185">
        <v>5.7350000000000003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 t="s">
        <v>374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58"/>
      <c r="B582" s="159"/>
      <c r="C582" s="193" t="s">
        <v>1185</v>
      </c>
      <c r="D582" s="184"/>
      <c r="E582" s="185">
        <v>4.5599999999999996</v>
      </c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 t="s">
        <v>374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1" x14ac:dyDescent="0.2">
      <c r="A583" s="158"/>
      <c r="B583" s="159"/>
      <c r="C583" s="193" t="s">
        <v>1186</v>
      </c>
      <c r="D583" s="184"/>
      <c r="E583" s="185">
        <v>30.75</v>
      </c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 t="s">
        <v>374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1" x14ac:dyDescent="0.2">
      <c r="A584" s="158"/>
      <c r="B584" s="159"/>
      <c r="C584" s="193" t="s">
        <v>1187</v>
      </c>
      <c r="D584" s="184"/>
      <c r="E584" s="185">
        <v>4.41</v>
      </c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 t="s">
        <v>374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58"/>
      <c r="B585" s="159"/>
      <c r="C585" s="193" t="s">
        <v>1188</v>
      </c>
      <c r="D585" s="184"/>
      <c r="E585" s="185">
        <v>1.98</v>
      </c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 t="s">
        <v>374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1" x14ac:dyDescent="0.2">
      <c r="A586" s="158"/>
      <c r="B586" s="159"/>
      <c r="C586" s="198" t="s">
        <v>609</v>
      </c>
      <c r="D586" s="195"/>
      <c r="E586" s="196">
        <v>47.435000000000002</v>
      </c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 t="s">
        <v>374</v>
      </c>
      <c r="AH586" s="151">
        <v>1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1" x14ac:dyDescent="0.2">
      <c r="A587" s="158"/>
      <c r="B587" s="159"/>
      <c r="C587" s="193" t="s">
        <v>1189</v>
      </c>
      <c r="D587" s="184"/>
      <c r="E587" s="185">
        <v>2.37175</v>
      </c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 t="s">
        <v>374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1" x14ac:dyDescent="0.2">
      <c r="A588" s="170">
        <v>114</v>
      </c>
      <c r="B588" s="171" t="s">
        <v>1190</v>
      </c>
      <c r="C588" s="180" t="s">
        <v>1191</v>
      </c>
      <c r="D588" s="172" t="s">
        <v>363</v>
      </c>
      <c r="E588" s="173">
        <v>56.259</v>
      </c>
      <c r="F588" s="174"/>
      <c r="G588" s="175">
        <f>ROUND(E588*F588,2)</f>
        <v>0</v>
      </c>
      <c r="H588" s="174"/>
      <c r="I588" s="175">
        <f>ROUND(E588*H588,2)</f>
        <v>0</v>
      </c>
      <c r="J588" s="174"/>
      <c r="K588" s="175">
        <f>ROUND(E588*J588,2)</f>
        <v>0</v>
      </c>
      <c r="L588" s="175">
        <v>21</v>
      </c>
      <c r="M588" s="175">
        <f>G588*(1+L588/100)</f>
        <v>0</v>
      </c>
      <c r="N588" s="175">
        <v>0.02</v>
      </c>
      <c r="O588" s="175">
        <f>ROUND(E588*N588,2)</f>
        <v>1.1299999999999999</v>
      </c>
      <c r="P588" s="175">
        <v>0</v>
      </c>
      <c r="Q588" s="175">
        <f>ROUND(E588*P588,2)</f>
        <v>0</v>
      </c>
      <c r="R588" s="175"/>
      <c r="S588" s="175" t="s">
        <v>310</v>
      </c>
      <c r="T588" s="176" t="s">
        <v>280</v>
      </c>
      <c r="U588" s="161">
        <v>0</v>
      </c>
      <c r="V588" s="161">
        <f>ROUND(E588*U588,2)</f>
        <v>0</v>
      </c>
      <c r="W588" s="16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 t="s">
        <v>364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1" x14ac:dyDescent="0.2">
      <c r="A589" s="158"/>
      <c r="B589" s="159"/>
      <c r="C589" s="193" t="s">
        <v>1192</v>
      </c>
      <c r="D589" s="184"/>
      <c r="E589" s="185">
        <v>16.0425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 t="s">
        <v>374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1" x14ac:dyDescent="0.2">
      <c r="A590" s="158"/>
      <c r="B590" s="159"/>
      <c r="C590" s="193" t="s">
        <v>1193</v>
      </c>
      <c r="D590" s="184"/>
      <c r="E590" s="185">
        <v>16.0425</v>
      </c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 t="s">
        <v>374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1" x14ac:dyDescent="0.2">
      <c r="A591" s="158"/>
      <c r="B591" s="159"/>
      <c r="C591" s="193" t="s">
        <v>1194</v>
      </c>
      <c r="D591" s="184"/>
      <c r="E591" s="185">
        <v>21.495000000000001</v>
      </c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 t="s">
        <v>374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1" x14ac:dyDescent="0.2">
      <c r="A592" s="158"/>
      <c r="B592" s="159"/>
      <c r="C592" s="198" t="s">
        <v>609</v>
      </c>
      <c r="D592" s="195"/>
      <c r="E592" s="196">
        <v>53.58</v>
      </c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 t="s">
        <v>374</v>
      </c>
      <c r="AH592" s="151">
        <v>1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1" x14ac:dyDescent="0.2">
      <c r="A593" s="158"/>
      <c r="B593" s="159"/>
      <c r="C593" s="193" t="s">
        <v>1195</v>
      </c>
      <c r="D593" s="184"/>
      <c r="E593" s="185">
        <v>2.6789999999999998</v>
      </c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 t="s">
        <v>374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1" x14ac:dyDescent="0.2">
      <c r="A594" s="170">
        <v>115</v>
      </c>
      <c r="B594" s="171" t="s">
        <v>1196</v>
      </c>
      <c r="C594" s="180" t="s">
        <v>1197</v>
      </c>
      <c r="D594" s="172" t="s">
        <v>363</v>
      </c>
      <c r="E594" s="173">
        <v>20.766380000000002</v>
      </c>
      <c r="F594" s="174"/>
      <c r="G594" s="175">
        <f>ROUND(E594*F594,2)</f>
        <v>0</v>
      </c>
      <c r="H594" s="174"/>
      <c r="I594" s="175">
        <f>ROUND(E594*H594,2)</f>
        <v>0</v>
      </c>
      <c r="J594" s="174"/>
      <c r="K594" s="175">
        <f>ROUND(E594*J594,2)</f>
        <v>0</v>
      </c>
      <c r="L594" s="175">
        <v>21</v>
      </c>
      <c r="M594" s="175">
        <f>G594*(1+L594/100)</f>
        <v>0</v>
      </c>
      <c r="N594" s="175">
        <v>0.02</v>
      </c>
      <c r="O594" s="175">
        <f>ROUND(E594*N594,2)</f>
        <v>0.42</v>
      </c>
      <c r="P594" s="175">
        <v>0</v>
      </c>
      <c r="Q594" s="175">
        <f>ROUND(E594*P594,2)</f>
        <v>0</v>
      </c>
      <c r="R594" s="175"/>
      <c r="S594" s="175" t="s">
        <v>310</v>
      </c>
      <c r="T594" s="176" t="s">
        <v>280</v>
      </c>
      <c r="U594" s="161">
        <v>0</v>
      </c>
      <c r="V594" s="161">
        <f>ROUND(E594*U594,2)</f>
        <v>0</v>
      </c>
      <c r="W594" s="16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 t="s">
        <v>364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1" x14ac:dyDescent="0.2">
      <c r="A595" s="158"/>
      <c r="B595" s="159"/>
      <c r="C595" s="193" t="s">
        <v>1198</v>
      </c>
      <c r="D595" s="184"/>
      <c r="E595" s="185">
        <v>5.13</v>
      </c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 t="s">
        <v>374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1" x14ac:dyDescent="0.2">
      <c r="A596" s="158"/>
      <c r="B596" s="159"/>
      <c r="C596" s="193" t="s">
        <v>1199</v>
      </c>
      <c r="D596" s="184"/>
      <c r="E596" s="185">
        <v>14.647500000000001</v>
      </c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 t="s">
        <v>374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1" x14ac:dyDescent="0.2">
      <c r="A597" s="158"/>
      <c r="B597" s="159"/>
      <c r="C597" s="198" t="s">
        <v>609</v>
      </c>
      <c r="D597" s="195"/>
      <c r="E597" s="196">
        <v>19.7775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 t="s">
        <v>374</v>
      </c>
      <c r="AH597" s="151">
        <v>1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1" x14ac:dyDescent="0.2">
      <c r="A598" s="158"/>
      <c r="B598" s="159"/>
      <c r="C598" s="193" t="s">
        <v>1200</v>
      </c>
      <c r="D598" s="184"/>
      <c r="E598" s="185">
        <v>0.98887999999999998</v>
      </c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 t="s">
        <v>374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1" x14ac:dyDescent="0.2">
      <c r="A599" s="170">
        <v>116</v>
      </c>
      <c r="B599" s="171" t="s">
        <v>1201</v>
      </c>
      <c r="C599" s="180" t="s">
        <v>1202</v>
      </c>
      <c r="D599" s="172" t="s">
        <v>363</v>
      </c>
      <c r="E599" s="173">
        <v>29.126999999999999</v>
      </c>
      <c r="F599" s="174"/>
      <c r="G599" s="175">
        <f>ROUND(E599*F599,2)</f>
        <v>0</v>
      </c>
      <c r="H599" s="174"/>
      <c r="I599" s="175">
        <f>ROUND(E599*H599,2)</f>
        <v>0</v>
      </c>
      <c r="J599" s="174"/>
      <c r="K599" s="175">
        <f>ROUND(E599*J599,2)</f>
        <v>0</v>
      </c>
      <c r="L599" s="175">
        <v>21</v>
      </c>
      <c r="M599" s="175">
        <f>G599*(1+L599/100)</f>
        <v>0</v>
      </c>
      <c r="N599" s="175">
        <v>0.02</v>
      </c>
      <c r="O599" s="175">
        <f>ROUND(E599*N599,2)</f>
        <v>0.57999999999999996</v>
      </c>
      <c r="P599" s="175">
        <v>0</v>
      </c>
      <c r="Q599" s="175">
        <f>ROUND(E599*P599,2)</f>
        <v>0</v>
      </c>
      <c r="R599" s="175"/>
      <c r="S599" s="175" t="s">
        <v>310</v>
      </c>
      <c r="T599" s="176" t="s">
        <v>280</v>
      </c>
      <c r="U599" s="161">
        <v>0</v>
      </c>
      <c r="V599" s="161">
        <f>ROUND(E599*U599,2)</f>
        <v>0</v>
      </c>
      <c r="W599" s="16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 t="s">
        <v>364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1" x14ac:dyDescent="0.2">
      <c r="A600" s="158"/>
      <c r="B600" s="159"/>
      <c r="C600" s="193" t="s">
        <v>1203</v>
      </c>
      <c r="D600" s="184"/>
      <c r="E600" s="185">
        <v>27.74</v>
      </c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 t="s">
        <v>374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1" x14ac:dyDescent="0.2">
      <c r="A601" s="158"/>
      <c r="B601" s="159"/>
      <c r="C601" s="193" t="s">
        <v>1204</v>
      </c>
      <c r="D601" s="184"/>
      <c r="E601" s="185">
        <v>1.387</v>
      </c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 t="s">
        <v>374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1" x14ac:dyDescent="0.2">
      <c r="A602" s="170">
        <v>117</v>
      </c>
      <c r="B602" s="171" t="s">
        <v>1205</v>
      </c>
      <c r="C602" s="180" t="s">
        <v>1206</v>
      </c>
      <c r="D602" s="172" t="s">
        <v>363</v>
      </c>
      <c r="E602" s="173">
        <v>33.46875</v>
      </c>
      <c r="F602" s="174"/>
      <c r="G602" s="175">
        <f>ROUND(E602*F602,2)</f>
        <v>0</v>
      </c>
      <c r="H602" s="174"/>
      <c r="I602" s="175">
        <f>ROUND(E602*H602,2)</f>
        <v>0</v>
      </c>
      <c r="J602" s="174"/>
      <c r="K602" s="175">
        <f>ROUND(E602*J602,2)</f>
        <v>0</v>
      </c>
      <c r="L602" s="175">
        <v>21</v>
      </c>
      <c r="M602" s="175">
        <f>G602*(1+L602/100)</f>
        <v>0</v>
      </c>
      <c r="N602" s="175">
        <v>0.02</v>
      </c>
      <c r="O602" s="175">
        <f>ROUND(E602*N602,2)</f>
        <v>0.67</v>
      </c>
      <c r="P602" s="175">
        <v>0</v>
      </c>
      <c r="Q602" s="175">
        <f>ROUND(E602*P602,2)</f>
        <v>0</v>
      </c>
      <c r="R602" s="175"/>
      <c r="S602" s="175" t="s">
        <v>310</v>
      </c>
      <c r="T602" s="176" t="s">
        <v>280</v>
      </c>
      <c r="U602" s="161">
        <v>0</v>
      </c>
      <c r="V602" s="161">
        <f>ROUND(E602*U602,2)</f>
        <v>0</v>
      </c>
      <c r="W602" s="16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 t="s">
        <v>364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1" x14ac:dyDescent="0.2">
      <c r="A603" s="158"/>
      <c r="B603" s="159"/>
      <c r="C603" s="193" t="s">
        <v>1207</v>
      </c>
      <c r="D603" s="184"/>
      <c r="E603" s="185">
        <v>31.875</v>
      </c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 t="s">
        <v>374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1" x14ac:dyDescent="0.2">
      <c r="A604" s="158"/>
      <c r="B604" s="159"/>
      <c r="C604" s="193" t="s">
        <v>1208</v>
      </c>
      <c r="D604" s="184"/>
      <c r="E604" s="185">
        <v>1.59375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 t="s">
        <v>374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1" x14ac:dyDescent="0.2">
      <c r="A605" s="170">
        <v>118</v>
      </c>
      <c r="B605" s="171" t="s">
        <v>1209</v>
      </c>
      <c r="C605" s="180" t="s">
        <v>1210</v>
      </c>
      <c r="D605" s="172" t="s">
        <v>363</v>
      </c>
      <c r="E605" s="173">
        <v>3.5910000000000002</v>
      </c>
      <c r="F605" s="174"/>
      <c r="G605" s="175">
        <f>ROUND(E605*F605,2)</f>
        <v>0</v>
      </c>
      <c r="H605" s="174"/>
      <c r="I605" s="175">
        <f>ROUND(E605*H605,2)</f>
        <v>0</v>
      </c>
      <c r="J605" s="174"/>
      <c r="K605" s="175">
        <f>ROUND(E605*J605,2)</f>
        <v>0</v>
      </c>
      <c r="L605" s="175">
        <v>21</v>
      </c>
      <c r="M605" s="175">
        <f>G605*(1+L605/100)</f>
        <v>0</v>
      </c>
      <c r="N605" s="175">
        <v>0.02</v>
      </c>
      <c r="O605" s="175">
        <f>ROUND(E605*N605,2)</f>
        <v>7.0000000000000007E-2</v>
      </c>
      <c r="P605" s="175">
        <v>0</v>
      </c>
      <c r="Q605" s="175">
        <f>ROUND(E605*P605,2)</f>
        <v>0</v>
      </c>
      <c r="R605" s="175"/>
      <c r="S605" s="175" t="s">
        <v>310</v>
      </c>
      <c r="T605" s="176" t="s">
        <v>280</v>
      </c>
      <c r="U605" s="161">
        <v>0</v>
      </c>
      <c r="V605" s="161">
        <f>ROUND(E605*U605,2)</f>
        <v>0</v>
      </c>
      <c r="W605" s="16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 t="s">
        <v>364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1" x14ac:dyDescent="0.2">
      <c r="A606" s="158"/>
      <c r="B606" s="159"/>
      <c r="C606" s="193" t="s">
        <v>1211</v>
      </c>
      <c r="D606" s="184"/>
      <c r="E606" s="185">
        <v>3.42</v>
      </c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 t="s">
        <v>374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1" x14ac:dyDescent="0.2">
      <c r="A607" s="158"/>
      <c r="B607" s="159"/>
      <c r="C607" s="193" t="s">
        <v>1212</v>
      </c>
      <c r="D607" s="184"/>
      <c r="E607" s="185">
        <v>0.17100000000000001</v>
      </c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 t="s">
        <v>374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1" x14ac:dyDescent="0.2">
      <c r="A608" s="170">
        <v>119</v>
      </c>
      <c r="B608" s="171" t="s">
        <v>1213</v>
      </c>
      <c r="C608" s="180" t="s">
        <v>1214</v>
      </c>
      <c r="D608" s="172" t="s">
        <v>363</v>
      </c>
      <c r="E608" s="173">
        <v>21.734999999999999</v>
      </c>
      <c r="F608" s="174"/>
      <c r="G608" s="175">
        <f>ROUND(E608*F608,2)</f>
        <v>0</v>
      </c>
      <c r="H608" s="174"/>
      <c r="I608" s="175">
        <f>ROUND(E608*H608,2)</f>
        <v>0</v>
      </c>
      <c r="J608" s="174"/>
      <c r="K608" s="175">
        <f>ROUND(E608*J608,2)</f>
        <v>0</v>
      </c>
      <c r="L608" s="175">
        <v>21</v>
      </c>
      <c r="M608" s="175">
        <f>G608*(1+L608/100)</f>
        <v>0</v>
      </c>
      <c r="N608" s="175">
        <v>0.02</v>
      </c>
      <c r="O608" s="175">
        <f>ROUND(E608*N608,2)</f>
        <v>0.43</v>
      </c>
      <c r="P608" s="175">
        <v>0</v>
      </c>
      <c r="Q608" s="175">
        <f>ROUND(E608*P608,2)</f>
        <v>0</v>
      </c>
      <c r="R608" s="175"/>
      <c r="S608" s="175" t="s">
        <v>310</v>
      </c>
      <c r="T608" s="176" t="s">
        <v>280</v>
      </c>
      <c r="U608" s="161">
        <v>0</v>
      </c>
      <c r="V608" s="161">
        <f>ROUND(E608*U608,2)</f>
        <v>0</v>
      </c>
      <c r="W608" s="16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 t="s">
        <v>364</v>
      </c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1" x14ac:dyDescent="0.2">
      <c r="A609" s="158"/>
      <c r="B609" s="159"/>
      <c r="C609" s="193" t="s">
        <v>1215</v>
      </c>
      <c r="D609" s="184"/>
      <c r="E609" s="185">
        <v>20.7</v>
      </c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 t="s">
        <v>374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58"/>
      <c r="B610" s="159"/>
      <c r="C610" s="193" t="s">
        <v>1216</v>
      </c>
      <c r="D610" s="184"/>
      <c r="E610" s="185">
        <v>1.0349999999999999</v>
      </c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 t="s">
        <v>374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1" x14ac:dyDescent="0.2">
      <c r="A611" s="170">
        <v>120</v>
      </c>
      <c r="B611" s="171" t="s">
        <v>1217</v>
      </c>
      <c r="C611" s="180" t="s">
        <v>1218</v>
      </c>
      <c r="D611" s="172" t="s">
        <v>363</v>
      </c>
      <c r="E611" s="173">
        <v>26.62538</v>
      </c>
      <c r="F611" s="174"/>
      <c r="G611" s="175">
        <f>ROUND(E611*F611,2)</f>
        <v>0</v>
      </c>
      <c r="H611" s="174"/>
      <c r="I611" s="175">
        <f>ROUND(E611*H611,2)</f>
        <v>0</v>
      </c>
      <c r="J611" s="174"/>
      <c r="K611" s="175">
        <f>ROUND(E611*J611,2)</f>
        <v>0</v>
      </c>
      <c r="L611" s="175">
        <v>21</v>
      </c>
      <c r="M611" s="175">
        <f>G611*(1+L611/100)</f>
        <v>0</v>
      </c>
      <c r="N611" s="175">
        <v>0.02</v>
      </c>
      <c r="O611" s="175">
        <f>ROUND(E611*N611,2)</f>
        <v>0.53</v>
      </c>
      <c r="P611" s="175">
        <v>0</v>
      </c>
      <c r="Q611" s="175">
        <f>ROUND(E611*P611,2)</f>
        <v>0</v>
      </c>
      <c r="R611" s="175"/>
      <c r="S611" s="175" t="s">
        <v>310</v>
      </c>
      <c r="T611" s="176" t="s">
        <v>280</v>
      </c>
      <c r="U611" s="161">
        <v>0</v>
      </c>
      <c r="V611" s="161">
        <f>ROUND(E611*U611,2)</f>
        <v>0</v>
      </c>
      <c r="W611" s="16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 t="s">
        <v>364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1" x14ac:dyDescent="0.2">
      <c r="A612" s="158"/>
      <c r="B612" s="159"/>
      <c r="C612" s="193" t="s">
        <v>1219</v>
      </c>
      <c r="D612" s="184"/>
      <c r="E612" s="185">
        <v>25.357500000000002</v>
      </c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 t="s">
        <v>374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1" x14ac:dyDescent="0.2">
      <c r="A613" s="158"/>
      <c r="B613" s="159"/>
      <c r="C613" s="193" t="s">
        <v>1220</v>
      </c>
      <c r="D613" s="184"/>
      <c r="E613" s="185">
        <v>1.2678799999999999</v>
      </c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 t="s">
        <v>374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1" x14ac:dyDescent="0.2">
      <c r="A614" s="170">
        <v>121</v>
      </c>
      <c r="B614" s="171" t="s">
        <v>1221</v>
      </c>
      <c r="C614" s="180" t="s">
        <v>1222</v>
      </c>
      <c r="D614" s="172" t="s">
        <v>363</v>
      </c>
      <c r="E614" s="173">
        <v>73.301810000000003</v>
      </c>
      <c r="F614" s="174"/>
      <c r="G614" s="175">
        <f>ROUND(E614*F614,2)</f>
        <v>0</v>
      </c>
      <c r="H614" s="174"/>
      <c r="I614" s="175">
        <f>ROUND(E614*H614,2)</f>
        <v>0</v>
      </c>
      <c r="J614" s="174"/>
      <c r="K614" s="175">
        <f>ROUND(E614*J614,2)</f>
        <v>0</v>
      </c>
      <c r="L614" s="175">
        <v>21</v>
      </c>
      <c r="M614" s="175">
        <f>G614*(1+L614/100)</f>
        <v>0</v>
      </c>
      <c r="N614" s="175">
        <v>0.02</v>
      </c>
      <c r="O614" s="175">
        <f>ROUND(E614*N614,2)</f>
        <v>1.47</v>
      </c>
      <c r="P614" s="175">
        <v>0</v>
      </c>
      <c r="Q614" s="175">
        <f>ROUND(E614*P614,2)</f>
        <v>0</v>
      </c>
      <c r="R614" s="175"/>
      <c r="S614" s="175" t="s">
        <v>310</v>
      </c>
      <c r="T614" s="176" t="s">
        <v>280</v>
      </c>
      <c r="U614" s="161">
        <v>0</v>
      </c>
      <c r="V614" s="161">
        <f>ROUND(E614*U614,2)</f>
        <v>0</v>
      </c>
      <c r="W614" s="16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 t="s">
        <v>364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1" x14ac:dyDescent="0.2">
      <c r="A615" s="158"/>
      <c r="B615" s="159"/>
      <c r="C615" s="193" t="s">
        <v>1223</v>
      </c>
      <c r="D615" s="184"/>
      <c r="E615" s="185">
        <v>31.16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 t="s">
        <v>374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1" x14ac:dyDescent="0.2">
      <c r="A616" s="158"/>
      <c r="B616" s="159"/>
      <c r="C616" s="193" t="s">
        <v>1224</v>
      </c>
      <c r="D616" s="184"/>
      <c r="E616" s="185">
        <v>30.75</v>
      </c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 t="s">
        <v>374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1" x14ac:dyDescent="0.2">
      <c r="A617" s="158"/>
      <c r="B617" s="159"/>
      <c r="C617" s="193" t="s">
        <v>1225</v>
      </c>
      <c r="D617" s="184"/>
      <c r="E617" s="185">
        <v>7.9012500000000001</v>
      </c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 t="s">
        <v>374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1" x14ac:dyDescent="0.2">
      <c r="A618" s="158"/>
      <c r="B618" s="159"/>
      <c r="C618" s="198" t="s">
        <v>609</v>
      </c>
      <c r="D618" s="195"/>
      <c r="E618" s="196">
        <v>69.811250000000001</v>
      </c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 t="s">
        <v>374</v>
      </c>
      <c r="AH618" s="151">
        <v>1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1" x14ac:dyDescent="0.2">
      <c r="A619" s="158"/>
      <c r="B619" s="159"/>
      <c r="C619" s="193" t="s">
        <v>1226</v>
      </c>
      <c r="D619" s="184"/>
      <c r="E619" s="185">
        <v>3.4905599999999999</v>
      </c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 t="s">
        <v>374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1" x14ac:dyDescent="0.2">
      <c r="A620" s="170">
        <v>122</v>
      </c>
      <c r="B620" s="171" t="s">
        <v>1227</v>
      </c>
      <c r="C620" s="180" t="s">
        <v>1228</v>
      </c>
      <c r="D620" s="172" t="s">
        <v>363</v>
      </c>
      <c r="E620" s="173">
        <v>81.287059999999997</v>
      </c>
      <c r="F620" s="174"/>
      <c r="G620" s="175">
        <f>ROUND(E620*F620,2)</f>
        <v>0</v>
      </c>
      <c r="H620" s="174"/>
      <c r="I620" s="175">
        <f>ROUND(E620*H620,2)</f>
        <v>0</v>
      </c>
      <c r="J620" s="174"/>
      <c r="K620" s="175">
        <f>ROUND(E620*J620,2)</f>
        <v>0</v>
      </c>
      <c r="L620" s="175">
        <v>21</v>
      </c>
      <c r="M620" s="175">
        <f>G620*(1+L620/100)</f>
        <v>0</v>
      </c>
      <c r="N620" s="175">
        <v>0.02</v>
      </c>
      <c r="O620" s="175">
        <f>ROUND(E620*N620,2)</f>
        <v>1.63</v>
      </c>
      <c r="P620" s="175">
        <v>0</v>
      </c>
      <c r="Q620" s="175">
        <f>ROUND(E620*P620,2)</f>
        <v>0</v>
      </c>
      <c r="R620" s="175"/>
      <c r="S620" s="175" t="s">
        <v>310</v>
      </c>
      <c r="T620" s="176" t="s">
        <v>280</v>
      </c>
      <c r="U620" s="161">
        <v>0</v>
      </c>
      <c r="V620" s="161">
        <f>ROUND(E620*U620,2)</f>
        <v>0</v>
      </c>
      <c r="W620" s="16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 t="s">
        <v>364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58"/>
      <c r="B621" s="159"/>
      <c r="C621" s="193" t="s">
        <v>1229</v>
      </c>
      <c r="D621" s="184"/>
      <c r="E621" s="185">
        <v>6.08</v>
      </c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 t="s">
        <v>374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1" x14ac:dyDescent="0.2">
      <c r="A622" s="158"/>
      <c r="B622" s="159"/>
      <c r="C622" s="193" t="s">
        <v>1230</v>
      </c>
      <c r="D622" s="184"/>
      <c r="E622" s="185">
        <v>12.9375</v>
      </c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 t="s">
        <v>374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1" x14ac:dyDescent="0.2">
      <c r="A623" s="158"/>
      <c r="B623" s="159"/>
      <c r="C623" s="193" t="s">
        <v>1231</v>
      </c>
      <c r="D623" s="184"/>
      <c r="E623" s="185">
        <v>12.678750000000001</v>
      </c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 t="s">
        <v>374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1" x14ac:dyDescent="0.2">
      <c r="A624" s="158"/>
      <c r="B624" s="159"/>
      <c r="C624" s="193" t="s">
        <v>1232</v>
      </c>
      <c r="D624" s="184"/>
      <c r="E624" s="185">
        <v>45.72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 t="s">
        <v>374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1" x14ac:dyDescent="0.2">
      <c r="A625" s="158"/>
      <c r="B625" s="159"/>
      <c r="C625" s="198" t="s">
        <v>609</v>
      </c>
      <c r="D625" s="195"/>
      <c r="E625" s="196">
        <v>77.416250000000005</v>
      </c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 t="s">
        <v>374</v>
      </c>
      <c r="AH625" s="151">
        <v>1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1" x14ac:dyDescent="0.2">
      <c r="A626" s="158"/>
      <c r="B626" s="159"/>
      <c r="C626" s="193" t="s">
        <v>1233</v>
      </c>
      <c r="D626" s="184"/>
      <c r="E626" s="185">
        <v>3.8708100000000001</v>
      </c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 t="s">
        <v>374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ht="22.5" outlineLevel="1" x14ac:dyDescent="0.2">
      <c r="A627" s="170">
        <v>123</v>
      </c>
      <c r="B627" s="171" t="s">
        <v>1234</v>
      </c>
      <c r="C627" s="180" t="s">
        <v>1235</v>
      </c>
      <c r="D627" s="172" t="s">
        <v>363</v>
      </c>
      <c r="E627" s="173">
        <v>239.95388</v>
      </c>
      <c r="F627" s="174"/>
      <c r="G627" s="175">
        <f>ROUND(E627*F627,2)</f>
        <v>0</v>
      </c>
      <c r="H627" s="174"/>
      <c r="I627" s="175">
        <f>ROUND(E627*H627,2)</f>
        <v>0</v>
      </c>
      <c r="J627" s="174"/>
      <c r="K627" s="175">
        <f>ROUND(E627*J627,2)</f>
        <v>0</v>
      </c>
      <c r="L627" s="175">
        <v>21</v>
      </c>
      <c r="M627" s="175">
        <f>G627*(1+L627/100)</f>
        <v>0</v>
      </c>
      <c r="N627" s="175">
        <v>0.02</v>
      </c>
      <c r="O627" s="175">
        <f>ROUND(E627*N627,2)</f>
        <v>4.8</v>
      </c>
      <c r="P627" s="175">
        <v>0</v>
      </c>
      <c r="Q627" s="175">
        <f>ROUND(E627*P627,2)</f>
        <v>0</v>
      </c>
      <c r="R627" s="175"/>
      <c r="S627" s="175" t="s">
        <v>310</v>
      </c>
      <c r="T627" s="176" t="s">
        <v>280</v>
      </c>
      <c r="U627" s="161">
        <v>0</v>
      </c>
      <c r="V627" s="161">
        <f>ROUND(E627*U627,2)</f>
        <v>0</v>
      </c>
      <c r="W627" s="16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 t="s">
        <v>364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1" x14ac:dyDescent="0.2">
      <c r="A628" s="158"/>
      <c r="B628" s="159"/>
      <c r="C628" s="193" t="s">
        <v>1236</v>
      </c>
      <c r="D628" s="184"/>
      <c r="E628" s="185">
        <v>22.57</v>
      </c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 t="s">
        <v>374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1" x14ac:dyDescent="0.2">
      <c r="A629" s="158"/>
      <c r="B629" s="159"/>
      <c r="C629" s="193" t="s">
        <v>1237</v>
      </c>
      <c r="D629" s="184"/>
      <c r="E629" s="185">
        <v>71.25</v>
      </c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 t="s">
        <v>374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1" x14ac:dyDescent="0.2">
      <c r="A630" s="158"/>
      <c r="B630" s="159"/>
      <c r="C630" s="193" t="s">
        <v>1238</v>
      </c>
      <c r="D630" s="184"/>
      <c r="E630" s="185">
        <v>75.375</v>
      </c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 t="s">
        <v>374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1" x14ac:dyDescent="0.2">
      <c r="A631" s="158"/>
      <c r="B631" s="159"/>
      <c r="C631" s="193" t="s">
        <v>1239</v>
      </c>
      <c r="D631" s="184"/>
      <c r="E631" s="185">
        <v>23.1525</v>
      </c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 t="s">
        <v>374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58"/>
      <c r="B632" s="159"/>
      <c r="C632" s="193" t="s">
        <v>1240</v>
      </c>
      <c r="D632" s="184"/>
      <c r="E632" s="185">
        <v>36.18</v>
      </c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 t="s">
        <v>374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1" x14ac:dyDescent="0.2">
      <c r="A633" s="158"/>
      <c r="B633" s="159"/>
      <c r="C633" s="198" t="s">
        <v>609</v>
      </c>
      <c r="D633" s="195"/>
      <c r="E633" s="196">
        <v>228.5275</v>
      </c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 t="s">
        <v>374</v>
      </c>
      <c r="AH633" s="151">
        <v>1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1" x14ac:dyDescent="0.2">
      <c r="A634" s="158"/>
      <c r="B634" s="159"/>
      <c r="C634" s="193" t="s">
        <v>1241</v>
      </c>
      <c r="D634" s="184"/>
      <c r="E634" s="185">
        <v>11.42638</v>
      </c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 t="s">
        <v>374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ht="22.5" outlineLevel="1" x14ac:dyDescent="0.2">
      <c r="A635" s="170">
        <v>124</v>
      </c>
      <c r="B635" s="171" t="s">
        <v>1242</v>
      </c>
      <c r="C635" s="180" t="s">
        <v>1243</v>
      </c>
      <c r="D635" s="172" t="s">
        <v>363</v>
      </c>
      <c r="E635" s="173">
        <v>265.12526000000003</v>
      </c>
      <c r="F635" s="174"/>
      <c r="G635" s="175">
        <f>ROUND(E635*F635,2)</f>
        <v>0</v>
      </c>
      <c r="H635" s="174"/>
      <c r="I635" s="175">
        <f>ROUND(E635*H635,2)</f>
        <v>0</v>
      </c>
      <c r="J635" s="174"/>
      <c r="K635" s="175">
        <f>ROUND(E635*J635,2)</f>
        <v>0</v>
      </c>
      <c r="L635" s="175">
        <v>21</v>
      </c>
      <c r="M635" s="175">
        <f>G635*(1+L635/100)</f>
        <v>0</v>
      </c>
      <c r="N635" s="175">
        <v>0.02</v>
      </c>
      <c r="O635" s="175">
        <f>ROUND(E635*N635,2)</f>
        <v>5.3</v>
      </c>
      <c r="P635" s="175">
        <v>0</v>
      </c>
      <c r="Q635" s="175">
        <f>ROUND(E635*P635,2)</f>
        <v>0</v>
      </c>
      <c r="R635" s="175"/>
      <c r="S635" s="175" t="s">
        <v>310</v>
      </c>
      <c r="T635" s="176" t="s">
        <v>280</v>
      </c>
      <c r="U635" s="161">
        <v>0</v>
      </c>
      <c r="V635" s="161">
        <f>ROUND(E635*U635,2)</f>
        <v>0</v>
      </c>
      <c r="W635" s="16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 t="s">
        <v>364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1" x14ac:dyDescent="0.2">
      <c r="A636" s="158"/>
      <c r="B636" s="159"/>
      <c r="C636" s="193" t="s">
        <v>1244</v>
      </c>
      <c r="D636" s="184"/>
      <c r="E636" s="185">
        <v>2.59</v>
      </c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 t="s">
        <v>374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ht="22.5" outlineLevel="1" x14ac:dyDescent="0.2">
      <c r="A637" s="158"/>
      <c r="B637" s="159"/>
      <c r="C637" s="193" t="s">
        <v>1245</v>
      </c>
      <c r="D637" s="184"/>
      <c r="E637" s="185">
        <v>84.74</v>
      </c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 t="s">
        <v>374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ht="22.5" outlineLevel="1" x14ac:dyDescent="0.2">
      <c r="A638" s="158"/>
      <c r="B638" s="159"/>
      <c r="C638" s="193" t="s">
        <v>1246</v>
      </c>
      <c r="D638" s="184"/>
      <c r="E638" s="185">
        <v>74.4375</v>
      </c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 t="s">
        <v>374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33.75" outlineLevel="1" x14ac:dyDescent="0.2">
      <c r="A639" s="158"/>
      <c r="B639" s="159"/>
      <c r="C639" s="193" t="s">
        <v>1247</v>
      </c>
      <c r="D639" s="184"/>
      <c r="E639" s="185">
        <v>72.948750000000004</v>
      </c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 t="s">
        <v>374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1" x14ac:dyDescent="0.2">
      <c r="A640" s="158"/>
      <c r="B640" s="159"/>
      <c r="C640" s="193" t="s">
        <v>1248</v>
      </c>
      <c r="D640" s="184"/>
      <c r="E640" s="185">
        <v>17.783999999999999</v>
      </c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 t="s">
        <v>374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1" x14ac:dyDescent="0.2">
      <c r="A641" s="158"/>
      <c r="B641" s="159"/>
      <c r="C641" s="198" t="s">
        <v>609</v>
      </c>
      <c r="D641" s="195"/>
      <c r="E641" s="196">
        <v>252.50024999999999</v>
      </c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 t="s">
        <v>374</v>
      </c>
      <c r="AH641" s="151">
        <v>1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1" x14ac:dyDescent="0.2">
      <c r="A642" s="158"/>
      <c r="B642" s="159"/>
      <c r="C642" s="193" t="s">
        <v>1249</v>
      </c>
      <c r="D642" s="184"/>
      <c r="E642" s="185">
        <v>12.62501</v>
      </c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 t="s">
        <v>374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1" x14ac:dyDescent="0.2">
      <c r="A643" s="170">
        <v>125</v>
      </c>
      <c r="B643" s="171" t="s">
        <v>1250</v>
      </c>
      <c r="C643" s="180" t="s">
        <v>1251</v>
      </c>
      <c r="D643" s="172" t="s">
        <v>363</v>
      </c>
      <c r="E643" s="173">
        <v>532.20430999999996</v>
      </c>
      <c r="F643" s="174"/>
      <c r="G643" s="175">
        <f>ROUND(E643*F643,2)</f>
        <v>0</v>
      </c>
      <c r="H643" s="174"/>
      <c r="I643" s="175">
        <f>ROUND(E643*H643,2)</f>
        <v>0</v>
      </c>
      <c r="J643" s="174"/>
      <c r="K643" s="175">
        <f>ROUND(E643*J643,2)</f>
        <v>0</v>
      </c>
      <c r="L643" s="175">
        <v>21</v>
      </c>
      <c r="M643" s="175">
        <f>G643*(1+L643/100)</f>
        <v>0</v>
      </c>
      <c r="N643" s="175">
        <v>0</v>
      </c>
      <c r="O643" s="175">
        <f>ROUND(E643*N643,2)</f>
        <v>0</v>
      </c>
      <c r="P643" s="175">
        <v>0</v>
      </c>
      <c r="Q643" s="175">
        <f>ROUND(E643*P643,2)</f>
        <v>0</v>
      </c>
      <c r="R643" s="175"/>
      <c r="S643" s="175" t="s">
        <v>310</v>
      </c>
      <c r="T643" s="176" t="s">
        <v>280</v>
      </c>
      <c r="U643" s="161">
        <v>0</v>
      </c>
      <c r="V643" s="161">
        <f>ROUND(E643*U643,2)</f>
        <v>0</v>
      </c>
      <c r="W643" s="16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 t="s">
        <v>364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1" x14ac:dyDescent="0.2">
      <c r="A644" s="158"/>
      <c r="B644" s="159"/>
      <c r="C644" s="193" t="s">
        <v>1252</v>
      </c>
      <c r="D644" s="184"/>
      <c r="E644" s="185">
        <v>393.87</v>
      </c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 t="s">
        <v>374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1" x14ac:dyDescent="0.2">
      <c r="A645" s="158"/>
      <c r="B645" s="159"/>
      <c r="C645" s="193" t="s">
        <v>1253</v>
      </c>
      <c r="D645" s="184"/>
      <c r="E645" s="185">
        <v>30.9375</v>
      </c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 t="s">
        <v>374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1" x14ac:dyDescent="0.2">
      <c r="A646" s="158"/>
      <c r="B646" s="159"/>
      <c r="C646" s="193" t="s">
        <v>1254</v>
      </c>
      <c r="D646" s="184"/>
      <c r="E646" s="185">
        <v>42.813749999999999</v>
      </c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 t="s">
        <v>374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1" x14ac:dyDescent="0.2">
      <c r="A647" s="158"/>
      <c r="B647" s="159"/>
      <c r="C647" s="193" t="s">
        <v>1255</v>
      </c>
      <c r="D647" s="184"/>
      <c r="E647" s="185">
        <v>39.24</v>
      </c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 t="s">
        <v>374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1" x14ac:dyDescent="0.2">
      <c r="A648" s="158"/>
      <c r="B648" s="159"/>
      <c r="C648" s="198" t="s">
        <v>609</v>
      </c>
      <c r="D648" s="195"/>
      <c r="E648" s="196">
        <v>506.86124999999998</v>
      </c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 t="s">
        <v>374</v>
      </c>
      <c r="AH648" s="151">
        <v>1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1" x14ac:dyDescent="0.2">
      <c r="A649" s="158"/>
      <c r="B649" s="159"/>
      <c r="C649" s="193" t="s">
        <v>1256</v>
      </c>
      <c r="D649" s="184"/>
      <c r="E649" s="185">
        <v>25.343060000000001</v>
      </c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 t="s">
        <v>374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ht="22.5" outlineLevel="1" x14ac:dyDescent="0.2">
      <c r="A650" s="170">
        <v>126</v>
      </c>
      <c r="B650" s="171" t="s">
        <v>1257</v>
      </c>
      <c r="C650" s="180" t="s">
        <v>1258</v>
      </c>
      <c r="D650" s="172" t="s">
        <v>363</v>
      </c>
      <c r="E650" s="173">
        <v>1680.90275</v>
      </c>
      <c r="F650" s="174"/>
      <c r="G650" s="175">
        <f>ROUND(E650*F650,2)</f>
        <v>0</v>
      </c>
      <c r="H650" s="174"/>
      <c r="I650" s="175">
        <f>ROUND(E650*H650,2)</f>
        <v>0</v>
      </c>
      <c r="J650" s="174"/>
      <c r="K650" s="175">
        <f>ROUND(E650*J650,2)</f>
        <v>0</v>
      </c>
      <c r="L650" s="175">
        <v>21</v>
      </c>
      <c r="M650" s="175">
        <f>G650*(1+L650/100)</f>
        <v>0</v>
      </c>
      <c r="N650" s="175">
        <v>0.01</v>
      </c>
      <c r="O650" s="175">
        <f>ROUND(E650*N650,2)</f>
        <v>16.809999999999999</v>
      </c>
      <c r="P650" s="175">
        <v>0</v>
      </c>
      <c r="Q650" s="175">
        <f>ROUND(E650*P650,2)</f>
        <v>0</v>
      </c>
      <c r="R650" s="175"/>
      <c r="S650" s="175" t="s">
        <v>310</v>
      </c>
      <c r="T650" s="176" t="s">
        <v>280</v>
      </c>
      <c r="U650" s="161">
        <v>0</v>
      </c>
      <c r="V650" s="161">
        <f>ROUND(E650*U650,2)</f>
        <v>0</v>
      </c>
      <c r="W650" s="16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 t="s">
        <v>364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ht="33.75" outlineLevel="1" x14ac:dyDescent="0.2">
      <c r="A651" s="158"/>
      <c r="B651" s="159"/>
      <c r="C651" s="193" t="s">
        <v>1259</v>
      </c>
      <c r="D651" s="184"/>
      <c r="E651" s="185">
        <v>488.11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 t="s">
        <v>374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1" x14ac:dyDescent="0.2">
      <c r="A652" s="158"/>
      <c r="B652" s="159"/>
      <c r="C652" s="193" t="s">
        <v>1260</v>
      </c>
      <c r="D652" s="184"/>
      <c r="E652" s="185">
        <v>71.13</v>
      </c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 t="s">
        <v>374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ht="33.75" outlineLevel="1" x14ac:dyDescent="0.2">
      <c r="A653" s="158"/>
      <c r="B653" s="159"/>
      <c r="C653" s="193" t="s">
        <v>1261</v>
      </c>
      <c r="D653" s="184"/>
      <c r="E653" s="185">
        <v>533.4</v>
      </c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 t="s">
        <v>374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1" x14ac:dyDescent="0.2">
      <c r="A654" s="158"/>
      <c r="B654" s="159"/>
      <c r="C654" s="193" t="s">
        <v>1262</v>
      </c>
      <c r="D654" s="184"/>
      <c r="E654" s="185">
        <v>79.62</v>
      </c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 t="s">
        <v>374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ht="33.75" outlineLevel="1" x14ac:dyDescent="0.2">
      <c r="A655" s="158"/>
      <c r="B655" s="159"/>
      <c r="C655" s="193" t="s">
        <v>1263</v>
      </c>
      <c r="D655" s="184"/>
      <c r="E655" s="185">
        <v>291.06</v>
      </c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 t="s">
        <v>374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1" x14ac:dyDescent="0.2">
      <c r="A656" s="158"/>
      <c r="B656" s="159"/>
      <c r="C656" s="193" t="s">
        <v>1264</v>
      </c>
      <c r="D656" s="184"/>
      <c r="E656" s="185">
        <v>19.739999999999998</v>
      </c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 t="s">
        <v>374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ht="33.75" outlineLevel="1" x14ac:dyDescent="0.2">
      <c r="A657" s="158"/>
      <c r="B657" s="159"/>
      <c r="C657" s="193" t="s">
        <v>1265</v>
      </c>
      <c r="D657" s="184"/>
      <c r="E657" s="185">
        <v>228.78</v>
      </c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 t="s">
        <v>374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1" x14ac:dyDescent="0.2">
      <c r="A658" s="158"/>
      <c r="B658" s="159"/>
      <c r="C658" s="193" t="s">
        <v>1266</v>
      </c>
      <c r="D658" s="184"/>
      <c r="E658" s="185">
        <v>17.954999999999998</v>
      </c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 t="s">
        <v>374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1" x14ac:dyDescent="0.2">
      <c r="A659" s="158"/>
      <c r="B659" s="159"/>
      <c r="C659" s="193" t="s">
        <v>1267</v>
      </c>
      <c r="D659" s="184"/>
      <c r="E659" s="185">
        <v>28</v>
      </c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 t="s">
        <v>374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1" x14ac:dyDescent="0.2">
      <c r="A660" s="158"/>
      <c r="B660" s="159"/>
      <c r="C660" s="193" t="s">
        <v>1268</v>
      </c>
      <c r="D660" s="184"/>
      <c r="E660" s="185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 t="s">
        <v>374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1" x14ac:dyDescent="0.2">
      <c r="A661" s="158"/>
      <c r="B661" s="159"/>
      <c r="C661" s="198" t="s">
        <v>609</v>
      </c>
      <c r="D661" s="195"/>
      <c r="E661" s="196">
        <v>1757.7950000000001</v>
      </c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 t="s">
        <v>374</v>
      </c>
      <c r="AH661" s="151">
        <v>1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1" x14ac:dyDescent="0.2">
      <c r="A662" s="158"/>
      <c r="B662" s="159"/>
      <c r="C662" s="193" t="s">
        <v>1269</v>
      </c>
      <c r="D662" s="184"/>
      <c r="E662" s="185">
        <v>87.889750000000006</v>
      </c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 t="s">
        <v>374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1" x14ac:dyDescent="0.2">
      <c r="A663" s="158"/>
      <c r="B663" s="159"/>
      <c r="C663" s="193" t="s">
        <v>1270</v>
      </c>
      <c r="D663" s="184"/>
      <c r="E663" s="185">
        <v>-164.78200000000001</v>
      </c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 t="s">
        <v>374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1" x14ac:dyDescent="0.2">
      <c r="A664" s="170">
        <v>127</v>
      </c>
      <c r="B664" s="171" t="s">
        <v>1271</v>
      </c>
      <c r="C664" s="180" t="s">
        <v>1272</v>
      </c>
      <c r="D664" s="172" t="s">
        <v>363</v>
      </c>
      <c r="E664" s="173">
        <v>164.7818</v>
      </c>
      <c r="F664" s="174"/>
      <c r="G664" s="175">
        <f>ROUND(E664*F664,2)</f>
        <v>0</v>
      </c>
      <c r="H664" s="174"/>
      <c r="I664" s="175">
        <f>ROUND(E664*H664,2)</f>
        <v>0</v>
      </c>
      <c r="J664" s="174"/>
      <c r="K664" s="175">
        <f>ROUND(E664*J664,2)</f>
        <v>0</v>
      </c>
      <c r="L664" s="175">
        <v>21</v>
      </c>
      <c r="M664" s="175">
        <f>G664*(1+L664/100)</f>
        <v>0</v>
      </c>
      <c r="N664" s="175">
        <v>0.01</v>
      </c>
      <c r="O664" s="175">
        <f>ROUND(E664*N664,2)</f>
        <v>1.65</v>
      </c>
      <c r="P664" s="175">
        <v>0</v>
      </c>
      <c r="Q664" s="175">
        <f>ROUND(E664*P664,2)</f>
        <v>0</v>
      </c>
      <c r="R664" s="175"/>
      <c r="S664" s="175" t="s">
        <v>310</v>
      </c>
      <c r="T664" s="176" t="s">
        <v>280</v>
      </c>
      <c r="U664" s="161">
        <v>0</v>
      </c>
      <c r="V664" s="161">
        <f>ROUND(E664*U664,2)</f>
        <v>0</v>
      </c>
      <c r="W664" s="16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 t="s">
        <v>364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1" x14ac:dyDescent="0.2">
      <c r="A665" s="158"/>
      <c r="B665" s="159"/>
      <c r="C665" s="193" t="s">
        <v>1273</v>
      </c>
      <c r="D665" s="184"/>
      <c r="E665" s="185">
        <v>164.7818</v>
      </c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 t="s">
        <v>374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1" x14ac:dyDescent="0.2">
      <c r="A666" s="170">
        <v>128</v>
      </c>
      <c r="B666" s="171" t="s">
        <v>1274</v>
      </c>
      <c r="C666" s="180" t="s">
        <v>1275</v>
      </c>
      <c r="D666" s="172" t="s">
        <v>363</v>
      </c>
      <c r="E666" s="173">
        <v>1.9424999999999999</v>
      </c>
      <c r="F666" s="174"/>
      <c r="G666" s="175">
        <f>ROUND(E666*F666,2)</f>
        <v>0</v>
      </c>
      <c r="H666" s="174"/>
      <c r="I666" s="175">
        <f>ROUND(E666*H666,2)</f>
        <v>0</v>
      </c>
      <c r="J666" s="174"/>
      <c r="K666" s="175">
        <f>ROUND(E666*J666,2)</f>
        <v>0</v>
      </c>
      <c r="L666" s="175">
        <v>21</v>
      </c>
      <c r="M666" s="175">
        <f>G666*(1+L666/100)</f>
        <v>0</v>
      </c>
      <c r="N666" s="175">
        <v>0.02</v>
      </c>
      <c r="O666" s="175">
        <f>ROUND(E666*N666,2)</f>
        <v>0.04</v>
      </c>
      <c r="P666" s="175">
        <v>0</v>
      </c>
      <c r="Q666" s="175">
        <f>ROUND(E666*P666,2)</f>
        <v>0</v>
      </c>
      <c r="R666" s="175"/>
      <c r="S666" s="175" t="s">
        <v>310</v>
      </c>
      <c r="T666" s="176" t="s">
        <v>280</v>
      </c>
      <c r="U666" s="161">
        <v>0</v>
      </c>
      <c r="V666" s="161">
        <f>ROUND(E666*U666,2)</f>
        <v>0</v>
      </c>
      <c r="W666" s="16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 t="s">
        <v>364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1" x14ac:dyDescent="0.2">
      <c r="A667" s="158"/>
      <c r="B667" s="159"/>
      <c r="C667" s="193" t="s">
        <v>1276</v>
      </c>
      <c r="D667" s="184"/>
      <c r="E667" s="185">
        <v>1.9424999999999999</v>
      </c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 t="s">
        <v>374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1" x14ac:dyDescent="0.2">
      <c r="A668" s="170">
        <v>129</v>
      </c>
      <c r="B668" s="171" t="s">
        <v>1277</v>
      </c>
      <c r="C668" s="180" t="s">
        <v>1278</v>
      </c>
      <c r="D668" s="172" t="s">
        <v>363</v>
      </c>
      <c r="E668" s="173">
        <v>876.16724999999997</v>
      </c>
      <c r="F668" s="174"/>
      <c r="G668" s="175">
        <f>ROUND(E668*F668,2)</f>
        <v>0</v>
      </c>
      <c r="H668" s="174"/>
      <c r="I668" s="175">
        <f>ROUND(E668*H668,2)</f>
        <v>0</v>
      </c>
      <c r="J668" s="174"/>
      <c r="K668" s="175">
        <f>ROUND(E668*J668,2)</f>
        <v>0</v>
      </c>
      <c r="L668" s="175">
        <v>21</v>
      </c>
      <c r="M668" s="175">
        <f>G668*(1+L668/100)</f>
        <v>0</v>
      </c>
      <c r="N668" s="175">
        <v>0.02</v>
      </c>
      <c r="O668" s="175">
        <f>ROUND(E668*N668,2)</f>
        <v>17.52</v>
      </c>
      <c r="P668" s="175">
        <v>0</v>
      </c>
      <c r="Q668" s="175">
        <f>ROUND(E668*P668,2)</f>
        <v>0</v>
      </c>
      <c r="R668" s="175"/>
      <c r="S668" s="175" t="s">
        <v>310</v>
      </c>
      <c r="T668" s="176" t="s">
        <v>280</v>
      </c>
      <c r="U668" s="161">
        <v>0</v>
      </c>
      <c r="V668" s="161">
        <f>ROUND(E668*U668,2)</f>
        <v>0</v>
      </c>
      <c r="W668" s="16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 t="s">
        <v>364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1" x14ac:dyDescent="0.2">
      <c r="A669" s="158"/>
      <c r="B669" s="159"/>
      <c r="C669" s="193" t="s">
        <v>1279</v>
      </c>
      <c r="D669" s="184"/>
      <c r="E669" s="185">
        <v>142.11000000000001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 t="s">
        <v>374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1" x14ac:dyDescent="0.2">
      <c r="A670" s="158"/>
      <c r="B670" s="159"/>
      <c r="C670" s="193" t="s">
        <v>1280</v>
      </c>
      <c r="D670" s="184"/>
      <c r="E670" s="185">
        <v>159.57499999999999</v>
      </c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 t="s">
        <v>374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1" x14ac:dyDescent="0.2">
      <c r="A671" s="158"/>
      <c r="B671" s="159"/>
      <c r="C671" s="193" t="s">
        <v>1281</v>
      </c>
      <c r="D671" s="184"/>
      <c r="E671" s="185">
        <v>485.39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 t="s">
        <v>374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1" x14ac:dyDescent="0.2">
      <c r="A672" s="158"/>
      <c r="B672" s="159"/>
      <c r="C672" s="193" t="s">
        <v>1282</v>
      </c>
      <c r="D672" s="184"/>
      <c r="E672" s="185">
        <v>-208.32</v>
      </c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 t="s">
        <v>374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1" x14ac:dyDescent="0.2">
      <c r="A673" s="158"/>
      <c r="B673" s="159"/>
      <c r="C673" s="193" t="s">
        <v>1283</v>
      </c>
      <c r="D673" s="184"/>
      <c r="E673" s="185">
        <v>33.15</v>
      </c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 t="s">
        <v>374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1" x14ac:dyDescent="0.2">
      <c r="A674" s="158"/>
      <c r="B674" s="159"/>
      <c r="C674" s="193" t="s">
        <v>1284</v>
      </c>
      <c r="D674" s="184"/>
      <c r="E674" s="185">
        <v>337.32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 t="s">
        <v>374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1" x14ac:dyDescent="0.2">
      <c r="A675" s="158"/>
      <c r="B675" s="159"/>
      <c r="C675" s="193" t="s">
        <v>1285</v>
      </c>
      <c r="D675" s="184"/>
      <c r="E675" s="185">
        <v>-136.5</v>
      </c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 t="s">
        <v>374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1" x14ac:dyDescent="0.2">
      <c r="A676" s="158"/>
      <c r="B676" s="159"/>
      <c r="C676" s="193" t="s">
        <v>1286</v>
      </c>
      <c r="D676" s="184"/>
      <c r="E676" s="185">
        <v>21.72</v>
      </c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 t="s">
        <v>374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outlineLevel="1" x14ac:dyDescent="0.2">
      <c r="A677" s="158"/>
      <c r="B677" s="159"/>
      <c r="C677" s="198" t="s">
        <v>609</v>
      </c>
      <c r="D677" s="195"/>
      <c r="E677" s="196">
        <v>834.44500000000005</v>
      </c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 t="s">
        <v>374</v>
      </c>
      <c r="AH677" s="151">
        <v>1</v>
      </c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1" x14ac:dyDescent="0.2">
      <c r="A678" s="158"/>
      <c r="B678" s="159"/>
      <c r="C678" s="193" t="s">
        <v>1287</v>
      </c>
      <c r="D678" s="184"/>
      <c r="E678" s="185">
        <v>41.722250000000003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 t="s">
        <v>374</v>
      </c>
      <c r="AH678" s="151">
        <v>0</v>
      </c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1" x14ac:dyDescent="0.2">
      <c r="A679" s="170">
        <v>130</v>
      </c>
      <c r="B679" s="171" t="s">
        <v>1288</v>
      </c>
      <c r="C679" s="180" t="s">
        <v>1289</v>
      </c>
      <c r="D679" s="172" t="s">
        <v>363</v>
      </c>
      <c r="E679" s="173">
        <v>406.69650000000001</v>
      </c>
      <c r="F679" s="174"/>
      <c r="G679" s="175">
        <f>ROUND(E679*F679,2)</f>
        <v>0</v>
      </c>
      <c r="H679" s="174"/>
      <c r="I679" s="175">
        <f>ROUND(E679*H679,2)</f>
        <v>0</v>
      </c>
      <c r="J679" s="174"/>
      <c r="K679" s="175">
        <f>ROUND(E679*J679,2)</f>
        <v>0</v>
      </c>
      <c r="L679" s="175">
        <v>21</v>
      </c>
      <c r="M679" s="175">
        <f>G679*(1+L679/100)</f>
        <v>0</v>
      </c>
      <c r="N679" s="175">
        <v>0.02</v>
      </c>
      <c r="O679" s="175">
        <f>ROUND(E679*N679,2)</f>
        <v>8.1300000000000008</v>
      </c>
      <c r="P679" s="175">
        <v>0</v>
      </c>
      <c r="Q679" s="175">
        <f>ROUND(E679*P679,2)</f>
        <v>0</v>
      </c>
      <c r="R679" s="175"/>
      <c r="S679" s="175" t="s">
        <v>310</v>
      </c>
      <c r="T679" s="176" t="s">
        <v>280</v>
      </c>
      <c r="U679" s="161">
        <v>0</v>
      </c>
      <c r="V679" s="161">
        <f>ROUND(E679*U679,2)</f>
        <v>0</v>
      </c>
      <c r="W679" s="16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 t="s">
        <v>364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">
      <c r="A680" s="158"/>
      <c r="B680" s="159"/>
      <c r="C680" s="193" t="s">
        <v>1290</v>
      </c>
      <c r="D680" s="184"/>
      <c r="E680" s="185">
        <v>394.05</v>
      </c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 t="s">
        <v>374</v>
      </c>
      <c r="AH680" s="151">
        <v>0</v>
      </c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1" x14ac:dyDescent="0.2">
      <c r="A681" s="158"/>
      <c r="B681" s="159"/>
      <c r="C681" s="193" t="s">
        <v>1291</v>
      </c>
      <c r="D681" s="184"/>
      <c r="E681" s="185">
        <v>-6.72</v>
      </c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 t="s">
        <v>374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">
      <c r="A682" s="158"/>
      <c r="B682" s="159"/>
      <c r="C682" s="193" t="s">
        <v>1292</v>
      </c>
      <c r="D682" s="184"/>
      <c r="E682" s="185">
        <v>19.366499999999998</v>
      </c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 t="s">
        <v>374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1" x14ac:dyDescent="0.2">
      <c r="A683" s="186">
        <v>131</v>
      </c>
      <c r="B683" s="187" t="s">
        <v>1293</v>
      </c>
      <c r="C683" s="194" t="s">
        <v>1294</v>
      </c>
      <c r="D683" s="188" t="s">
        <v>363</v>
      </c>
      <c r="E683" s="189">
        <v>10</v>
      </c>
      <c r="F683" s="190"/>
      <c r="G683" s="191">
        <f>ROUND(E683*F683,2)</f>
        <v>0</v>
      </c>
      <c r="H683" s="190"/>
      <c r="I683" s="191">
        <f>ROUND(E683*H683,2)</f>
        <v>0</v>
      </c>
      <c r="J683" s="190"/>
      <c r="K683" s="191">
        <f>ROUND(E683*J683,2)</f>
        <v>0</v>
      </c>
      <c r="L683" s="191">
        <v>21</v>
      </c>
      <c r="M683" s="191">
        <f>G683*(1+L683/100)</f>
        <v>0</v>
      </c>
      <c r="N683" s="191">
        <v>0</v>
      </c>
      <c r="O683" s="191">
        <f>ROUND(E683*N683,2)</f>
        <v>0</v>
      </c>
      <c r="P683" s="191">
        <v>0</v>
      </c>
      <c r="Q683" s="191">
        <f>ROUND(E683*P683,2)</f>
        <v>0</v>
      </c>
      <c r="R683" s="191"/>
      <c r="S683" s="191" t="s">
        <v>310</v>
      </c>
      <c r="T683" s="192" t="s">
        <v>280</v>
      </c>
      <c r="U683" s="161">
        <v>0</v>
      </c>
      <c r="V683" s="161">
        <f>ROUND(E683*U683,2)</f>
        <v>0</v>
      </c>
      <c r="W683" s="16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 t="s">
        <v>364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1" x14ac:dyDescent="0.2">
      <c r="A684" s="170">
        <v>132</v>
      </c>
      <c r="B684" s="171" t="s">
        <v>1295</v>
      </c>
      <c r="C684" s="180" t="s">
        <v>1296</v>
      </c>
      <c r="D684" s="172" t="s">
        <v>471</v>
      </c>
      <c r="E684" s="173">
        <v>1.7</v>
      </c>
      <c r="F684" s="174"/>
      <c r="G684" s="175">
        <f>ROUND(E684*F684,2)</f>
        <v>0</v>
      </c>
      <c r="H684" s="174"/>
      <c r="I684" s="175">
        <f>ROUND(E684*H684,2)</f>
        <v>0</v>
      </c>
      <c r="J684" s="174"/>
      <c r="K684" s="175">
        <f>ROUND(E684*J684,2)</f>
        <v>0</v>
      </c>
      <c r="L684" s="175">
        <v>21</v>
      </c>
      <c r="M684" s="175">
        <f>G684*(1+L684/100)</f>
        <v>0</v>
      </c>
      <c r="N684" s="175">
        <v>2.53999</v>
      </c>
      <c r="O684" s="175">
        <f>ROUND(E684*N684,2)</f>
        <v>4.32</v>
      </c>
      <c r="P684" s="175">
        <v>0</v>
      </c>
      <c r="Q684" s="175">
        <f>ROUND(E684*P684,2)</f>
        <v>0</v>
      </c>
      <c r="R684" s="175"/>
      <c r="S684" s="175" t="s">
        <v>310</v>
      </c>
      <c r="T684" s="176" t="s">
        <v>279</v>
      </c>
      <c r="U684" s="161">
        <v>2.3039999999999998</v>
      </c>
      <c r="V684" s="161">
        <f>ROUND(E684*U684,2)</f>
        <v>3.92</v>
      </c>
      <c r="W684" s="16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 t="s">
        <v>364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">
      <c r="A685" s="158"/>
      <c r="B685" s="159"/>
      <c r="C685" s="193" t="s">
        <v>1297</v>
      </c>
      <c r="D685" s="184"/>
      <c r="E685" s="185">
        <v>1.7</v>
      </c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 t="s">
        <v>374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1" x14ac:dyDescent="0.2">
      <c r="A686" s="170">
        <v>133</v>
      </c>
      <c r="B686" s="171" t="s">
        <v>1298</v>
      </c>
      <c r="C686" s="180" t="s">
        <v>1299</v>
      </c>
      <c r="D686" s="172" t="s">
        <v>363</v>
      </c>
      <c r="E686" s="173">
        <v>3.4375</v>
      </c>
      <c r="F686" s="174"/>
      <c r="G686" s="175">
        <f>ROUND(E686*F686,2)</f>
        <v>0</v>
      </c>
      <c r="H686" s="174"/>
      <c r="I686" s="175">
        <f>ROUND(E686*H686,2)</f>
        <v>0</v>
      </c>
      <c r="J686" s="174"/>
      <c r="K686" s="175">
        <f>ROUND(E686*J686,2)</f>
        <v>0</v>
      </c>
      <c r="L686" s="175">
        <v>21</v>
      </c>
      <c r="M686" s="175">
        <f>G686*(1+L686/100)</f>
        <v>0</v>
      </c>
      <c r="N686" s="175">
        <v>0</v>
      </c>
      <c r="O686" s="175">
        <f>ROUND(E686*N686,2)</f>
        <v>0</v>
      </c>
      <c r="P686" s="175">
        <v>0</v>
      </c>
      <c r="Q686" s="175">
        <f>ROUND(E686*P686,2)</f>
        <v>0</v>
      </c>
      <c r="R686" s="175"/>
      <c r="S686" s="175" t="s">
        <v>310</v>
      </c>
      <c r="T686" s="176" t="s">
        <v>280</v>
      </c>
      <c r="U686" s="161">
        <v>0</v>
      </c>
      <c r="V686" s="161">
        <f>ROUND(E686*U686,2)</f>
        <v>0</v>
      </c>
      <c r="W686" s="16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 t="s">
        <v>364</v>
      </c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1" x14ac:dyDescent="0.2">
      <c r="A687" s="158"/>
      <c r="B687" s="159"/>
      <c r="C687" s="193" t="s">
        <v>1300</v>
      </c>
      <c r="D687" s="184"/>
      <c r="E687" s="185">
        <v>3.4375</v>
      </c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 t="s">
        <v>374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1" x14ac:dyDescent="0.2">
      <c r="A688" s="186">
        <v>134</v>
      </c>
      <c r="B688" s="187" t="s">
        <v>1301</v>
      </c>
      <c r="C688" s="194" t="s">
        <v>1302</v>
      </c>
      <c r="D688" s="188" t="s">
        <v>363</v>
      </c>
      <c r="E688" s="189">
        <v>3.4380000000000002</v>
      </c>
      <c r="F688" s="190"/>
      <c r="G688" s="191">
        <f>ROUND(E688*F688,2)</f>
        <v>0</v>
      </c>
      <c r="H688" s="190"/>
      <c r="I688" s="191">
        <f>ROUND(E688*H688,2)</f>
        <v>0</v>
      </c>
      <c r="J688" s="190"/>
      <c r="K688" s="191">
        <f>ROUND(E688*J688,2)</f>
        <v>0</v>
      </c>
      <c r="L688" s="191">
        <v>21</v>
      </c>
      <c r="M688" s="191">
        <f>G688*(1+L688/100)</f>
        <v>0</v>
      </c>
      <c r="N688" s="191">
        <v>0</v>
      </c>
      <c r="O688" s="191">
        <f>ROUND(E688*N688,2)</f>
        <v>0</v>
      </c>
      <c r="P688" s="191">
        <v>0</v>
      </c>
      <c r="Q688" s="191">
        <f>ROUND(E688*P688,2)</f>
        <v>0</v>
      </c>
      <c r="R688" s="191"/>
      <c r="S688" s="191" t="s">
        <v>310</v>
      </c>
      <c r="T688" s="192" t="s">
        <v>280</v>
      </c>
      <c r="U688" s="161">
        <v>0</v>
      </c>
      <c r="V688" s="161">
        <f>ROUND(E688*U688,2)</f>
        <v>0</v>
      </c>
      <c r="W688" s="16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 t="s">
        <v>364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ht="22.5" outlineLevel="1" x14ac:dyDescent="0.2">
      <c r="A689" s="170">
        <v>135</v>
      </c>
      <c r="B689" s="171" t="s">
        <v>1303</v>
      </c>
      <c r="C689" s="180" t="s">
        <v>1304</v>
      </c>
      <c r="D689" s="172" t="s">
        <v>552</v>
      </c>
      <c r="E689" s="173">
        <v>0.18731999999999999</v>
      </c>
      <c r="F689" s="174"/>
      <c r="G689" s="175">
        <f>ROUND(E689*F689,2)</f>
        <v>0</v>
      </c>
      <c r="H689" s="174"/>
      <c r="I689" s="175">
        <f>ROUND(E689*H689,2)</f>
        <v>0</v>
      </c>
      <c r="J689" s="174"/>
      <c r="K689" s="175">
        <f>ROUND(E689*J689,2)</f>
        <v>0</v>
      </c>
      <c r="L689" s="175">
        <v>21</v>
      </c>
      <c r="M689" s="175">
        <f>G689*(1+L689/100)</f>
        <v>0</v>
      </c>
      <c r="N689" s="175">
        <v>1</v>
      </c>
      <c r="O689" s="175">
        <f>ROUND(E689*N689,2)</f>
        <v>0.19</v>
      </c>
      <c r="P689" s="175">
        <v>0</v>
      </c>
      <c r="Q689" s="175">
        <f>ROUND(E689*P689,2)</f>
        <v>0</v>
      </c>
      <c r="R689" s="175" t="s">
        <v>1305</v>
      </c>
      <c r="S689" s="175" t="s">
        <v>279</v>
      </c>
      <c r="T689" s="176" t="s">
        <v>279</v>
      </c>
      <c r="U689" s="161">
        <v>0</v>
      </c>
      <c r="V689" s="161">
        <f>ROUND(E689*U689,2)</f>
        <v>0</v>
      </c>
      <c r="W689" s="16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 t="s">
        <v>1306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1" x14ac:dyDescent="0.2">
      <c r="A690" s="158"/>
      <c r="B690" s="159"/>
      <c r="C690" s="193" t="s">
        <v>1307</v>
      </c>
      <c r="D690" s="184"/>
      <c r="E690" s="185">
        <v>0.18731999999999999</v>
      </c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 t="s">
        <v>374</v>
      </c>
      <c r="AH690" s="151">
        <v>5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x14ac:dyDescent="0.2">
      <c r="A691" s="164" t="s">
        <v>274</v>
      </c>
      <c r="B691" s="165" t="s">
        <v>166</v>
      </c>
      <c r="C691" s="179" t="s">
        <v>167</v>
      </c>
      <c r="D691" s="166"/>
      <c r="E691" s="167"/>
      <c r="F691" s="168"/>
      <c r="G691" s="168">
        <f>SUMIF(AG692:AG800,"&lt;&gt;NOR",G692:G800)</f>
        <v>0</v>
      </c>
      <c r="H691" s="168"/>
      <c r="I691" s="168">
        <f>SUM(I692:I800)</f>
        <v>0</v>
      </c>
      <c r="J691" s="168"/>
      <c r="K691" s="168">
        <f>SUM(K692:K800)</f>
        <v>0</v>
      </c>
      <c r="L691" s="168"/>
      <c r="M691" s="168">
        <f>SUM(M692:M800)</f>
        <v>0</v>
      </c>
      <c r="N691" s="168"/>
      <c r="O691" s="168">
        <f>SUM(O692:O800)</f>
        <v>5813.4500000000016</v>
      </c>
      <c r="P691" s="168"/>
      <c r="Q691" s="168">
        <f>SUM(Q692:Q800)</f>
        <v>0</v>
      </c>
      <c r="R691" s="168"/>
      <c r="S691" s="168"/>
      <c r="T691" s="169"/>
      <c r="U691" s="163"/>
      <c r="V691" s="163">
        <f>SUM(V692:V800)</f>
        <v>28839.33</v>
      </c>
      <c r="W691" s="163"/>
      <c r="AG691" t="s">
        <v>275</v>
      </c>
    </row>
    <row r="692" spans="1:60" ht="33.75" outlineLevel="1" x14ac:dyDescent="0.2">
      <c r="A692" s="170">
        <v>136</v>
      </c>
      <c r="B692" s="171" t="s">
        <v>1308</v>
      </c>
      <c r="C692" s="180" t="s">
        <v>1309</v>
      </c>
      <c r="D692" s="172" t="s">
        <v>471</v>
      </c>
      <c r="E692" s="173">
        <v>1728.0740000000001</v>
      </c>
      <c r="F692" s="174"/>
      <c r="G692" s="175">
        <f>ROUND(E692*F692,2)</f>
        <v>0</v>
      </c>
      <c r="H692" s="174"/>
      <c r="I692" s="175">
        <f>ROUND(E692*H692,2)</f>
        <v>0</v>
      </c>
      <c r="J692" s="174"/>
      <c r="K692" s="175">
        <f>ROUND(E692*J692,2)</f>
        <v>0</v>
      </c>
      <c r="L692" s="175">
        <v>21</v>
      </c>
      <c r="M692" s="175">
        <f>G692*(1+L692/100)</f>
        <v>0</v>
      </c>
      <c r="N692" s="175">
        <v>2.5251399999999999</v>
      </c>
      <c r="O692" s="175">
        <f>ROUND(E692*N692,2)</f>
        <v>4363.63</v>
      </c>
      <c r="P692" s="175">
        <v>0</v>
      </c>
      <c r="Q692" s="175">
        <f>ROUND(E692*P692,2)</f>
        <v>0</v>
      </c>
      <c r="R692" s="175" t="s">
        <v>771</v>
      </c>
      <c r="S692" s="175" t="s">
        <v>279</v>
      </c>
      <c r="T692" s="176" t="s">
        <v>279</v>
      </c>
      <c r="U692" s="161">
        <v>0.98699999999999999</v>
      </c>
      <c r="V692" s="161">
        <f>ROUND(E692*U692,2)</f>
        <v>1705.61</v>
      </c>
      <c r="W692" s="16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 t="s">
        <v>364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1" x14ac:dyDescent="0.2">
      <c r="A693" s="158"/>
      <c r="B693" s="159"/>
      <c r="C693" s="193" t="s">
        <v>1310</v>
      </c>
      <c r="D693" s="184"/>
      <c r="E693" s="185">
        <v>309.35000000000002</v>
      </c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 t="s">
        <v>374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1" x14ac:dyDescent="0.2">
      <c r="A694" s="158"/>
      <c r="B694" s="159"/>
      <c r="C694" s="193" t="s">
        <v>1311</v>
      </c>
      <c r="D694" s="184"/>
      <c r="E694" s="185">
        <v>382.1</v>
      </c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 t="s">
        <v>374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1" x14ac:dyDescent="0.2">
      <c r="A695" s="158"/>
      <c r="B695" s="159"/>
      <c r="C695" s="193" t="s">
        <v>1312</v>
      </c>
      <c r="D695" s="184"/>
      <c r="E695" s="185">
        <v>402.65</v>
      </c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 t="s">
        <v>374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58"/>
      <c r="B696" s="159"/>
      <c r="C696" s="193" t="s">
        <v>1313</v>
      </c>
      <c r="D696" s="184"/>
      <c r="E696" s="185">
        <v>325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 t="s">
        <v>374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1" x14ac:dyDescent="0.2">
      <c r="A697" s="158"/>
      <c r="B697" s="159"/>
      <c r="C697" s="193" t="s">
        <v>1314</v>
      </c>
      <c r="D697" s="184"/>
      <c r="E697" s="185">
        <v>196.25</v>
      </c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 t="s">
        <v>374</v>
      </c>
      <c r="AH697" s="151">
        <v>0</v>
      </c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1" x14ac:dyDescent="0.2">
      <c r="A698" s="158"/>
      <c r="B698" s="159"/>
      <c r="C698" s="193" t="s">
        <v>1315</v>
      </c>
      <c r="D698" s="184"/>
      <c r="E698" s="185">
        <v>25.64</v>
      </c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 t="s">
        <v>374</v>
      </c>
      <c r="AH698" s="151">
        <v>0</v>
      </c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1" x14ac:dyDescent="0.2">
      <c r="A699" s="158"/>
      <c r="B699" s="159"/>
      <c r="C699" s="193" t="s">
        <v>1316</v>
      </c>
      <c r="D699" s="184"/>
      <c r="E699" s="185">
        <v>4.7839999999999998</v>
      </c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 t="s">
        <v>374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1" x14ac:dyDescent="0.2">
      <c r="A700" s="158"/>
      <c r="B700" s="159"/>
      <c r="C700" s="193" t="s">
        <v>1317</v>
      </c>
      <c r="D700" s="184"/>
      <c r="E700" s="185">
        <v>82.3</v>
      </c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 t="s">
        <v>374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ht="22.5" outlineLevel="1" x14ac:dyDescent="0.2">
      <c r="A701" s="170">
        <v>137</v>
      </c>
      <c r="B701" s="171" t="s">
        <v>1318</v>
      </c>
      <c r="C701" s="180" t="s">
        <v>1319</v>
      </c>
      <c r="D701" s="172" t="s">
        <v>363</v>
      </c>
      <c r="E701" s="173">
        <v>7667.5720000000001</v>
      </c>
      <c r="F701" s="174"/>
      <c r="G701" s="175">
        <f>ROUND(E701*F701,2)</f>
        <v>0</v>
      </c>
      <c r="H701" s="174"/>
      <c r="I701" s="175">
        <f>ROUND(E701*H701,2)</f>
        <v>0</v>
      </c>
      <c r="J701" s="174"/>
      <c r="K701" s="175">
        <f>ROUND(E701*J701,2)</f>
        <v>0</v>
      </c>
      <c r="L701" s="175">
        <v>21</v>
      </c>
      <c r="M701" s="175">
        <f>G701*(1+L701/100)</f>
        <v>0</v>
      </c>
      <c r="N701" s="175">
        <v>4.6780000000000002E-2</v>
      </c>
      <c r="O701" s="175">
        <f>ROUND(E701*N701,2)</f>
        <v>358.69</v>
      </c>
      <c r="P701" s="175">
        <v>0</v>
      </c>
      <c r="Q701" s="175">
        <f>ROUND(E701*P701,2)</f>
        <v>0</v>
      </c>
      <c r="R701" s="175" t="s">
        <v>771</v>
      </c>
      <c r="S701" s="175" t="s">
        <v>279</v>
      </c>
      <c r="T701" s="176" t="s">
        <v>279</v>
      </c>
      <c r="U701" s="161">
        <v>0.65</v>
      </c>
      <c r="V701" s="161">
        <f>ROUND(E701*U701,2)</f>
        <v>4983.92</v>
      </c>
      <c r="W701" s="16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 t="s">
        <v>364</v>
      </c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1" x14ac:dyDescent="0.2">
      <c r="A702" s="158"/>
      <c r="B702" s="159"/>
      <c r="C702" s="257" t="s">
        <v>1320</v>
      </c>
      <c r="D702" s="258"/>
      <c r="E702" s="258"/>
      <c r="F702" s="258"/>
      <c r="G702" s="258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 t="s">
        <v>372</v>
      </c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ht="22.5" outlineLevel="1" x14ac:dyDescent="0.2">
      <c r="A703" s="158"/>
      <c r="B703" s="159"/>
      <c r="C703" s="193" t="s">
        <v>1321</v>
      </c>
      <c r="D703" s="184"/>
      <c r="E703" s="185">
        <v>1304.675</v>
      </c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 t="s">
        <v>374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1" x14ac:dyDescent="0.2">
      <c r="A704" s="158"/>
      <c r="B704" s="159"/>
      <c r="C704" s="193" t="s">
        <v>1322</v>
      </c>
      <c r="D704" s="184"/>
      <c r="E704" s="185">
        <v>1610.075</v>
      </c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 t="s">
        <v>374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1" x14ac:dyDescent="0.2">
      <c r="A705" s="158"/>
      <c r="B705" s="159"/>
      <c r="C705" s="193" t="s">
        <v>1323</v>
      </c>
      <c r="D705" s="184"/>
      <c r="E705" s="185">
        <v>1787.8150000000001</v>
      </c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 t="s">
        <v>374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1" x14ac:dyDescent="0.2">
      <c r="A706" s="158"/>
      <c r="B706" s="159"/>
      <c r="C706" s="193" t="s">
        <v>1324</v>
      </c>
      <c r="D706" s="184"/>
      <c r="E706" s="185">
        <v>1394.675</v>
      </c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 t="s">
        <v>374</v>
      </c>
      <c r="AH706" s="151">
        <v>0</v>
      </c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1" x14ac:dyDescent="0.2">
      <c r="A707" s="158"/>
      <c r="B707" s="159"/>
      <c r="C707" s="193" t="s">
        <v>1325</v>
      </c>
      <c r="D707" s="184"/>
      <c r="E707" s="185">
        <v>840.05</v>
      </c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 t="s">
        <v>374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1" x14ac:dyDescent="0.2">
      <c r="A708" s="158"/>
      <c r="B708" s="159"/>
      <c r="C708" s="193" t="s">
        <v>1326</v>
      </c>
      <c r="D708" s="184"/>
      <c r="E708" s="185">
        <v>697.05200000000002</v>
      </c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 t="s">
        <v>374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1" x14ac:dyDescent="0.2">
      <c r="A709" s="158"/>
      <c r="B709" s="159"/>
      <c r="C709" s="193" t="s">
        <v>1327</v>
      </c>
      <c r="D709" s="184"/>
      <c r="E709" s="185">
        <v>33.229999999999997</v>
      </c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 t="s">
        <v>374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22.5" outlineLevel="1" x14ac:dyDescent="0.2">
      <c r="A710" s="170">
        <v>138</v>
      </c>
      <c r="B710" s="171" t="s">
        <v>1328</v>
      </c>
      <c r="C710" s="180" t="s">
        <v>1329</v>
      </c>
      <c r="D710" s="172" t="s">
        <v>363</v>
      </c>
      <c r="E710" s="173">
        <v>7667.5720000000001</v>
      </c>
      <c r="F710" s="174"/>
      <c r="G710" s="175">
        <f>ROUND(E710*F710,2)</f>
        <v>0</v>
      </c>
      <c r="H710" s="174"/>
      <c r="I710" s="175">
        <f>ROUND(E710*H710,2)</f>
        <v>0</v>
      </c>
      <c r="J710" s="174"/>
      <c r="K710" s="175">
        <f>ROUND(E710*J710,2)</f>
        <v>0</v>
      </c>
      <c r="L710" s="175">
        <v>21</v>
      </c>
      <c r="M710" s="175">
        <f>G710*(1+L710/100)</f>
        <v>0</v>
      </c>
      <c r="N710" s="175">
        <v>0</v>
      </c>
      <c r="O710" s="175">
        <f>ROUND(E710*N710,2)</f>
        <v>0</v>
      </c>
      <c r="P710" s="175">
        <v>0</v>
      </c>
      <c r="Q710" s="175">
        <f>ROUND(E710*P710,2)</f>
        <v>0</v>
      </c>
      <c r="R710" s="175" t="s">
        <v>771</v>
      </c>
      <c r="S710" s="175" t="s">
        <v>279</v>
      </c>
      <c r="T710" s="176" t="s">
        <v>279</v>
      </c>
      <c r="U710" s="161">
        <v>0.17299999999999999</v>
      </c>
      <c r="V710" s="161">
        <f>ROUND(E710*U710,2)</f>
        <v>1326.49</v>
      </c>
      <c r="W710" s="16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 t="s">
        <v>364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1" x14ac:dyDescent="0.2">
      <c r="A711" s="158"/>
      <c r="B711" s="159"/>
      <c r="C711" s="257" t="s">
        <v>1320</v>
      </c>
      <c r="D711" s="258"/>
      <c r="E711" s="258"/>
      <c r="F711" s="258"/>
      <c r="G711" s="258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 t="s">
        <v>372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1" x14ac:dyDescent="0.2">
      <c r="A712" s="170">
        <v>139</v>
      </c>
      <c r="B712" s="171" t="s">
        <v>1330</v>
      </c>
      <c r="C712" s="180" t="s">
        <v>1331</v>
      </c>
      <c r="D712" s="172" t="s">
        <v>363</v>
      </c>
      <c r="E712" s="173">
        <v>6483.4</v>
      </c>
      <c r="F712" s="174"/>
      <c r="G712" s="175">
        <f>ROUND(E712*F712,2)</f>
        <v>0</v>
      </c>
      <c r="H712" s="174"/>
      <c r="I712" s="175">
        <f>ROUND(E712*H712,2)</f>
        <v>0</v>
      </c>
      <c r="J712" s="174"/>
      <c r="K712" s="175">
        <f>ROUND(E712*J712,2)</f>
        <v>0</v>
      </c>
      <c r="L712" s="175">
        <v>21</v>
      </c>
      <c r="M712" s="175">
        <f>G712*(1+L712/100)</f>
        <v>0</v>
      </c>
      <c r="N712" s="175">
        <v>3.8700000000000002E-3</v>
      </c>
      <c r="O712" s="175">
        <f>ROUND(E712*N712,2)</f>
        <v>25.09</v>
      </c>
      <c r="P712" s="175">
        <v>0</v>
      </c>
      <c r="Q712" s="175">
        <f>ROUND(E712*P712,2)</f>
        <v>0</v>
      </c>
      <c r="R712" s="175" t="s">
        <v>771</v>
      </c>
      <c r="S712" s="175" t="s">
        <v>279</v>
      </c>
      <c r="T712" s="176" t="s">
        <v>279</v>
      </c>
      <c r="U712" s="161">
        <v>0.47399999999999998</v>
      </c>
      <c r="V712" s="161">
        <f>ROUND(E712*U712,2)</f>
        <v>3073.13</v>
      </c>
      <c r="W712" s="16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 t="s">
        <v>364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1" x14ac:dyDescent="0.2">
      <c r="A713" s="158"/>
      <c r="B713" s="159"/>
      <c r="C713" s="257" t="s">
        <v>1332</v>
      </c>
      <c r="D713" s="258"/>
      <c r="E713" s="258"/>
      <c r="F713" s="258"/>
      <c r="G713" s="258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 t="s">
        <v>372</v>
      </c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1" x14ac:dyDescent="0.2">
      <c r="A714" s="158"/>
      <c r="B714" s="159"/>
      <c r="C714" s="193" t="s">
        <v>1333</v>
      </c>
      <c r="D714" s="184"/>
      <c r="E714" s="185">
        <v>1237.4000000000001</v>
      </c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 t="s">
        <v>374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1" x14ac:dyDescent="0.2">
      <c r="A715" s="158"/>
      <c r="B715" s="159"/>
      <c r="C715" s="193" t="s">
        <v>1334</v>
      </c>
      <c r="D715" s="184"/>
      <c r="E715" s="185">
        <v>1528.4</v>
      </c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 t="s">
        <v>374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58"/>
      <c r="B716" s="159"/>
      <c r="C716" s="193" t="s">
        <v>1335</v>
      </c>
      <c r="D716" s="184"/>
      <c r="E716" s="185">
        <v>1610.6</v>
      </c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 t="s">
        <v>374</v>
      </c>
      <c r="AH716" s="151">
        <v>0</v>
      </c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1" x14ac:dyDescent="0.2">
      <c r="A717" s="158"/>
      <c r="B717" s="159"/>
      <c r="C717" s="193" t="s">
        <v>1336</v>
      </c>
      <c r="D717" s="184"/>
      <c r="E717" s="185">
        <v>1300</v>
      </c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 t="s">
        <v>374</v>
      </c>
      <c r="AH717" s="151">
        <v>0</v>
      </c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1" x14ac:dyDescent="0.2">
      <c r="A718" s="158"/>
      <c r="B718" s="159"/>
      <c r="C718" s="193" t="s">
        <v>1337</v>
      </c>
      <c r="D718" s="184"/>
      <c r="E718" s="185">
        <v>785</v>
      </c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 t="s">
        <v>374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">
      <c r="A719" s="158"/>
      <c r="B719" s="159"/>
      <c r="C719" s="193" t="s">
        <v>1338</v>
      </c>
      <c r="D719" s="184"/>
      <c r="E719" s="185">
        <v>22</v>
      </c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 t="s">
        <v>374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70">
        <v>140</v>
      </c>
      <c r="B720" s="171" t="s">
        <v>1339</v>
      </c>
      <c r="C720" s="180" t="s">
        <v>1340</v>
      </c>
      <c r="D720" s="172" t="s">
        <v>363</v>
      </c>
      <c r="E720" s="173">
        <v>6483.4</v>
      </c>
      <c r="F720" s="174"/>
      <c r="G720" s="175">
        <f>ROUND(E720*F720,2)</f>
        <v>0</v>
      </c>
      <c r="H720" s="174"/>
      <c r="I720" s="175">
        <f>ROUND(E720*H720,2)</f>
        <v>0</v>
      </c>
      <c r="J720" s="174"/>
      <c r="K720" s="175">
        <f>ROUND(E720*J720,2)</f>
        <v>0</v>
      </c>
      <c r="L720" s="175">
        <v>21</v>
      </c>
      <c r="M720" s="175">
        <f>G720*(1+L720/100)</f>
        <v>0</v>
      </c>
      <c r="N720" s="175">
        <v>0</v>
      </c>
      <c r="O720" s="175">
        <f>ROUND(E720*N720,2)</f>
        <v>0</v>
      </c>
      <c r="P720" s="175">
        <v>0</v>
      </c>
      <c r="Q720" s="175">
        <f>ROUND(E720*P720,2)</f>
        <v>0</v>
      </c>
      <c r="R720" s="175" t="s">
        <v>771</v>
      </c>
      <c r="S720" s="175" t="s">
        <v>279</v>
      </c>
      <c r="T720" s="176" t="s">
        <v>279</v>
      </c>
      <c r="U720" s="161">
        <v>0.16</v>
      </c>
      <c r="V720" s="161">
        <f>ROUND(E720*U720,2)</f>
        <v>1037.3399999999999</v>
      </c>
      <c r="W720" s="16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 t="s">
        <v>364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1" x14ac:dyDescent="0.2">
      <c r="A721" s="158"/>
      <c r="B721" s="159"/>
      <c r="C721" s="257" t="s">
        <v>1332</v>
      </c>
      <c r="D721" s="258"/>
      <c r="E721" s="258"/>
      <c r="F721" s="258"/>
      <c r="G721" s="258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 t="s">
        <v>372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">
      <c r="A722" s="170">
        <v>141</v>
      </c>
      <c r="B722" s="171" t="s">
        <v>1341</v>
      </c>
      <c r="C722" s="180" t="s">
        <v>1342</v>
      </c>
      <c r="D722" s="172" t="s">
        <v>552</v>
      </c>
      <c r="E722" s="173">
        <v>315.19209999999998</v>
      </c>
      <c r="F722" s="174"/>
      <c r="G722" s="175">
        <f>ROUND(E722*F722,2)</f>
        <v>0</v>
      </c>
      <c r="H722" s="174"/>
      <c r="I722" s="175">
        <f>ROUND(E722*H722,2)</f>
        <v>0</v>
      </c>
      <c r="J722" s="174"/>
      <c r="K722" s="175">
        <f>ROUND(E722*J722,2)</f>
        <v>0</v>
      </c>
      <c r="L722" s="175">
        <v>21</v>
      </c>
      <c r="M722" s="175">
        <f>G722*(1+L722/100)</f>
        <v>0</v>
      </c>
      <c r="N722" s="175">
        <v>1.02139</v>
      </c>
      <c r="O722" s="175">
        <f>ROUND(E722*N722,2)</f>
        <v>321.93</v>
      </c>
      <c r="P722" s="175">
        <v>0</v>
      </c>
      <c r="Q722" s="175">
        <f>ROUND(E722*P722,2)</f>
        <v>0</v>
      </c>
      <c r="R722" s="175" t="s">
        <v>771</v>
      </c>
      <c r="S722" s="175" t="s">
        <v>279</v>
      </c>
      <c r="T722" s="176" t="s">
        <v>280</v>
      </c>
      <c r="U722" s="161">
        <v>26.616</v>
      </c>
      <c r="V722" s="161">
        <f>ROUND(E722*U722,2)</f>
        <v>8389.15</v>
      </c>
      <c r="W722" s="16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 t="s">
        <v>364</v>
      </c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ht="22.5" outlineLevel="1" x14ac:dyDescent="0.2">
      <c r="A723" s="158"/>
      <c r="B723" s="159"/>
      <c r="C723" s="257" t="s">
        <v>1343</v>
      </c>
      <c r="D723" s="258"/>
      <c r="E723" s="258"/>
      <c r="F723" s="258"/>
      <c r="G723" s="258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 t="s">
        <v>372</v>
      </c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77" t="str">
        <f>C723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723" s="151"/>
      <c r="BC723" s="151"/>
      <c r="BD723" s="151"/>
      <c r="BE723" s="151"/>
      <c r="BF723" s="151"/>
      <c r="BG723" s="151"/>
      <c r="BH723" s="151"/>
    </row>
    <row r="724" spans="1:60" outlineLevel="1" x14ac:dyDescent="0.2">
      <c r="A724" s="158"/>
      <c r="B724" s="159"/>
      <c r="C724" s="193" t="s">
        <v>1344</v>
      </c>
      <c r="D724" s="184"/>
      <c r="E724" s="185">
        <v>186.42042000000001</v>
      </c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 t="s">
        <v>374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1" x14ac:dyDescent="0.2">
      <c r="A725" s="158"/>
      <c r="B725" s="159"/>
      <c r="C725" s="193" t="s">
        <v>1345</v>
      </c>
      <c r="D725" s="184"/>
      <c r="E725" s="185">
        <v>81.706000000000003</v>
      </c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 t="s">
        <v>374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1" x14ac:dyDescent="0.2">
      <c r="A726" s="158"/>
      <c r="B726" s="159"/>
      <c r="C726" s="193" t="s">
        <v>1346</v>
      </c>
      <c r="D726" s="184"/>
      <c r="E726" s="185">
        <v>32.25168</v>
      </c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 t="s">
        <v>374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">
      <c r="A727" s="158"/>
      <c r="B727" s="159"/>
      <c r="C727" s="193" t="s">
        <v>1347</v>
      </c>
      <c r="D727" s="184"/>
      <c r="E727" s="185">
        <v>14.814</v>
      </c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 t="s">
        <v>374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1" x14ac:dyDescent="0.2">
      <c r="A728" s="170">
        <v>142</v>
      </c>
      <c r="B728" s="171" t="s">
        <v>1348</v>
      </c>
      <c r="C728" s="180" t="s">
        <v>1349</v>
      </c>
      <c r="D728" s="172" t="s">
        <v>471</v>
      </c>
      <c r="E728" s="173">
        <v>182.37</v>
      </c>
      <c r="F728" s="174"/>
      <c r="G728" s="175">
        <f>ROUND(E728*F728,2)</f>
        <v>0</v>
      </c>
      <c r="H728" s="174"/>
      <c r="I728" s="175">
        <f>ROUND(E728*H728,2)</f>
        <v>0</v>
      </c>
      <c r="J728" s="174"/>
      <c r="K728" s="175">
        <f>ROUND(E728*J728,2)</f>
        <v>0</v>
      </c>
      <c r="L728" s="175">
        <v>21</v>
      </c>
      <c r="M728" s="175">
        <f>G728*(1+L728/100)</f>
        <v>0</v>
      </c>
      <c r="N728" s="175">
        <v>2.5250699999999999</v>
      </c>
      <c r="O728" s="175">
        <f>ROUND(E728*N728,2)</f>
        <v>460.5</v>
      </c>
      <c r="P728" s="175">
        <v>0</v>
      </c>
      <c r="Q728" s="175">
        <f>ROUND(E728*P728,2)</f>
        <v>0</v>
      </c>
      <c r="R728" s="175" t="s">
        <v>771</v>
      </c>
      <c r="S728" s="175" t="s">
        <v>279</v>
      </c>
      <c r="T728" s="176" t="s">
        <v>279</v>
      </c>
      <c r="U728" s="161">
        <v>0.86499999999999999</v>
      </c>
      <c r="V728" s="161">
        <f>ROUND(E728*U728,2)</f>
        <v>157.75</v>
      </c>
      <c r="W728" s="16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 t="s">
        <v>364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ht="22.5" outlineLevel="1" x14ac:dyDescent="0.2">
      <c r="A729" s="158"/>
      <c r="B729" s="159"/>
      <c r="C729" s="257" t="s">
        <v>1350</v>
      </c>
      <c r="D729" s="258"/>
      <c r="E729" s="258"/>
      <c r="F729" s="258"/>
      <c r="G729" s="258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 t="s">
        <v>372</v>
      </c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77" t="str">
        <f>C729</f>
        <v>včetně stěnových, nosníků jeřábových drah, volných trámů, průvlaků, rámových příčlí, ztužidel, konzol, vodorovných táhel a podobných tyčových konstrukcí,</v>
      </c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">
      <c r="A730" s="158"/>
      <c r="B730" s="159"/>
      <c r="C730" s="246" t="s">
        <v>1351</v>
      </c>
      <c r="D730" s="247"/>
      <c r="E730" s="247"/>
      <c r="F730" s="247"/>
      <c r="G730" s="247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 t="s">
        <v>283</v>
      </c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58"/>
      <c r="B731" s="159"/>
      <c r="C731" s="193" t="s">
        <v>1352</v>
      </c>
      <c r="D731" s="184"/>
      <c r="E731" s="185">
        <v>39.950000000000003</v>
      </c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 t="s">
        <v>374</v>
      </c>
      <c r="AH731" s="151">
        <v>0</v>
      </c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1" x14ac:dyDescent="0.2">
      <c r="A732" s="158"/>
      <c r="B732" s="159"/>
      <c r="C732" s="193" t="s">
        <v>1353</v>
      </c>
      <c r="D732" s="184"/>
      <c r="E732" s="185">
        <v>37.090000000000003</v>
      </c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 t="s">
        <v>374</v>
      </c>
      <c r="AH732" s="151">
        <v>0</v>
      </c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1" x14ac:dyDescent="0.2">
      <c r="A733" s="158"/>
      <c r="B733" s="159"/>
      <c r="C733" s="193" t="s">
        <v>1354</v>
      </c>
      <c r="D733" s="184"/>
      <c r="E733" s="185">
        <v>25.46</v>
      </c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 t="s">
        <v>374</v>
      </c>
      <c r="AH733" s="151">
        <v>0</v>
      </c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1" x14ac:dyDescent="0.2">
      <c r="A734" s="158"/>
      <c r="B734" s="159"/>
      <c r="C734" s="193" t="s">
        <v>1355</v>
      </c>
      <c r="D734" s="184"/>
      <c r="E734" s="185">
        <v>39.020000000000003</v>
      </c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 t="s">
        <v>374</v>
      </c>
      <c r="AH734" s="151">
        <v>0</v>
      </c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1" x14ac:dyDescent="0.2">
      <c r="A735" s="158"/>
      <c r="B735" s="159"/>
      <c r="C735" s="193" t="s">
        <v>1356</v>
      </c>
      <c r="D735" s="184"/>
      <c r="E735" s="185">
        <v>3.85</v>
      </c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 t="s">
        <v>374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1" x14ac:dyDescent="0.2">
      <c r="A736" s="158"/>
      <c r="B736" s="159"/>
      <c r="C736" s="193" t="s">
        <v>1357</v>
      </c>
      <c r="D736" s="184"/>
      <c r="E736" s="185">
        <v>37</v>
      </c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 t="s">
        <v>374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1" x14ac:dyDescent="0.2">
      <c r="A737" s="170">
        <v>143</v>
      </c>
      <c r="B737" s="171" t="s">
        <v>1358</v>
      </c>
      <c r="C737" s="180" t="s">
        <v>1359</v>
      </c>
      <c r="D737" s="172" t="s">
        <v>363</v>
      </c>
      <c r="E737" s="173">
        <v>2200.5</v>
      </c>
      <c r="F737" s="174"/>
      <c r="G737" s="175">
        <f>ROUND(E737*F737,2)</f>
        <v>0</v>
      </c>
      <c r="H737" s="174"/>
      <c r="I737" s="175">
        <f>ROUND(E737*H737,2)</f>
        <v>0</v>
      </c>
      <c r="J737" s="174"/>
      <c r="K737" s="175">
        <f>ROUND(E737*J737,2)</f>
        <v>0</v>
      </c>
      <c r="L737" s="175">
        <v>21</v>
      </c>
      <c r="M737" s="175">
        <f>G737*(1+L737/100)</f>
        <v>0</v>
      </c>
      <c r="N737" s="175">
        <v>5.7700000000000001E-2</v>
      </c>
      <c r="O737" s="175">
        <f>ROUND(E737*N737,2)</f>
        <v>126.97</v>
      </c>
      <c r="P737" s="175">
        <v>0</v>
      </c>
      <c r="Q737" s="175">
        <f>ROUND(E737*P737,2)</f>
        <v>0</v>
      </c>
      <c r="R737" s="175" t="s">
        <v>771</v>
      </c>
      <c r="S737" s="175" t="s">
        <v>279</v>
      </c>
      <c r="T737" s="176" t="s">
        <v>279</v>
      </c>
      <c r="U737" s="161">
        <v>0.95</v>
      </c>
      <c r="V737" s="161">
        <f>ROUND(E737*U737,2)</f>
        <v>2090.48</v>
      </c>
      <c r="W737" s="16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 t="s">
        <v>364</v>
      </c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ht="22.5" outlineLevel="1" x14ac:dyDescent="0.2">
      <c r="A738" s="158"/>
      <c r="B738" s="159"/>
      <c r="C738" s="257" t="s">
        <v>1360</v>
      </c>
      <c r="D738" s="258"/>
      <c r="E738" s="258"/>
      <c r="F738" s="258"/>
      <c r="G738" s="258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 t="s">
        <v>372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77" t="str">
        <f>C738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738" s="151"/>
      <c r="BC738" s="151"/>
      <c r="BD738" s="151"/>
      <c r="BE738" s="151"/>
      <c r="BF738" s="151"/>
      <c r="BG738" s="151"/>
      <c r="BH738" s="151"/>
    </row>
    <row r="739" spans="1:60" outlineLevel="1" x14ac:dyDescent="0.2">
      <c r="A739" s="158"/>
      <c r="B739" s="159"/>
      <c r="C739" s="193" t="s">
        <v>1361</v>
      </c>
      <c r="D739" s="184"/>
      <c r="E739" s="185">
        <v>230.7</v>
      </c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 t="s">
        <v>374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1" x14ac:dyDescent="0.2">
      <c r="A740" s="158"/>
      <c r="B740" s="159"/>
      <c r="C740" s="193" t="s">
        <v>1362</v>
      </c>
      <c r="D740" s="184"/>
      <c r="E740" s="185">
        <v>572.9</v>
      </c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 t="s">
        <v>374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1" x14ac:dyDescent="0.2">
      <c r="A741" s="158"/>
      <c r="B741" s="159"/>
      <c r="C741" s="193" t="s">
        <v>1363</v>
      </c>
      <c r="D741" s="184"/>
      <c r="E741" s="185">
        <v>445.1</v>
      </c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 t="s">
        <v>374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1" x14ac:dyDescent="0.2">
      <c r="A742" s="158"/>
      <c r="B742" s="159"/>
      <c r="C742" s="193" t="s">
        <v>1364</v>
      </c>
      <c r="D742" s="184"/>
      <c r="E742" s="185">
        <v>492.75</v>
      </c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 t="s">
        <v>374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1" x14ac:dyDescent="0.2">
      <c r="A743" s="158"/>
      <c r="B743" s="159"/>
      <c r="C743" s="193" t="s">
        <v>1365</v>
      </c>
      <c r="D743" s="184"/>
      <c r="E743" s="185">
        <v>92.25</v>
      </c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 t="s">
        <v>374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1" x14ac:dyDescent="0.2">
      <c r="A744" s="158"/>
      <c r="B744" s="159"/>
      <c r="C744" s="193" t="s">
        <v>1366</v>
      </c>
      <c r="D744" s="184"/>
      <c r="E744" s="185">
        <v>366.8</v>
      </c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 t="s">
        <v>374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70">
        <v>144</v>
      </c>
      <c r="B745" s="171" t="s">
        <v>1367</v>
      </c>
      <c r="C745" s="180" t="s">
        <v>1368</v>
      </c>
      <c r="D745" s="172" t="s">
        <v>363</v>
      </c>
      <c r="E745" s="173">
        <v>2200.5</v>
      </c>
      <c r="F745" s="174"/>
      <c r="G745" s="175">
        <f>ROUND(E745*F745,2)</f>
        <v>0</v>
      </c>
      <c r="H745" s="174"/>
      <c r="I745" s="175">
        <f>ROUND(E745*H745,2)</f>
        <v>0</v>
      </c>
      <c r="J745" s="174"/>
      <c r="K745" s="175">
        <f>ROUND(E745*J745,2)</f>
        <v>0</v>
      </c>
      <c r="L745" s="175">
        <v>21</v>
      </c>
      <c r="M745" s="175">
        <f>G745*(1+L745/100)</f>
        <v>0</v>
      </c>
      <c r="N745" s="175">
        <v>0</v>
      </c>
      <c r="O745" s="175">
        <f>ROUND(E745*N745,2)</f>
        <v>0</v>
      </c>
      <c r="P745" s="175">
        <v>0</v>
      </c>
      <c r="Q745" s="175">
        <f>ROUND(E745*P745,2)</f>
        <v>0</v>
      </c>
      <c r="R745" s="175" t="s">
        <v>771</v>
      </c>
      <c r="S745" s="175" t="s">
        <v>279</v>
      </c>
      <c r="T745" s="176" t="s">
        <v>279</v>
      </c>
      <c r="U745" s="161">
        <v>0.37</v>
      </c>
      <c r="V745" s="161">
        <f>ROUND(E745*U745,2)</f>
        <v>814.19</v>
      </c>
      <c r="W745" s="16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 t="s">
        <v>364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ht="22.5" outlineLevel="1" x14ac:dyDescent="0.2">
      <c r="A746" s="158"/>
      <c r="B746" s="159"/>
      <c r="C746" s="257" t="s">
        <v>1360</v>
      </c>
      <c r="D746" s="258"/>
      <c r="E746" s="258"/>
      <c r="F746" s="258"/>
      <c r="G746" s="258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 t="s">
        <v>372</v>
      </c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77" t="str">
        <f>C746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746" s="151"/>
      <c r="BC746" s="151"/>
      <c r="BD746" s="151"/>
      <c r="BE746" s="151"/>
      <c r="BF746" s="151"/>
      <c r="BG746" s="151"/>
      <c r="BH746" s="151"/>
    </row>
    <row r="747" spans="1:60" outlineLevel="1" x14ac:dyDescent="0.2">
      <c r="A747" s="170">
        <v>145</v>
      </c>
      <c r="B747" s="171" t="s">
        <v>1369</v>
      </c>
      <c r="C747" s="180" t="s">
        <v>1370</v>
      </c>
      <c r="D747" s="172" t="s">
        <v>363</v>
      </c>
      <c r="E747" s="173">
        <v>1028.9000000000001</v>
      </c>
      <c r="F747" s="174"/>
      <c r="G747" s="175">
        <f>ROUND(E747*F747,2)</f>
        <v>0</v>
      </c>
      <c r="H747" s="174"/>
      <c r="I747" s="175">
        <f>ROUND(E747*H747,2)</f>
        <v>0</v>
      </c>
      <c r="J747" s="174"/>
      <c r="K747" s="175">
        <f>ROUND(E747*J747,2)</f>
        <v>0</v>
      </c>
      <c r="L747" s="175">
        <v>21</v>
      </c>
      <c r="M747" s="175">
        <f>G747*(1+L747/100)</f>
        <v>0</v>
      </c>
      <c r="N747" s="175">
        <v>8.6E-3</v>
      </c>
      <c r="O747" s="175">
        <f>ROUND(E747*N747,2)</f>
        <v>8.85</v>
      </c>
      <c r="P747" s="175">
        <v>0</v>
      </c>
      <c r="Q747" s="175">
        <f>ROUND(E747*P747,2)</f>
        <v>0</v>
      </c>
      <c r="R747" s="175" t="s">
        <v>771</v>
      </c>
      <c r="S747" s="175" t="s">
        <v>279</v>
      </c>
      <c r="T747" s="176" t="s">
        <v>279</v>
      </c>
      <c r="U747" s="161">
        <v>1.2629999999999999</v>
      </c>
      <c r="V747" s="161">
        <f>ROUND(E747*U747,2)</f>
        <v>1299.5</v>
      </c>
      <c r="W747" s="16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 t="s">
        <v>364</v>
      </c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58"/>
      <c r="B748" s="159"/>
      <c r="C748" s="257" t="s">
        <v>1371</v>
      </c>
      <c r="D748" s="258"/>
      <c r="E748" s="258"/>
      <c r="F748" s="258"/>
      <c r="G748" s="258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 t="s">
        <v>372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1" x14ac:dyDescent="0.2">
      <c r="A749" s="158"/>
      <c r="B749" s="159"/>
      <c r="C749" s="193" t="s">
        <v>1372</v>
      </c>
      <c r="D749" s="184"/>
      <c r="E749" s="185">
        <v>113.6</v>
      </c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 t="s">
        <v>374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1" x14ac:dyDescent="0.2">
      <c r="A750" s="158"/>
      <c r="B750" s="159"/>
      <c r="C750" s="193" t="s">
        <v>1373</v>
      </c>
      <c r="D750" s="184"/>
      <c r="E750" s="185">
        <v>305.8</v>
      </c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 t="s">
        <v>374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58"/>
      <c r="B751" s="159"/>
      <c r="C751" s="193" t="s">
        <v>1374</v>
      </c>
      <c r="D751" s="184"/>
      <c r="E751" s="185">
        <v>267</v>
      </c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 t="s">
        <v>374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1" x14ac:dyDescent="0.2">
      <c r="A752" s="158"/>
      <c r="B752" s="159"/>
      <c r="C752" s="193" t="s">
        <v>1375</v>
      </c>
      <c r="D752" s="184"/>
      <c r="E752" s="185">
        <v>288.7</v>
      </c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 t="s">
        <v>374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1" x14ac:dyDescent="0.2">
      <c r="A753" s="158"/>
      <c r="B753" s="159"/>
      <c r="C753" s="193" t="s">
        <v>1376</v>
      </c>
      <c r="D753" s="184"/>
      <c r="E753" s="185">
        <v>53.8</v>
      </c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 t="s">
        <v>374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70">
        <v>146</v>
      </c>
      <c r="B754" s="171" t="s">
        <v>1377</v>
      </c>
      <c r="C754" s="180" t="s">
        <v>1378</v>
      </c>
      <c r="D754" s="172" t="s">
        <v>363</v>
      </c>
      <c r="E754" s="173">
        <v>1028.9000000000001</v>
      </c>
      <c r="F754" s="174"/>
      <c r="G754" s="175">
        <f>ROUND(E754*F754,2)</f>
        <v>0</v>
      </c>
      <c r="H754" s="174"/>
      <c r="I754" s="175">
        <f>ROUND(E754*H754,2)</f>
        <v>0</v>
      </c>
      <c r="J754" s="174"/>
      <c r="K754" s="175">
        <f>ROUND(E754*J754,2)</f>
        <v>0</v>
      </c>
      <c r="L754" s="175">
        <v>21</v>
      </c>
      <c r="M754" s="175">
        <f>G754*(1+L754/100)</f>
        <v>0</v>
      </c>
      <c r="N754" s="175">
        <v>0</v>
      </c>
      <c r="O754" s="175">
        <f>ROUND(E754*N754,2)</f>
        <v>0</v>
      </c>
      <c r="P754" s="175">
        <v>0</v>
      </c>
      <c r="Q754" s="175">
        <f>ROUND(E754*P754,2)</f>
        <v>0</v>
      </c>
      <c r="R754" s="175" t="s">
        <v>771</v>
      </c>
      <c r="S754" s="175" t="s">
        <v>279</v>
      </c>
      <c r="T754" s="176" t="s">
        <v>279</v>
      </c>
      <c r="U754" s="161">
        <v>0.44</v>
      </c>
      <c r="V754" s="161">
        <f>ROUND(E754*U754,2)</f>
        <v>452.72</v>
      </c>
      <c r="W754" s="16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 t="s">
        <v>364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1" x14ac:dyDescent="0.2">
      <c r="A755" s="158"/>
      <c r="B755" s="159"/>
      <c r="C755" s="257" t="s">
        <v>1371</v>
      </c>
      <c r="D755" s="258"/>
      <c r="E755" s="258"/>
      <c r="F755" s="258"/>
      <c r="G755" s="258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 t="s">
        <v>372</v>
      </c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1" x14ac:dyDescent="0.2">
      <c r="A756" s="170">
        <v>147</v>
      </c>
      <c r="B756" s="171" t="s">
        <v>1379</v>
      </c>
      <c r="C756" s="180" t="s">
        <v>1380</v>
      </c>
      <c r="D756" s="172" t="s">
        <v>552</v>
      </c>
      <c r="E756" s="173">
        <v>44.193100000000001</v>
      </c>
      <c r="F756" s="174"/>
      <c r="G756" s="175">
        <f>ROUND(E756*F756,2)</f>
        <v>0</v>
      </c>
      <c r="H756" s="174"/>
      <c r="I756" s="175">
        <f>ROUND(E756*H756,2)</f>
        <v>0</v>
      </c>
      <c r="J756" s="174"/>
      <c r="K756" s="175">
        <f>ROUND(E756*J756,2)</f>
        <v>0</v>
      </c>
      <c r="L756" s="175">
        <v>21</v>
      </c>
      <c r="M756" s="175">
        <f>G756*(1+L756/100)</f>
        <v>0</v>
      </c>
      <c r="N756" s="175">
        <v>1.01939</v>
      </c>
      <c r="O756" s="175">
        <f>ROUND(E756*N756,2)</f>
        <v>45.05</v>
      </c>
      <c r="P756" s="175">
        <v>0</v>
      </c>
      <c r="Q756" s="175">
        <f>ROUND(E756*P756,2)</f>
        <v>0</v>
      </c>
      <c r="R756" s="175" t="s">
        <v>771</v>
      </c>
      <c r="S756" s="175" t="s">
        <v>279</v>
      </c>
      <c r="T756" s="176" t="s">
        <v>279</v>
      </c>
      <c r="U756" s="161">
        <v>51.252000000000002</v>
      </c>
      <c r="V756" s="161">
        <f>ROUND(E756*U756,2)</f>
        <v>2264.98</v>
      </c>
      <c r="W756" s="16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 t="s">
        <v>364</v>
      </c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ht="22.5" outlineLevel="1" x14ac:dyDescent="0.2">
      <c r="A757" s="158"/>
      <c r="B757" s="159"/>
      <c r="C757" s="257" t="s">
        <v>1381</v>
      </c>
      <c r="D757" s="258"/>
      <c r="E757" s="258"/>
      <c r="F757" s="258"/>
      <c r="G757" s="258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 t="s">
        <v>372</v>
      </c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77" t="str">
        <f>C757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v>
      </c>
      <c r="BB757" s="151"/>
      <c r="BC757" s="151"/>
      <c r="BD757" s="151"/>
      <c r="BE757" s="151"/>
      <c r="BF757" s="151"/>
      <c r="BG757" s="151"/>
      <c r="BH757" s="151"/>
    </row>
    <row r="758" spans="1:60" outlineLevel="1" x14ac:dyDescent="0.2">
      <c r="A758" s="158"/>
      <c r="B758" s="159"/>
      <c r="C758" s="193" t="s">
        <v>1382</v>
      </c>
      <c r="D758" s="184"/>
      <c r="E758" s="185">
        <v>12.784000000000001</v>
      </c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 t="s">
        <v>374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1" x14ac:dyDescent="0.2">
      <c r="A759" s="158"/>
      <c r="B759" s="159"/>
      <c r="C759" s="193" t="s">
        <v>1383</v>
      </c>
      <c r="D759" s="184"/>
      <c r="E759" s="185">
        <v>12.506</v>
      </c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 t="s">
        <v>374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58"/>
      <c r="B760" s="159"/>
      <c r="C760" s="193" t="s">
        <v>1384</v>
      </c>
      <c r="D760" s="184"/>
      <c r="E760" s="185">
        <v>10.925599999999999</v>
      </c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 t="s">
        <v>374</v>
      </c>
      <c r="AH760" s="151">
        <v>0</v>
      </c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1" x14ac:dyDescent="0.2">
      <c r="A761" s="158"/>
      <c r="B761" s="159"/>
      <c r="C761" s="193" t="s">
        <v>1385</v>
      </c>
      <c r="D761" s="184"/>
      <c r="E761" s="185">
        <v>0.57750000000000001</v>
      </c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 t="s">
        <v>374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1" x14ac:dyDescent="0.2">
      <c r="A762" s="158"/>
      <c r="B762" s="159"/>
      <c r="C762" s="193" t="s">
        <v>1386</v>
      </c>
      <c r="D762" s="184"/>
      <c r="E762" s="185">
        <v>7.4</v>
      </c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 t="s">
        <v>374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">
      <c r="A763" s="170">
        <v>148</v>
      </c>
      <c r="B763" s="171" t="s">
        <v>1387</v>
      </c>
      <c r="C763" s="180" t="s">
        <v>1388</v>
      </c>
      <c r="D763" s="172" t="s">
        <v>471</v>
      </c>
      <c r="E763" s="173">
        <v>0.375</v>
      </c>
      <c r="F763" s="174"/>
      <c r="G763" s="175">
        <f>ROUND(E763*F763,2)</f>
        <v>0</v>
      </c>
      <c r="H763" s="174"/>
      <c r="I763" s="175">
        <f>ROUND(E763*H763,2)</f>
        <v>0</v>
      </c>
      <c r="J763" s="174"/>
      <c r="K763" s="175">
        <f>ROUND(E763*J763,2)</f>
        <v>0</v>
      </c>
      <c r="L763" s="175">
        <v>21</v>
      </c>
      <c r="M763" s="175">
        <f>G763*(1+L763/100)</f>
        <v>0</v>
      </c>
      <c r="N763" s="175">
        <v>2.5251100000000002</v>
      </c>
      <c r="O763" s="175">
        <f>ROUND(E763*N763,2)</f>
        <v>0.95</v>
      </c>
      <c r="P763" s="175">
        <v>0</v>
      </c>
      <c r="Q763" s="175">
        <f>ROUND(E763*P763,2)</f>
        <v>0</v>
      </c>
      <c r="R763" s="175" t="s">
        <v>771</v>
      </c>
      <c r="S763" s="175" t="s">
        <v>279</v>
      </c>
      <c r="T763" s="176" t="s">
        <v>279</v>
      </c>
      <c r="U763" s="161">
        <v>1.448</v>
      </c>
      <c r="V763" s="161">
        <f>ROUND(E763*U763,2)</f>
        <v>0.54</v>
      </c>
      <c r="W763" s="16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 t="s">
        <v>364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1" x14ac:dyDescent="0.2">
      <c r="A764" s="158"/>
      <c r="B764" s="159"/>
      <c r="C764" s="193" t="s">
        <v>1389</v>
      </c>
      <c r="D764" s="184"/>
      <c r="E764" s="185">
        <v>0.375</v>
      </c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 t="s">
        <v>374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1" x14ac:dyDescent="0.2">
      <c r="A765" s="170">
        <v>149</v>
      </c>
      <c r="B765" s="171" t="s">
        <v>1390</v>
      </c>
      <c r="C765" s="180" t="s">
        <v>1391</v>
      </c>
      <c r="D765" s="172" t="s">
        <v>363</v>
      </c>
      <c r="E765" s="173">
        <v>3.2</v>
      </c>
      <c r="F765" s="174"/>
      <c r="G765" s="175">
        <f>ROUND(E765*F765,2)</f>
        <v>0</v>
      </c>
      <c r="H765" s="174"/>
      <c r="I765" s="175">
        <f>ROUND(E765*H765,2)</f>
        <v>0</v>
      </c>
      <c r="J765" s="174"/>
      <c r="K765" s="175">
        <f>ROUND(E765*J765,2)</f>
        <v>0</v>
      </c>
      <c r="L765" s="175">
        <v>21</v>
      </c>
      <c r="M765" s="175">
        <f>G765*(1+L765/100)</f>
        <v>0</v>
      </c>
      <c r="N765" s="175">
        <v>7.8200000000000006E-3</v>
      </c>
      <c r="O765" s="175">
        <f>ROUND(E765*N765,2)</f>
        <v>0.03</v>
      </c>
      <c r="P765" s="175">
        <v>0</v>
      </c>
      <c r="Q765" s="175">
        <f>ROUND(E765*P765,2)</f>
        <v>0</v>
      </c>
      <c r="R765" s="175" t="s">
        <v>771</v>
      </c>
      <c r="S765" s="175" t="s">
        <v>279</v>
      </c>
      <c r="T765" s="176" t="s">
        <v>279</v>
      </c>
      <c r="U765" s="161">
        <v>0.79</v>
      </c>
      <c r="V765" s="161">
        <f>ROUND(E765*U765,2)</f>
        <v>2.5299999999999998</v>
      </c>
      <c r="W765" s="16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 t="s">
        <v>364</v>
      </c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58"/>
      <c r="B766" s="159"/>
      <c r="C766" s="193" t="s">
        <v>1392</v>
      </c>
      <c r="D766" s="184"/>
      <c r="E766" s="185">
        <v>3.2</v>
      </c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 t="s">
        <v>374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1" x14ac:dyDescent="0.2">
      <c r="A767" s="186">
        <v>150</v>
      </c>
      <c r="B767" s="187" t="s">
        <v>1393</v>
      </c>
      <c r="C767" s="194" t="s">
        <v>1394</v>
      </c>
      <c r="D767" s="188" t="s">
        <v>363</v>
      </c>
      <c r="E767" s="189">
        <v>3.2</v>
      </c>
      <c r="F767" s="190"/>
      <c r="G767" s="191">
        <f>ROUND(E767*F767,2)</f>
        <v>0</v>
      </c>
      <c r="H767" s="190"/>
      <c r="I767" s="191">
        <f>ROUND(E767*H767,2)</f>
        <v>0</v>
      </c>
      <c r="J767" s="190"/>
      <c r="K767" s="191">
        <f>ROUND(E767*J767,2)</f>
        <v>0</v>
      </c>
      <c r="L767" s="191">
        <v>21</v>
      </c>
      <c r="M767" s="191">
        <f>G767*(1+L767/100)</f>
        <v>0</v>
      </c>
      <c r="N767" s="191">
        <v>0</v>
      </c>
      <c r="O767" s="191">
        <f>ROUND(E767*N767,2)</f>
        <v>0</v>
      </c>
      <c r="P767" s="191">
        <v>0</v>
      </c>
      <c r="Q767" s="191">
        <f>ROUND(E767*P767,2)</f>
        <v>0</v>
      </c>
      <c r="R767" s="191" t="s">
        <v>771</v>
      </c>
      <c r="S767" s="191" t="s">
        <v>279</v>
      </c>
      <c r="T767" s="192" t="s">
        <v>279</v>
      </c>
      <c r="U767" s="161">
        <v>0.24</v>
      </c>
      <c r="V767" s="161">
        <f>ROUND(E767*U767,2)</f>
        <v>0.77</v>
      </c>
      <c r="W767" s="16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 t="s">
        <v>364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1" x14ac:dyDescent="0.2">
      <c r="A768" s="186">
        <v>151</v>
      </c>
      <c r="B768" s="187" t="s">
        <v>1395</v>
      </c>
      <c r="C768" s="194" t="s">
        <v>1396</v>
      </c>
      <c r="D768" s="188" t="s">
        <v>552</v>
      </c>
      <c r="E768" s="189">
        <v>0.06</v>
      </c>
      <c r="F768" s="190"/>
      <c r="G768" s="191">
        <f>ROUND(E768*F768,2)</f>
        <v>0</v>
      </c>
      <c r="H768" s="190"/>
      <c r="I768" s="191">
        <f>ROUND(E768*H768,2)</f>
        <v>0</v>
      </c>
      <c r="J768" s="190"/>
      <c r="K768" s="191">
        <f>ROUND(E768*J768,2)</f>
        <v>0</v>
      </c>
      <c r="L768" s="191">
        <v>21</v>
      </c>
      <c r="M768" s="191">
        <f>G768*(1+L768/100)</f>
        <v>0</v>
      </c>
      <c r="N768" s="191">
        <v>1.0166500000000001</v>
      </c>
      <c r="O768" s="191">
        <f>ROUND(E768*N768,2)</f>
        <v>0.06</v>
      </c>
      <c r="P768" s="191">
        <v>0</v>
      </c>
      <c r="Q768" s="191">
        <f>ROUND(E768*P768,2)</f>
        <v>0</v>
      </c>
      <c r="R768" s="191" t="s">
        <v>771</v>
      </c>
      <c r="S768" s="191" t="s">
        <v>279</v>
      </c>
      <c r="T768" s="192" t="s">
        <v>279</v>
      </c>
      <c r="U768" s="161">
        <v>27.672999999999998</v>
      </c>
      <c r="V768" s="161">
        <f>ROUND(E768*U768,2)</f>
        <v>1.66</v>
      </c>
      <c r="W768" s="16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 t="s">
        <v>364</v>
      </c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ht="22.5" outlineLevel="1" x14ac:dyDescent="0.2">
      <c r="A769" s="170">
        <v>152</v>
      </c>
      <c r="B769" s="171" t="s">
        <v>1397</v>
      </c>
      <c r="C769" s="180" t="s">
        <v>1398</v>
      </c>
      <c r="D769" s="172" t="s">
        <v>471</v>
      </c>
      <c r="E769" s="173">
        <v>21.16</v>
      </c>
      <c r="F769" s="174"/>
      <c r="G769" s="175">
        <f>ROUND(E769*F769,2)</f>
        <v>0</v>
      </c>
      <c r="H769" s="174"/>
      <c r="I769" s="175">
        <f>ROUND(E769*H769,2)</f>
        <v>0</v>
      </c>
      <c r="J769" s="174"/>
      <c r="K769" s="175">
        <f>ROUND(E769*J769,2)</f>
        <v>0</v>
      </c>
      <c r="L769" s="175">
        <v>21</v>
      </c>
      <c r="M769" s="175">
        <f>G769*(1+L769/100)</f>
        <v>0</v>
      </c>
      <c r="N769" s="175">
        <v>2.52508</v>
      </c>
      <c r="O769" s="175">
        <f>ROUND(E769*N769,2)</f>
        <v>53.43</v>
      </c>
      <c r="P769" s="175">
        <v>0</v>
      </c>
      <c r="Q769" s="175">
        <f>ROUND(E769*P769,2)</f>
        <v>0</v>
      </c>
      <c r="R769" s="175" t="s">
        <v>771</v>
      </c>
      <c r="S769" s="175" t="s">
        <v>279</v>
      </c>
      <c r="T769" s="176" t="s">
        <v>279</v>
      </c>
      <c r="U769" s="161">
        <v>3.7694999999999999</v>
      </c>
      <c r="V769" s="161">
        <f>ROUND(E769*U769,2)</f>
        <v>79.760000000000005</v>
      </c>
      <c r="W769" s="16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 t="s">
        <v>364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1" x14ac:dyDescent="0.2">
      <c r="A770" s="158"/>
      <c r="B770" s="159"/>
      <c r="C770" s="193" t="s">
        <v>1399</v>
      </c>
      <c r="D770" s="184"/>
      <c r="E770" s="185">
        <v>17.52</v>
      </c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 t="s">
        <v>374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1" x14ac:dyDescent="0.2">
      <c r="A771" s="158"/>
      <c r="B771" s="159"/>
      <c r="C771" s="193" t="s">
        <v>1400</v>
      </c>
      <c r="D771" s="184"/>
      <c r="E771" s="185">
        <v>3.64</v>
      </c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 t="s">
        <v>374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ht="22.5" outlineLevel="1" x14ac:dyDescent="0.2">
      <c r="A772" s="170">
        <v>153</v>
      </c>
      <c r="B772" s="171" t="s">
        <v>1401</v>
      </c>
      <c r="C772" s="180" t="s">
        <v>1402</v>
      </c>
      <c r="D772" s="172" t="s">
        <v>552</v>
      </c>
      <c r="E772" s="173">
        <v>3.2633999999999999</v>
      </c>
      <c r="F772" s="174"/>
      <c r="G772" s="175">
        <f>ROUND(E772*F772,2)</f>
        <v>0</v>
      </c>
      <c r="H772" s="174"/>
      <c r="I772" s="175">
        <f>ROUND(E772*H772,2)</f>
        <v>0</v>
      </c>
      <c r="J772" s="174"/>
      <c r="K772" s="175">
        <f>ROUND(E772*J772,2)</f>
        <v>0</v>
      </c>
      <c r="L772" s="175">
        <v>21</v>
      </c>
      <c r="M772" s="175">
        <f>G772*(1+L772/100)</f>
        <v>0</v>
      </c>
      <c r="N772" s="175">
        <v>1.02092</v>
      </c>
      <c r="O772" s="175">
        <f>ROUND(E772*N772,2)</f>
        <v>3.33</v>
      </c>
      <c r="P772" s="175">
        <v>0</v>
      </c>
      <c r="Q772" s="175">
        <f>ROUND(E772*P772,2)</f>
        <v>0</v>
      </c>
      <c r="R772" s="175" t="s">
        <v>771</v>
      </c>
      <c r="S772" s="175" t="s">
        <v>279</v>
      </c>
      <c r="T772" s="176" t="s">
        <v>280</v>
      </c>
      <c r="U772" s="161">
        <v>54.167999999999999</v>
      </c>
      <c r="V772" s="161">
        <f>ROUND(E772*U772,2)</f>
        <v>176.77</v>
      </c>
      <c r="W772" s="16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 t="s">
        <v>364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1" x14ac:dyDescent="0.2">
      <c r="A773" s="158"/>
      <c r="B773" s="159"/>
      <c r="C773" s="193" t="s">
        <v>1403</v>
      </c>
      <c r="D773" s="184"/>
      <c r="E773" s="185">
        <v>2.4527999999999999</v>
      </c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 t="s">
        <v>374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1" x14ac:dyDescent="0.2">
      <c r="A774" s="158"/>
      <c r="B774" s="159"/>
      <c r="C774" s="193" t="s">
        <v>1404</v>
      </c>
      <c r="D774" s="184"/>
      <c r="E774" s="185">
        <v>0.6552</v>
      </c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 t="s">
        <v>374</v>
      </c>
      <c r="AH774" s="151">
        <v>0</v>
      </c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1" x14ac:dyDescent="0.2">
      <c r="A775" s="158"/>
      <c r="B775" s="159"/>
      <c r="C775" s="193" t="s">
        <v>1405</v>
      </c>
      <c r="D775" s="184"/>
      <c r="E775" s="185">
        <v>0.15540000000000001</v>
      </c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 t="s">
        <v>374</v>
      </c>
      <c r="AH775" s="151">
        <v>0</v>
      </c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1" x14ac:dyDescent="0.2">
      <c r="A776" s="170">
        <v>154</v>
      </c>
      <c r="B776" s="171" t="s">
        <v>1406</v>
      </c>
      <c r="C776" s="180" t="s">
        <v>1407</v>
      </c>
      <c r="D776" s="172" t="s">
        <v>363</v>
      </c>
      <c r="E776" s="173">
        <v>181.66499999999999</v>
      </c>
      <c r="F776" s="174"/>
      <c r="G776" s="175">
        <f>ROUND(E776*F776,2)</f>
        <v>0</v>
      </c>
      <c r="H776" s="174"/>
      <c r="I776" s="175">
        <f>ROUND(E776*H776,2)</f>
        <v>0</v>
      </c>
      <c r="J776" s="174"/>
      <c r="K776" s="175">
        <f>ROUND(E776*J776,2)</f>
        <v>0</v>
      </c>
      <c r="L776" s="175">
        <v>21</v>
      </c>
      <c r="M776" s="175">
        <f>G776*(1+L776/100)</f>
        <v>0</v>
      </c>
      <c r="N776" s="175">
        <v>4.5969999999999997E-2</v>
      </c>
      <c r="O776" s="175">
        <f>ROUND(E776*N776,2)</f>
        <v>8.35</v>
      </c>
      <c r="P776" s="175">
        <v>0</v>
      </c>
      <c r="Q776" s="175">
        <f>ROUND(E776*P776,2)</f>
        <v>0</v>
      </c>
      <c r="R776" s="175" t="s">
        <v>771</v>
      </c>
      <c r="S776" s="175" t="s">
        <v>279</v>
      </c>
      <c r="T776" s="176" t="s">
        <v>279</v>
      </c>
      <c r="U776" s="161">
        <v>2.2999999999999998</v>
      </c>
      <c r="V776" s="161">
        <f>ROUND(E776*U776,2)</f>
        <v>417.83</v>
      </c>
      <c r="W776" s="16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 t="s">
        <v>364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1" x14ac:dyDescent="0.2">
      <c r="A777" s="158"/>
      <c r="B777" s="159"/>
      <c r="C777" s="257" t="s">
        <v>1408</v>
      </c>
      <c r="D777" s="258"/>
      <c r="E777" s="258"/>
      <c r="F777" s="258"/>
      <c r="G777" s="258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 t="s">
        <v>372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">
      <c r="A778" s="158"/>
      <c r="B778" s="159"/>
      <c r="C778" s="246" t="s">
        <v>1409</v>
      </c>
      <c r="D778" s="247"/>
      <c r="E778" s="247"/>
      <c r="F778" s="247"/>
      <c r="G778" s="247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 t="s">
        <v>283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1" x14ac:dyDescent="0.2">
      <c r="A779" s="158"/>
      <c r="B779" s="159"/>
      <c r="C779" s="193" t="s">
        <v>1410</v>
      </c>
      <c r="D779" s="184"/>
      <c r="E779" s="185">
        <v>125.285</v>
      </c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 t="s">
        <v>374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ht="33.75" outlineLevel="1" x14ac:dyDescent="0.2">
      <c r="A780" s="158"/>
      <c r="B780" s="159"/>
      <c r="C780" s="193" t="s">
        <v>1411</v>
      </c>
      <c r="D780" s="184"/>
      <c r="E780" s="185">
        <v>56.38</v>
      </c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 t="s">
        <v>374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1" x14ac:dyDescent="0.2">
      <c r="A781" s="170">
        <v>155</v>
      </c>
      <c r="B781" s="171" t="s">
        <v>1412</v>
      </c>
      <c r="C781" s="180" t="s">
        <v>1413</v>
      </c>
      <c r="D781" s="172" t="s">
        <v>363</v>
      </c>
      <c r="E781" s="173">
        <v>181.66499999999999</v>
      </c>
      <c r="F781" s="174"/>
      <c r="G781" s="175">
        <f>ROUND(E781*F781,2)</f>
        <v>0</v>
      </c>
      <c r="H781" s="174"/>
      <c r="I781" s="175">
        <f>ROUND(E781*H781,2)</f>
        <v>0</v>
      </c>
      <c r="J781" s="174"/>
      <c r="K781" s="175">
        <f>ROUND(E781*J781,2)</f>
        <v>0</v>
      </c>
      <c r="L781" s="175">
        <v>21</v>
      </c>
      <c r="M781" s="175">
        <f>G781*(1+L781/100)</f>
        <v>0</v>
      </c>
      <c r="N781" s="175">
        <v>0</v>
      </c>
      <c r="O781" s="175">
        <f>ROUND(E781*N781,2)</f>
        <v>0</v>
      </c>
      <c r="P781" s="175">
        <v>0</v>
      </c>
      <c r="Q781" s="175">
        <f>ROUND(E781*P781,2)</f>
        <v>0</v>
      </c>
      <c r="R781" s="175" t="s">
        <v>771</v>
      </c>
      <c r="S781" s="175" t="s">
        <v>279</v>
      </c>
      <c r="T781" s="176" t="s">
        <v>279</v>
      </c>
      <c r="U781" s="161">
        <v>0.33800000000000002</v>
      </c>
      <c r="V781" s="161">
        <f>ROUND(E781*U781,2)</f>
        <v>61.4</v>
      </c>
      <c r="W781" s="16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 t="s">
        <v>364</v>
      </c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1" x14ac:dyDescent="0.2">
      <c r="A782" s="158"/>
      <c r="B782" s="159"/>
      <c r="C782" s="257" t="s">
        <v>1408</v>
      </c>
      <c r="D782" s="258"/>
      <c r="E782" s="258"/>
      <c r="F782" s="258"/>
      <c r="G782" s="258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 t="s">
        <v>372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70">
        <v>156</v>
      </c>
      <c r="B783" s="171" t="s">
        <v>1414</v>
      </c>
      <c r="C783" s="180" t="s">
        <v>1415</v>
      </c>
      <c r="D783" s="172" t="s">
        <v>498</v>
      </c>
      <c r="E783" s="173">
        <v>287</v>
      </c>
      <c r="F783" s="174"/>
      <c r="G783" s="175">
        <f>ROUND(E783*F783,2)</f>
        <v>0</v>
      </c>
      <c r="H783" s="174"/>
      <c r="I783" s="175">
        <f>ROUND(E783*H783,2)</f>
        <v>0</v>
      </c>
      <c r="J783" s="174"/>
      <c r="K783" s="175">
        <f>ROUND(E783*J783,2)</f>
        <v>0</v>
      </c>
      <c r="L783" s="175">
        <v>21</v>
      </c>
      <c r="M783" s="175">
        <f>G783*(1+L783/100)</f>
        <v>0</v>
      </c>
      <c r="N783" s="175">
        <v>0.11369</v>
      </c>
      <c r="O783" s="175">
        <f>ROUND(E783*N783,2)</f>
        <v>32.630000000000003</v>
      </c>
      <c r="P783" s="175">
        <v>0</v>
      </c>
      <c r="Q783" s="175">
        <f>ROUND(E783*P783,2)</f>
        <v>0</v>
      </c>
      <c r="R783" s="175" t="s">
        <v>771</v>
      </c>
      <c r="S783" s="175" t="s">
        <v>279</v>
      </c>
      <c r="T783" s="176" t="s">
        <v>279</v>
      </c>
      <c r="U783" s="161">
        <v>0.56850000000000001</v>
      </c>
      <c r="V783" s="161">
        <f>ROUND(E783*U783,2)</f>
        <v>163.16</v>
      </c>
      <c r="W783" s="16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 t="s">
        <v>364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1" x14ac:dyDescent="0.2">
      <c r="A784" s="158"/>
      <c r="B784" s="159"/>
      <c r="C784" s="257" t="s">
        <v>1416</v>
      </c>
      <c r="D784" s="258"/>
      <c r="E784" s="258"/>
      <c r="F784" s="258"/>
      <c r="G784" s="258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 t="s">
        <v>372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1" x14ac:dyDescent="0.2">
      <c r="A785" s="158"/>
      <c r="B785" s="159"/>
      <c r="C785" s="246" t="s">
        <v>1417</v>
      </c>
      <c r="D785" s="247"/>
      <c r="E785" s="247"/>
      <c r="F785" s="247"/>
      <c r="G785" s="247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 t="s">
        <v>283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">
      <c r="A786" s="158"/>
      <c r="B786" s="159"/>
      <c r="C786" s="193" t="s">
        <v>1418</v>
      </c>
      <c r="D786" s="184"/>
      <c r="E786" s="185">
        <v>33.799999999999997</v>
      </c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 t="s">
        <v>374</v>
      </c>
      <c r="AH786" s="151">
        <v>0</v>
      </c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1" x14ac:dyDescent="0.2">
      <c r="A787" s="158"/>
      <c r="B787" s="159"/>
      <c r="C787" s="193" t="s">
        <v>1419</v>
      </c>
      <c r="D787" s="184"/>
      <c r="E787" s="185">
        <v>213.6</v>
      </c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 t="s">
        <v>374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1" x14ac:dyDescent="0.2">
      <c r="A788" s="158"/>
      <c r="B788" s="159"/>
      <c r="C788" s="193" t="s">
        <v>1420</v>
      </c>
      <c r="D788" s="184"/>
      <c r="E788" s="185">
        <v>39.6</v>
      </c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 t="s">
        <v>374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ht="22.5" outlineLevel="1" x14ac:dyDescent="0.2">
      <c r="A789" s="170">
        <v>157</v>
      </c>
      <c r="B789" s="171" t="s">
        <v>1421</v>
      </c>
      <c r="C789" s="180" t="s">
        <v>1422</v>
      </c>
      <c r="D789" s="172" t="s">
        <v>363</v>
      </c>
      <c r="E789" s="173">
        <v>188.74</v>
      </c>
      <c r="F789" s="174"/>
      <c r="G789" s="175">
        <f>ROUND(E789*F789,2)</f>
        <v>0</v>
      </c>
      <c r="H789" s="174"/>
      <c r="I789" s="175">
        <f>ROUND(E789*H789,2)</f>
        <v>0</v>
      </c>
      <c r="J789" s="174"/>
      <c r="K789" s="175">
        <f>ROUND(E789*J789,2)</f>
        <v>0</v>
      </c>
      <c r="L789" s="175">
        <v>21</v>
      </c>
      <c r="M789" s="175">
        <f>G789*(1+L789/100)</f>
        <v>0</v>
      </c>
      <c r="N789" s="175">
        <v>1.6930000000000001E-2</v>
      </c>
      <c r="O789" s="175">
        <f>ROUND(E789*N789,2)</f>
        <v>3.2</v>
      </c>
      <c r="P789" s="175">
        <v>0</v>
      </c>
      <c r="Q789" s="175">
        <f>ROUND(E789*P789,2)</f>
        <v>0</v>
      </c>
      <c r="R789" s="175" t="s">
        <v>771</v>
      </c>
      <c r="S789" s="175" t="s">
        <v>279</v>
      </c>
      <c r="T789" s="176" t="s">
        <v>279</v>
      </c>
      <c r="U789" s="161">
        <v>1.5396000000000001</v>
      </c>
      <c r="V789" s="161">
        <f>ROUND(E789*U789,2)</f>
        <v>290.58</v>
      </c>
      <c r="W789" s="16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 t="s">
        <v>364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1" x14ac:dyDescent="0.2">
      <c r="A790" s="158"/>
      <c r="B790" s="159"/>
      <c r="C790" s="193" t="s">
        <v>1423</v>
      </c>
      <c r="D790" s="184"/>
      <c r="E790" s="185">
        <v>143.5</v>
      </c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 t="s">
        <v>374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1" x14ac:dyDescent="0.2">
      <c r="A791" s="158"/>
      <c r="B791" s="159"/>
      <c r="C791" s="193" t="s">
        <v>1424</v>
      </c>
      <c r="D791" s="184"/>
      <c r="E791" s="185">
        <v>45.24</v>
      </c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 t="s">
        <v>374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ht="22.5" outlineLevel="1" x14ac:dyDescent="0.2">
      <c r="A792" s="186">
        <v>158</v>
      </c>
      <c r="B792" s="187" t="s">
        <v>1425</v>
      </c>
      <c r="C792" s="194" t="s">
        <v>1426</v>
      </c>
      <c r="D792" s="188" t="s">
        <v>363</v>
      </c>
      <c r="E792" s="189">
        <v>188.74</v>
      </c>
      <c r="F792" s="190"/>
      <c r="G792" s="191">
        <f>ROUND(E792*F792,2)</f>
        <v>0</v>
      </c>
      <c r="H792" s="190"/>
      <c r="I792" s="191">
        <f>ROUND(E792*H792,2)</f>
        <v>0</v>
      </c>
      <c r="J792" s="190"/>
      <c r="K792" s="191">
        <f>ROUND(E792*J792,2)</f>
        <v>0</v>
      </c>
      <c r="L792" s="191">
        <v>21</v>
      </c>
      <c r="M792" s="191">
        <f>G792*(1+L792/100)</f>
        <v>0</v>
      </c>
      <c r="N792" s="191">
        <v>0</v>
      </c>
      <c r="O792" s="191">
        <f>ROUND(E792*N792,2)</f>
        <v>0</v>
      </c>
      <c r="P792" s="191">
        <v>0</v>
      </c>
      <c r="Q792" s="191">
        <f>ROUND(E792*P792,2)</f>
        <v>0</v>
      </c>
      <c r="R792" s="191" t="s">
        <v>771</v>
      </c>
      <c r="S792" s="191" t="s">
        <v>279</v>
      </c>
      <c r="T792" s="192" t="s">
        <v>279</v>
      </c>
      <c r="U792" s="161">
        <v>0.26</v>
      </c>
      <c r="V792" s="161">
        <f>ROUND(E792*U792,2)</f>
        <v>49.07</v>
      </c>
      <c r="W792" s="16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 t="s">
        <v>364</v>
      </c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1" x14ac:dyDescent="0.2">
      <c r="A793" s="170">
        <v>159</v>
      </c>
      <c r="B793" s="171" t="s">
        <v>1427</v>
      </c>
      <c r="C793" s="180" t="s">
        <v>1428</v>
      </c>
      <c r="D793" s="172" t="s">
        <v>363</v>
      </c>
      <c r="E793" s="173">
        <v>2.133</v>
      </c>
      <c r="F793" s="174"/>
      <c r="G793" s="175">
        <f>ROUND(E793*F793,2)</f>
        <v>0</v>
      </c>
      <c r="H793" s="174"/>
      <c r="I793" s="175">
        <f>ROUND(E793*H793,2)</f>
        <v>0</v>
      </c>
      <c r="J793" s="174"/>
      <c r="K793" s="175">
        <f>ROUND(E793*J793,2)</f>
        <v>0</v>
      </c>
      <c r="L793" s="175">
        <v>21</v>
      </c>
      <c r="M793" s="175">
        <f>G793*(1+L793/100)</f>
        <v>0</v>
      </c>
      <c r="N793" s="175">
        <v>0.3</v>
      </c>
      <c r="O793" s="175">
        <f>ROUND(E793*N793,2)</f>
        <v>0.64</v>
      </c>
      <c r="P793" s="175">
        <v>0</v>
      </c>
      <c r="Q793" s="175">
        <f>ROUND(E793*P793,2)</f>
        <v>0</v>
      </c>
      <c r="R793" s="175"/>
      <c r="S793" s="175" t="s">
        <v>310</v>
      </c>
      <c r="T793" s="176" t="s">
        <v>280</v>
      </c>
      <c r="U793" s="161">
        <v>0</v>
      </c>
      <c r="V793" s="161">
        <f>ROUND(E793*U793,2)</f>
        <v>0</v>
      </c>
      <c r="W793" s="16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 t="s">
        <v>364</v>
      </c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">
      <c r="A794" s="158"/>
      <c r="B794" s="159"/>
      <c r="C794" s="193" t="s">
        <v>1429</v>
      </c>
      <c r="D794" s="184"/>
      <c r="E794" s="185">
        <v>2.133</v>
      </c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 t="s">
        <v>374</v>
      </c>
      <c r="AH794" s="151">
        <v>0</v>
      </c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1" x14ac:dyDescent="0.2">
      <c r="A795" s="170">
        <v>160</v>
      </c>
      <c r="B795" s="171" t="s">
        <v>1430</v>
      </c>
      <c r="C795" s="180" t="s">
        <v>1431</v>
      </c>
      <c r="D795" s="172" t="s">
        <v>363</v>
      </c>
      <c r="E795" s="173">
        <v>4.68</v>
      </c>
      <c r="F795" s="174"/>
      <c r="G795" s="175">
        <f>ROUND(E795*F795,2)</f>
        <v>0</v>
      </c>
      <c r="H795" s="174"/>
      <c r="I795" s="175">
        <f>ROUND(E795*H795,2)</f>
        <v>0</v>
      </c>
      <c r="J795" s="174"/>
      <c r="K795" s="175">
        <f>ROUND(E795*J795,2)</f>
        <v>0</v>
      </c>
      <c r="L795" s="175">
        <v>21</v>
      </c>
      <c r="M795" s="175">
        <f>G795*(1+L795/100)</f>
        <v>0</v>
      </c>
      <c r="N795" s="175">
        <v>2.5000000000000001E-2</v>
      </c>
      <c r="O795" s="175">
        <f>ROUND(E795*N795,2)</f>
        <v>0.12</v>
      </c>
      <c r="P795" s="175">
        <v>0</v>
      </c>
      <c r="Q795" s="175">
        <f>ROUND(E795*P795,2)</f>
        <v>0</v>
      </c>
      <c r="R795" s="175"/>
      <c r="S795" s="175" t="s">
        <v>310</v>
      </c>
      <c r="T795" s="176" t="s">
        <v>280</v>
      </c>
      <c r="U795" s="161">
        <v>0</v>
      </c>
      <c r="V795" s="161">
        <f>ROUND(E795*U795,2)</f>
        <v>0</v>
      </c>
      <c r="W795" s="16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 t="s">
        <v>364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1" x14ac:dyDescent="0.2">
      <c r="A796" s="158"/>
      <c r="B796" s="159"/>
      <c r="C796" s="193" t="s">
        <v>1432</v>
      </c>
      <c r="D796" s="184"/>
      <c r="E796" s="185">
        <v>4.68</v>
      </c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 t="s">
        <v>374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">
      <c r="A797" s="186">
        <v>161</v>
      </c>
      <c r="B797" s="187" t="s">
        <v>1433</v>
      </c>
      <c r="C797" s="194" t="s">
        <v>1434</v>
      </c>
      <c r="D797" s="188" t="s">
        <v>462</v>
      </c>
      <c r="E797" s="189">
        <v>32</v>
      </c>
      <c r="F797" s="190"/>
      <c r="G797" s="191">
        <f>ROUND(E797*F797,2)</f>
        <v>0</v>
      </c>
      <c r="H797" s="190"/>
      <c r="I797" s="191">
        <f>ROUND(E797*H797,2)</f>
        <v>0</v>
      </c>
      <c r="J797" s="190"/>
      <c r="K797" s="191">
        <f>ROUND(E797*J797,2)</f>
        <v>0</v>
      </c>
      <c r="L797" s="191">
        <v>21</v>
      </c>
      <c r="M797" s="191">
        <f>G797*(1+L797/100)</f>
        <v>0</v>
      </c>
      <c r="N797" s="191">
        <v>0</v>
      </c>
      <c r="O797" s="191">
        <f>ROUND(E797*N797,2)</f>
        <v>0</v>
      </c>
      <c r="P797" s="191">
        <v>0</v>
      </c>
      <c r="Q797" s="191">
        <f>ROUND(E797*P797,2)</f>
        <v>0</v>
      </c>
      <c r="R797" s="191"/>
      <c r="S797" s="191" t="s">
        <v>310</v>
      </c>
      <c r="T797" s="192" t="s">
        <v>280</v>
      </c>
      <c r="U797" s="161">
        <v>0</v>
      </c>
      <c r="V797" s="161">
        <f>ROUND(E797*U797,2)</f>
        <v>0</v>
      </c>
      <c r="W797" s="16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 t="s">
        <v>364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1" x14ac:dyDescent="0.2">
      <c r="A798" s="186">
        <v>162</v>
      </c>
      <c r="B798" s="187" t="s">
        <v>1435</v>
      </c>
      <c r="C798" s="194" t="s">
        <v>1436</v>
      </c>
      <c r="D798" s="188" t="s">
        <v>498</v>
      </c>
      <c r="E798" s="189">
        <v>15.7</v>
      </c>
      <c r="F798" s="190"/>
      <c r="G798" s="191">
        <f>ROUND(E798*F798,2)</f>
        <v>0</v>
      </c>
      <c r="H798" s="190"/>
      <c r="I798" s="191">
        <f>ROUND(E798*H798,2)</f>
        <v>0</v>
      </c>
      <c r="J798" s="190"/>
      <c r="K798" s="191">
        <f>ROUND(E798*J798,2)</f>
        <v>0</v>
      </c>
      <c r="L798" s="191">
        <v>21</v>
      </c>
      <c r="M798" s="191">
        <f>G798*(1+L798/100)</f>
        <v>0</v>
      </c>
      <c r="N798" s="191">
        <v>0</v>
      </c>
      <c r="O798" s="191">
        <f>ROUND(E798*N798,2)</f>
        <v>0</v>
      </c>
      <c r="P798" s="191">
        <v>0</v>
      </c>
      <c r="Q798" s="191">
        <f>ROUND(E798*P798,2)</f>
        <v>0</v>
      </c>
      <c r="R798" s="191"/>
      <c r="S798" s="191" t="s">
        <v>310</v>
      </c>
      <c r="T798" s="192" t="s">
        <v>280</v>
      </c>
      <c r="U798" s="161">
        <v>0</v>
      </c>
      <c r="V798" s="161">
        <f>ROUND(E798*U798,2)</f>
        <v>0</v>
      </c>
      <c r="W798" s="16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 t="s">
        <v>364</v>
      </c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86">
        <v>163</v>
      </c>
      <c r="B799" s="187" t="s">
        <v>1437</v>
      </c>
      <c r="C799" s="194" t="s">
        <v>1438</v>
      </c>
      <c r="D799" s="188" t="s">
        <v>498</v>
      </c>
      <c r="E799" s="189">
        <v>104</v>
      </c>
      <c r="F799" s="190"/>
      <c r="G799" s="191">
        <f>ROUND(E799*F799,2)</f>
        <v>0</v>
      </c>
      <c r="H799" s="190"/>
      <c r="I799" s="191">
        <f>ROUND(E799*H799,2)</f>
        <v>0</v>
      </c>
      <c r="J799" s="190"/>
      <c r="K799" s="191">
        <f>ROUND(E799*J799,2)</f>
        <v>0</v>
      </c>
      <c r="L799" s="191">
        <v>21</v>
      </c>
      <c r="M799" s="191">
        <f>G799*(1+L799/100)</f>
        <v>0</v>
      </c>
      <c r="N799" s="191">
        <v>0</v>
      </c>
      <c r="O799" s="191">
        <f>ROUND(E799*N799,2)</f>
        <v>0</v>
      </c>
      <c r="P799" s="191">
        <v>0</v>
      </c>
      <c r="Q799" s="191">
        <f>ROUND(E799*P799,2)</f>
        <v>0</v>
      </c>
      <c r="R799" s="191"/>
      <c r="S799" s="191" t="s">
        <v>310</v>
      </c>
      <c r="T799" s="192" t="s">
        <v>280</v>
      </c>
      <c r="U799" s="161">
        <v>0</v>
      </c>
      <c r="V799" s="161">
        <f>ROUND(E799*U799,2)</f>
        <v>0</v>
      </c>
      <c r="W799" s="16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 t="s">
        <v>364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1" x14ac:dyDescent="0.2">
      <c r="A800" s="186">
        <v>164</v>
      </c>
      <c r="B800" s="187" t="s">
        <v>1439</v>
      </c>
      <c r="C800" s="194" t="s">
        <v>1440</v>
      </c>
      <c r="D800" s="188" t="s">
        <v>498</v>
      </c>
      <c r="E800" s="189">
        <v>3.7</v>
      </c>
      <c r="F800" s="190"/>
      <c r="G800" s="191">
        <f>ROUND(E800*F800,2)</f>
        <v>0</v>
      </c>
      <c r="H800" s="190"/>
      <c r="I800" s="191">
        <f>ROUND(E800*H800,2)</f>
        <v>0</v>
      </c>
      <c r="J800" s="190"/>
      <c r="K800" s="191">
        <f>ROUND(E800*J800,2)</f>
        <v>0</v>
      </c>
      <c r="L800" s="191">
        <v>21</v>
      </c>
      <c r="M800" s="191">
        <f>G800*(1+L800/100)</f>
        <v>0</v>
      </c>
      <c r="N800" s="191">
        <v>0</v>
      </c>
      <c r="O800" s="191">
        <f>ROUND(E800*N800,2)</f>
        <v>0</v>
      </c>
      <c r="P800" s="191">
        <v>0</v>
      </c>
      <c r="Q800" s="191">
        <f>ROUND(E800*P800,2)</f>
        <v>0</v>
      </c>
      <c r="R800" s="191"/>
      <c r="S800" s="191" t="s">
        <v>310</v>
      </c>
      <c r="T800" s="192" t="s">
        <v>280</v>
      </c>
      <c r="U800" s="161">
        <v>0</v>
      </c>
      <c r="V800" s="161">
        <f>ROUND(E800*U800,2)</f>
        <v>0</v>
      </c>
      <c r="W800" s="16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 t="s">
        <v>364</v>
      </c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x14ac:dyDescent="0.2">
      <c r="A801" s="164" t="s">
        <v>274</v>
      </c>
      <c r="B801" s="165" t="s">
        <v>168</v>
      </c>
      <c r="C801" s="179" t="s">
        <v>169</v>
      </c>
      <c r="D801" s="166"/>
      <c r="E801" s="167"/>
      <c r="F801" s="168"/>
      <c r="G801" s="168">
        <f>SUMIF(AG802:AG837,"&lt;&gt;NOR",G802:G837)</f>
        <v>0</v>
      </c>
      <c r="H801" s="168"/>
      <c r="I801" s="168">
        <f>SUM(I802:I837)</f>
        <v>0</v>
      </c>
      <c r="J801" s="168"/>
      <c r="K801" s="168">
        <f>SUM(K802:K837)</f>
        <v>0</v>
      </c>
      <c r="L801" s="168"/>
      <c r="M801" s="168">
        <f>SUM(M802:M837)</f>
        <v>0</v>
      </c>
      <c r="N801" s="168"/>
      <c r="O801" s="168">
        <f>SUM(O802:O837)</f>
        <v>352.46</v>
      </c>
      <c r="P801" s="168"/>
      <c r="Q801" s="168">
        <f>SUM(Q802:Q837)</f>
        <v>0</v>
      </c>
      <c r="R801" s="168"/>
      <c r="S801" s="168"/>
      <c r="T801" s="169"/>
      <c r="U801" s="163"/>
      <c r="V801" s="163">
        <f>SUM(V802:V837)</f>
        <v>0</v>
      </c>
      <c r="W801" s="163"/>
      <c r="AG801" t="s">
        <v>275</v>
      </c>
    </row>
    <row r="802" spans="1:60" outlineLevel="1" x14ac:dyDescent="0.2">
      <c r="A802" s="170">
        <v>165</v>
      </c>
      <c r="B802" s="171" t="s">
        <v>1441</v>
      </c>
      <c r="C802" s="180" t="s">
        <v>1442</v>
      </c>
      <c r="D802" s="172" t="s">
        <v>363</v>
      </c>
      <c r="E802" s="173">
        <v>119.625</v>
      </c>
      <c r="F802" s="174"/>
      <c r="G802" s="175">
        <f>ROUND(E802*F802,2)</f>
        <v>0</v>
      </c>
      <c r="H802" s="174"/>
      <c r="I802" s="175">
        <f>ROUND(E802*H802,2)</f>
        <v>0</v>
      </c>
      <c r="J802" s="174"/>
      <c r="K802" s="175">
        <f>ROUND(E802*J802,2)</f>
        <v>0</v>
      </c>
      <c r="L802" s="175">
        <v>21</v>
      </c>
      <c r="M802" s="175">
        <f>G802*(1+L802/100)</f>
        <v>0</v>
      </c>
      <c r="N802" s="175">
        <v>0.08</v>
      </c>
      <c r="O802" s="175">
        <f>ROUND(E802*N802,2)</f>
        <v>9.57</v>
      </c>
      <c r="P802" s="175">
        <v>0</v>
      </c>
      <c r="Q802" s="175">
        <f>ROUND(E802*P802,2)</f>
        <v>0</v>
      </c>
      <c r="R802" s="175"/>
      <c r="S802" s="175" t="s">
        <v>310</v>
      </c>
      <c r="T802" s="176" t="s">
        <v>280</v>
      </c>
      <c r="U802" s="161">
        <v>0</v>
      </c>
      <c r="V802" s="161">
        <f>ROUND(E802*U802,2)</f>
        <v>0</v>
      </c>
      <c r="W802" s="16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 t="s">
        <v>364</v>
      </c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1" x14ac:dyDescent="0.2">
      <c r="A803" s="158"/>
      <c r="B803" s="159"/>
      <c r="C803" s="193" t="s">
        <v>1443</v>
      </c>
      <c r="D803" s="184"/>
      <c r="E803" s="185">
        <v>43.875</v>
      </c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 t="s">
        <v>374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1" x14ac:dyDescent="0.2">
      <c r="A804" s="158"/>
      <c r="B804" s="159"/>
      <c r="C804" s="193" t="s">
        <v>1444</v>
      </c>
      <c r="D804" s="184"/>
      <c r="E804" s="185">
        <v>64.875</v>
      </c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 t="s">
        <v>374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1" x14ac:dyDescent="0.2">
      <c r="A805" s="158"/>
      <c r="B805" s="159"/>
      <c r="C805" s="193" t="s">
        <v>1445</v>
      </c>
      <c r="D805" s="184"/>
      <c r="E805" s="185">
        <v>10.875</v>
      </c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 t="s">
        <v>374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">
      <c r="A806" s="170">
        <v>166</v>
      </c>
      <c r="B806" s="171" t="s">
        <v>1446</v>
      </c>
      <c r="C806" s="180" t="s">
        <v>1447</v>
      </c>
      <c r="D806" s="172" t="s">
        <v>363</v>
      </c>
      <c r="E806" s="173">
        <v>119.625</v>
      </c>
      <c r="F806" s="174"/>
      <c r="G806" s="175">
        <f>ROUND(E806*F806,2)</f>
        <v>0</v>
      </c>
      <c r="H806" s="174"/>
      <c r="I806" s="175">
        <f>ROUND(E806*H806,2)</f>
        <v>0</v>
      </c>
      <c r="J806" s="174"/>
      <c r="K806" s="175">
        <f>ROUND(E806*J806,2)</f>
        <v>0</v>
      </c>
      <c r="L806" s="175">
        <v>21</v>
      </c>
      <c r="M806" s="175">
        <f>G806*(1+L806/100)</f>
        <v>0</v>
      </c>
      <c r="N806" s="175">
        <v>0.01</v>
      </c>
      <c r="O806" s="175">
        <f>ROUND(E806*N806,2)</f>
        <v>1.2</v>
      </c>
      <c r="P806" s="175">
        <v>0</v>
      </c>
      <c r="Q806" s="175">
        <f>ROUND(E806*P806,2)</f>
        <v>0</v>
      </c>
      <c r="R806" s="175"/>
      <c r="S806" s="175" t="s">
        <v>310</v>
      </c>
      <c r="T806" s="176" t="s">
        <v>280</v>
      </c>
      <c r="U806" s="161">
        <v>0</v>
      </c>
      <c r="V806" s="161">
        <f>ROUND(E806*U806,2)</f>
        <v>0</v>
      </c>
      <c r="W806" s="16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 t="s">
        <v>364</v>
      </c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1" x14ac:dyDescent="0.2">
      <c r="A807" s="158"/>
      <c r="B807" s="159"/>
      <c r="C807" s="193" t="s">
        <v>1443</v>
      </c>
      <c r="D807" s="184"/>
      <c r="E807" s="185">
        <v>43.875</v>
      </c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 t="s">
        <v>374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1" x14ac:dyDescent="0.2">
      <c r="A808" s="158"/>
      <c r="B808" s="159"/>
      <c r="C808" s="193" t="s">
        <v>1444</v>
      </c>
      <c r="D808" s="184"/>
      <c r="E808" s="185">
        <v>64.875</v>
      </c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 t="s">
        <v>374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1" x14ac:dyDescent="0.2">
      <c r="A809" s="158"/>
      <c r="B809" s="159"/>
      <c r="C809" s="193" t="s">
        <v>1445</v>
      </c>
      <c r="D809" s="184"/>
      <c r="E809" s="185">
        <v>10.875</v>
      </c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 t="s">
        <v>374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ht="22.5" outlineLevel="1" x14ac:dyDescent="0.2">
      <c r="A810" s="170">
        <v>167</v>
      </c>
      <c r="B810" s="171" t="s">
        <v>1448</v>
      </c>
      <c r="C810" s="180" t="s">
        <v>1449</v>
      </c>
      <c r="D810" s="172" t="s">
        <v>363</v>
      </c>
      <c r="E810" s="173">
        <v>63.524999999999999</v>
      </c>
      <c r="F810" s="174"/>
      <c r="G810" s="175">
        <f>ROUND(E810*F810,2)</f>
        <v>0</v>
      </c>
      <c r="H810" s="174"/>
      <c r="I810" s="175">
        <f>ROUND(E810*H810,2)</f>
        <v>0</v>
      </c>
      <c r="J810" s="174"/>
      <c r="K810" s="175">
        <f>ROUND(E810*J810,2)</f>
        <v>0</v>
      </c>
      <c r="L810" s="175">
        <v>21</v>
      </c>
      <c r="M810" s="175">
        <f>G810*(1+L810/100)</f>
        <v>0</v>
      </c>
      <c r="N810" s="175">
        <v>0.1</v>
      </c>
      <c r="O810" s="175">
        <f>ROUND(E810*N810,2)</f>
        <v>6.35</v>
      </c>
      <c r="P810" s="175">
        <v>0</v>
      </c>
      <c r="Q810" s="175">
        <f>ROUND(E810*P810,2)</f>
        <v>0</v>
      </c>
      <c r="R810" s="175"/>
      <c r="S810" s="175" t="s">
        <v>310</v>
      </c>
      <c r="T810" s="176" t="s">
        <v>280</v>
      </c>
      <c r="U810" s="161">
        <v>0</v>
      </c>
      <c r="V810" s="161">
        <f>ROUND(E810*U810,2)</f>
        <v>0</v>
      </c>
      <c r="W810" s="16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 t="s">
        <v>364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">
      <c r="A811" s="158"/>
      <c r="B811" s="159"/>
      <c r="C811" s="193" t="s">
        <v>1450</v>
      </c>
      <c r="D811" s="184"/>
      <c r="E811" s="185">
        <v>57.75</v>
      </c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 t="s">
        <v>374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1" x14ac:dyDescent="0.2">
      <c r="A812" s="158"/>
      <c r="B812" s="159"/>
      <c r="C812" s="193" t="s">
        <v>1451</v>
      </c>
      <c r="D812" s="184"/>
      <c r="E812" s="185">
        <v>5.7750000000000004</v>
      </c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 t="s">
        <v>374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1" x14ac:dyDescent="0.2">
      <c r="A813" s="170">
        <v>168</v>
      </c>
      <c r="B813" s="171" t="s">
        <v>1452</v>
      </c>
      <c r="C813" s="180" t="s">
        <v>1453</v>
      </c>
      <c r="D813" s="172" t="s">
        <v>471</v>
      </c>
      <c r="E813" s="173">
        <v>137.44319999999999</v>
      </c>
      <c r="F813" s="174"/>
      <c r="G813" s="175">
        <f>ROUND(E813*F813,2)</f>
        <v>0</v>
      </c>
      <c r="H813" s="174"/>
      <c r="I813" s="175">
        <f>ROUND(E813*H813,2)</f>
        <v>0</v>
      </c>
      <c r="J813" s="174"/>
      <c r="K813" s="175">
        <f>ROUND(E813*J813,2)</f>
        <v>0</v>
      </c>
      <c r="L813" s="175">
        <v>21</v>
      </c>
      <c r="M813" s="175">
        <f>G813*(1+L813/100)</f>
        <v>0</v>
      </c>
      <c r="N813" s="175">
        <v>1.65</v>
      </c>
      <c r="O813" s="175">
        <f>ROUND(E813*N813,2)</f>
        <v>226.78</v>
      </c>
      <c r="P813" s="175">
        <v>0</v>
      </c>
      <c r="Q813" s="175">
        <f>ROUND(E813*P813,2)</f>
        <v>0</v>
      </c>
      <c r="R813" s="175"/>
      <c r="S813" s="175" t="s">
        <v>310</v>
      </c>
      <c r="T813" s="176" t="s">
        <v>280</v>
      </c>
      <c r="U813" s="161">
        <v>0</v>
      </c>
      <c r="V813" s="161">
        <f>ROUND(E813*U813,2)</f>
        <v>0</v>
      </c>
      <c r="W813" s="16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 t="s">
        <v>364</v>
      </c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1" x14ac:dyDescent="0.2">
      <c r="A814" s="158"/>
      <c r="B814" s="159"/>
      <c r="C814" s="193" t="s">
        <v>1454</v>
      </c>
      <c r="D814" s="184"/>
      <c r="E814" s="185">
        <v>137.44319999999999</v>
      </c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 t="s">
        <v>374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">
      <c r="A815" s="170">
        <v>169</v>
      </c>
      <c r="B815" s="171" t="s">
        <v>1455</v>
      </c>
      <c r="C815" s="180" t="s">
        <v>1456</v>
      </c>
      <c r="D815" s="172" t="s">
        <v>471</v>
      </c>
      <c r="E815" s="173">
        <v>26.525590000000001</v>
      </c>
      <c r="F815" s="174"/>
      <c r="G815" s="175">
        <f>ROUND(E815*F815,2)</f>
        <v>0</v>
      </c>
      <c r="H815" s="174"/>
      <c r="I815" s="175">
        <f>ROUND(E815*H815,2)</f>
        <v>0</v>
      </c>
      <c r="J815" s="174"/>
      <c r="K815" s="175">
        <f>ROUND(E815*J815,2)</f>
        <v>0</v>
      </c>
      <c r="L815" s="175">
        <v>21</v>
      </c>
      <c r="M815" s="175">
        <f>G815*(1+L815/100)</f>
        <v>0</v>
      </c>
      <c r="N815" s="175">
        <v>2.1</v>
      </c>
      <c r="O815" s="175">
        <f>ROUND(E815*N815,2)</f>
        <v>55.7</v>
      </c>
      <c r="P815" s="175">
        <v>0</v>
      </c>
      <c r="Q815" s="175">
        <f>ROUND(E815*P815,2)</f>
        <v>0</v>
      </c>
      <c r="R815" s="175"/>
      <c r="S815" s="175" t="s">
        <v>310</v>
      </c>
      <c r="T815" s="176" t="s">
        <v>280</v>
      </c>
      <c r="U815" s="161">
        <v>0</v>
      </c>
      <c r="V815" s="161">
        <f>ROUND(E815*U815,2)</f>
        <v>0</v>
      </c>
      <c r="W815" s="16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 t="s">
        <v>364</v>
      </c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1" x14ac:dyDescent="0.2">
      <c r="A816" s="158"/>
      <c r="B816" s="159"/>
      <c r="C816" s="193" t="s">
        <v>1457</v>
      </c>
      <c r="D816" s="184"/>
      <c r="E816" s="185">
        <v>23.837289999999999</v>
      </c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 t="s">
        <v>374</v>
      </c>
      <c r="AH816" s="151">
        <v>0</v>
      </c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">
      <c r="A817" s="158"/>
      <c r="B817" s="159"/>
      <c r="C817" s="193" t="s">
        <v>1458</v>
      </c>
      <c r="D817" s="184"/>
      <c r="E817" s="185">
        <v>2.6882999999999999</v>
      </c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 t="s">
        <v>374</v>
      </c>
      <c r="AH817" s="151">
        <v>0</v>
      </c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1" x14ac:dyDescent="0.2">
      <c r="A818" s="170">
        <v>170</v>
      </c>
      <c r="B818" s="171" t="s">
        <v>1459</v>
      </c>
      <c r="C818" s="180" t="s">
        <v>1460</v>
      </c>
      <c r="D818" s="172" t="s">
        <v>471</v>
      </c>
      <c r="E818" s="173">
        <v>22.711500000000001</v>
      </c>
      <c r="F818" s="174"/>
      <c r="G818" s="175">
        <f>ROUND(E818*F818,2)</f>
        <v>0</v>
      </c>
      <c r="H818" s="174"/>
      <c r="I818" s="175">
        <f>ROUND(E818*H818,2)</f>
        <v>0</v>
      </c>
      <c r="J818" s="174"/>
      <c r="K818" s="175">
        <f>ROUND(E818*J818,2)</f>
        <v>0</v>
      </c>
      <c r="L818" s="175">
        <v>21</v>
      </c>
      <c r="M818" s="175">
        <f>G818*(1+L818/100)</f>
        <v>0</v>
      </c>
      <c r="N818" s="175">
        <v>2.1</v>
      </c>
      <c r="O818" s="175">
        <f>ROUND(E818*N818,2)</f>
        <v>47.69</v>
      </c>
      <c r="P818" s="175">
        <v>0</v>
      </c>
      <c r="Q818" s="175">
        <f>ROUND(E818*P818,2)</f>
        <v>0</v>
      </c>
      <c r="R818" s="175"/>
      <c r="S818" s="175" t="s">
        <v>310</v>
      </c>
      <c r="T818" s="176" t="s">
        <v>280</v>
      </c>
      <c r="U818" s="161">
        <v>0</v>
      </c>
      <c r="V818" s="161">
        <f>ROUND(E818*U818,2)</f>
        <v>0</v>
      </c>
      <c r="W818" s="16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 t="s">
        <v>364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1" x14ac:dyDescent="0.2">
      <c r="A819" s="158"/>
      <c r="B819" s="159"/>
      <c r="C819" s="193" t="s">
        <v>1461</v>
      </c>
      <c r="D819" s="184"/>
      <c r="E819" s="185">
        <v>22.711500000000001</v>
      </c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 t="s">
        <v>374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">
      <c r="A820" s="170">
        <v>171</v>
      </c>
      <c r="B820" s="171" t="s">
        <v>1462</v>
      </c>
      <c r="C820" s="180" t="s">
        <v>1463</v>
      </c>
      <c r="D820" s="172" t="s">
        <v>471</v>
      </c>
      <c r="E820" s="173">
        <v>1.56169</v>
      </c>
      <c r="F820" s="174"/>
      <c r="G820" s="175">
        <f>ROUND(E820*F820,2)</f>
        <v>0</v>
      </c>
      <c r="H820" s="174"/>
      <c r="I820" s="175">
        <f>ROUND(E820*H820,2)</f>
        <v>0</v>
      </c>
      <c r="J820" s="174"/>
      <c r="K820" s="175">
        <f>ROUND(E820*J820,2)</f>
        <v>0</v>
      </c>
      <c r="L820" s="175">
        <v>21</v>
      </c>
      <c r="M820" s="175">
        <f>G820*(1+L820/100)</f>
        <v>0</v>
      </c>
      <c r="N820" s="175">
        <v>2.1</v>
      </c>
      <c r="O820" s="175">
        <f>ROUND(E820*N820,2)</f>
        <v>3.28</v>
      </c>
      <c r="P820" s="175">
        <v>0</v>
      </c>
      <c r="Q820" s="175">
        <f>ROUND(E820*P820,2)</f>
        <v>0</v>
      </c>
      <c r="R820" s="175"/>
      <c r="S820" s="175" t="s">
        <v>310</v>
      </c>
      <c r="T820" s="176" t="s">
        <v>280</v>
      </c>
      <c r="U820" s="161">
        <v>0</v>
      </c>
      <c r="V820" s="161">
        <f>ROUND(E820*U820,2)</f>
        <v>0</v>
      </c>
      <c r="W820" s="16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 t="s">
        <v>364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1" x14ac:dyDescent="0.2">
      <c r="A821" s="158"/>
      <c r="B821" s="159"/>
      <c r="C821" s="193" t="s">
        <v>1464</v>
      </c>
      <c r="D821" s="184"/>
      <c r="E821" s="185">
        <v>1.56169</v>
      </c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 t="s">
        <v>374</v>
      </c>
      <c r="AH821" s="151">
        <v>0</v>
      </c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ht="33.75" outlineLevel="1" x14ac:dyDescent="0.2">
      <c r="A822" s="170">
        <v>172</v>
      </c>
      <c r="B822" s="171" t="s">
        <v>1465</v>
      </c>
      <c r="C822" s="180" t="s">
        <v>1466</v>
      </c>
      <c r="D822" s="172" t="s">
        <v>363</v>
      </c>
      <c r="E822" s="173">
        <v>94.588999999999999</v>
      </c>
      <c r="F822" s="174"/>
      <c r="G822" s="175">
        <f>ROUND(E822*F822,2)</f>
        <v>0</v>
      </c>
      <c r="H822" s="174"/>
      <c r="I822" s="175">
        <f>ROUND(E822*H822,2)</f>
        <v>0</v>
      </c>
      <c r="J822" s="174"/>
      <c r="K822" s="175">
        <f>ROUND(E822*J822,2)</f>
        <v>0</v>
      </c>
      <c r="L822" s="175">
        <v>21</v>
      </c>
      <c r="M822" s="175">
        <f>G822*(1+L822/100)</f>
        <v>0</v>
      </c>
      <c r="N822" s="175">
        <v>0.02</v>
      </c>
      <c r="O822" s="175">
        <f>ROUND(E822*N822,2)</f>
        <v>1.89</v>
      </c>
      <c r="P822" s="175">
        <v>0</v>
      </c>
      <c r="Q822" s="175">
        <f>ROUND(E822*P822,2)</f>
        <v>0</v>
      </c>
      <c r="R822" s="175"/>
      <c r="S822" s="175" t="s">
        <v>310</v>
      </c>
      <c r="T822" s="176" t="s">
        <v>280</v>
      </c>
      <c r="U822" s="161">
        <v>0</v>
      </c>
      <c r="V822" s="161">
        <f>ROUND(E822*U822,2)</f>
        <v>0</v>
      </c>
      <c r="W822" s="16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 t="s">
        <v>364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1" x14ac:dyDescent="0.2">
      <c r="A823" s="158"/>
      <c r="B823" s="159"/>
      <c r="C823" s="193" t="s">
        <v>1467</v>
      </c>
      <c r="D823" s="184"/>
      <c r="E823" s="185">
        <v>69.3</v>
      </c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 t="s">
        <v>374</v>
      </c>
      <c r="AH823" s="151">
        <v>0</v>
      </c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1" x14ac:dyDescent="0.2">
      <c r="A824" s="158"/>
      <c r="B824" s="159"/>
      <c r="C824" s="193" t="s">
        <v>1468</v>
      </c>
      <c r="D824" s="184"/>
      <c r="E824" s="185">
        <v>21.295999999999999</v>
      </c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 t="s">
        <v>374</v>
      </c>
      <c r="AH824" s="151">
        <v>0</v>
      </c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1" x14ac:dyDescent="0.2">
      <c r="A825" s="158"/>
      <c r="B825" s="159"/>
      <c r="C825" s="193" t="s">
        <v>1469</v>
      </c>
      <c r="D825" s="184"/>
      <c r="E825" s="185">
        <v>3.9929999999999999</v>
      </c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 t="s">
        <v>374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">
      <c r="A826" s="170">
        <v>173</v>
      </c>
      <c r="B826" s="171" t="s">
        <v>1470</v>
      </c>
      <c r="C826" s="180" t="s">
        <v>1471</v>
      </c>
      <c r="D826" s="172" t="s">
        <v>498</v>
      </c>
      <c r="E826" s="173">
        <v>10.89</v>
      </c>
      <c r="F826" s="174"/>
      <c r="G826" s="175">
        <f>ROUND(E826*F826,2)</f>
        <v>0</v>
      </c>
      <c r="H826" s="174"/>
      <c r="I826" s="175">
        <f>ROUND(E826*H826,2)</f>
        <v>0</v>
      </c>
      <c r="J826" s="174"/>
      <c r="K826" s="175">
        <f>ROUND(E826*J826,2)</f>
        <v>0</v>
      </c>
      <c r="L826" s="175">
        <v>21</v>
      </c>
      <c r="M826" s="175">
        <f>G826*(1+L826/100)</f>
        <v>0</v>
      </c>
      <c r="N826" s="175">
        <v>0</v>
      </c>
      <c r="O826" s="175">
        <f>ROUND(E826*N826,2)</f>
        <v>0</v>
      </c>
      <c r="P826" s="175">
        <v>0</v>
      </c>
      <c r="Q826" s="175">
        <f>ROUND(E826*P826,2)</f>
        <v>0</v>
      </c>
      <c r="R826" s="175"/>
      <c r="S826" s="175" t="s">
        <v>310</v>
      </c>
      <c r="T826" s="176" t="s">
        <v>280</v>
      </c>
      <c r="U826" s="161">
        <v>0</v>
      </c>
      <c r="V826" s="161">
        <f>ROUND(E826*U826,2)</f>
        <v>0</v>
      </c>
      <c r="W826" s="16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 t="s">
        <v>364</v>
      </c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58"/>
      <c r="B827" s="159"/>
      <c r="C827" s="193" t="s">
        <v>1472</v>
      </c>
      <c r="D827" s="184"/>
      <c r="E827" s="185">
        <v>10.89</v>
      </c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 t="s">
        <v>374</v>
      </c>
      <c r="AH827" s="151">
        <v>0</v>
      </c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">
      <c r="A828" s="170">
        <v>174</v>
      </c>
      <c r="B828" s="171" t="s">
        <v>1473</v>
      </c>
      <c r="C828" s="180" t="s">
        <v>1474</v>
      </c>
      <c r="D828" s="172" t="s">
        <v>498</v>
      </c>
      <c r="E828" s="173">
        <v>196.79</v>
      </c>
      <c r="F828" s="174"/>
      <c r="G828" s="175">
        <f>ROUND(E828*F828,2)</f>
        <v>0</v>
      </c>
      <c r="H828" s="174"/>
      <c r="I828" s="175">
        <f>ROUND(E828*H828,2)</f>
        <v>0</v>
      </c>
      <c r="J828" s="174"/>
      <c r="K828" s="175">
        <f>ROUND(E828*J828,2)</f>
        <v>0</v>
      </c>
      <c r="L828" s="175">
        <v>21</v>
      </c>
      <c r="M828" s="175">
        <f>G828*(1+L828/100)</f>
        <v>0</v>
      </c>
      <c r="N828" s="175">
        <v>0</v>
      </c>
      <c r="O828" s="175">
        <f>ROUND(E828*N828,2)</f>
        <v>0</v>
      </c>
      <c r="P828" s="175">
        <v>0</v>
      </c>
      <c r="Q828" s="175">
        <f>ROUND(E828*P828,2)</f>
        <v>0</v>
      </c>
      <c r="R828" s="175"/>
      <c r="S828" s="175" t="s">
        <v>310</v>
      </c>
      <c r="T828" s="176" t="s">
        <v>280</v>
      </c>
      <c r="U828" s="161">
        <v>0</v>
      </c>
      <c r="V828" s="161">
        <f>ROUND(E828*U828,2)</f>
        <v>0</v>
      </c>
      <c r="W828" s="16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 t="s">
        <v>364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1" x14ac:dyDescent="0.2">
      <c r="A829" s="158"/>
      <c r="B829" s="159"/>
      <c r="C829" s="193" t="s">
        <v>1475</v>
      </c>
      <c r="D829" s="184"/>
      <c r="E829" s="185">
        <v>100.9</v>
      </c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 t="s">
        <v>374</v>
      </c>
      <c r="AH829" s="151">
        <v>0</v>
      </c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">
      <c r="A830" s="158"/>
      <c r="B830" s="159"/>
      <c r="C830" s="193" t="s">
        <v>1476</v>
      </c>
      <c r="D830" s="184"/>
      <c r="E830" s="185">
        <v>78</v>
      </c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 t="s">
        <v>374</v>
      </c>
      <c r="AH830" s="151">
        <v>0</v>
      </c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1" x14ac:dyDescent="0.2">
      <c r="A831" s="158"/>
      <c r="B831" s="159"/>
      <c r="C831" s="193" t="s">
        <v>1477</v>
      </c>
      <c r="D831" s="184"/>
      <c r="E831" s="185">
        <v>17.89</v>
      </c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 t="s">
        <v>374</v>
      </c>
      <c r="AH831" s="151">
        <v>0</v>
      </c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1" x14ac:dyDescent="0.2">
      <c r="A832" s="170">
        <v>175</v>
      </c>
      <c r="B832" s="171" t="s">
        <v>1478</v>
      </c>
      <c r="C832" s="180" t="s">
        <v>1479</v>
      </c>
      <c r="D832" s="172" t="s">
        <v>498</v>
      </c>
      <c r="E832" s="173">
        <v>2.64</v>
      </c>
      <c r="F832" s="174"/>
      <c r="G832" s="175">
        <f>ROUND(E832*F832,2)</f>
        <v>0</v>
      </c>
      <c r="H832" s="174"/>
      <c r="I832" s="175">
        <f>ROUND(E832*H832,2)</f>
        <v>0</v>
      </c>
      <c r="J832" s="174"/>
      <c r="K832" s="175">
        <f>ROUND(E832*J832,2)</f>
        <v>0</v>
      </c>
      <c r="L832" s="175">
        <v>21</v>
      </c>
      <c r="M832" s="175">
        <f>G832*(1+L832/100)</f>
        <v>0</v>
      </c>
      <c r="N832" s="175">
        <v>0</v>
      </c>
      <c r="O832" s="175">
        <f>ROUND(E832*N832,2)</f>
        <v>0</v>
      </c>
      <c r="P832" s="175">
        <v>0</v>
      </c>
      <c r="Q832" s="175">
        <f>ROUND(E832*P832,2)</f>
        <v>0</v>
      </c>
      <c r="R832" s="175"/>
      <c r="S832" s="175" t="s">
        <v>310</v>
      </c>
      <c r="T832" s="176" t="s">
        <v>280</v>
      </c>
      <c r="U832" s="161">
        <v>0</v>
      </c>
      <c r="V832" s="161">
        <f>ROUND(E832*U832,2)</f>
        <v>0</v>
      </c>
      <c r="W832" s="16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 t="s">
        <v>364</v>
      </c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1" x14ac:dyDescent="0.2">
      <c r="A833" s="158"/>
      <c r="B833" s="159"/>
      <c r="C833" s="193" t="s">
        <v>1480</v>
      </c>
      <c r="D833" s="184"/>
      <c r="E833" s="185">
        <v>2.4</v>
      </c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 t="s">
        <v>374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58"/>
      <c r="B834" s="159"/>
      <c r="C834" s="193" t="s">
        <v>1481</v>
      </c>
      <c r="D834" s="184"/>
      <c r="E834" s="185">
        <v>0.24</v>
      </c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 t="s">
        <v>374</v>
      </c>
      <c r="AH834" s="151">
        <v>0</v>
      </c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ht="22.5" outlineLevel="1" x14ac:dyDescent="0.2">
      <c r="A835" s="170">
        <v>176</v>
      </c>
      <c r="B835" s="171" t="s">
        <v>1482</v>
      </c>
      <c r="C835" s="180" t="s">
        <v>1483</v>
      </c>
      <c r="D835" s="172" t="s">
        <v>498</v>
      </c>
      <c r="E835" s="173">
        <v>430.65</v>
      </c>
      <c r="F835" s="174"/>
      <c r="G835" s="175">
        <f>ROUND(E835*F835,2)</f>
        <v>0</v>
      </c>
      <c r="H835" s="174"/>
      <c r="I835" s="175">
        <f>ROUND(E835*H835,2)</f>
        <v>0</v>
      </c>
      <c r="J835" s="174"/>
      <c r="K835" s="175">
        <f>ROUND(E835*J835,2)</f>
        <v>0</v>
      </c>
      <c r="L835" s="175">
        <v>21</v>
      </c>
      <c r="M835" s="175">
        <f>G835*(1+L835/100)</f>
        <v>0</v>
      </c>
      <c r="N835" s="175">
        <v>0</v>
      </c>
      <c r="O835" s="175">
        <f>ROUND(E835*N835,2)</f>
        <v>0</v>
      </c>
      <c r="P835" s="175">
        <v>0</v>
      </c>
      <c r="Q835" s="175">
        <f>ROUND(E835*P835,2)</f>
        <v>0</v>
      </c>
      <c r="R835" s="175"/>
      <c r="S835" s="175" t="s">
        <v>310</v>
      </c>
      <c r="T835" s="176" t="s">
        <v>280</v>
      </c>
      <c r="U835" s="161">
        <v>0</v>
      </c>
      <c r="V835" s="161">
        <f>ROUND(E835*U835,2)</f>
        <v>0</v>
      </c>
      <c r="W835" s="16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 t="s">
        <v>364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">
      <c r="A836" s="158"/>
      <c r="B836" s="159"/>
      <c r="C836" s="193" t="s">
        <v>1484</v>
      </c>
      <c r="D836" s="184"/>
      <c r="E836" s="185">
        <v>391.5</v>
      </c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 t="s">
        <v>374</v>
      </c>
      <c r="AH836" s="151">
        <v>0</v>
      </c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1" x14ac:dyDescent="0.2">
      <c r="A837" s="158"/>
      <c r="B837" s="159"/>
      <c r="C837" s="193" t="s">
        <v>1485</v>
      </c>
      <c r="D837" s="184"/>
      <c r="E837" s="185">
        <v>39.15</v>
      </c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 t="s">
        <v>374</v>
      </c>
      <c r="AH837" s="151">
        <v>0</v>
      </c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x14ac:dyDescent="0.2">
      <c r="A838" s="164" t="s">
        <v>274</v>
      </c>
      <c r="B838" s="165" t="s">
        <v>174</v>
      </c>
      <c r="C838" s="179" t="s">
        <v>175</v>
      </c>
      <c r="D838" s="166"/>
      <c r="E838" s="167"/>
      <c r="F838" s="168"/>
      <c r="G838" s="168">
        <f>SUMIF(AG839:AG1135,"&lt;&gt;NOR",G839:G1135)</f>
        <v>0</v>
      </c>
      <c r="H838" s="168"/>
      <c r="I838" s="168">
        <f>SUM(I839:I1135)</f>
        <v>0</v>
      </c>
      <c r="J838" s="168"/>
      <c r="K838" s="168">
        <f>SUM(K839:K1135)</f>
        <v>0</v>
      </c>
      <c r="L838" s="168"/>
      <c r="M838" s="168">
        <f>SUM(M839:M1135)</f>
        <v>0</v>
      </c>
      <c r="N838" s="168"/>
      <c r="O838" s="168">
        <f>SUM(O839:O1135)</f>
        <v>1812.56</v>
      </c>
      <c r="P838" s="168"/>
      <c r="Q838" s="168">
        <f>SUM(Q839:Q1135)</f>
        <v>0</v>
      </c>
      <c r="R838" s="168"/>
      <c r="S838" s="168"/>
      <c r="T838" s="169"/>
      <c r="U838" s="163"/>
      <c r="V838" s="163">
        <f>SUM(V839:V1135)</f>
        <v>1928.4999999999998</v>
      </c>
      <c r="W838" s="163"/>
      <c r="AG838" t="s">
        <v>275</v>
      </c>
    </row>
    <row r="839" spans="1:60" outlineLevel="1" x14ac:dyDescent="0.2">
      <c r="A839" s="170">
        <v>177</v>
      </c>
      <c r="B839" s="171" t="s">
        <v>1486</v>
      </c>
      <c r="C839" s="180" t="s">
        <v>1487</v>
      </c>
      <c r="D839" s="172" t="s">
        <v>363</v>
      </c>
      <c r="E839" s="173">
        <v>1380.2850000000001</v>
      </c>
      <c r="F839" s="174"/>
      <c r="G839" s="175">
        <f>ROUND(E839*F839,2)</f>
        <v>0</v>
      </c>
      <c r="H839" s="174"/>
      <c r="I839" s="175">
        <f>ROUND(E839*H839,2)</f>
        <v>0</v>
      </c>
      <c r="J839" s="174"/>
      <c r="K839" s="175">
        <f>ROUND(E839*J839,2)</f>
        <v>0</v>
      </c>
      <c r="L839" s="175">
        <v>21</v>
      </c>
      <c r="M839" s="175">
        <f>G839*(1+L839/100)</f>
        <v>0</v>
      </c>
      <c r="N839" s="175">
        <v>4.0000000000000003E-5</v>
      </c>
      <c r="O839" s="175">
        <f>ROUND(E839*N839,2)</f>
        <v>0.06</v>
      </c>
      <c r="P839" s="175">
        <v>0</v>
      </c>
      <c r="Q839" s="175">
        <f>ROUND(E839*P839,2)</f>
        <v>0</v>
      </c>
      <c r="R839" s="175" t="s">
        <v>771</v>
      </c>
      <c r="S839" s="175" t="s">
        <v>279</v>
      </c>
      <c r="T839" s="176" t="s">
        <v>279</v>
      </c>
      <c r="U839" s="161">
        <v>7.8E-2</v>
      </c>
      <c r="V839" s="161">
        <f>ROUND(E839*U839,2)</f>
        <v>107.66</v>
      </c>
      <c r="W839" s="16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 t="s">
        <v>364</v>
      </c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ht="22.5" outlineLevel="1" x14ac:dyDescent="0.2">
      <c r="A840" s="158"/>
      <c r="B840" s="159"/>
      <c r="C840" s="257" t="s">
        <v>1488</v>
      </c>
      <c r="D840" s="258"/>
      <c r="E840" s="258"/>
      <c r="F840" s="258"/>
      <c r="G840" s="258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 t="s">
        <v>372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77" t="str">
        <f>C840</f>
        <v>které se zřizují před úpravami povrchu, a obalení osazených dveřních zárubní před znečištěním při úpravách povrchu nástřikem plastických maltovin včetně pozdějšího odkrytí,</v>
      </c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58"/>
      <c r="B841" s="159"/>
      <c r="C841" s="193" t="s">
        <v>1489</v>
      </c>
      <c r="D841" s="184"/>
      <c r="E841" s="185">
        <v>1303.56</v>
      </c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 t="s">
        <v>374</v>
      </c>
      <c r="AH841" s="151">
        <v>0</v>
      </c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1" x14ac:dyDescent="0.2">
      <c r="A842" s="158"/>
      <c r="B842" s="159"/>
      <c r="C842" s="193" t="s">
        <v>1490</v>
      </c>
      <c r="D842" s="184"/>
      <c r="E842" s="185">
        <v>76.724999999999994</v>
      </c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 t="s">
        <v>374</v>
      </c>
      <c r="AH842" s="151">
        <v>0</v>
      </c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1" x14ac:dyDescent="0.2">
      <c r="A843" s="170">
        <v>178</v>
      </c>
      <c r="B843" s="171" t="s">
        <v>1491</v>
      </c>
      <c r="C843" s="180" t="s">
        <v>1492</v>
      </c>
      <c r="D843" s="172" t="s">
        <v>363</v>
      </c>
      <c r="E843" s="173">
        <v>91.98</v>
      </c>
      <c r="F843" s="174"/>
      <c r="G843" s="175">
        <f>ROUND(E843*F843,2)</f>
        <v>0</v>
      </c>
      <c r="H843" s="174"/>
      <c r="I843" s="175">
        <f>ROUND(E843*H843,2)</f>
        <v>0</v>
      </c>
      <c r="J843" s="174"/>
      <c r="K843" s="175">
        <f>ROUND(E843*J843,2)</f>
        <v>0</v>
      </c>
      <c r="L843" s="175">
        <v>21</v>
      </c>
      <c r="M843" s="175">
        <f>G843*(1+L843/100)</f>
        <v>0</v>
      </c>
      <c r="N843" s="175">
        <v>5.1229999999999998E-2</v>
      </c>
      <c r="O843" s="175">
        <f>ROUND(E843*N843,2)</f>
        <v>4.71</v>
      </c>
      <c r="P843" s="175">
        <v>0</v>
      </c>
      <c r="Q843" s="175">
        <f>ROUND(E843*P843,2)</f>
        <v>0</v>
      </c>
      <c r="R843" s="175" t="s">
        <v>771</v>
      </c>
      <c r="S843" s="175" t="s">
        <v>279</v>
      </c>
      <c r="T843" s="176" t="s">
        <v>279</v>
      </c>
      <c r="U843" s="161">
        <v>0.97299999999999998</v>
      </c>
      <c r="V843" s="161">
        <f>ROUND(E843*U843,2)</f>
        <v>89.5</v>
      </c>
      <c r="W843" s="16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 t="s">
        <v>364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1" x14ac:dyDescent="0.2">
      <c r="A844" s="158"/>
      <c r="B844" s="159"/>
      <c r="C844" s="257" t="s">
        <v>1409</v>
      </c>
      <c r="D844" s="258"/>
      <c r="E844" s="258"/>
      <c r="F844" s="258"/>
      <c r="G844" s="258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 t="s">
        <v>372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">
      <c r="A845" s="158"/>
      <c r="B845" s="159"/>
      <c r="C845" s="193" t="s">
        <v>1493</v>
      </c>
      <c r="D845" s="184"/>
      <c r="E845" s="185">
        <v>50.4</v>
      </c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 t="s">
        <v>374</v>
      </c>
      <c r="AH845" s="151">
        <v>0</v>
      </c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1" x14ac:dyDescent="0.2">
      <c r="A846" s="158"/>
      <c r="B846" s="159"/>
      <c r="C846" s="193" t="s">
        <v>1494</v>
      </c>
      <c r="D846" s="184"/>
      <c r="E846" s="185">
        <v>41.58</v>
      </c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 t="s">
        <v>374</v>
      </c>
      <c r="AH846" s="151">
        <v>0</v>
      </c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">
      <c r="A847" s="170">
        <v>179</v>
      </c>
      <c r="B847" s="171" t="s">
        <v>1495</v>
      </c>
      <c r="C847" s="180" t="s">
        <v>1496</v>
      </c>
      <c r="D847" s="172" t="s">
        <v>363</v>
      </c>
      <c r="E847" s="173">
        <v>1411.2</v>
      </c>
      <c r="F847" s="174"/>
      <c r="G847" s="175">
        <f>ROUND(E847*F847,2)</f>
        <v>0</v>
      </c>
      <c r="H847" s="174"/>
      <c r="I847" s="175">
        <f>ROUND(E847*H847,2)</f>
        <v>0</v>
      </c>
      <c r="J847" s="174"/>
      <c r="K847" s="175">
        <f>ROUND(E847*J847,2)</f>
        <v>0</v>
      </c>
      <c r="L847" s="175">
        <v>21</v>
      </c>
      <c r="M847" s="175">
        <f>G847*(1+L847/100)</f>
        <v>0</v>
      </c>
      <c r="N847" s="175">
        <v>4.7660000000000001E-2</v>
      </c>
      <c r="O847" s="175">
        <f>ROUND(E847*N847,2)</f>
        <v>67.260000000000005</v>
      </c>
      <c r="P847" s="175">
        <v>0</v>
      </c>
      <c r="Q847" s="175">
        <f>ROUND(E847*P847,2)</f>
        <v>0</v>
      </c>
      <c r="R847" s="175" t="s">
        <v>771</v>
      </c>
      <c r="S847" s="175" t="s">
        <v>279</v>
      </c>
      <c r="T847" s="176" t="s">
        <v>279</v>
      </c>
      <c r="U847" s="161">
        <v>0.65600000000000003</v>
      </c>
      <c r="V847" s="161">
        <f>ROUND(E847*U847,2)</f>
        <v>925.75</v>
      </c>
      <c r="W847" s="16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 t="s">
        <v>364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1" x14ac:dyDescent="0.2">
      <c r="A848" s="158"/>
      <c r="B848" s="159"/>
      <c r="C848" s="193" t="s">
        <v>1497</v>
      </c>
      <c r="D848" s="184"/>
      <c r="E848" s="185">
        <v>954.67</v>
      </c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 t="s">
        <v>374</v>
      </c>
      <c r="AH848" s="151">
        <v>0</v>
      </c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">
      <c r="A849" s="158"/>
      <c r="B849" s="159"/>
      <c r="C849" s="193" t="s">
        <v>1498</v>
      </c>
      <c r="D849" s="184"/>
      <c r="E849" s="185">
        <v>27.36</v>
      </c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 t="s">
        <v>374</v>
      </c>
      <c r="AH849" s="151">
        <v>0</v>
      </c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1" x14ac:dyDescent="0.2">
      <c r="A850" s="158"/>
      <c r="B850" s="159"/>
      <c r="C850" s="193" t="s">
        <v>1499</v>
      </c>
      <c r="D850" s="184"/>
      <c r="E850" s="185">
        <v>142.565</v>
      </c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 t="s">
        <v>374</v>
      </c>
      <c r="AH850" s="151">
        <v>0</v>
      </c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">
      <c r="A851" s="158"/>
      <c r="B851" s="159"/>
      <c r="C851" s="193" t="s">
        <v>1500</v>
      </c>
      <c r="D851" s="184"/>
      <c r="E851" s="185">
        <v>286.60500000000002</v>
      </c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 t="s">
        <v>374</v>
      </c>
      <c r="AH851" s="151">
        <v>0</v>
      </c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ht="33.75" outlineLevel="1" x14ac:dyDescent="0.2">
      <c r="A852" s="170">
        <v>180</v>
      </c>
      <c r="B852" s="171" t="s">
        <v>1501</v>
      </c>
      <c r="C852" s="180" t="s">
        <v>1502</v>
      </c>
      <c r="D852" s="172" t="s">
        <v>471</v>
      </c>
      <c r="E852" s="173">
        <v>8.2162500000000005</v>
      </c>
      <c r="F852" s="174"/>
      <c r="G852" s="175">
        <f>ROUND(E852*F852,2)</f>
        <v>0</v>
      </c>
      <c r="H852" s="174"/>
      <c r="I852" s="175">
        <f>ROUND(E852*H852,2)</f>
        <v>0</v>
      </c>
      <c r="J852" s="174"/>
      <c r="K852" s="175">
        <f>ROUND(E852*J852,2)</f>
        <v>0</v>
      </c>
      <c r="L852" s="175">
        <v>21</v>
      </c>
      <c r="M852" s="175">
        <f>G852*(1+L852/100)</f>
        <v>0</v>
      </c>
      <c r="N852" s="175">
        <v>3.1268699999999998</v>
      </c>
      <c r="O852" s="175">
        <f>ROUND(E852*N852,2)</f>
        <v>25.69</v>
      </c>
      <c r="P852" s="175">
        <v>0</v>
      </c>
      <c r="Q852" s="175">
        <f>ROUND(E852*P852,2)</f>
        <v>0</v>
      </c>
      <c r="R852" s="175" t="s">
        <v>508</v>
      </c>
      <c r="S852" s="175" t="s">
        <v>279</v>
      </c>
      <c r="T852" s="176" t="s">
        <v>279</v>
      </c>
      <c r="U852" s="161">
        <v>22.675999999999998</v>
      </c>
      <c r="V852" s="161">
        <f>ROUND(E852*U852,2)</f>
        <v>186.31</v>
      </c>
      <c r="W852" s="16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 t="s">
        <v>364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">
      <c r="A853" s="158"/>
      <c r="B853" s="159"/>
      <c r="C853" s="193" t="s">
        <v>1503</v>
      </c>
      <c r="D853" s="184"/>
      <c r="E853" s="185">
        <v>0.56000000000000005</v>
      </c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 t="s">
        <v>374</v>
      </c>
      <c r="AH853" s="151">
        <v>0</v>
      </c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1" x14ac:dyDescent="0.2">
      <c r="A854" s="158"/>
      <c r="B854" s="159"/>
      <c r="C854" s="193" t="s">
        <v>1504</v>
      </c>
      <c r="D854" s="184"/>
      <c r="E854" s="185">
        <v>5.25</v>
      </c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 t="s">
        <v>374</v>
      </c>
      <c r="AH854" s="151">
        <v>0</v>
      </c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">
      <c r="A855" s="158"/>
      <c r="B855" s="159"/>
      <c r="C855" s="193" t="s">
        <v>1505</v>
      </c>
      <c r="D855" s="184"/>
      <c r="E855" s="185">
        <v>1.28125</v>
      </c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 t="s">
        <v>374</v>
      </c>
      <c r="AH855" s="151">
        <v>0</v>
      </c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1" x14ac:dyDescent="0.2">
      <c r="A856" s="158"/>
      <c r="B856" s="159"/>
      <c r="C856" s="193" t="s">
        <v>1506</v>
      </c>
      <c r="D856" s="184"/>
      <c r="E856" s="185">
        <v>1.125</v>
      </c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 t="s">
        <v>374</v>
      </c>
      <c r="AH856" s="151">
        <v>0</v>
      </c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">
      <c r="A857" s="170">
        <v>181</v>
      </c>
      <c r="B857" s="171" t="s">
        <v>1507</v>
      </c>
      <c r="C857" s="180" t="s">
        <v>1508</v>
      </c>
      <c r="D857" s="172" t="s">
        <v>363</v>
      </c>
      <c r="E857" s="173">
        <v>1380.2850000000001</v>
      </c>
      <c r="F857" s="174"/>
      <c r="G857" s="175">
        <f>ROUND(E857*F857,2)</f>
        <v>0</v>
      </c>
      <c r="H857" s="174"/>
      <c r="I857" s="175">
        <f>ROUND(E857*H857,2)</f>
        <v>0</v>
      </c>
      <c r="J857" s="174"/>
      <c r="K857" s="175">
        <f>ROUND(E857*J857,2)</f>
        <v>0</v>
      </c>
      <c r="L857" s="175">
        <v>21</v>
      </c>
      <c r="M857" s="175">
        <f>G857*(1+L857/100)</f>
        <v>0</v>
      </c>
      <c r="N857" s="175">
        <v>4.0000000000000003E-5</v>
      </c>
      <c r="O857" s="175">
        <f>ROUND(E857*N857,2)</f>
        <v>0.06</v>
      </c>
      <c r="P857" s="175">
        <v>0</v>
      </c>
      <c r="Q857" s="175">
        <f>ROUND(E857*P857,2)</f>
        <v>0</v>
      </c>
      <c r="R857" s="175" t="s">
        <v>771</v>
      </c>
      <c r="S857" s="175" t="s">
        <v>279</v>
      </c>
      <c r="T857" s="176" t="s">
        <v>279</v>
      </c>
      <c r="U857" s="161">
        <v>7.8E-2</v>
      </c>
      <c r="V857" s="161">
        <f>ROUND(E857*U857,2)</f>
        <v>107.66</v>
      </c>
      <c r="W857" s="16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 t="s">
        <v>364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ht="22.5" outlineLevel="1" x14ac:dyDescent="0.2">
      <c r="A858" s="158"/>
      <c r="B858" s="159"/>
      <c r="C858" s="257" t="s">
        <v>1509</v>
      </c>
      <c r="D858" s="258"/>
      <c r="E858" s="258"/>
      <c r="F858" s="258"/>
      <c r="G858" s="258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 t="s">
        <v>372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77" t="str">
        <f>C858</f>
        <v>s rámy a zárubněmi, zábradlí, předmětů oplechování apod., které se zřizují ještě před úpravami povrchu, před jejich znečištěním při úpravách povrchu nástřikem plastických (lepivých) maltovin</v>
      </c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">
      <c r="A859" s="158"/>
      <c r="B859" s="159"/>
      <c r="C859" s="193" t="s">
        <v>1489</v>
      </c>
      <c r="D859" s="184"/>
      <c r="E859" s="185">
        <v>1303.56</v>
      </c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 t="s">
        <v>374</v>
      </c>
      <c r="AH859" s="151">
        <v>0</v>
      </c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1" x14ac:dyDescent="0.2">
      <c r="A860" s="158"/>
      <c r="B860" s="159"/>
      <c r="C860" s="193" t="s">
        <v>1490</v>
      </c>
      <c r="D860" s="184"/>
      <c r="E860" s="185">
        <v>76.724999999999994</v>
      </c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 t="s">
        <v>374</v>
      </c>
      <c r="AH860" s="151">
        <v>0</v>
      </c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1" x14ac:dyDescent="0.2">
      <c r="A861" s="170">
        <v>182</v>
      </c>
      <c r="B861" s="171" t="s">
        <v>1510</v>
      </c>
      <c r="C861" s="180" t="s">
        <v>1511</v>
      </c>
      <c r="D861" s="172" t="s">
        <v>471</v>
      </c>
      <c r="E861" s="173">
        <v>1.6712499999999999</v>
      </c>
      <c r="F861" s="174"/>
      <c r="G861" s="175">
        <f>ROUND(E861*F861,2)</f>
        <v>0</v>
      </c>
      <c r="H861" s="174"/>
      <c r="I861" s="175">
        <f>ROUND(E861*H861,2)</f>
        <v>0</v>
      </c>
      <c r="J861" s="174"/>
      <c r="K861" s="175">
        <f>ROUND(E861*J861,2)</f>
        <v>0</v>
      </c>
      <c r="L861" s="175">
        <v>21</v>
      </c>
      <c r="M861" s="175">
        <f>G861*(1+L861/100)</f>
        <v>0</v>
      </c>
      <c r="N861" s="175">
        <v>2.5249999999999999</v>
      </c>
      <c r="O861" s="175">
        <f>ROUND(E861*N861,2)</f>
        <v>4.22</v>
      </c>
      <c r="P861" s="175">
        <v>0</v>
      </c>
      <c r="Q861" s="175">
        <f>ROUND(E861*P861,2)</f>
        <v>0</v>
      </c>
      <c r="R861" s="175" t="s">
        <v>771</v>
      </c>
      <c r="S861" s="175" t="s">
        <v>279</v>
      </c>
      <c r="T861" s="176" t="s">
        <v>279</v>
      </c>
      <c r="U861" s="161">
        <v>3.2130000000000001</v>
      </c>
      <c r="V861" s="161">
        <f>ROUND(E861*U861,2)</f>
        <v>5.37</v>
      </c>
      <c r="W861" s="16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 t="s">
        <v>364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">
      <c r="A862" s="158"/>
      <c r="B862" s="159"/>
      <c r="C862" s="257" t="s">
        <v>861</v>
      </c>
      <c r="D862" s="258"/>
      <c r="E862" s="258"/>
      <c r="F862" s="258"/>
      <c r="G862" s="258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 t="s">
        <v>372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1" x14ac:dyDescent="0.2">
      <c r="A863" s="158"/>
      <c r="B863" s="159"/>
      <c r="C863" s="246" t="s">
        <v>863</v>
      </c>
      <c r="D863" s="247"/>
      <c r="E863" s="247"/>
      <c r="F863" s="247"/>
      <c r="G863" s="247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 t="s">
        <v>283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1" x14ac:dyDescent="0.2">
      <c r="A864" s="158"/>
      <c r="B864" s="159"/>
      <c r="C864" s="193" t="s">
        <v>1512</v>
      </c>
      <c r="D864" s="184"/>
      <c r="E864" s="185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 t="s">
        <v>374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">
      <c r="A865" s="158"/>
      <c r="B865" s="159"/>
      <c r="C865" s="193" t="s">
        <v>1513</v>
      </c>
      <c r="D865" s="184"/>
      <c r="E865" s="185">
        <v>0.38219999999999998</v>
      </c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 t="s">
        <v>374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58"/>
      <c r="B866" s="159"/>
      <c r="C866" s="193" t="s">
        <v>1514</v>
      </c>
      <c r="D866" s="184"/>
      <c r="E866" s="185">
        <v>0.50749999999999995</v>
      </c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 t="s">
        <v>374</v>
      </c>
      <c r="AH866" s="151">
        <v>0</v>
      </c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">
      <c r="A867" s="158"/>
      <c r="B867" s="159"/>
      <c r="C867" s="193" t="s">
        <v>1515</v>
      </c>
      <c r="D867" s="184"/>
      <c r="E867" s="185">
        <v>0.78154999999999997</v>
      </c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 t="s">
        <v>374</v>
      </c>
      <c r="AH867" s="151">
        <v>0</v>
      </c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1" x14ac:dyDescent="0.2">
      <c r="A868" s="170">
        <v>183</v>
      </c>
      <c r="B868" s="171" t="s">
        <v>1516</v>
      </c>
      <c r="C868" s="180" t="s">
        <v>1517</v>
      </c>
      <c r="D868" s="172" t="s">
        <v>471</v>
      </c>
      <c r="E868" s="173">
        <v>0.83609999999999995</v>
      </c>
      <c r="F868" s="174"/>
      <c r="G868" s="175">
        <f>ROUND(E868*F868,2)</f>
        <v>0</v>
      </c>
      <c r="H868" s="174"/>
      <c r="I868" s="175">
        <f>ROUND(E868*H868,2)</f>
        <v>0</v>
      </c>
      <c r="J868" s="174"/>
      <c r="K868" s="175">
        <f>ROUND(E868*J868,2)</f>
        <v>0</v>
      </c>
      <c r="L868" s="175">
        <v>21</v>
      </c>
      <c r="M868" s="175">
        <f>G868*(1+L868/100)</f>
        <v>0</v>
      </c>
      <c r="N868" s="175">
        <v>2.5249999999999999</v>
      </c>
      <c r="O868" s="175">
        <f>ROUND(E868*N868,2)</f>
        <v>2.11</v>
      </c>
      <c r="P868" s="175">
        <v>0</v>
      </c>
      <c r="Q868" s="175">
        <f>ROUND(E868*P868,2)</f>
        <v>0</v>
      </c>
      <c r="R868" s="175" t="s">
        <v>771</v>
      </c>
      <c r="S868" s="175" t="s">
        <v>279</v>
      </c>
      <c r="T868" s="176" t="s">
        <v>279</v>
      </c>
      <c r="U868" s="161">
        <v>2.58</v>
      </c>
      <c r="V868" s="161">
        <f>ROUND(E868*U868,2)</f>
        <v>2.16</v>
      </c>
      <c r="W868" s="16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 t="s">
        <v>364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">
      <c r="A869" s="158"/>
      <c r="B869" s="159"/>
      <c r="C869" s="257" t="s">
        <v>861</v>
      </c>
      <c r="D869" s="258"/>
      <c r="E869" s="258"/>
      <c r="F869" s="258"/>
      <c r="G869" s="258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 t="s">
        <v>372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1" x14ac:dyDescent="0.2">
      <c r="A870" s="158"/>
      <c r="B870" s="159"/>
      <c r="C870" s="246" t="s">
        <v>863</v>
      </c>
      <c r="D870" s="247"/>
      <c r="E870" s="247"/>
      <c r="F870" s="247"/>
      <c r="G870" s="247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 t="s">
        <v>283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">
      <c r="A871" s="158"/>
      <c r="B871" s="159"/>
      <c r="C871" s="193" t="s">
        <v>1518</v>
      </c>
      <c r="D871" s="184"/>
      <c r="E871" s="185">
        <v>0.3024</v>
      </c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 t="s">
        <v>374</v>
      </c>
      <c r="AH871" s="151">
        <v>0</v>
      </c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1" x14ac:dyDescent="0.2">
      <c r="A872" s="158"/>
      <c r="B872" s="159"/>
      <c r="C872" s="193" t="s">
        <v>1519</v>
      </c>
      <c r="D872" s="184"/>
      <c r="E872" s="185">
        <v>0.53369999999999995</v>
      </c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 t="s">
        <v>374</v>
      </c>
      <c r="AH872" s="151">
        <v>0</v>
      </c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">
      <c r="A873" s="170">
        <v>184</v>
      </c>
      <c r="B873" s="171" t="s">
        <v>1520</v>
      </c>
      <c r="C873" s="180" t="s">
        <v>1521</v>
      </c>
      <c r="D873" s="172" t="s">
        <v>471</v>
      </c>
      <c r="E873" s="173">
        <v>2.952</v>
      </c>
      <c r="F873" s="174"/>
      <c r="G873" s="175">
        <f>ROUND(E873*F873,2)</f>
        <v>0</v>
      </c>
      <c r="H873" s="174"/>
      <c r="I873" s="175">
        <f>ROUND(E873*H873,2)</f>
        <v>0</v>
      </c>
      <c r="J873" s="174"/>
      <c r="K873" s="175">
        <f>ROUND(E873*J873,2)</f>
        <v>0</v>
      </c>
      <c r="L873" s="175">
        <v>21</v>
      </c>
      <c r="M873" s="175">
        <f>G873*(1+L873/100)</f>
        <v>0</v>
      </c>
      <c r="N873" s="175">
        <v>2.5249999999999999</v>
      </c>
      <c r="O873" s="175">
        <f>ROUND(E873*N873,2)</f>
        <v>7.45</v>
      </c>
      <c r="P873" s="175">
        <v>0</v>
      </c>
      <c r="Q873" s="175">
        <f>ROUND(E873*P873,2)</f>
        <v>0</v>
      </c>
      <c r="R873" s="175" t="s">
        <v>771</v>
      </c>
      <c r="S873" s="175" t="s">
        <v>279</v>
      </c>
      <c r="T873" s="176" t="s">
        <v>279</v>
      </c>
      <c r="U873" s="161">
        <v>2.3170000000000002</v>
      </c>
      <c r="V873" s="161">
        <f>ROUND(E873*U873,2)</f>
        <v>6.84</v>
      </c>
      <c r="W873" s="16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 t="s">
        <v>364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1" x14ac:dyDescent="0.2">
      <c r="A874" s="158"/>
      <c r="B874" s="159"/>
      <c r="C874" s="257" t="s">
        <v>861</v>
      </c>
      <c r="D874" s="258"/>
      <c r="E874" s="258"/>
      <c r="F874" s="258"/>
      <c r="G874" s="258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 t="s">
        <v>372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">
      <c r="A875" s="158"/>
      <c r="B875" s="159"/>
      <c r="C875" s="246" t="s">
        <v>863</v>
      </c>
      <c r="D875" s="247"/>
      <c r="E875" s="247"/>
      <c r="F875" s="247"/>
      <c r="G875" s="247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 t="s">
        <v>283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1" x14ac:dyDescent="0.2">
      <c r="A876" s="158"/>
      <c r="B876" s="159"/>
      <c r="C876" s="193" t="s">
        <v>1522</v>
      </c>
      <c r="D876" s="184"/>
      <c r="E876" s="185">
        <v>2.952</v>
      </c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 t="s">
        <v>374</v>
      </c>
      <c r="AH876" s="151">
        <v>0</v>
      </c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1" x14ac:dyDescent="0.2">
      <c r="A877" s="170">
        <v>185</v>
      </c>
      <c r="B877" s="171" t="s">
        <v>1523</v>
      </c>
      <c r="C877" s="180" t="s">
        <v>1524</v>
      </c>
      <c r="D877" s="172" t="s">
        <v>471</v>
      </c>
      <c r="E877" s="173">
        <v>7.4166800000000004</v>
      </c>
      <c r="F877" s="174"/>
      <c r="G877" s="175">
        <f>ROUND(E877*F877,2)</f>
        <v>0</v>
      </c>
      <c r="H877" s="174"/>
      <c r="I877" s="175">
        <f>ROUND(E877*H877,2)</f>
        <v>0</v>
      </c>
      <c r="J877" s="174"/>
      <c r="K877" s="175">
        <f>ROUND(E877*J877,2)</f>
        <v>0</v>
      </c>
      <c r="L877" s="175">
        <v>21</v>
      </c>
      <c r="M877" s="175">
        <f>G877*(1+L877/100)</f>
        <v>0</v>
      </c>
      <c r="N877" s="175">
        <v>0</v>
      </c>
      <c r="O877" s="175">
        <f>ROUND(E877*N877,2)</f>
        <v>0</v>
      </c>
      <c r="P877" s="175">
        <v>0</v>
      </c>
      <c r="Q877" s="175">
        <f>ROUND(E877*P877,2)</f>
        <v>0</v>
      </c>
      <c r="R877" s="175" t="s">
        <v>771</v>
      </c>
      <c r="S877" s="175" t="s">
        <v>279</v>
      </c>
      <c r="T877" s="176" t="s">
        <v>279</v>
      </c>
      <c r="U877" s="161">
        <v>0.82</v>
      </c>
      <c r="V877" s="161">
        <f>ROUND(E877*U877,2)</f>
        <v>6.08</v>
      </c>
      <c r="W877" s="16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 t="s">
        <v>364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1" x14ac:dyDescent="0.2">
      <c r="A878" s="158"/>
      <c r="B878" s="159"/>
      <c r="C878" s="257" t="s">
        <v>1525</v>
      </c>
      <c r="D878" s="258"/>
      <c r="E878" s="258"/>
      <c r="F878" s="258"/>
      <c r="G878" s="258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 t="s">
        <v>372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58"/>
      <c r="B879" s="159"/>
      <c r="C879" s="193" t="s">
        <v>1526</v>
      </c>
      <c r="D879" s="184"/>
      <c r="E879" s="185">
        <v>4.96868</v>
      </c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 t="s">
        <v>374</v>
      </c>
      <c r="AH879" s="151">
        <v>0</v>
      </c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1" x14ac:dyDescent="0.2">
      <c r="A880" s="158"/>
      <c r="B880" s="159"/>
      <c r="C880" s="193" t="s">
        <v>1527</v>
      </c>
      <c r="D880" s="184"/>
      <c r="E880" s="185">
        <v>2.448</v>
      </c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 t="s">
        <v>374</v>
      </c>
      <c r="AH880" s="151">
        <v>0</v>
      </c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1" x14ac:dyDescent="0.2">
      <c r="A881" s="170">
        <v>186</v>
      </c>
      <c r="B881" s="171" t="s">
        <v>1528</v>
      </c>
      <c r="C881" s="180" t="s">
        <v>1529</v>
      </c>
      <c r="D881" s="172" t="s">
        <v>471</v>
      </c>
      <c r="E881" s="173">
        <v>1.4943</v>
      </c>
      <c r="F881" s="174"/>
      <c r="G881" s="175">
        <f>ROUND(E881*F881,2)</f>
        <v>0</v>
      </c>
      <c r="H881" s="174"/>
      <c r="I881" s="175">
        <f>ROUND(E881*H881,2)</f>
        <v>0</v>
      </c>
      <c r="J881" s="174"/>
      <c r="K881" s="175">
        <f>ROUND(E881*J881,2)</f>
        <v>0</v>
      </c>
      <c r="L881" s="175">
        <v>21</v>
      </c>
      <c r="M881" s="175">
        <f>G881*(1+L881/100)</f>
        <v>0</v>
      </c>
      <c r="N881" s="175">
        <v>0</v>
      </c>
      <c r="O881" s="175">
        <f>ROUND(E881*N881,2)</f>
        <v>0</v>
      </c>
      <c r="P881" s="175">
        <v>0</v>
      </c>
      <c r="Q881" s="175">
        <f>ROUND(E881*P881,2)</f>
        <v>0</v>
      </c>
      <c r="R881" s="175" t="s">
        <v>771</v>
      </c>
      <c r="S881" s="175" t="s">
        <v>279</v>
      </c>
      <c r="T881" s="176" t="s">
        <v>279</v>
      </c>
      <c r="U881" s="161">
        <v>0.41</v>
      </c>
      <c r="V881" s="161">
        <f>ROUND(E881*U881,2)</f>
        <v>0.61</v>
      </c>
      <c r="W881" s="16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 t="s">
        <v>364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1" x14ac:dyDescent="0.2">
      <c r="A882" s="158"/>
      <c r="B882" s="159"/>
      <c r="C882" s="257" t="s">
        <v>1525</v>
      </c>
      <c r="D882" s="258"/>
      <c r="E882" s="258"/>
      <c r="F882" s="258"/>
      <c r="G882" s="258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 t="s">
        <v>372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1" x14ac:dyDescent="0.2">
      <c r="A883" s="158"/>
      <c r="B883" s="159"/>
      <c r="C883" s="193" t="s">
        <v>1530</v>
      </c>
      <c r="D883" s="184"/>
      <c r="E883" s="185">
        <v>1.4943</v>
      </c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 t="s">
        <v>374</v>
      </c>
      <c r="AH883" s="151">
        <v>0</v>
      </c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1" x14ac:dyDescent="0.2">
      <c r="A884" s="170">
        <v>187</v>
      </c>
      <c r="B884" s="171" t="s">
        <v>1531</v>
      </c>
      <c r="C884" s="180" t="s">
        <v>1532</v>
      </c>
      <c r="D884" s="172" t="s">
        <v>471</v>
      </c>
      <c r="E884" s="173">
        <v>15.56087</v>
      </c>
      <c r="F884" s="174"/>
      <c r="G884" s="175">
        <f>ROUND(E884*F884,2)</f>
        <v>0</v>
      </c>
      <c r="H884" s="174"/>
      <c r="I884" s="175">
        <f>ROUND(E884*H884,2)</f>
        <v>0</v>
      </c>
      <c r="J884" s="174"/>
      <c r="K884" s="175">
        <f>ROUND(E884*J884,2)</f>
        <v>0</v>
      </c>
      <c r="L884" s="175">
        <v>21</v>
      </c>
      <c r="M884" s="175">
        <f>G884*(1+L884/100)</f>
        <v>0</v>
      </c>
      <c r="N884" s="175">
        <v>0</v>
      </c>
      <c r="O884" s="175">
        <f>ROUND(E884*N884,2)</f>
        <v>0</v>
      </c>
      <c r="P884" s="175">
        <v>0</v>
      </c>
      <c r="Q884" s="175">
        <f>ROUND(E884*P884,2)</f>
        <v>0</v>
      </c>
      <c r="R884" s="175" t="s">
        <v>771</v>
      </c>
      <c r="S884" s="175" t="s">
        <v>279</v>
      </c>
      <c r="T884" s="176" t="s">
        <v>279</v>
      </c>
      <c r="U884" s="161">
        <v>0.20499999999999999</v>
      </c>
      <c r="V884" s="161">
        <f>ROUND(E884*U884,2)</f>
        <v>3.19</v>
      </c>
      <c r="W884" s="16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 t="s">
        <v>364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">
      <c r="A885" s="158"/>
      <c r="B885" s="159"/>
      <c r="C885" s="257" t="s">
        <v>1525</v>
      </c>
      <c r="D885" s="258"/>
      <c r="E885" s="258"/>
      <c r="F885" s="258"/>
      <c r="G885" s="258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 t="s">
        <v>372</v>
      </c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1" x14ac:dyDescent="0.2">
      <c r="A886" s="158"/>
      <c r="B886" s="159"/>
      <c r="C886" s="193" t="s">
        <v>1533</v>
      </c>
      <c r="D886" s="184"/>
      <c r="E886" s="185">
        <v>5.1568699999999996</v>
      </c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 t="s">
        <v>374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58"/>
      <c r="B887" s="159"/>
      <c r="C887" s="193" t="s">
        <v>1534</v>
      </c>
      <c r="D887" s="184"/>
      <c r="E887" s="185">
        <v>10.404</v>
      </c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 t="s">
        <v>374</v>
      </c>
      <c r="AH887" s="151">
        <v>0</v>
      </c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1" x14ac:dyDescent="0.2">
      <c r="A888" s="170">
        <v>188</v>
      </c>
      <c r="B888" s="171" t="s">
        <v>1535</v>
      </c>
      <c r="C888" s="180" t="s">
        <v>1536</v>
      </c>
      <c r="D888" s="172" t="s">
        <v>471</v>
      </c>
      <c r="E888" s="173">
        <v>1.6712499999999999</v>
      </c>
      <c r="F888" s="174"/>
      <c r="G888" s="175">
        <f>ROUND(E888*F888,2)</f>
        <v>0</v>
      </c>
      <c r="H888" s="174"/>
      <c r="I888" s="175">
        <f>ROUND(E888*H888,2)</f>
        <v>0</v>
      </c>
      <c r="J888" s="174"/>
      <c r="K888" s="175">
        <f>ROUND(E888*J888,2)</f>
        <v>0</v>
      </c>
      <c r="L888" s="175">
        <v>21</v>
      </c>
      <c r="M888" s="175">
        <f>G888*(1+L888/100)</f>
        <v>0</v>
      </c>
      <c r="N888" s="175">
        <v>0</v>
      </c>
      <c r="O888" s="175">
        <f>ROUND(E888*N888,2)</f>
        <v>0</v>
      </c>
      <c r="P888" s="175">
        <v>0</v>
      </c>
      <c r="Q888" s="175">
        <f>ROUND(E888*P888,2)</f>
        <v>0</v>
      </c>
      <c r="R888" s="175" t="s">
        <v>771</v>
      </c>
      <c r="S888" s="175" t="s">
        <v>279</v>
      </c>
      <c r="T888" s="176" t="s">
        <v>279</v>
      </c>
      <c r="U888" s="161">
        <v>0.33800000000000002</v>
      </c>
      <c r="V888" s="161">
        <f>ROUND(E888*U888,2)</f>
        <v>0.56000000000000005</v>
      </c>
      <c r="W888" s="16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 t="s">
        <v>364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">
      <c r="A889" s="158"/>
      <c r="B889" s="159"/>
      <c r="C889" s="257" t="s">
        <v>1537</v>
      </c>
      <c r="D889" s="258"/>
      <c r="E889" s="258"/>
      <c r="F889" s="258"/>
      <c r="G889" s="258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 t="s">
        <v>372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1" x14ac:dyDescent="0.2">
      <c r="A890" s="158"/>
      <c r="B890" s="159"/>
      <c r="C890" s="193" t="s">
        <v>1538</v>
      </c>
      <c r="D890" s="184"/>
      <c r="E890" s="185">
        <v>1.6712499999999999</v>
      </c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 t="s">
        <v>374</v>
      </c>
      <c r="AH890" s="151">
        <v>5</v>
      </c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1" x14ac:dyDescent="0.2">
      <c r="A891" s="170">
        <v>189</v>
      </c>
      <c r="B891" s="171" t="s">
        <v>1539</v>
      </c>
      <c r="C891" s="180" t="s">
        <v>1540</v>
      </c>
      <c r="D891" s="172" t="s">
        <v>552</v>
      </c>
      <c r="E891" s="173">
        <v>3.22018</v>
      </c>
      <c r="F891" s="174"/>
      <c r="G891" s="175">
        <f>ROUND(E891*F891,2)</f>
        <v>0</v>
      </c>
      <c r="H891" s="174"/>
      <c r="I891" s="175">
        <f>ROUND(E891*H891,2)</f>
        <v>0</v>
      </c>
      <c r="J891" s="174"/>
      <c r="K891" s="175">
        <f>ROUND(E891*J891,2)</f>
        <v>0</v>
      </c>
      <c r="L891" s="175">
        <v>21</v>
      </c>
      <c r="M891" s="175">
        <f>G891*(1+L891/100)</f>
        <v>0</v>
      </c>
      <c r="N891" s="175">
        <v>1.0662499999999999</v>
      </c>
      <c r="O891" s="175">
        <f>ROUND(E891*N891,2)</f>
        <v>3.43</v>
      </c>
      <c r="P891" s="175">
        <v>0</v>
      </c>
      <c r="Q891" s="175">
        <f>ROUND(E891*P891,2)</f>
        <v>0</v>
      </c>
      <c r="R891" s="175" t="s">
        <v>771</v>
      </c>
      <c r="S891" s="175" t="s">
        <v>279</v>
      </c>
      <c r="T891" s="176" t="s">
        <v>279</v>
      </c>
      <c r="U891" s="161">
        <v>15.231</v>
      </c>
      <c r="V891" s="161">
        <f>ROUND(E891*U891,2)</f>
        <v>49.05</v>
      </c>
      <c r="W891" s="16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 t="s">
        <v>364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ht="22.5" outlineLevel="1" x14ac:dyDescent="0.2">
      <c r="A892" s="158"/>
      <c r="B892" s="159"/>
      <c r="C892" s="193" t="s">
        <v>1541</v>
      </c>
      <c r="D892" s="184"/>
      <c r="E892" s="185">
        <v>3.22018</v>
      </c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 t="s">
        <v>374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1" x14ac:dyDescent="0.2">
      <c r="A893" s="170">
        <v>190</v>
      </c>
      <c r="B893" s="171" t="s">
        <v>1539</v>
      </c>
      <c r="C893" s="180" t="s">
        <v>1540</v>
      </c>
      <c r="D893" s="172" t="s">
        <v>552</v>
      </c>
      <c r="E893" s="173">
        <v>1.1484799999999999</v>
      </c>
      <c r="F893" s="174"/>
      <c r="G893" s="175">
        <f>ROUND(E893*F893,2)</f>
        <v>0</v>
      </c>
      <c r="H893" s="174"/>
      <c r="I893" s="175">
        <f>ROUND(E893*H893,2)</f>
        <v>0</v>
      </c>
      <c r="J893" s="174"/>
      <c r="K893" s="175">
        <f>ROUND(E893*J893,2)</f>
        <v>0</v>
      </c>
      <c r="L893" s="175">
        <v>21</v>
      </c>
      <c r="M893" s="175">
        <f>G893*(1+L893/100)</f>
        <v>0</v>
      </c>
      <c r="N893" s="175">
        <v>1.0662499999999999</v>
      </c>
      <c r="O893" s="175">
        <f>ROUND(E893*N893,2)</f>
        <v>1.22</v>
      </c>
      <c r="P893" s="175">
        <v>0</v>
      </c>
      <c r="Q893" s="175">
        <f>ROUND(E893*P893,2)</f>
        <v>0</v>
      </c>
      <c r="R893" s="175" t="s">
        <v>771</v>
      </c>
      <c r="S893" s="175" t="s">
        <v>279</v>
      </c>
      <c r="T893" s="176" t="s">
        <v>279</v>
      </c>
      <c r="U893" s="161">
        <v>15.231</v>
      </c>
      <c r="V893" s="161">
        <f>ROUND(E893*U893,2)</f>
        <v>17.489999999999998</v>
      </c>
      <c r="W893" s="16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 t="s">
        <v>364</v>
      </c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58"/>
      <c r="B894" s="159"/>
      <c r="C894" s="193" t="s">
        <v>1542</v>
      </c>
      <c r="D894" s="184"/>
      <c r="E894" s="185">
        <v>1.1484799999999999</v>
      </c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 t="s">
        <v>374</v>
      </c>
      <c r="AH894" s="151">
        <v>0</v>
      </c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ht="22.5" outlineLevel="1" x14ac:dyDescent="0.2">
      <c r="A895" s="170">
        <v>191</v>
      </c>
      <c r="B895" s="171" t="s">
        <v>1543</v>
      </c>
      <c r="C895" s="180" t="s">
        <v>1544</v>
      </c>
      <c r="D895" s="172" t="s">
        <v>471</v>
      </c>
      <c r="E895" s="173">
        <v>19.599299999999999</v>
      </c>
      <c r="F895" s="174"/>
      <c r="G895" s="175">
        <f>ROUND(E895*F895,2)</f>
        <v>0</v>
      </c>
      <c r="H895" s="174"/>
      <c r="I895" s="175">
        <f>ROUND(E895*H895,2)</f>
        <v>0</v>
      </c>
      <c r="J895" s="174"/>
      <c r="K895" s="175">
        <f>ROUND(E895*J895,2)</f>
        <v>0</v>
      </c>
      <c r="L895" s="175">
        <v>21</v>
      </c>
      <c r="M895" s="175">
        <f>G895*(1+L895/100)</f>
        <v>0</v>
      </c>
      <c r="N895" s="175">
        <v>1.837</v>
      </c>
      <c r="O895" s="175">
        <f>ROUND(E895*N895,2)</f>
        <v>36</v>
      </c>
      <c r="P895" s="175">
        <v>0</v>
      </c>
      <c r="Q895" s="175">
        <f>ROUND(E895*P895,2)</f>
        <v>0</v>
      </c>
      <c r="R895" s="175" t="s">
        <v>771</v>
      </c>
      <c r="S895" s="175" t="s">
        <v>279</v>
      </c>
      <c r="T895" s="176" t="s">
        <v>279</v>
      </c>
      <c r="U895" s="161">
        <v>1.8360000000000001</v>
      </c>
      <c r="V895" s="161">
        <f>ROUND(E895*U895,2)</f>
        <v>35.979999999999997</v>
      </c>
      <c r="W895" s="16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 t="s">
        <v>364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1" x14ac:dyDescent="0.2">
      <c r="A896" s="158"/>
      <c r="B896" s="159"/>
      <c r="C896" s="257" t="s">
        <v>1545</v>
      </c>
      <c r="D896" s="258"/>
      <c r="E896" s="258"/>
      <c r="F896" s="258"/>
      <c r="G896" s="258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 t="s">
        <v>372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1" x14ac:dyDescent="0.2">
      <c r="A897" s="158"/>
      <c r="B897" s="159"/>
      <c r="C897" s="193" t="s">
        <v>1546</v>
      </c>
      <c r="D897" s="184"/>
      <c r="E897" s="185">
        <v>19.599299999999999</v>
      </c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 t="s">
        <v>374</v>
      </c>
      <c r="AH897" s="151">
        <v>0</v>
      </c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ht="22.5" outlineLevel="1" x14ac:dyDescent="0.2">
      <c r="A898" s="170">
        <v>192</v>
      </c>
      <c r="B898" s="171" t="s">
        <v>1547</v>
      </c>
      <c r="C898" s="180" t="s">
        <v>1548</v>
      </c>
      <c r="D898" s="172" t="s">
        <v>363</v>
      </c>
      <c r="E898" s="173">
        <v>154.93799999999999</v>
      </c>
      <c r="F898" s="174"/>
      <c r="G898" s="175">
        <f>ROUND(E898*F898,2)</f>
        <v>0</v>
      </c>
      <c r="H898" s="174"/>
      <c r="I898" s="175">
        <f>ROUND(E898*H898,2)</f>
        <v>0</v>
      </c>
      <c r="J898" s="174"/>
      <c r="K898" s="175">
        <f>ROUND(E898*J898,2)</f>
        <v>0</v>
      </c>
      <c r="L898" s="175">
        <v>21</v>
      </c>
      <c r="M898" s="175">
        <f>G898*(1+L898/100)</f>
        <v>0</v>
      </c>
      <c r="N898" s="175">
        <v>8.8200000000000001E-2</v>
      </c>
      <c r="O898" s="175">
        <f>ROUND(E898*N898,2)</f>
        <v>13.67</v>
      </c>
      <c r="P898" s="175">
        <v>0</v>
      </c>
      <c r="Q898" s="175">
        <f>ROUND(E898*P898,2)</f>
        <v>0</v>
      </c>
      <c r="R898" s="175" t="s">
        <v>771</v>
      </c>
      <c r="S898" s="175" t="s">
        <v>279</v>
      </c>
      <c r="T898" s="176" t="s">
        <v>279</v>
      </c>
      <c r="U898" s="161">
        <v>0.41</v>
      </c>
      <c r="V898" s="161">
        <f>ROUND(E898*U898,2)</f>
        <v>63.52</v>
      </c>
      <c r="W898" s="16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 t="s">
        <v>364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1" x14ac:dyDescent="0.2">
      <c r="A899" s="158"/>
      <c r="B899" s="159"/>
      <c r="C899" s="257" t="s">
        <v>1549</v>
      </c>
      <c r="D899" s="258"/>
      <c r="E899" s="258"/>
      <c r="F899" s="258"/>
      <c r="G899" s="258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 t="s">
        <v>372</v>
      </c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1" x14ac:dyDescent="0.2">
      <c r="A900" s="158"/>
      <c r="B900" s="159"/>
      <c r="C900" s="193" t="s">
        <v>1550</v>
      </c>
      <c r="D900" s="184"/>
      <c r="E900" s="185">
        <v>154.93799999999999</v>
      </c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 t="s">
        <v>374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ht="22.5" outlineLevel="1" x14ac:dyDescent="0.2">
      <c r="A901" s="170">
        <v>193</v>
      </c>
      <c r="B901" s="171" t="s">
        <v>1551</v>
      </c>
      <c r="C901" s="180" t="s">
        <v>1552</v>
      </c>
      <c r="D901" s="172" t="s">
        <v>363</v>
      </c>
      <c r="E901" s="173">
        <v>33.15</v>
      </c>
      <c r="F901" s="174"/>
      <c r="G901" s="175">
        <f>ROUND(E901*F901,2)</f>
        <v>0</v>
      </c>
      <c r="H901" s="174"/>
      <c r="I901" s="175">
        <f>ROUND(E901*H901,2)</f>
        <v>0</v>
      </c>
      <c r="J901" s="174"/>
      <c r="K901" s="175">
        <f>ROUND(E901*J901,2)</f>
        <v>0</v>
      </c>
      <c r="L901" s="175">
        <v>21</v>
      </c>
      <c r="M901" s="175">
        <f>G901*(1+L901/100)</f>
        <v>0</v>
      </c>
      <c r="N901" s="175">
        <v>0.11025</v>
      </c>
      <c r="O901" s="175">
        <f>ROUND(E901*N901,2)</f>
        <v>3.65</v>
      </c>
      <c r="P901" s="175">
        <v>0</v>
      </c>
      <c r="Q901" s="175">
        <f>ROUND(E901*P901,2)</f>
        <v>0</v>
      </c>
      <c r="R901" s="175" t="s">
        <v>771</v>
      </c>
      <c r="S901" s="175" t="s">
        <v>279</v>
      </c>
      <c r="T901" s="176" t="s">
        <v>279</v>
      </c>
      <c r="U901" s="161">
        <v>0.443</v>
      </c>
      <c r="V901" s="161">
        <f>ROUND(E901*U901,2)</f>
        <v>14.69</v>
      </c>
      <c r="W901" s="16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 t="s">
        <v>364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outlineLevel="1" x14ac:dyDescent="0.2">
      <c r="A902" s="158"/>
      <c r="B902" s="159"/>
      <c r="C902" s="257" t="s">
        <v>1549</v>
      </c>
      <c r="D902" s="258"/>
      <c r="E902" s="258"/>
      <c r="F902" s="258"/>
      <c r="G902" s="258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 t="s">
        <v>372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1" x14ac:dyDescent="0.2">
      <c r="A903" s="158"/>
      <c r="B903" s="159"/>
      <c r="C903" s="193" t="s">
        <v>1553</v>
      </c>
      <c r="D903" s="184"/>
      <c r="E903" s="185">
        <v>33.15</v>
      </c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 t="s">
        <v>374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ht="22.5" outlineLevel="1" x14ac:dyDescent="0.2">
      <c r="A904" s="170">
        <v>194</v>
      </c>
      <c r="B904" s="171" t="s">
        <v>1551</v>
      </c>
      <c r="C904" s="180" t="s">
        <v>1552</v>
      </c>
      <c r="D904" s="172" t="s">
        <v>363</v>
      </c>
      <c r="E904" s="173">
        <v>5.04</v>
      </c>
      <c r="F904" s="174"/>
      <c r="G904" s="175">
        <f>ROUND(E904*F904,2)</f>
        <v>0</v>
      </c>
      <c r="H904" s="174"/>
      <c r="I904" s="175">
        <f>ROUND(E904*H904,2)</f>
        <v>0</v>
      </c>
      <c r="J904" s="174"/>
      <c r="K904" s="175">
        <f>ROUND(E904*J904,2)</f>
        <v>0</v>
      </c>
      <c r="L904" s="175">
        <v>21</v>
      </c>
      <c r="M904" s="175">
        <f>G904*(1+L904/100)</f>
        <v>0</v>
      </c>
      <c r="N904" s="175">
        <v>0.11025</v>
      </c>
      <c r="O904" s="175">
        <f>ROUND(E904*N904,2)</f>
        <v>0.56000000000000005</v>
      </c>
      <c r="P904" s="175">
        <v>0</v>
      </c>
      <c r="Q904" s="175">
        <f>ROUND(E904*P904,2)</f>
        <v>0</v>
      </c>
      <c r="R904" s="175" t="s">
        <v>771</v>
      </c>
      <c r="S904" s="175" t="s">
        <v>279</v>
      </c>
      <c r="T904" s="176" t="s">
        <v>279</v>
      </c>
      <c r="U904" s="161">
        <v>0.443</v>
      </c>
      <c r="V904" s="161">
        <f>ROUND(E904*U904,2)</f>
        <v>2.23</v>
      </c>
      <c r="W904" s="16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 t="s">
        <v>364</v>
      </c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1" x14ac:dyDescent="0.2">
      <c r="A905" s="158"/>
      <c r="B905" s="159"/>
      <c r="C905" s="257" t="s">
        <v>1549</v>
      </c>
      <c r="D905" s="258"/>
      <c r="E905" s="258"/>
      <c r="F905" s="258"/>
      <c r="G905" s="258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 t="s">
        <v>372</v>
      </c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58"/>
      <c r="B906" s="159"/>
      <c r="C906" s="193" t="s">
        <v>1554</v>
      </c>
      <c r="D906" s="184"/>
      <c r="E906" s="185">
        <v>5.04</v>
      </c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 t="s">
        <v>374</v>
      </c>
      <c r="AH906" s="151">
        <v>0</v>
      </c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ht="22.5" outlineLevel="1" x14ac:dyDescent="0.2">
      <c r="A907" s="170">
        <v>195</v>
      </c>
      <c r="B907" s="171" t="s">
        <v>1555</v>
      </c>
      <c r="C907" s="180" t="s">
        <v>1556</v>
      </c>
      <c r="D907" s="172" t="s">
        <v>363</v>
      </c>
      <c r="E907" s="173">
        <v>31.68</v>
      </c>
      <c r="F907" s="174"/>
      <c r="G907" s="175">
        <f>ROUND(E907*F907,2)</f>
        <v>0</v>
      </c>
      <c r="H907" s="174"/>
      <c r="I907" s="175">
        <f>ROUND(E907*H907,2)</f>
        <v>0</v>
      </c>
      <c r="J907" s="174"/>
      <c r="K907" s="175">
        <f>ROUND(E907*J907,2)</f>
        <v>0</v>
      </c>
      <c r="L907" s="175">
        <v>21</v>
      </c>
      <c r="M907" s="175">
        <f>G907*(1+L907/100)</f>
        <v>0</v>
      </c>
      <c r="N907" s="175">
        <v>0.11899999999999999</v>
      </c>
      <c r="O907" s="175">
        <f>ROUND(E907*N907,2)</f>
        <v>3.77</v>
      </c>
      <c r="P907" s="175">
        <v>0</v>
      </c>
      <c r="Q907" s="175">
        <f>ROUND(E907*P907,2)</f>
        <v>0</v>
      </c>
      <c r="R907" s="175" t="s">
        <v>771</v>
      </c>
      <c r="S907" s="175" t="s">
        <v>279</v>
      </c>
      <c r="T907" s="176" t="s">
        <v>279</v>
      </c>
      <c r="U907" s="161">
        <v>0.443</v>
      </c>
      <c r="V907" s="161">
        <f>ROUND(E907*U907,2)</f>
        <v>14.03</v>
      </c>
      <c r="W907" s="16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 t="s">
        <v>364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1" x14ac:dyDescent="0.2">
      <c r="A908" s="158"/>
      <c r="B908" s="159"/>
      <c r="C908" s="257" t="s">
        <v>1557</v>
      </c>
      <c r="D908" s="258"/>
      <c r="E908" s="258"/>
      <c r="F908" s="258"/>
      <c r="G908" s="258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 t="s">
        <v>372</v>
      </c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58"/>
      <c r="B909" s="159"/>
      <c r="C909" s="193" t="s">
        <v>1558</v>
      </c>
      <c r="D909" s="184"/>
      <c r="E909" s="185">
        <v>31.68</v>
      </c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 t="s">
        <v>374</v>
      </c>
      <c r="AH909" s="151">
        <v>0</v>
      </c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1" x14ac:dyDescent="0.2">
      <c r="A910" s="170">
        <v>196</v>
      </c>
      <c r="B910" s="171" t="s">
        <v>1559</v>
      </c>
      <c r="C910" s="180" t="s">
        <v>1560</v>
      </c>
      <c r="D910" s="172" t="s">
        <v>363</v>
      </c>
      <c r="E910" s="173">
        <v>21.007999999999999</v>
      </c>
      <c r="F910" s="174"/>
      <c r="G910" s="175">
        <f>ROUND(E910*F910,2)</f>
        <v>0</v>
      </c>
      <c r="H910" s="174"/>
      <c r="I910" s="175">
        <f>ROUND(E910*H910,2)</f>
        <v>0</v>
      </c>
      <c r="J910" s="174"/>
      <c r="K910" s="175">
        <f>ROUND(E910*J910,2)</f>
        <v>0</v>
      </c>
      <c r="L910" s="175">
        <v>21</v>
      </c>
      <c r="M910" s="175">
        <f>G910*(1+L910/100)</f>
        <v>0</v>
      </c>
      <c r="N910" s="175">
        <v>5.577E-2</v>
      </c>
      <c r="O910" s="175">
        <f>ROUND(E910*N910,2)</f>
        <v>1.17</v>
      </c>
      <c r="P910" s="175">
        <v>0</v>
      </c>
      <c r="Q910" s="175">
        <f>ROUND(E910*P910,2)</f>
        <v>0</v>
      </c>
      <c r="R910" s="175" t="s">
        <v>771</v>
      </c>
      <c r="S910" s="175" t="s">
        <v>279</v>
      </c>
      <c r="T910" s="176" t="s">
        <v>279</v>
      </c>
      <c r="U910" s="161">
        <v>1.1060000000000001</v>
      </c>
      <c r="V910" s="161">
        <f>ROUND(E910*U910,2)</f>
        <v>23.23</v>
      </c>
      <c r="W910" s="16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 t="s">
        <v>364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1" x14ac:dyDescent="0.2">
      <c r="A911" s="158"/>
      <c r="B911" s="159"/>
      <c r="C911" s="257" t="s">
        <v>1561</v>
      </c>
      <c r="D911" s="258"/>
      <c r="E911" s="258"/>
      <c r="F911" s="258"/>
      <c r="G911" s="258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 t="s">
        <v>372</v>
      </c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1" x14ac:dyDescent="0.2">
      <c r="A912" s="158"/>
      <c r="B912" s="159"/>
      <c r="C912" s="193" t="s">
        <v>1562</v>
      </c>
      <c r="D912" s="184"/>
      <c r="E912" s="185">
        <v>21.007999999999999</v>
      </c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 t="s">
        <v>374</v>
      </c>
      <c r="AH912" s="151">
        <v>0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2.5" outlineLevel="1" x14ac:dyDescent="0.2">
      <c r="A913" s="170">
        <v>197</v>
      </c>
      <c r="B913" s="171" t="s">
        <v>1563</v>
      </c>
      <c r="C913" s="180" t="s">
        <v>1564</v>
      </c>
      <c r="D913" s="172" t="s">
        <v>363</v>
      </c>
      <c r="E913" s="173">
        <v>31.7</v>
      </c>
      <c r="F913" s="174"/>
      <c r="G913" s="175">
        <f>ROUND(E913*F913,2)</f>
        <v>0</v>
      </c>
      <c r="H913" s="174"/>
      <c r="I913" s="175">
        <f>ROUND(E913*H913,2)</f>
        <v>0</v>
      </c>
      <c r="J913" s="174"/>
      <c r="K913" s="175">
        <f>ROUND(E913*J913,2)</f>
        <v>0</v>
      </c>
      <c r="L913" s="175">
        <v>21</v>
      </c>
      <c r="M913" s="175">
        <f>G913*(1+L913/100)</f>
        <v>0</v>
      </c>
      <c r="N913" s="175">
        <v>0.02</v>
      </c>
      <c r="O913" s="175">
        <f>ROUND(E913*N913,2)</f>
        <v>0.63</v>
      </c>
      <c r="P913" s="175">
        <v>0</v>
      </c>
      <c r="Q913" s="175">
        <f>ROUND(E913*P913,2)</f>
        <v>0</v>
      </c>
      <c r="R913" s="175"/>
      <c r="S913" s="175" t="s">
        <v>310</v>
      </c>
      <c r="T913" s="176" t="s">
        <v>280</v>
      </c>
      <c r="U913" s="161">
        <v>0</v>
      </c>
      <c r="V913" s="161">
        <f>ROUND(E913*U913,2)</f>
        <v>0</v>
      </c>
      <c r="W913" s="16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 t="s">
        <v>364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1" x14ac:dyDescent="0.2">
      <c r="A914" s="158"/>
      <c r="B914" s="159"/>
      <c r="C914" s="193" t="s">
        <v>1565</v>
      </c>
      <c r="D914" s="184"/>
      <c r="E914" s="185">
        <v>31.7</v>
      </c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 t="s">
        <v>374</v>
      </c>
      <c r="AH914" s="151">
        <v>0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1" x14ac:dyDescent="0.2">
      <c r="A915" s="170">
        <v>198</v>
      </c>
      <c r="B915" s="171" t="s">
        <v>1566</v>
      </c>
      <c r="C915" s="180" t="s">
        <v>1567</v>
      </c>
      <c r="D915" s="172" t="s">
        <v>363</v>
      </c>
      <c r="E915" s="173">
        <v>330.03</v>
      </c>
      <c r="F915" s="174"/>
      <c r="G915" s="175">
        <f>ROUND(E915*F915,2)</f>
        <v>0</v>
      </c>
      <c r="H915" s="174"/>
      <c r="I915" s="175">
        <f>ROUND(E915*H915,2)</f>
        <v>0</v>
      </c>
      <c r="J915" s="174"/>
      <c r="K915" s="175">
        <f>ROUND(E915*J915,2)</f>
        <v>0</v>
      </c>
      <c r="L915" s="175">
        <v>21</v>
      </c>
      <c r="M915" s="175">
        <f>G915*(1+L915/100)</f>
        <v>0</v>
      </c>
      <c r="N915" s="175">
        <v>0.02</v>
      </c>
      <c r="O915" s="175">
        <f>ROUND(E915*N915,2)</f>
        <v>6.6</v>
      </c>
      <c r="P915" s="175">
        <v>0</v>
      </c>
      <c r="Q915" s="175">
        <f>ROUND(E915*P915,2)</f>
        <v>0</v>
      </c>
      <c r="R915" s="175"/>
      <c r="S915" s="175" t="s">
        <v>310</v>
      </c>
      <c r="T915" s="176" t="s">
        <v>280</v>
      </c>
      <c r="U915" s="161">
        <v>0</v>
      </c>
      <c r="V915" s="161">
        <f>ROUND(E915*U915,2)</f>
        <v>0</v>
      </c>
      <c r="W915" s="16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 t="s">
        <v>364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">
      <c r="A916" s="158"/>
      <c r="B916" s="159"/>
      <c r="C916" s="248" t="s">
        <v>1568</v>
      </c>
      <c r="D916" s="249"/>
      <c r="E916" s="249"/>
      <c r="F916" s="249"/>
      <c r="G916" s="249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 t="s">
        <v>283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1" x14ac:dyDescent="0.2">
      <c r="A917" s="158"/>
      <c r="B917" s="159"/>
      <c r="C917" s="246" t="s">
        <v>1569</v>
      </c>
      <c r="D917" s="247"/>
      <c r="E917" s="247"/>
      <c r="F917" s="247"/>
      <c r="G917" s="247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 t="s">
        <v>283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1" x14ac:dyDescent="0.2">
      <c r="A918" s="158"/>
      <c r="B918" s="159"/>
      <c r="C918" s="193" t="s">
        <v>1570</v>
      </c>
      <c r="D918" s="184"/>
      <c r="E918" s="185">
        <v>296.52999999999997</v>
      </c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 t="s">
        <v>374</v>
      </c>
      <c r="AH918" s="151">
        <v>0</v>
      </c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1" x14ac:dyDescent="0.2">
      <c r="A919" s="158"/>
      <c r="B919" s="159"/>
      <c r="C919" s="193" t="s">
        <v>1571</v>
      </c>
      <c r="D919" s="184"/>
      <c r="E919" s="185">
        <v>33.5</v>
      </c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 t="s">
        <v>374</v>
      </c>
      <c r="AH919" s="151">
        <v>0</v>
      </c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ht="22.5" outlineLevel="1" x14ac:dyDescent="0.2">
      <c r="A920" s="170">
        <v>199</v>
      </c>
      <c r="B920" s="171" t="s">
        <v>1572</v>
      </c>
      <c r="C920" s="180" t="s">
        <v>1573</v>
      </c>
      <c r="D920" s="172" t="s">
        <v>363</v>
      </c>
      <c r="E920" s="173">
        <v>41.5</v>
      </c>
      <c r="F920" s="174"/>
      <c r="G920" s="175">
        <f>ROUND(E920*F920,2)</f>
        <v>0</v>
      </c>
      <c r="H920" s="174"/>
      <c r="I920" s="175">
        <f>ROUND(E920*H920,2)</f>
        <v>0</v>
      </c>
      <c r="J920" s="174"/>
      <c r="K920" s="175">
        <f>ROUND(E920*J920,2)</f>
        <v>0</v>
      </c>
      <c r="L920" s="175">
        <v>21</v>
      </c>
      <c r="M920" s="175">
        <f>G920*(1+L920/100)</f>
        <v>0</v>
      </c>
      <c r="N920" s="175">
        <v>0.02</v>
      </c>
      <c r="O920" s="175">
        <f>ROUND(E920*N920,2)</f>
        <v>0.83</v>
      </c>
      <c r="P920" s="175">
        <v>0</v>
      </c>
      <c r="Q920" s="175">
        <f>ROUND(E920*P920,2)</f>
        <v>0</v>
      </c>
      <c r="R920" s="175"/>
      <c r="S920" s="175" t="s">
        <v>310</v>
      </c>
      <c r="T920" s="176" t="s">
        <v>280</v>
      </c>
      <c r="U920" s="161">
        <v>0</v>
      </c>
      <c r="V920" s="161">
        <f>ROUND(E920*U920,2)</f>
        <v>0</v>
      </c>
      <c r="W920" s="16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 t="s">
        <v>364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1" x14ac:dyDescent="0.2">
      <c r="A921" s="158"/>
      <c r="B921" s="159"/>
      <c r="C921" s="193" t="s">
        <v>1574</v>
      </c>
      <c r="D921" s="184"/>
      <c r="E921" s="185">
        <v>41.5</v>
      </c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 t="s">
        <v>374</v>
      </c>
      <c r="AH921" s="151">
        <v>0</v>
      </c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ht="22.5" outlineLevel="1" x14ac:dyDescent="0.2">
      <c r="A922" s="170">
        <v>200</v>
      </c>
      <c r="B922" s="171" t="s">
        <v>1575</v>
      </c>
      <c r="C922" s="180" t="s">
        <v>1576</v>
      </c>
      <c r="D922" s="172" t="s">
        <v>363</v>
      </c>
      <c r="E922" s="173">
        <v>689.63</v>
      </c>
      <c r="F922" s="174"/>
      <c r="G922" s="175">
        <f>ROUND(E922*F922,2)</f>
        <v>0</v>
      </c>
      <c r="H922" s="174"/>
      <c r="I922" s="175">
        <f>ROUND(E922*H922,2)</f>
        <v>0</v>
      </c>
      <c r="J922" s="174"/>
      <c r="K922" s="175">
        <f>ROUND(E922*J922,2)</f>
        <v>0</v>
      </c>
      <c r="L922" s="175">
        <v>21</v>
      </c>
      <c r="M922" s="175">
        <f>G922*(1+L922/100)</f>
        <v>0</v>
      </c>
      <c r="N922" s="175">
        <v>0.02</v>
      </c>
      <c r="O922" s="175">
        <f>ROUND(E922*N922,2)</f>
        <v>13.79</v>
      </c>
      <c r="P922" s="175">
        <v>0</v>
      </c>
      <c r="Q922" s="175">
        <f>ROUND(E922*P922,2)</f>
        <v>0</v>
      </c>
      <c r="R922" s="175"/>
      <c r="S922" s="175" t="s">
        <v>310</v>
      </c>
      <c r="T922" s="176" t="s">
        <v>280</v>
      </c>
      <c r="U922" s="161">
        <v>0</v>
      </c>
      <c r="V922" s="161">
        <f>ROUND(E922*U922,2)</f>
        <v>0</v>
      </c>
      <c r="W922" s="16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 t="s">
        <v>364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1" x14ac:dyDescent="0.2">
      <c r="A923" s="158"/>
      <c r="B923" s="159"/>
      <c r="C923" s="193" t="s">
        <v>1577</v>
      </c>
      <c r="D923" s="184"/>
      <c r="E923" s="185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 t="s">
        <v>374</v>
      </c>
      <c r="AH923" s="151">
        <v>0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1" x14ac:dyDescent="0.2">
      <c r="A924" s="158"/>
      <c r="B924" s="159"/>
      <c r="C924" s="193" t="s">
        <v>1578</v>
      </c>
      <c r="D924" s="184"/>
      <c r="E924" s="185">
        <v>535.4</v>
      </c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 t="s">
        <v>374</v>
      </c>
      <c r="AH924" s="151">
        <v>0</v>
      </c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 x14ac:dyDescent="0.2">
      <c r="A925" s="158"/>
      <c r="B925" s="159"/>
      <c r="C925" s="193" t="s">
        <v>1579</v>
      </c>
      <c r="D925" s="184"/>
      <c r="E925" s="185">
        <v>69.72</v>
      </c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 t="s">
        <v>374</v>
      </c>
      <c r="AH925" s="151">
        <v>0</v>
      </c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1" x14ac:dyDescent="0.2">
      <c r="A926" s="158"/>
      <c r="B926" s="159"/>
      <c r="C926" s="193" t="s">
        <v>1580</v>
      </c>
      <c r="D926" s="184"/>
      <c r="E926" s="185">
        <v>84.51</v>
      </c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 t="s">
        <v>374</v>
      </c>
      <c r="AH926" s="151">
        <v>0</v>
      </c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ht="22.5" outlineLevel="1" x14ac:dyDescent="0.2">
      <c r="A927" s="170">
        <v>201</v>
      </c>
      <c r="B927" s="171" t="s">
        <v>1581</v>
      </c>
      <c r="C927" s="180" t="s">
        <v>1582</v>
      </c>
      <c r="D927" s="172" t="s">
        <v>363</v>
      </c>
      <c r="E927" s="173">
        <v>44.68</v>
      </c>
      <c r="F927" s="174"/>
      <c r="G927" s="175">
        <f>ROUND(E927*F927,2)</f>
        <v>0</v>
      </c>
      <c r="H927" s="174"/>
      <c r="I927" s="175">
        <f>ROUND(E927*H927,2)</f>
        <v>0</v>
      </c>
      <c r="J927" s="174"/>
      <c r="K927" s="175">
        <f>ROUND(E927*J927,2)</f>
        <v>0</v>
      </c>
      <c r="L927" s="175">
        <v>21</v>
      </c>
      <c r="M927" s="175">
        <f>G927*(1+L927/100)</f>
        <v>0</v>
      </c>
      <c r="N927" s="175">
        <v>0.02</v>
      </c>
      <c r="O927" s="175">
        <f>ROUND(E927*N927,2)</f>
        <v>0.89</v>
      </c>
      <c r="P927" s="175">
        <v>0</v>
      </c>
      <c r="Q927" s="175">
        <f>ROUND(E927*P927,2)</f>
        <v>0</v>
      </c>
      <c r="R927" s="175"/>
      <c r="S927" s="175" t="s">
        <v>310</v>
      </c>
      <c r="T927" s="176" t="s">
        <v>280</v>
      </c>
      <c r="U927" s="161">
        <v>0</v>
      </c>
      <c r="V927" s="161">
        <f>ROUND(E927*U927,2)</f>
        <v>0</v>
      </c>
      <c r="W927" s="16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 t="s">
        <v>364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1" x14ac:dyDescent="0.2">
      <c r="A928" s="158"/>
      <c r="B928" s="159"/>
      <c r="C928" s="193" t="s">
        <v>1583</v>
      </c>
      <c r="D928" s="184"/>
      <c r="E928" s="185">
        <v>49.8</v>
      </c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 t="s">
        <v>374</v>
      </c>
      <c r="AH928" s="151">
        <v>0</v>
      </c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1" x14ac:dyDescent="0.2">
      <c r="A929" s="158"/>
      <c r="B929" s="159"/>
      <c r="C929" s="193" t="s">
        <v>1584</v>
      </c>
      <c r="D929" s="184"/>
      <c r="E929" s="185">
        <v>-5.12</v>
      </c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 t="s">
        <v>374</v>
      </c>
      <c r="AH929" s="151">
        <v>0</v>
      </c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ht="22.5" outlineLevel="1" x14ac:dyDescent="0.2">
      <c r="A930" s="170">
        <v>202</v>
      </c>
      <c r="B930" s="171" t="s">
        <v>1585</v>
      </c>
      <c r="C930" s="180" t="s">
        <v>1586</v>
      </c>
      <c r="D930" s="172" t="s">
        <v>363</v>
      </c>
      <c r="E930" s="173">
        <v>4.05</v>
      </c>
      <c r="F930" s="174"/>
      <c r="G930" s="175">
        <f>ROUND(E930*F930,2)</f>
        <v>0</v>
      </c>
      <c r="H930" s="174"/>
      <c r="I930" s="175">
        <f>ROUND(E930*H930,2)</f>
        <v>0</v>
      </c>
      <c r="J930" s="174"/>
      <c r="K930" s="175">
        <f>ROUND(E930*J930,2)</f>
        <v>0</v>
      </c>
      <c r="L930" s="175">
        <v>21</v>
      </c>
      <c r="M930" s="175">
        <f>G930*(1+L930/100)</f>
        <v>0</v>
      </c>
      <c r="N930" s="175">
        <v>0.02</v>
      </c>
      <c r="O930" s="175">
        <f>ROUND(E930*N930,2)</f>
        <v>0.08</v>
      </c>
      <c r="P930" s="175">
        <v>0</v>
      </c>
      <c r="Q930" s="175">
        <f>ROUND(E930*P930,2)</f>
        <v>0</v>
      </c>
      <c r="R930" s="175"/>
      <c r="S930" s="175" t="s">
        <v>310</v>
      </c>
      <c r="T930" s="176" t="s">
        <v>280</v>
      </c>
      <c r="U930" s="161">
        <v>0</v>
      </c>
      <c r="V930" s="161">
        <f>ROUND(E930*U930,2)</f>
        <v>0</v>
      </c>
      <c r="W930" s="16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 t="s">
        <v>364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1" x14ac:dyDescent="0.2">
      <c r="A931" s="158"/>
      <c r="B931" s="159"/>
      <c r="C931" s="193" t="s">
        <v>1587</v>
      </c>
      <c r="D931" s="184"/>
      <c r="E931" s="185">
        <v>4.05</v>
      </c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 t="s">
        <v>374</v>
      </c>
      <c r="AH931" s="151">
        <v>0</v>
      </c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1" x14ac:dyDescent="0.2">
      <c r="A932" s="170">
        <v>203</v>
      </c>
      <c r="B932" s="171" t="s">
        <v>1588</v>
      </c>
      <c r="C932" s="180" t="s">
        <v>1589</v>
      </c>
      <c r="D932" s="172" t="s">
        <v>363</v>
      </c>
      <c r="E932" s="173">
        <v>34.435000000000002</v>
      </c>
      <c r="F932" s="174"/>
      <c r="G932" s="175">
        <f>ROUND(E932*F932,2)</f>
        <v>0</v>
      </c>
      <c r="H932" s="174"/>
      <c r="I932" s="175">
        <f>ROUND(E932*H932,2)</f>
        <v>0</v>
      </c>
      <c r="J932" s="174"/>
      <c r="K932" s="175">
        <f>ROUND(E932*J932,2)</f>
        <v>0</v>
      </c>
      <c r="L932" s="175">
        <v>21</v>
      </c>
      <c r="M932" s="175">
        <f>G932*(1+L932/100)</f>
        <v>0</v>
      </c>
      <c r="N932" s="175">
        <v>0.02</v>
      </c>
      <c r="O932" s="175">
        <f>ROUND(E932*N932,2)</f>
        <v>0.69</v>
      </c>
      <c r="P932" s="175">
        <v>0</v>
      </c>
      <c r="Q932" s="175">
        <f>ROUND(E932*P932,2)</f>
        <v>0</v>
      </c>
      <c r="R932" s="175"/>
      <c r="S932" s="175" t="s">
        <v>310</v>
      </c>
      <c r="T932" s="176" t="s">
        <v>280</v>
      </c>
      <c r="U932" s="161">
        <v>0</v>
      </c>
      <c r="V932" s="161">
        <f>ROUND(E932*U932,2)</f>
        <v>0</v>
      </c>
      <c r="W932" s="16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 t="s">
        <v>364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1" x14ac:dyDescent="0.2">
      <c r="A933" s="158"/>
      <c r="B933" s="159"/>
      <c r="C933" s="193" t="s">
        <v>1590</v>
      </c>
      <c r="D933" s="184"/>
      <c r="E933" s="185">
        <v>27.22</v>
      </c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 t="s">
        <v>374</v>
      </c>
      <c r="AH933" s="151">
        <v>0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1" x14ac:dyDescent="0.2">
      <c r="A934" s="158"/>
      <c r="B934" s="159"/>
      <c r="C934" s="193" t="s">
        <v>1591</v>
      </c>
      <c r="D934" s="184"/>
      <c r="E934" s="185">
        <v>7.2149999999999999</v>
      </c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 t="s">
        <v>374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1" x14ac:dyDescent="0.2">
      <c r="A935" s="170">
        <v>204</v>
      </c>
      <c r="B935" s="171" t="s">
        <v>1592</v>
      </c>
      <c r="C935" s="180" t="s">
        <v>1593</v>
      </c>
      <c r="D935" s="172" t="s">
        <v>363</v>
      </c>
      <c r="E935" s="173">
        <v>631.73</v>
      </c>
      <c r="F935" s="174"/>
      <c r="G935" s="175">
        <f>ROUND(E935*F935,2)</f>
        <v>0</v>
      </c>
      <c r="H935" s="174"/>
      <c r="I935" s="175">
        <f>ROUND(E935*H935,2)</f>
        <v>0</v>
      </c>
      <c r="J935" s="174"/>
      <c r="K935" s="175">
        <f>ROUND(E935*J935,2)</f>
        <v>0</v>
      </c>
      <c r="L935" s="175">
        <v>21</v>
      </c>
      <c r="M935" s="175">
        <f>G935*(1+L935/100)</f>
        <v>0</v>
      </c>
      <c r="N935" s="175">
        <v>3.7100000000000002E-3</v>
      </c>
      <c r="O935" s="175">
        <f>ROUND(E935*N935,2)</f>
        <v>2.34</v>
      </c>
      <c r="P935" s="175">
        <v>0</v>
      </c>
      <c r="Q935" s="175">
        <f>ROUND(E935*P935,2)</f>
        <v>0</v>
      </c>
      <c r="R935" s="175"/>
      <c r="S935" s="175" t="s">
        <v>310</v>
      </c>
      <c r="T935" s="176" t="s">
        <v>279</v>
      </c>
      <c r="U935" s="161">
        <v>0.42199999999999999</v>
      </c>
      <c r="V935" s="161">
        <f>ROUND(E935*U935,2)</f>
        <v>266.58999999999997</v>
      </c>
      <c r="W935" s="16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 t="s">
        <v>364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ht="33.75" outlineLevel="1" x14ac:dyDescent="0.2">
      <c r="A936" s="158"/>
      <c r="B936" s="159"/>
      <c r="C936" s="193" t="s">
        <v>1594</v>
      </c>
      <c r="D936" s="184"/>
      <c r="E936" s="185">
        <v>537.6</v>
      </c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 t="s">
        <v>374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1" x14ac:dyDescent="0.2">
      <c r="A937" s="158"/>
      <c r="B937" s="159"/>
      <c r="C937" s="193" t="s">
        <v>1595</v>
      </c>
      <c r="D937" s="184"/>
      <c r="E937" s="185">
        <v>36.700000000000003</v>
      </c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 t="s">
        <v>374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58"/>
      <c r="B938" s="159"/>
      <c r="C938" s="193" t="s">
        <v>1596</v>
      </c>
      <c r="D938" s="184"/>
      <c r="E938" s="185">
        <v>57.43</v>
      </c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 t="s">
        <v>374</v>
      </c>
      <c r="AH938" s="151">
        <v>0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1" x14ac:dyDescent="0.2">
      <c r="A939" s="170">
        <v>205</v>
      </c>
      <c r="B939" s="171" t="s">
        <v>1597</v>
      </c>
      <c r="C939" s="180" t="s">
        <v>1598</v>
      </c>
      <c r="D939" s="172" t="s">
        <v>363</v>
      </c>
      <c r="E939" s="173">
        <v>35.5</v>
      </c>
      <c r="F939" s="174"/>
      <c r="G939" s="175">
        <f>ROUND(E939*F939,2)</f>
        <v>0</v>
      </c>
      <c r="H939" s="174"/>
      <c r="I939" s="175">
        <f>ROUND(E939*H939,2)</f>
        <v>0</v>
      </c>
      <c r="J939" s="174"/>
      <c r="K939" s="175">
        <f>ROUND(E939*J939,2)</f>
        <v>0</v>
      </c>
      <c r="L939" s="175">
        <v>21</v>
      </c>
      <c r="M939" s="175">
        <f>G939*(1+L939/100)</f>
        <v>0</v>
      </c>
      <c r="N939" s="175">
        <v>7.0000000000000007E-2</v>
      </c>
      <c r="O939" s="175">
        <f>ROUND(E939*N939,2)</f>
        <v>2.4900000000000002</v>
      </c>
      <c r="P939" s="175">
        <v>0</v>
      </c>
      <c r="Q939" s="175">
        <f>ROUND(E939*P939,2)</f>
        <v>0</v>
      </c>
      <c r="R939" s="175"/>
      <c r="S939" s="175" t="s">
        <v>310</v>
      </c>
      <c r="T939" s="176" t="s">
        <v>280</v>
      </c>
      <c r="U939" s="161">
        <v>0</v>
      </c>
      <c r="V939" s="161">
        <f>ROUND(E939*U939,2)</f>
        <v>0</v>
      </c>
      <c r="W939" s="16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 t="s">
        <v>364</v>
      </c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1" x14ac:dyDescent="0.2">
      <c r="A940" s="158"/>
      <c r="B940" s="159"/>
      <c r="C940" s="193" t="s">
        <v>1599</v>
      </c>
      <c r="D940" s="184"/>
      <c r="E940" s="185">
        <v>35.5</v>
      </c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 t="s">
        <v>374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1" x14ac:dyDescent="0.2">
      <c r="A941" s="170">
        <v>206</v>
      </c>
      <c r="B941" s="171" t="s">
        <v>1600</v>
      </c>
      <c r="C941" s="180" t="s">
        <v>1601</v>
      </c>
      <c r="D941" s="172" t="s">
        <v>363</v>
      </c>
      <c r="E941" s="173">
        <v>910.63</v>
      </c>
      <c r="F941" s="174"/>
      <c r="G941" s="175">
        <f>ROUND(E941*F941,2)</f>
        <v>0</v>
      </c>
      <c r="H941" s="174"/>
      <c r="I941" s="175">
        <f>ROUND(E941*H941,2)</f>
        <v>0</v>
      </c>
      <c r="J941" s="174"/>
      <c r="K941" s="175">
        <f>ROUND(E941*J941,2)</f>
        <v>0</v>
      </c>
      <c r="L941" s="175">
        <v>21</v>
      </c>
      <c r="M941" s="175">
        <f>G941*(1+L941/100)</f>
        <v>0</v>
      </c>
      <c r="N941" s="175">
        <v>0</v>
      </c>
      <c r="O941" s="175">
        <f>ROUND(E941*N941,2)</f>
        <v>0</v>
      </c>
      <c r="P941" s="175">
        <v>0</v>
      </c>
      <c r="Q941" s="175">
        <f>ROUND(E941*P941,2)</f>
        <v>0</v>
      </c>
      <c r="R941" s="175"/>
      <c r="S941" s="175" t="s">
        <v>310</v>
      </c>
      <c r="T941" s="176" t="s">
        <v>280</v>
      </c>
      <c r="U941" s="161">
        <v>0</v>
      </c>
      <c r="V941" s="161">
        <f>ROUND(E941*U941,2)</f>
        <v>0</v>
      </c>
      <c r="W941" s="16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 t="s">
        <v>364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1" x14ac:dyDescent="0.2">
      <c r="A942" s="158"/>
      <c r="B942" s="159"/>
      <c r="C942" s="193" t="s">
        <v>1602</v>
      </c>
      <c r="D942" s="184"/>
      <c r="E942" s="185">
        <v>230.625</v>
      </c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 t="s">
        <v>374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 x14ac:dyDescent="0.2">
      <c r="A943" s="158"/>
      <c r="B943" s="159"/>
      <c r="C943" s="193" t="s">
        <v>1603</v>
      </c>
      <c r="D943" s="184"/>
      <c r="E943" s="185">
        <v>362.06</v>
      </c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 t="s">
        <v>374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1" x14ac:dyDescent="0.2">
      <c r="A944" s="158"/>
      <c r="B944" s="159"/>
      <c r="C944" s="193" t="s">
        <v>1604</v>
      </c>
      <c r="D944" s="184"/>
      <c r="E944" s="185">
        <v>106</v>
      </c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 t="s">
        <v>374</v>
      </c>
      <c r="AH944" s="151">
        <v>0</v>
      </c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outlineLevel="1" x14ac:dyDescent="0.2">
      <c r="A945" s="158"/>
      <c r="B945" s="159"/>
      <c r="C945" s="193" t="s">
        <v>1605</v>
      </c>
      <c r="D945" s="184"/>
      <c r="E945" s="185">
        <v>185.6</v>
      </c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 t="s">
        <v>374</v>
      </c>
      <c r="AH945" s="151">
        <v>0</v>
      </c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">
      <c r="A946" s="158"/>
      <c r="B946" s="159"/>
      <c r="C946" s="193" t="s">
        <v>1606</v>
      </c>
      <c r="D946" s="184"/>
      <c r="E946" s="185">
        <v>91.26</v>
      </c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 t="s">
        <v>374</v>
      </c>
      <c r="AH946" s="151">
        <v>0</v>
      </c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1" x14ac:dyDescent="0.2">
      <c r="A947" s="158"/>
      <c r="B947" s="159"/>
      <c r="C947" s="193" t="s">
        <v>1607</v>
      </c>
      <c r="D947" s="184"/>
      <c r="E947" s="185">
        <v>-25.405000000000001</v>
      </c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 t="s">
        <v>374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1" x14ac:dyDescent="0.2">
      <c r="A948" s="158"/>
      <c r="B948" s="159"/>
      <c r="C948" s="193" t="s">
        <v>1608</v>
      </c>
      <c r="D948" s="184"/>
      <c r="E948" s="185">
        <v>-76.260000000000005</v>
      </c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 t="s">
        <v>374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">
      <c r="A949" s="158"/>
      <c r="B949" s="159"/>
      <c r="C949" s="193" t="s">
        <v>1609</v>
      </c>
      <c r="D949" s="184"/>
      <c r="E949" s="185">
        <v>36.75</v>
      </c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 t="s">
        <v>374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">
      <c r="A950" s="170">
        <v>207</v>
      </c>
      <c r="B950" s="171" t="s">
        <v>1610</v>
      </c>
      <c r="C950" s="180" t="s">
        <v>1611</v>
      </c>
      <c r="D950" s="172" t="s">
        <v>363</v>
      </c>
      <c r="E950" s="173">
        <v>16.1082</v>
      </c>
      <c r="F950" s="174"/>
      <c r="G950" s="175">
        <f>ROUND(E950*F950,2)</f>
        <v>0</v>
      </c>
      <c r="H950" s="174"/>
      <c r="I950" s="175">
        <f>ROUND(E950*H950,2)</f>
        <v>0</v>
      </c>
      <c r="J950" s="174"/>
      <c r="K950" s="175">
        <f>ROUND(E950*J950,2)</f>
        <v>0</v>
      </c>
      <c r="L950" s="175">
        <v>21</v>
      </c>
      <c r="M950" s="175">
        <f>G950*(1+L950/100)</f>
        <v>0</v>
      </c>
      <c r="N950" s="175">
        <v>0</v>
      </c>
      <c r="O950" s="175">
        <f>ROUND(E950*N950,2)</f>
        <v>0</v>
      </c>
      <c r="P950" s="175">
        <v>0</v>
      </c>
      <c r="Q950" s="175">
        <f>ROUND(E950*P950,2)</f>
        <v>0</v>
      </c>
      <c r="R950" s="175"/>
      <c r="S950" s="175" t="s">
        <v>310</v>
      </c>
      <c r="T950" s="176" t="s">
        <v>280</v>
      </c>
      <c r="U950" s="161">
        <v>0</v>
      </c>
      <c r="V950" s="161">
        <f>ROUND(E950*U950,2)</f>
        <v>0</v>
      </c>
      <c r="W950" s="16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 t="s">
        <v>364</v>
      </c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1" x14ac:dyDescent="0.2">
      <c r="A951" s="158"/>
      <c r="B951" s="159"/>
      <c r="C951" s="193" t="s">
        <v>1612</v>
      </c>
      <c r="D951" s="184"/>
      <c r="E951" s="185">
        <v>16.1082</v>
      </c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 t="s">
        <v>374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ht="22.5" outlineLevel="1" x14ac:dyDescent="0.2">
      <c r="A952" s="170">
        <v>208</v>
      </c>
      <c r="B952" s="171" t="s">
        <v>1613</v>
      </c>
      <c r="C952" s="180" t="s">
        <v>1614</v>
      </c>
      <c r="D952" s="172" t="s">
        <v>363</v>
      </c>
      <c r="E952" s="173">
        <v>234.99</v>
      </c>
      <c r="F952" s="174"/>
      <c r="G952" s="175">
        <f>ROUND(E952*F952,2)</f>
        <v>0</v>
      </c>
      <c r="H952" s="174"/>
      <c r="I952" s="175">
        <f>ROUND(E952*H952,2)</f>
        <v>0</v>
      </c>
      <c r="J952" s="174"/>
      <c r="K952" s="175">
        <f>ROUND(E952*J952,2)</f>
        <v>0</v>
      </c>
      <c r="L952" s="175">
        <v>21</v>
      </c>
      <c r="M952" s="175">
        <f>G952*(1+L952/100)</f>
        <v>0</v>
      </c>
      <c r="N952" s="175">
        <v>0.02</v>
      </c>
      <c r="O952" s="175">
        <f>ROUND(E952*N952,2)</f>
        <v>4.7</v>
      </c>
      <c r="P952" s="175">
        <v>0</v>
      </c>
      <c r="Q952" s="175">
        <f>ROUND(E952*P952,2)</f>
        <v>0</v>
      </c>
      <c r="R952" s="175"/>
      <c r="S952" s="175" t="s">
        <v>310</v>
      </c>
      <c r="T952" s="176" t="s">
        <v>280</v>
      </c>
      <c r="U952" s="161">
        <v>0</v>
      </c>
      <c r="V952" s="161">
        <f>ROUND(E952*U952,2)</f>
        <v>0</v>
      </c>
      <c r="W952" s="16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 t="s">
        <v>364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 x14ac:dyDescent="0.2">
      <c r="A953" s="158"/>
      <c r="B953" s="159"/>
      <c r="C953" s="248" t="s">
        <v>1615</v>
      </c>
      <c r="D953" s="249"/>
      <c r="E953" s="249"/>
      <c r="F953" s="249"/>
      <c r="G953" s="249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 t="s">
        <v>283</v>
      </c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1" x14ac:dyDescent="0.2">
      <c r="A954" s="158"/>
      <c r="B954" s="159"/>
      <c r="C954" s="193" t="s">
        <v>1616</v>
      </c>
      <c r="D954" s="184"/>
      <c r="E954" s="185">
        <v>65.92</v>
      </c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 t="s">
        <v>374</v>
      </c>
      <c r="AH954" s="151">
        <v>0</v>
      </c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1" x14ac:dyDescent="0.2">
      <c r="A955" s="158"/>
      <c r="B955" s="159"/>
      <c r="C955" s="193" t="s">
        <v>1617</v>
      </c>
      <c r="D955" s="184"/>
      <c r="E955" s="185">
        <v>51.484999999999999</v>
      </c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 t="s">
        <v>374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outlineLevel="1" x14ac:dyDescent="0.2">
      <c r="A956" s="158"/>
      <c r="B956" s="159"/>
      <c r="C956" s="193" t="s">
        <v>1618</v>
      </c>
      <c r="D956" s="184"/>
      <c r="E956" s="185">
        <v>45.064999999999998</v>
      </c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 t="s">
        <v>374</v>
      </c>
      <c r="AH956" s="151">
        <v>0</v>
      </c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1" x14ac:dyDescent="0.2">
      <c r="A957" s="158"/>
      <c r="B957" s="159"/>
      <c r="C957" s="193" t="s">
        <v>1619</v>
      </c>
      <c r="D957" s="184"/>
      <c r="E957" s="185">
        <v>61.33</v>
      </c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 t="s">
        <v>374</v>
      </c>
      <c r="AH957" s="151">
        <v>0</v>
      </c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1" x14ac:dyDescent="0.2">
      <c r="A958" s="158"/>
      <c r="B958" s="159"/>
      <c r="C958" s="198" t="s">
        <v>609</v>
      </c>
      <c r="D958" s="195"/>
      <c r="E958" s="196">
        <v>223.8</v>
      </c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 t="s">
        <v>374</v>
      </c>
      <c r="AH958" s="151">
        <v>1</v>
      </c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1" x14ac:dyDescent="0.2">
      <c r="A959" s="158"/>
      <c r="B959" s="159"/>
      <c r="C959" s="193" t="s">
        <v>1620</v>
      </c>
      <c r="D959" s="184"/>
      <c r="E959" s="185">
        <v>11.19</v>
      </c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 t="s">
        <v>374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2.5" outlineLevel="1" x14ac:dyDescent="0.2">
      <c r="A960" s="170">
        <v>209</v>
      </c>
      <c r="B960" s="171" t="s">
        <v>1621</v>
      </c>
      <c r="C960" s="180" t="s">
        <v>1622</v>
      </c>
      <c r="D960" s="172" t="s">
        <v>363</v>
      </c>
      <c r="E960" s="173">
        <v>129.78263000000001</v>
      </c>
      <c r="F960" s="174"/>
      <c r="G960" s="175">
        <f>ROUND(E960*F960,2)</f>
        <v>0</v>
      </c>
      <c r="H960" s="174"/>
      <c r="I960" s="175">
        <f>ROUND(E960*H960,2)</f>
        <v>0</v>
      </c>
      <c r="J960" s="174"/>
      <c r="K960" s="175">
        <f>ROUND(E960*J960,2)</f>
        <v>0</v>
      </c>
      <c r="L960" s="175">
        <v>21</v>
      </c>
      <c r="M960" s="175">
        <f>G960*(1+L960/100)</f>
        <v>0</v>
      </c>
      <c r="N960" s="175">
        <v>0.02</v>
      </c>
      <c r="O960" s="175">
        <f>ROUND(E960*N960,2)</f>
        <v>2.6</v>
      </c>
      <c r="P960" s="175">
        <v>0</v>
      </c>
      <c r="Q960" s="175">
        <f>ROUND(E960*P960,2)</f>
        <v>0</v>
      </c>
      <c r="R960" s="175"/>
      <c r="S960" s="175" t="s">
        <v>310</v>
      </c>
      <c r="T960" s="176" t="s">
        <v>280</v>
      </c>
      <c r="U960" s="161">
        <v>0</v>
      </c>
      <c r="V960" s="161">
        <f>ROUND(E960*U960,2)</f>
        <v>0</v>
      </c>
      <c r="W960" s="16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 t="s">
        <v>364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1" x14ac:dyDescent="0.2">
      <c r="A961" s="158"/>
      <c r="B961" s="159"/>
      <c r="C961" s="248" t="s">
        <v>1623</v>
      </c>
      <c r="D961" s="249"/>
      <c r="E961" s="249"/>
      <c r="F961" s="249"/>
      <c r="G961" s="249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 t="s">
        <v>283</v>
      </c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1" x14ac:dyDescent="0.2">
      <c r="A962" s="158"/>
      <c r="B962" s="159"/>
      <c r="C962" s="193" t="s">
        <v>1624</v>
      </c>
      <c r="D962" s="184"/>
      <c r="E962" s="185">
        <v>17.29</v>
      </c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 t="s">
        <v>374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1" x14ac:dyDescent="0.2">
      <c r="A963" s="158"/>
      <c r="B963" s="159"/>
      <c r="C963" s="193" t="s">
        <v>890</v>
      </c>
      <c r="D963" s="184"/>
      <c r="E963" s="185">
        <v>17.0625</v>
      </c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 t="s">
        <v>374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1" x14ac:dyDescent="0.2">
      <c r="A964" s="158"/>
      <c r="B964" s="159"/>
      <c r="C964" s="193" t="s">
        <v>891</v>
      </c>
      <c r="D964" s="184"/>
      <c r="E964" s="185">
        <v>62.95</v>
      </c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 t="s">
        <v>374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1" x14ac:dyDescent="0.2">
      <c r="A965" s="158"/>
      <c r="B965" s="159"/>
      <c r="C965" s="193" t="s">
        <v>1625</v>
      </c>
      <c r="D965" s="184"/>
      <c r="E965" s="185">
        <v>26.3</v>
      </c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 t="s">
        <v>374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1" x14ac:dyDescent="0.2">
      <c r="A966" s="158"/>
      <c r="B966" s="159"/>
      <c r="C966" s="198" t="s">
        <v>609</v>
      </c>
      <c r="D966" s="195"/>
      <c r="E966" s="196">
        <v>123.60250000000001</v>
      </c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 t="s">
        <v>374</v>
      </c>
      <c r="AH966" s="151">
        <v>1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1" x14ac:dyDescent="0.2">
      <c r="A967" s="158"/>
      <c r="B967" s="159"/>
      <c r="C967" s="193" t="s">
        <v>1626</v>
      </c>
      <c r="D967" s="184"/>
      <c r="E967" s="185">
        <v>6.1801300000000001</v>
      </c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 t="s">
        <v>374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ht="22.5" outlineLevel="1" x14ac:dyDescent="0.2">
      <c r="A968" s="170">
        <v>210</v>
      </c>
      <c r="B968" s="171" t="s">
        <v>1627</v>
      </c>
      <c r="C968" s="180" t="s">
        <v>1628</v>
      </c>
      <c r="D968" s="172" t="s">
        <v>363</v>
      </c>
      <c r="E968" s="173">
        <v>35.9</v>
      </c>
      <c r="F968" s="174"/>
      <c r="G968" s="175">
        <f>ROUND(E968*F968,2)</f>
        <v>0</v>
      </c>
      <c r="H968" s="174"/>
      <c r="I968" s="175">
        <f>ROUND(E968*H968,2)</f>
        <v>0</v>
      </c>
      <c r="J968" s="174"/>
      <c r="K968" s="175">
        <f>ROUND(E968*J968,2)</f>
        <v>0</v>
      </c>
      <c r="L968" s="175">
        <v>21</v>
      </c>
      <c r="M968" s="175">
        <f>G968*(1+L968/100)</f>
        <v>0</v>
      </c>
      <c r="N968" s="175">
        <v>0.02</v>
      </c>
      <c r="O968" s="175">
        <f>ROUND(E968*N968,2)</f>
        <v>0.72</v>
      </c>
      <c r="P968" s="175">
        <v>0</v>
      </c>
      <c r="Q968" s="175">
        <f>ROUND(E968*P968,2)</f>
        <v>0</v>
      </c>
      <c r="R968" s="175"/>
      <c r="S968" s="175" t="s">
        <v>310</v>
      </c>
      <c r="T968" s="176" t="s">
        <v>280</v>
      </c>
      <c r="U968" s="161">
        <v>0</v>
      </c>
      <c r="V968" s="161">
        <f>ROUND(E968*U968,2)</f>
        <v>0</v>
      </c>
      <c r="W968" s="16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 t="s">
        <v>364</v>
      </c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1" x14ac:dyDescent="0.2">
      <c r="A969" s="158"/>
      <c r="B969" s="159"/>
      <c r="C969" s="248" t="s">
        <v>1629</v>
      </c>
      <c r="D969" s="249"/>
      <c r="E969" s="249"/>
      <c r="F969" s="249"/>
      <c r="G969" s="249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 t="s">
        <v>283</v>
      </c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1" x14ac:dyDescent="0.2">
      <c r="A970" s="158"/>
      <c r="B970" s="159"/>
      <c r="C970" s="193" t="s">
        <v>1630</v>
      </c>
      <c r="D970" s="184"/>
      <c r="E970" s="185">
        <v>34.200000000000003</v>
      </c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 t="s">
        <v>374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1" x14ac:dyDescent="0.2">
      <c r="A971" s="158"/>
      <c r="B971" s="159"/>
      <c r="C971" s="193" t="s">
        <v>1631</v>
      </c>
      <c r="D971" s="184"/>
      <c r="E971" s="185">
        <v>1.7</v>
      </c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 t="s">
        <v>374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ht="22.5" outlineLevel="1" x14ac:dyDescent="0.2">
      <c r="A972" s="170">
        <v>211</v>
      </c>
      <c r="B972" s="171" t="s">
        <v>1632</v>
      </c>
      <c r="C972" s="180" t="s">
        <v>1633</v>
      </c>
      <c r="D972" s="172" t="s">
        <v>363</v>
      </c>
      <c r="E972" s="173">
        <v>1771.2360799999999</v>
      </c>
      <c r="F972" s="174"/>
      <c r="G972" s="175">
        <f>ROUND(E972*F972,2)</f>
        <v>0</v>
      </c>
      <c r="H972" s="174"/>
      <c r="I972" s="175">
        <f>ROUND(E972*H972,2)</f>
        <v>0</v>
      </c>
      <c r="J972" s="174"/>
      <c r="K972" s="175">
        <f>ROUND(E972*J972,2)</f>
        <v>0</v>
      </c>
      <c r="L972" s="175">
        <v>21</v>
      </c>
      <c r="M972" s="175">
        <f>G972*(1+L972/100)</f>
        <v>0</v>
      </c>
      <c r="N972" s="175">
        <v>0.02</v>
      </c>
      <c r="O972" s="175">
        <f>ROUND(E972*N972,2)</f>
        <v>35.42</v>
      </c>
      <c r="P972" s="175">
        <v>0</v>
      </c>
      <c r="Q972" s="175">
        <f>ROUND(E972*P972,2)</f>
        <v>0</v>
      </c>
      <c r="R972" s="175"/>
      <c r="S972" s="175" t="s">
        <v>310</v>
      </c>
      <c r="T972" s="176" t="s">
        <v>280</v>
      </c>
      <c r="U972" s="161">
        <v>0</v>
      </c>
      <c r="V972" s="161">
        <f>ROUND(E972*U972,2)</f>
        <v>0</v>
      </c>
      <c r="W972" s="16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 t="s">
        <v>364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1" x14ac:dyDescent="0.2">
      <c r="A973" s="158"/>
      <c r="B973" s="159"/>
      <c r="C973" s="248" t="s">
        <v>1634</v>
      </c>
      <c r="D973" s="249"/>
      <c r="E973" s="249"/>
      <c r="F973" s="249"/>
      <c r="G973" s="249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 t="s">
        <v>283</v>
      </c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1" x14ac:dyDescent="0.2">
      <c r="A974" s="158"/>
      <c r="B974" s="159"/>
      <c r="C974" s="246" t="s">
        <v>1635</v>
      </c>
      <c r="D974" s="247"/>
      <c r="E974" s="247"/>
      <c r="F974" s="247"/>
      <c r="G974" s="247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 t="s">
        <v>283</v>
      </c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1" x14ac:dyDescent="0.2">
      <c r="A975" s="158"/>
      <c r="B975" s="159"/>
      <c r="C975" s="193" t="s">
        <v>1636</v>
      </c>
      <c r="D975" s="184"/>
      <c r="E975" s="185">
        <v>244.244</v>
      </c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 t="s">
        <v>374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1" x14ac:dyDescent="0.2">
      <c r="A976" s="158"/>
      <c r="B976" s="159"/>
      <c r="C976" s="193" t="s">
        <v>1637</v>
      </c>
      <c r="D976" s="184"/>
      <c r="E976" s="185">
        <v>648.11749999999995</v>
      </c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 t="s">
        <v>374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1" x14ac:dyDescent="0.2">
      <c r="A977" s="158"/>
      <c r="B977" s="159"/>
      <c r="C977" s="193" t="s">
        <v>1638</v>
      </c>
      <c r="D977" s="184"/>
      <c r="E977" s="185">
        <v>421.40499999999997</v>
      </c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 t="s">
        <v>374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58"/>
      <c r="B978" s="159"/>
      <c r="C978" s="193" t="s">
        <v>1639</v>
      </c>
      <c r="D978" s="184"/>
      <c r="E978" s="185">
        <v>269.005</v>
      </c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 t="s">
        <v>374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1" x14ac:dyDescent="0.2">
      <c r="A979" s="158"/>
      <c r="B979" s="159"/>
      <c r="C979" s="193" t="s">
        <v>1640</v>
      </c>
      <c r="D979" s="184"/>
      <c r="E979" s="185">
        <v>641.94000000000005</v>
      </c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 t="s">
        <v>374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1" x14ac:dyDescent="0.2">
      <c r="A980" s="158"/>
      <c r="B980" s="159"/>
      <c r="C980" s="193" t="s">
        <v>1641</v>
      </c>
      <c r="D980" s="184"/>
      <c r="E980" s="185">
        <v>889.36500000000001</v>
      </c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 t="s">
        <v>374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1" x14ac:dyDescent="0.2">
      <c r="A981" s="158"/>
      <c r="B981" s="159"/>
      <c r="C981" s="198" t="s">
        <v>609</v>
      </c>
      <c r="D981" s="195"/>
      <c r="E981" s="196">
        <v>3114.0765000000001</v>
      </c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 t="s">
        <v>374</v>
      </c>
      <c r="AH981" s="151">
        <v>1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1" x14ac:dyDescent="0.2">
      <c r="A982" s="158"/>
      <c r="B982" s="159"/>
      <c r="C982" s="193" t="s">
        <v>1642</v>
      </c>
      <c r="D982" s="184"/>
      <c r="E982" s="185">
        <v>-49.5</v>
      </c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 t="s">
        <v>374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1" x14ac:dyDescent="0.2">
      <c r="A983" s="158"/>
      <c r="B983" s="159"/>
      <c r="C983" s="193" t="s">
        <v>1643</v>
      </c>
      <c r="D983" s="184"/>
      <c r="E983" s="185">
        <v>-440.64</v>
      </c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 t="s">
        <v>374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1" x14ac:dyDescent="0.2">
      <c r="A984" s="158"/>
      <c r="B984" s="159"/>
      <c r="C984" s="193" t="s">
        <v>1644</v>
      </c>
      <c r="D984" s="184"/>
      <c r="E984" s="185">
        <v>-321.3</v>
      </c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 t="s">
        <v>374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1" x14ac:dyDescent="0.2">
      <c r="A985" s="158"/>
      <c r="B985" s="159"/>
      <c r="C985" s="193" t="s">
        <v>1645</v>
      </c>
      <c r="D985" s="184"/>
      <c r="E985" s="185">
        <v>-70.95</v>
      </c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 t="s">
        <v>374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1" x14ac:dyDescent="0.2">
      <c r="A986" s="158"/>
      <c r="B986" s="159"/>
      <c r="C986" s="193" t="s">
        <v>1646</v>
      </c>
      <c r="D986" s="184"/>
      <c r="E986" s="185">
        <v>-105.435</v>
      </c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 t="s">
        <v>374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1" x14ac:dyDescent="0.2">
      <c r="A987" s="158"/>
      <c r="B987" s="159"/>
      <c r="C987" s="193" t="s">
        <v>1647</v>
      </c>
      <c r="D987" s="184"/>
      <c r="E987" s="185">
        <v>-273</v>
      </c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 t="s">
        <v>374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1" x14ac:dyDescent="0.2">
      <c r="A988" s="158"/>
      <c r="B988" s="159"/>
      <c r="C988" s="193" t="s">
        <v>1648</v>
      </c>
      <c r="D988" s="184"/>
      <c r="E988" s="185">
        <v>-12.03</v>
      </c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 t="s">
        <v>374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58"/>
      <c r="B989" s="159"/>
      <c r="C989" s="193" t="s">
        <v>1649</v>
      </c>
      <c r="D989" s="184"/>
      <c r="E989" s="185">
        <v>-20.895</v>
      </c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 t="s">
        <v>374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1" x14ac:dyDescent="0.2">
      <c r="A990" s="158"/>
      <c r="B990" s="159"/>
      <c r="C990" s="193" t="s">
        <v>1650</v>
      </c>
      <c r="D990" s="184"/>
      <c r="E990" s="185">
        <v>-9.81</v>
      </c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 t="s">
        <v>374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58"/>
      <c r="B991" s="159"/>
      <c r="C991" s="198" t="s">
        <v>609</v>
      </c>
      <c r="D991" s="195"/>
      <c r="E991" s="196">
        <v>-1303.56</v>
      </c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 t="s">
        <v>374</v>
      </c>
      <c r="AH991" s="151">
        <v>1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1" x14ac:dyDescent="0.2">
      <c r="A992" s="158"/>
      <c r="B992" s="159"/>
      <c r="C992" s="193" t="s">
        <v>1651</v>
      </c>
      <c r="D992" s="184"/>
      <c r="E992" s="185">
        <v>-123.625</v>
      </c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 t="s">
        <v>374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1" x14ac:dyDescent="0.2">
      <c r="A993" s="158"/>
      <c r="B993" s="159"/>
      <c r="C993" s="198" t="s">
        <v>609</v>
      </c>
      <c r="D993" s="195"/>
      <c r="E993" s="196">
        <v>-123.625</v>
      </c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 t="s">
        <v>374</v>
      </c>
      <c r="AH993" s="151">
        <v>1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1" x14ac:dyDescent="0.2">
      <c r="A994" s="158"/>
      <c r="B994" s="159"/>
      <c r="C994" s="193" t="s">
        <v>1652</v>
      </c>
      <c r="D994" s="184"/>
      <c r="E994" s="185">
        <v>84.344579999999993</v>
      </c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 t="s">
        <v>374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ht="22.5" outlineLevel="1" x14ac:dyDescent="0.2">
      <c r="A995" s="170">
        <v>212</v>
      </c>
      <c r="B995" s="171" t="s">
        <v>1653</v>
      </c>
      <c r="C995" s="180" t="s">
        <v>1654</v>
      </c>
      <c r="D995" s="172" t="s">
        <v>363</v>
      </c>
      <c r="E995" s="173">
        <v>15.246</v>
      </c>
      <c r="F995" s="174"/>
      <c r="G995" s="175">
        <f>ROUND(E995*F995,2)</f>
        <v>0</v>
      </c>
      <c r="H995" s="174"/>
      <c r="I995" s="175">
        <f>ROUND(E995*H995,2)</f>
        <v>0</v>
      </c>
      <c r="J995" s="174"/>
      <c r="K995" s="175">
        <f>ROUND(E995*J995,2)</f>
        <v>0</v>
      </c>
      <c r="L995" s="175">
        <v>21</v>
      </c>
      <c r="M995" s="175">
        <f>G995*(1+L995/100)</f>
        <v>0</v>
      </c>
      <c r="N995" s="175">
        <v>0.02</v>
      </c>
      <c r="O995" s="175">
        <f>ROUND(E995*N995,2)</f>
        <v>0.3</v>
      </c>
      <c r="P995" s="175">
        <v>0</v>
      </c>
      <c r="Q995" s="175">
        <f>ROUND(E995*P995,2)</f>
        <v>0</v>
      </c>
      <c r="R995" s="175"/>
      <c r="S995" s="175" t="s">
        <v>310</v>
      </c>
      <c r="T995" s="176" t="s">
        <v>280</v>
      </c>
      <c r="U995" s="161">
        <v>0</v>
      </c>
      <c r="V995" s="161">
        <f>ROUND(E995*U995,2)</f>
        <v>0</v>
      </c>
      <c r="W995" s="16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 t="s">
        <v>364</v>
      </c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1" x14ac:dyDescent="0.2">
      <c r="A996" s="158"/>
      <c r="B996" s="159"/>
      <c r="C996" s="248" t="s">
        <v>1655</v>
      </c>
      <c r="D996" s="249"/>
      <c r="E996" s="249"/>
      <c r="F996" s="249"/>
      <c r="G996" s="249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 t="s">
        <v>283</v>
      </c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1" x14ac:dyDescent="0.2">
      <c r="A997" s="158"/>
      <c r="B997" s="159"/>
      <c r="C997" s="193" t="s">
        <v>1656</v>
      </c>
      <c r="D997" s="184"/>
      <c r="E997" s="185">
        <v>14.52</v>
      </c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 t="s">
        <v>374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58"/>
      <c r="B998" s="159"/>
      <c r="C998" s="193" t="s">
        <v>1657</v>
      </c>
      <c r="D998" s="184"/>
      <c r="E998" s="185">
        <v>0.72599999999999998</v>
      </c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 t="s">
        <v>374</v>
      </c>
      <c r="AH998" s="151">
        <v>0</v>
      </c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ht="22.5" outlineLevel="1" x14ac:dyDescent="0.2">
      <c r="A999" s="170">
        <v>213</v>
      </c>
      <c r="B999" s="171" t="s">
        <v>1658</v>
      </c>
      <c r="C999" s="180" t="s">
        <v>1659</v>
      </c>
      <c r="D999" s="172" t="s">
        <v>363</v>
      </c>
      <c r="E999" s="173">
        <v>21.756</v>
      </c>
      <c r="F999" s="174"/>
      <c r="G999" s="175">
        <f>ROUND(E999*F999,2)</f>
        <v>0</v>
      </c>
      <c r="H999" s="174"/>
      <c r="I999" s="175">
        <f>ROUND(E999*H999,2)</f>
        <v>0</v>
      </c>
      <c r="J999" s="174"/>
      <c r="K999" s="175">
        <f>ROUND(E999*J999,2)</f>
        <v>0</v>
      </c>
      <c r="L999" s="175">
        <v>21</v>
      </c>
      <c r="M999" s="175">
        <f>G999*(1+L999/100)</f>
        <v>0</v>
      </c>
      <c r="N999" s="175">
        <v>0.02</v>
      </c>
      <c r="O999" s="175">
        <f>ROUND(E999*N999,2)</f>
        <v>0.44</v>
      </c>
      <c r="P999" s="175">
        <v>0</v>
      </c>
      <c r="Q999" s="175">
        <f>ROUND(E999*P999,2)</f>
        <v>0</v>
      </c>
      <c r="R999" s="175"/>
      <c r="S999" s="175" t="s">
        <v>310</v>
      </c>
      <c r="T999" s="176" t="s">
        <v>280</v>
      </c>
      <c r="U999" s="161">
        <v>0</v>
      </c>
      <c r="V999" s="161">
        <f>ROUND(E999*U999,2)</f>
        <v>0</v>
      </c>
      <c r="W999" s="16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 t="s">
        <v>364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1" x14ac:dyDescent="0.2">
      <c r="A1000" s="158"/>
      <c r="B1000" s="159"/>
      <c r="C1000" s="248" t="s">
        <v>1660</v>
      </c>
      <c r="D1000" s="249"/>
      <c r="E1000" s="249"/>
      <c r="F1000" s="249"/>
      <c r="G1000" s="249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 t="s">
        <v>283</v>
      </c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1" x14ac:dyDescent="0.2">
      <c r="A1001" s="158"/>
      <c r="B1001" s="159"/>
      <c r="C1001" s="193" t="s">
        <v>1661</v>
      </c>
      <c r="D1001" s="184"/>
      <c r="E1001" s="185">
        <v>17.16</v>
      </c>
      <c r="F1001" s="161"/>
      <c r="G1001" s="161"/>
      <c r="H1001" s="161"/>
      <c r="I1001" s="161"/>
      <c r="J1001" s="161"/>
      <c r="K1001" s="161"/>
      <c r="L1001" s="161"/>
      <c r="M1001" s="161"/>
      <c r="N1001" s="161"/>
      <c r="O1001" s="161"/>
      <c r="P1001" s="161"/>
      <c r="Q1001" s="161"/>
      <c r="R1001" s="161"/>
      <c r="S1001" s="161"/>
      <c r="T1001" s="161"/>
      <c r="U1001" s="161"/>
      <c r="V1001" s="161"/>
      <c r="W1001" s="16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 t="s">
        <v>374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58"/>
      <c r="B1002" s="159"/>
      <c r="C1002" s="193" t="s">
        <v>1662</v>
      </c>
      <c r="D1002" s="184"/>
      <c r="E1002" s="185">
        <v>3.56</v>
      </c>
      <c r="F1002" s="161"/>
      <c r="G1002" s="161"/>
      <c r="H1002" s="161"/>
      <c r="I1002" s="161"/>
      <c r="J1002" s="161"/>
      <c r="K1002" s="161"/>
      <c r="L1002" s="161"/>
      <c r="M1002" s="161"/>
      <c r="N1002" s="161"/>
      <c r="O1002" s="161"/>
      <c r="P1002" s="161"/>
      <c r="Q1002" s="161"/>
      <c r="R1002" s="161"/>
      <c r="S1002" s="161"/>
      <c r="T1002" s="161"/>
      <c r="U1002" s="161"/>
      <c r="V1002" s="161"/>
      <c r="W1002" s="16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 t="s">
        <v>374</v>
      </c>
      <c r="AH1002" s="151">
        <v>0</v>
      </c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1" x14ac:dyDescent="0.2">
      <c r="A1003" s="158"/>
      <c r="B1003" s="159"/>
      <c r="C1003" s="198" t="s">
        <v>609</v>
      </c>
      <c r="D1003" s="195"/>
      <c r="E1003" s="196">
        <v>20.72</v>
      </c>
      <c r="F1003" s="161"/>
      <c r="G1003" s="161"/>
      <c r="H1003" s="161"/>
      <c r="I1003" s="161"/>
      <c r="J1003" s="161"/>
      <c r="K1003" s="161"/>
      <c r="L1003" s="161"/>
      <c r="M1003" s="161"/>
      <c r="N1003" s="161"/>
      <c r="O1003" s="161"/>
      <c r="P1003" s="161"/>
      <c r="Q1003" s="161"/>
      <c r="R1003" s="161"/>
      <c r="S1003" s="161"/>
      <c r="T1003" s="161"/>
      <c r="U1003" s="161"/>
      <c r="V1003" s="161"/>
      <c r="W1003" s="16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 t="s">
        <v>374</v>
      </c>
      <c r="AH1003" s="151">
        <v>1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1" x14ac:dyDescent="0.2">
      <c r="A1004" s="158"/>
      <c r="B1004" s="159"/>
      <c r="C1004" s="193" t="s">
        <v>1663</v>
      </c>
      <c r="D1004" s="184"/>
      <c r="E1004" s="185">
        <v>1.036</v>
      </c>
      <c r="F1004" s="161"/>
      <c r="G1004" s="161"/>
      <c r="H1004" s="161"/>
      <c r="I1004" s="161"/>
      <c r="J1004" s="161"/>
      <c r="K1004" s="161"/>
      <c r="L1004" s="161"/>
      <c r="M1004" s="161"/>
      <c r="N1004" s="161"/>
      <c r="O1004" s="161"/>
      <c r="P1004" s="161"/>
      <c r="Q1004" s="161"/>
      <c r="R1004" s="161"/>
      <c r="S1004" s="161"/>
      <c r="T1004" s="161"/>
      <c r="U1004" s="161"/>
      <c r="V1004" s="161"/>
      <c r="W1004" s="16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 t="s">
        <v>374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ht="22.5" outlineLevel="1" x14ac:dyDescent="0.2">
      <c r="A1005" s="170">
        <v>214</v>
      </c>
      <c r="B1005" s="171" t="s">
        <v>1664</v>
      </c>
      <c r="C1005" s="180" t="s">
        <v>1665</v>
      </c>
      <c r="D1005" s="172" t="s">
        <v>363</v>
      </c>
      <c r="E1005" s="173">
        <v>4.41</v>
      </c>
      <c r="F1005" s="174"/>
      <c r="G1005" s="175">
        <f>ROUND(E1005*F1005,2)</f>
        <v>0</v>
      </c>
      <c r="H1005" s="174"/>
      <c r="I1005" s="175">
        <f>ROUND(E1005*H1005,2)</f>
        <v>0</v>
      </c>
      <c r="J1005" s="174"/>
      <c r="K1005" s="175">
        <f>ROUND(E1005*J1005,2)</f>
        <v>0</v>
      </c>
      <c r="L1005" s="175">
        <v>21</v>
      </c>
      <c r="M1005" s="175">
        <f>G1005*(1+L1005/100)</f>
        <v>0</v>
      </c>
      <c r="N1005" s="175">
        <v>0.02</v>
      </c>
      <c r="O1005" s="175">
        <f>ROUND(E1005*N1005,2)</f>
        <v>0.09</v>
      </c>
      <c r="P1005" s="175">
        <v>0</v>
      </c>
      <c r="Q1005" s="175">
        <f>ROUND(E1005*P1005,2)</f>
        <v>0</v>
      </c>
      <c r="R1005" s="175"/>
      <c r="S1005" s="175" t="s">
        <v>310</v>
      </c>
      <c r="T1005" s="176" t="s">
        <v>280</v>
      </c>
      <c r="U1005" s="161">
        <v>0</v>
      </c>
      <c r="V1005" s="161">
        <f>ROUND(E1005*U1005,2)</f>
        <v>0</v>
      </c>
      <c r="W1005" s="16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 t="s">
        <v>364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1" x14ac:dyDescent="0.2">
      <c r="A1006" s="158"/>
      <c r="B1006" s="159"/>
      <c r="C1006" s="248" t="s">
        <v>1660</v>
      </c>
      <c r="D1006" s="249"/>
      <c r="E1006" s="249"/>
      <c r="F1006" s="249"/>
      <c r="G1006" s="249"/>
      <c r="H1006" s="161"/>
      <c r="I1006" s="161"/>
      <c r="J1006" s="161"/>
      <c r="K1006" s="161"/>
      <c r="L1006" s="161"/>
      <c r="M1006" s="161"/>
      <c r="N1006" s="161"/>
      <c r="O1006" s="161"/>
      <c r="P1006" s="161"/>
      <c r="Q1006" s="161"/>
      <c r="R1006" s="161"/>
      <c r="S1006" s="161"/>
      <c r="T1006" s="161"/>
      <c r="U1006" s="161"/>
      <c r="V1006" s="161"/>
      <c r="W1006" s="16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 t="s">
        <v>283</v>
      </c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1" x14ac:dyDescent="0.2">
      <c r="A1007" s="158"/>
      <c r="B1007" s="159"/>
      <c r="C1007" s="193" t="s">
        <v>1666</v>
      </c>
      <c r="D1007" s="184"/>
      <c r="E1007" s="185">
        <v>4.2</v>
      </c>
      <c r="F1007" s="161"/>
      <c r="G1007" s="161"/>
      <c r="H1007" s="161"/>
      <c r="I1007" s="161"/>
      <c r="J1007" s="161"/>
      <c r="K1007" s="161"/>
      <c r="L1007" s="161"/>
      <c r="M1007" s="161"/>
      <c r="N1007" s="161"/>
      <c r="O1007" s="161"/>
      <c r="P1007" s="161"/>
      <c r="Q1007" s="161"/>
      <c r="R1007" s="161"/>
      <c r="S1007" s="161"/>
      <c r="T1007" s="161"/>
      <c r="U1007" s="161"/>
      <c r="V1007" s="161"/>
      <c r="W1007" s="16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 t="s">
        <v>374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1" x14ac:dyDescent="0.2">
      <c r="A1008" s="158"/>
      <c r="B1008" s="159"/>
      <c r="C1008" s="193" t="s">
        <v>1667</v>
      </c>
      <c r="D1008" s="184"/>
      <c r="E1008" s="185">
        <v>0.21</v>
      </c>
      <c r="F1008" s="161"/>
      <c r="G1008" s="161"/>
      <c r="H1008" s="161"/>
      <c r="I1008" s="161"/>
      <c r="J1008" s="161"/>
      <c r="K1008" s="161"/>
      <c r="L1008" s="161"/>
      <c r="M1008" s="161"/>
      <c r="N1008" s="161"/>
      <c r="O1008" s="161"/>
      <c r="P1008" s="161"/>
      <c r="Q1008" s="161"/>
      <c r="R1008" s="161"/>
      <c r="S1008" s="161"/>
      <c r="T1008" s="161"/>
      <c r="U1008" s="161"/>
      <c r="V1008" s="161"/>
      <c r="W1008" s="16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 t="s">
        <v>374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ht="22.5" outlineLevel="1" x14ac:dyDescent="0.2">
      <c r="A1009" s="170">
        <v>215</v>
      </c>
      <c r="B1009" s="171" t="s">
        <v>1668</v>
      </c>
      <c r="C1009" s="180" t="s">
        <v>1669</v>
      </c>
      <c r="D1009" s="172" t="s">
        <v>363</v>
      </c>
      <c r="E1009" s="173">
        <v>6.93</v>
      </c>
      <c r="F1009" s="174"/>
      <c r="G1009" s="175">
        <f>ROUND(E1009*F1009,2)</f>
        <v>0</v>
      </c>
      <c r="H1009" s="174"/>
      <c r="I1009" s="175">
        <f>ROUND(E1009*H1009,2)</f>
        <v>0</v>
      </c>
      <c r="J1009" s="174"/>
      <c r="K1009" s="175">
        <f>ROUND(E1009*J1009,2)</f>
        <v>0</v>
      </c>
      <c r="L1009" s="175">
        <v>21</v>
      </c>
      <c r="M1009" s="175">
        <f>G1009*(1+L1009/100)</f>
        <v>0</v>
      </c>
      <c r="N1009" s="175">
        <v>0.02</v>
      </c>
      <c r="O1009" s="175">
        <f>ROUND(E1009*N1009,2)</f>
        <v>0.14000000000000001</v>
      </c>
      <c r="P1009" s="175">
        <v>0</v>
      </c>
      <c r="Q1009" s="175">
        <f>ROUND(E1009*P1009,2)</f>
        <v>0</v>
      </c>
      <c r="R1009" s="175"/>
      <c r="S1009" s="175" t="s">
        <v>310</v>
      </c>
      <c r="T1009" s="176" t="s">
        <v>280</v>
      </c>
      <c r="U1009" s="161">
        <v>0</v>
      </c>
      <c r="V1009" s="161">
        <f>ROUND(E1009*U1009,2)</f>
        <v>0</v>
      </c>
      <c r="W1009" s="16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 t="s">
        <v>364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1" x14ac:dyDescent="0.2">
      <c r="A1010" s="158"/>
      <c r="B1010" s="159"/>
      <c r="C1010" s="248" t="s">
        <v>1660</v>
      </c>
      <c r="D1010" s="249"/>
      <c r="E1010" s="249"/>
      <c r="F1010" s="249"/>
      <c r="G1010" s="249"/>
      <c r="H1010" s="161"/>
      <c r="I1010" s="161"/>
      <c r="J1010" s="161"/>
      <c r="K1010" s="161"/>
      <c r="L1010" s="161"/>
      <c r="M1010" s="161"/>
      <c r="N1010" s="161"/>
      <c r="O1010" s="161"/>
      <c r="P1010" s="161"/>
      <c r="Q1010" s="161"/>
      <c r="R1010" s="161"/>
      <c r="S1010" s="161"/>
      <c r="T1010" s="161"/>
      <c r="U1010" s="161"/>
      <c r="V1010" s="161"/>
      <c r="W1010" s="16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 t="s">
        <v>283</v>
      </c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1" x14ac:dyDescent="0.2">
      <c r="A1011" s="158"/>
      <c r="B1011" s="159"/>
      <c r="C1011" s="193" t="s">
        <v>1670</v>
      </c>
      <c r="D1011" s="184"/>
      <c r="E1011" s="185">
        <v>6.6</v>
      </c>
      <c r="F1011" s="161"/>
      <c r="G1011" s="161"/>
      <c r="H1011" s="161"/>
      <c r="I1011" s="161"/>
      <c r="J1011" s="161"/>
      <c r="K1011" s="161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 t="s">
        <v>374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1" x14ac:dyDescent="0.2">
      <c r="A1012" s="158"/>
      <c r="B1012" s="159"/>
      <c r="C1012" s="193" t="s">
        <v>1671</v>
      </c>
      <c r="D1012" s="184"/>
      <c r="E1012" s="185">
        <v>0.33</v>
      </c>
      <c r="F1012" s="161"/>
      <c r="G1012" s="161"/>
      <c r="H1012" s="161"/>
      <c r="I1012" s="161"/>
      <c r="J1012" s="161"/>
      <c r="K1012" s="161"/>
      <c r="L1012" s="161"/>
      <c r="M1012" s="161"/>
      <c r="N1012" s="161"/>
      <c r="O1012" s="161"/>
      <c r="P1012" s="161"/>
      <c r="Q1012" s="161"/>
      <c r="R1012" s="161"/>
      <c r="S1012" s="161"/>
      <c r="T1012" s="161"/>
      <c r="U1012" s="161"/>
      <c r="V1012" s="161"/>
      <c r="W1012" s="16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 t="s">
        <v>374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ht="22.5" outlineLevel="1" x14ac:dyDescent="0.2">
      <c r="A1013" s="170">
        <v>216</v>
      </c>
      <c r="B1013" s="171" t="s">
        <v>1672</v>
      </c>
      <c r="C1013" s="180" t="s">
        <v>1673</v>
      </c>
      <c r="D1013" s="172" t="s">
        <v>363</v>
      </c>
      <c r="E1013" s="173">
        <v>0.378</v>
      </c>
      <c r="F1013" s="174"/>
      <c r="G1013" s="175">
        <f>ROUND(E1013*F1013,2)</f>
        <v>0</v>
      </c>
      <c r="H1013" s="174"/>
      <c r="I1013" s="175">
        <f>ROUND(E1013*H1013,2)</f>
        <v>0</v>
      </c>
      <c r="J1013" s="174"/>
      <c r="K1013" s="175">
        <f>ROUND(E1013*J1013,2)</f>
        <v>0</v>
      </c>
      <c r="L1013" s="175">
        <v>21</v>
      </c>
      <c r="M1013" s="175">
        <f>G1013*(1+L1013/100)</f>
        <v>0</v>
      </c>
      <c r="N1013" s="175">
        <v>0.02</v>
      </c>
      <c r="O1013" s="175">
        <f>ROUND(E1013*N1013,2)</f>
        <v>0.01</v>
      </c>
      <c r="P1013" s="175">
        <v>0</v>
      </c>
      <c r="Q1013" s="175">
        <f>ROUND(E1013*P1013,2)</f>
        <v>0</v>
      </c>
      <c r="R1013" s="175"/>
      <c r="S1013" s="175" t="s">
        <v>310</v>
      </c>
      <c r="T1013" s="176" t="s">
        <v>280</v>
      </c>
      <c r="U1013" s="161">
        <v>0</v>
      </c>
      <c r="V1013" s="161">
        <f>ROUND(E1013*U1013,2)</f>
        <v>0</v>
      </c>
      <c r="W1013" s="16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 t="s">
        <v>364</v>
      </c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outlineLevel="1" x14ac:dyDescent="0.2">
      <c r="A1014" s="158"/>
      <c r="B1014" s="159"/>
      <c r="C1014" s="248" t="s">
        <v>1660</v>
      </c>
      <c r="D1014" s="249"/>
      <c r="E1014" s="249"/>
      <c r="F1014" s="249"/>
      <c r="G1014" s="249"/>
      <c r="H1014" s="161"/>
      <c r="I1014" s="161"/>
      <c r="J1014" s="161"/>
      <c r="K1014" s="161"/>
      <c r="L1014" s="161"/>
      <c r="M1014" s="161"/>
      <c r="N1014" s="161"/>
      <c r="O1014" s="161"/>
      <c r="P1014" s="161"/>
      <c r="Q1014" s="161"/>
      <c r="R1014" s="161"/>
      <c r="S1014" s="161"/>
      <c r="T1014" s="161"/>
      <c r="U1014" s="161"/>
      <c r="V1014" s="161"/>
      <c r="W1014" s="16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 t="s">
        <v>283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1" x14ac:dyDescent="0.2">
      <c r="A1015" s="158"/>
      <c r="B1015" s="159"/>
      <c r="C1015" s="193" t="s">
        <v>1674</v>
      </c>
      <c r="D1015" s="184"/>
      <c r="E1015" s="185">
        <v>0.36</v>
      </c>
      <c r="F1015" s="161"/>
      <c r="G1015" s="161"/>
      <c r="H1015" s="161"/>
      <c r="I1015" s="161"/>
      <c r="J1015" s="161"/>
      <c r="K1015" s="161"/>
      <c r="L1015" s="161"/>
      <c r="M1015" s="161"/>
      <c r="N1015" s="161"/>
      <c r="O1015" s="161"/>
      <c r="P1015" s="161"/>
      <c r="Q1015" s="161"/>
      <c r="R1015" s="161"/>
      <c r="S1015" s="161"/>
      <c r="T1015" s="161"/>
      <c r="U1015" s="161"/>
      <c r="V1015" s="161"/>
      <c r="W1015" s="16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 t="s">
        <v>374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1" x14ac:dyDescent="0.2">
      <c r="A1016" s="158"/>
      <c r="B1016" s="159"/>
      <c r="C1016" s="193" t="s">
        <v>1675</v>
      </c>
      <c r="D1016" s="184"/>
      <c r="E1016" s="185">
        <v>1.7999999999999999E-2</v>
      </c>
      <c r="F1016" s="161"/>
      <c r="G1016" s="161"/>
      <c r="H1016" s="161"/>
      <c r="I1016" s="161"/>
      <c r="J1016" s="161"/>
      <c r="K1016" s="161"/>
      <c r="L1016" s="161"/>
      <c r="M1016" s="161"/>
      <c r="N1016" s="161"/>
      <c r="O1016" s="161"/>
      <c r="P1016" s="161"/>
      <c r="Q1016" s="161"/>
      <c r="R1016" s="161"/>
      <c r="S1016" s="161"/>
      <c r="T1016" s="161"/>
      <c r="U1016" s="161"/>
      <c r="V1016" s="161"/>
      <c r="W1016" s="16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 t="s">
        <v>374</v>
      </c>
      <c r="AH1016" s="151">
        <v>0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ht="22.5" outlineLevel="1" x14ac:dyDescent="0.2">
      <c r="A1017" s="170">
        <v>217</v>
      </c>
      <c r="B1017" s="171" t="s">
        <v>1676</v>
      </c>
      <c r="C1017" s="180" t="s">
        <v>1677</v>
      </c>
      <c r="D1017" s="172" t="s">
        <v>363</v>
      </c>
      <c r="E1017" s="173">
        <v>37.988999999999997</v>
      </c>
      <c r="F1017" s="174"/>
      <c r="G1017" s="175">
        <f>ROUND(E1017*F1017,2)</f>
        <v>0</v>
      </c>
      <c r="H1017" s="174"/>
      <c r="I1017" s="175">
        <f>ROUND(E1017*H1017,2)</f>
        <v>0</v>
      </c>
      <c r="J1017" s="174"/>
      <c r="K1017" s="175">
        <f>ROUND(E1017*J1017,2)</f>
        <v>0</v>
      </c>
      <c r="L1017" s="175">
        <v>21</v>
      </c>
      <c r="M1017" s="175">
        <f>G1017*(1+L1017/100)</f>
        <v>0</v>
      </c>
      <c r="N1017" s="175">
        <v>0.02</v>
      </c>
      <c r="O1017" s="175">
        <f>ROUND(E1017*N1017,2)</f>
        <v>0.76</v>
      </c>
      <c r="P1017" s="175">
        <v>0</v>
      </c>
      <c r="Q1017" s="175">
        <f>ROUND(E1017*P1017,2)</f>
        <v>0</v>
      </c>
      <c r="R1017" s="175"/>
      <c r="S1017" s="175" t="s">
        <v>310</v>
      </c>
      <c r="T1017" s="176" t="s">
        <v>280</v>
      </c>
      <c r="U1017" s="161">
        <v>0</v>
      </c>
      <c r="V1017" s="161">
        <f>ROUND(E1017*U1017,2)</f>
        <v>0</v>
      </c>
      <c r="W1017" s="16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 t="s">
        <v>364</v>
      </c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1" x14ac:dyDescent="0.2">
      <c r="A1018" s="158"/>
      <c r="B1018" s="159"/>
      <c r="C1018" s="248" t="s">
        <v>1660</v>
      </c>
      <c r="D1018" s="249"/>
      <c r="E1018" s="249"/>
      <c r="F1018" s="249"/>
      <c r="G1018" s="249"/>
      <c r="H1018" s="161"/>
      <c r="I1018" s="161"/>
      <c r="J1018" s="161"/>
      <c r="K1018" s="161"/>
      <c r="L1018" s="161"/>
      <c r="M1018" s="161"/>
      <c r="N1018" s="161"/>
      <c r="O1018" s="161"/>
      <c r="P1018" s="161"/>
      <c r="Q1018" s="161"/>
      <c r="R1018" s="161"/>
      <c r="S1018" s="161"/>
      <c r="T1018" s="161"/>
      <c r="U1018" s="161"/>
      <c r="V1018" s="161"/>
      <c r="W1018" s="16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 t="s">
        <v>283</v>
      </c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1" x14ac:dyDescent="0.2">
      <c r="A1019" s="158"/>
      <c r="B1019" s="159"/>
      <c r="C1019" s="193" t="s">
        <v>1678</v>
      </c>
      <c r="D1019" s="184"/>
      <c r="E1019" s="185">
        <v>33.6</v>
      </c>
      <c r="F1019" s="161"/>
      <c r="G1019" s="161"/>
      <c r="H1019" s="161"/>
      <c r="I1019" s="161"/>
      <c r="J1019" s="161"/>
      <c r="K1019" s="161"/>
      <c r="L1019" s="161"/>
      <c r="M1019" s="161"/>
      <c r="N1019" s="161"/>
      <c r="O1019" s="161"/>
      <c r="P1019" s="161"/>
      <c r="Q1019" s="161"/>
      <c r="R1019" s="161"/>
      <c r="S1019" s="161"/>
      <c r="T1019" s="161"/>
      <c r="U1019" s="161"/>
      <c r="V1019" s="161"/>
      <c r="W1019" s="16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 t="s">
        <v>374</v>
      </c>
      <c r="AH1019" s="151">
        <v>0</v>
      </c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1" x14ac:dyDescent="0.2">
      <c r="A1020" s="158"/>
      <c r="B1020" s="159"/>
      <c r="C1020" s="193" t="s">
        <v>1679</v>
      </c>
      <c r="D1020" s="184"/>
      <c r="E1020" s="185">
        <v>2.58</v>
      </c>
      <c r="F1020" s="161"/>
      <c r="G1020" s="161"/>
      <c r="H1020" s="161"/>
      <c r="I1020" s="161"/>
      <c r="J1020" s="161"/>
      <c r="K1020" s="161"/>
      <c r="L1020" s="161"/>
      <c r="M1020" s="161"/>
      <c r="N1020" s="161"/>
      <c r="O1020" s="161"/>
      <c r="P1020" s="161"/>
      <c r="Q1020" s="161"/>
      <c r="R1020" s="161"/>
      <c r="S1020" s="161"/>
      <c r="T1020" s="161"/>
      <c r="U1020" s="161"/>
      <c r="V1020" s="161"/>
      <c r="W1020" s="16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 t="s">
        <v>374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1" x14ac:dyDescent="0.2">
      <c r="A1021" s="158"/>
      <c r="B1021" s="159"/>
      <c r="C1021" s="193" t="s">
        <v>1680</v>
      </c>
      <c r="D1021" s="184"/>
      <c r="E1021" s="185">
        <v>1.8089999999999999</v>
      </c>
      <c r="F1021" s="161"/>
      <c r="G1021" s="161"/>
      <c r="H1021" s="161"/>
      <c r="I1021" s="161"/>
      <c r="J1021" s="161"/>
      <c r="K1021" s="161"/>
      <c r="L1021" s="161"/>
      <c r="M1021" s="161"/>
      <c r="N1021" s="161"/>
      <c r="O1021" s="161"/>
      <c r="P1021" s="161"/>
      <c r="Q1021" s="161"/>
      <c r="R1021" s="161"/>
      <c r="S1021" s="161"/>
      <c r="T1021" s="161"/>
      <c r="U1021" s="161"/>
      <c r="V1021" s="161"/>
      <c r="W1021" s="16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 t="s">
        <v>374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ht="22.5" outlineLevel="1" x14ac:dyDescent="0.2">
      <c r="A1022" s="170">
        <v>218</v>
      </c>
      <c r="B1022" s="171" t="s">
        <v>1681</v>
      </c>
      <c r="C1022" s="180" t="s">
        <v>1682</v>
      </c>
      <c r="D1022" s="172" t="s">
        <v>363</v>
      </c>
      <c r="E1022" s="173">
        <v>39.863250000000001</v>
      </c>
      <c r="F1022" s="174"/>
      <c r="G1022" s="175">
        <f>ROUND(E1022*F1022,2)</f>
        <v>0</v>
      </c>
      <c r="H1022" s="174"/>
      <c r="I1022" s="175">
        <f>ROUND(E1022*H1022,2)</f>
        <v>0</v>
      </c>
      <c r="J1022" s="174"/>
      <c r="K1022" s="175">
        <f>ROUND(E1022*J1022,2)</f>
        <v>0</v>
      </c>
      <c r="L1022" s="175">
        <v>21</v>
      </c>
      <c r="M1022" s="175">
        <f>G1022*(1+L1022/100)</f>
        <v>0</v>
      </c>
      <c r="N1022" s="175">
        <v>0.02</v>
      </c>
      <c r="O1022" s="175">
        <f>ROUND(E1022*N1022,2)</f>
        <v>0.8</v>
      </c>
      <c r="P1022" s="175">
        <v>0</v>
      </c>
      <c r="Q1022" s="175">
        <f>ROUND(E1022*P1022,2)</f>
        <v>0</v>
      </c>
      <c r="R1022" s="175"/>
      <c r="S1022" s="175" t="s">
        <v>310</v>
      </c>
      <c r="T1022" s="176" t="s">
        <v>280</v>
      </c>
      <c r="U1022" s="161">
        <v>0</v>
      </c>
      <c r="V1022" s="161">
        <f>ROUND(E1022*U1022,2)</f>
        <v>0</v>
      </c>
      <c r="W1022" s="16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 t="s">
        <v>364</v>
      </c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58"/>
      <c r="B1023" s="159"/>
      <c r="C1023" s="248" t="s">
        <v>1660</v>
      </c>
      <c r="D1023" s="249"/>
      <c r="E1023" s="249"/>
      <c r="F1023" s="249"/>
      <c r="G1023" s="249"/>
      <c r="H1023" s="161"/>
      <c r="I1023" s="161"/>
      <c r="J1023" s="161"/>
      <c r="K1023" s="161"/>
      <c r="L1023" s="161"/>
      <c r="M1023" s="161"/>
      <c r="N1023" s="161"/>
      <c r="O1023" s="161"/>
      <c r="P1023" s="161"/>
      <c r="Q1023" s="161"/>
      <c r="R1023" s="161"/>
      <c r="S1023" s="161"/>
      <c r="T1023" s="161"/>
      <c r="U1023" s="161"/>
      <c r="V1023" s="161"/>
      <c r="W1023" s="16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 t="s">
        <v>283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1" x14ac:dyDescent="0.2">
      <c r="A1024" s="158"/>
      <c r="B1024" s="159"/>
      <c r="C1024" s="193" t="s">
        <v>1683</v>
      </c>
      <c r="D1024" s="184"/>
      <c r="E1024" s="185">
        <v>37.965000000000003</v>
      </c>
      <c r="F1024" s="161"/>
      <c r="G1024" s="161"/>
      <c r="H1024" s="161"/>
      <c r="I1024" s="161"/>
      <c r="J1024" s="161"/>
      <c r="K1024" s="161"/>
      <c r="L1024" s="161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 t="s">
        <v>374</v>
      </c>
      <c r="AH1024" s="151">
        <v>0</v>
      </c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 x14ac:dyDescent="0.2">
      <c r="A1025" s="158"/>
      <c r="B1025" s="159"/>
      <c r="C1025" s="193" t="s">
        <v>1684</v>
      </c>
      <c r="D1025" s="184"/>
      <c r="E1025" s="185">
        <v>1.89825</v>
      </c>
      <c r="F1025" s="161"/>
      <c r="G1025" s="161"/>
      <c r="H1025" s="161"/>
      <c r="I1025" s="161"/>
      <c r="J1025" s="161"/>
      <c r="K1025" s="161"/>
      <c r="L1025" s="161"/>
      <c r="M1025" s="161"/>
      <c r="N1025" s="161"/>
      <c r="O1025" s="161"/>
      <c r="P1025" s="161"/>
      <c r="Q1025" s="161"/>
      <c r="R1025" s="161"/>
      <c r="S1025" s="161"/>
      <c r="T1025" s="161"/>
      <c r="U1025" s="161"/>
      <c r="V1025" s="161"/>
      <c r="W1025" s="16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 t="s">
        <v>374</v>
      </c>
      <c r="AH1025" s="151">
        <v>0</v>
      </c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ht="22.5" outlineLevel="1" x14ac:dyDescent="0.2">
      <c r="A1026" s="170">
        <v>219</v>
      </c>
      <c r="B1026" s="171" t="s">
        <v>1685</v>
      </c>
      <c r="C1026" s="180" t="s">
        <v>1686</v>
      </c>
      <c r="D1026" s="172" t="s">
        <v>363</v>
      </c>
      <c r="E1026" s="173">
        <v>40.477499999999999</v>
      </c>
      <c r="F1026" s="174"/>
      <c r="G1026" s="175">
        <f>ROUND(E1026*F1026,2)</f>
        <v>0</v>
      </c>
      <c r="H1026" s="174"/>
      <c r="I1026" s="175">
        <f>ROUND(E1026*H1026,2)</f>
        <v>0</v>
      </c>
      <c r="J1026" s="174"/>
      <c r="K1026" s="175">
        <f>ROUND(E1026*J1026,2)</f>
        <v>0</v>
      </c>
      <c r="L1026" s="175">
        <v>21</v>
      </c>
      <c r="M1026" s="175">
        <f>G1026*(1+L1026/100)</f>
        <v>0</v>
      </c>
      <c r="N1026" s="175">
        <v>0.02</v>
      </c>
      <c r="O1026" s="175">
        <f>ROUND(E1026*N1026,2)</f>
        <v>0.81</v>
      </c>
      <c r="P1026" s="175">
        <v>0</v>
      </c>
      <c r="Q1026" s="175">
        <f>ROUND(E1026*P1026,2)</f>
        <v>0</v>
      </c>
      <c r="R1026" s="175"/>
      <c r="S1026" s="175" t="s">
        <v>310</v>
      </c>
      <c r="T1026" s="176" t="s">
        <v>280</v>
      </c>
      <c r="U1026" s="161">
        <v>0</v>
      </c>
      <c r="V1026" s="161">
        <f>ROUND(E1026*U1026,2)</f>
        <v>0</v>
      </c>
      <c r="W1026" s="161"/>
      <c r="X1026" s="151"/>
      <c r="Y1026" s="151"/>
      <c r="Z1026" s="151"/>
      <c r="AA1026" s="151"/>
      <c r="AB1026" s="151"/>
      <c r="AC1026" s="151"/>
      <c r="AD1026" s="151"/>
      <c r="AE1026" s="151"/>
      <c r="AF1026" s="151"/>
      <c r="AG1026" s="151" t="s">
        <v>364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1" x14ac:dyDescent="0.2">
      <c r="A1027" s="158"/>
      <c r="B1027" s="159"/>
      <c r="C1027" s="248" t="s">
        <v>1660</v>
      </c>
      <c r="D1027" s="249"/>
      <c r="E1027" s="249"/>
      <c r="F1027" s="249"/>
      <c r="G1027" s="249"/>
      <c r="H1027" s="161"/>
      <c r="I1027" s="161"/>
      <c r="J1027" s="161"/>
      <c r="K1027" s="161"/>
      <c r="L1027" s="161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51"/>
      <c r="Y1027" s="151"/>
      <c r="Z1027" s="151"/>
      <c r="AA1027" s="151"/>
      <c r="AB1027" s="151"/>
      <c r="AC1027" s="151"/>
      <c r="AD1027" s="151"/>
      <c r="AE1027" s="151"/>
      <c r="AF1027" s="151"/>
      <c r="AG1027" s="151" t="s">
        <v>283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">
      <c r="A1028" s="158"/>
      <c r="B1028" s="159"/>
      <c r="C1028" s="193" t="s">
        <v>1687</v>
      </c>
      <c r="D1028" s="184"/>
      <c r="E1028" s="185">
        <v>36.4</v>
      </c>
      <c r="F1028" s="161"/>
      <c r="G1028" s="161"/>
      <c r="H1028" s="161"/>
      <c r="I1028" s="161"/>
      <c r="J1028" s="161"/>
      <c r="K1028" s="161"/>
      <c r="L1028" s="161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 t="s">
        <v>374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1" x14ac:dyDescent="0.2">
      <c r="A1029" s="158"/>
      <c r="B1029" s="159"/>
      <c r="C1029" s="193" t="s">
        <v>1688</v>
      </c>
      <c r="D1029" s="184"/>
      <c r="E1029" s="185">
        <v>2.15</v>
      </c>
      <c r="F1029" s="161"/>
      <c r="G1029" s="161"/>
      <c r="H1029" s="161"/>
      <c r="I1029" s="161"/>
      <c r="J1029" s="161"/>
      <c r="K1029" s="161"/>
      <c r="L1029" s="161"/>
      <c r="M1029" s="161"/>
      <c r="N1029" s="161"/>
      <c r="O1029" s="161"/>
      <c r="P1029" s="161"/>
      <c r="Q1029" s="161"/>
      <c r="R1029" s="161"/>
      <c r="S1029" s="161"/>
      <c r="T1029" s="161"/>
      <c r="U1029" s="161"/>
      <c r="V1029" s="161"/>
      <c r="W1029" s="16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 t="s">
        <v>374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 x14ac:dyDescent="0.2">
      <c r="A1030" s="158"/>
      <c r="B1030" s="159"/>
      <c r="C1030" s="193" t="s">
        <v>1689</v>
      </c>
      <c r="D1030" s="184"/>
      <c r="E1030" s="185">
        <v>1.9275</v>
      </c>
      <c r="F1030" s="161"/>
      <c r="G1030" s="161"/>
      <c r="H1030" s="161"/>
      <c r="I1030" s="161"/>
      <c r="J1030" s="161"/>
      <c r="K1030" s="161"/>
      <c r="L1030" s="161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 t="s">
        <v>374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ht="22.5" outlineLevel="1" x14ac:dyDescent="0.2">
      <c r="A1031" s="170">
        <v>220</v>
      </c>
      <c r="B1031" s="171" t="s">
        <v>1690</v>
      </c>
      <c r="C1031" s="180" t="s">
        <v>1691</v>
      </c>
      <c r="D1031" s="172" t="s">
        <v>363</v>
      </c>
      <c r="E1031" s="173">
        <v>8.2319999999999993</v>
      </c>
      <c r="F1031" s="174"/>
      <c r="G1031" s="175">
        <f>ROUND(E1031*F1031,2)</f>
        <v>0</v>
      </c>
      <c r="H1031" s="174"/>
      <c r="I1031" s="175">
        <f>ROUND(E1031*H1031,2)</f>
        <v>0</v>
      </c>
      <c r="J1031" s="174"/>
      <c r="K1031" s="175">
        <f>ROUND(E1031*J1031,2)</f>
        <v>0</v>
      </c>
      <c r="L1031" s="175">
        <v>21</v>
      </c>
      <c r="M1031" s="175">
        <f>G1031*(1+L1031/100)</f>
        <v>0</v>
      </c>
      <c r="N1031" s="175">
        <v>0.02</v>
      </c>
      <c r="O1031" s="175">
        <f>ROUND(E1031*N1031,2)</f>
        <v>0.16</v>
      </c>
      <c r="P1031" s="175">
        <v>0</v>
      </c>
      <c r="Q1031" s="175">
        <f>ROUND(E1031*P1031,2)</f>
        <v>0</v>
      </c>
      <c r="R1031" s="175"/>
      <c r="S1031" s="175" t="s">
        <v>310</v>
      </c>
      <c r="T1031" s="176" t="s">
        <v>280</v>
      </c>
      <c r="U1031" s="161">
        <v>0</v>
      </c>
      <c r="V1031" s="161">
        <f>ROUND(E1031*U1031,2)</f>
        <v>0</v>
      </c>
      <c r="W1031" s="16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 t="s">
        <v>364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 x14ac:dyDescent="0.2">
      <c r="A1032" s="158"/>
      <c r="B1032" s="159"/>
      <c r="C1032" s="248" t="s">
        <v>1660</v>
      </c>
      <c r="D1032" s="249"/>
      <c r="E1032" s="249"/>
      <c r="F1032" s="249"/>
      <c r="G1032" s="249"/>
      <c r="H1032" s="161"/>
      <c r="I1032" s="161"/>
      <c r="J1032" s="161"/>
      <c r="K1032" s="161"/>
      <c r="L1032" s="161"/>
      <c r="M1032" s="161"/>
      <c r="N1032" s="161"/>
      <c r="O1032" s="161"/>
      <c r="P1032" s="161"/>
      <c r="Q1032" s="161"/>
      <c r="R1032" s="161"/>
      <c r="S1032" s="161"/>
      <c r="T1032" s="161"/>
      <c r="U1032" s="161"/>
      <c r="V1032" s="161"/>
      <c r="W1032" s="16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 t="s">
        <v>283</v>
      </c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1" x14ac:dyDescent="0.2">
      <c r="A1033" s="158"/>
      <c r="B1033" s="159"/>
      <c r="C1033" s="193" t="s">
        <v>1692</v>
      </c>
      <c r="D1033" s="184"/>
      <c r="E1033" s="185">
        <v>7.84</v>
      </c>
      <c r="F1033" s="161"/>
      <c r="G1033" s="161"/>
      <c r="H1033" s="161"/>
      <c r="I1033" s="161"/>
      <c r="J1033" s="161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 t="s">
        <v>374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 x14ac:dyDescent="0.2">
      <c r="A1034" s="158"/>
      <c r="B1034" s="159"/>
      <c r="C1034" s="193" t="s">
        <v>1693</v>
      </c>
      <c r="D1034" s="184"/>
      <c r="E1034" s="185">
        <v>0.39200000000000002</v>
      </c>
      <c r="F1034" s="161"/>
      <c r="G1034" s="161"/>
      <c r="H1034" s="161"/>
      <c r="I1034" s="161"/>
      <c r="J1034" s="161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 t="s">
        <v>374</v>
      </c>
      <c r="AH1034" s="151">
        <v>0</v>
      </c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ht="22.5" outlineLevel="1" x14ac:dyDescent="0.2">
      <c r="A1035" s="170">
        <v>221</v>
      </c>
      <c r="B1035" s="171" t="s">
        <v>1694</v>
      </c>
      <c r="C1035" s="180" t="s">
        <v>1695</v>
      </c>
      <c r="D1035" s="172" t="s">
        <v>363</v>
      </c>
      <c r="E1035" s="173">
        <v>64.102500000000006</v>
      </c>
      <c r="F1035" s="174"/>
      <c r="G1035" s="175">
        <f>ROUND(E1035*F1035,2)</f>
        <v>0</v>
      </c>
      <c r="H1035" s="174"/>
      <c r="I1035" s="175">
        <f>ROUND(E1035*H1035,2)</f>
        <v>0</v>
      </c>
      <c r="J1035" s="174"/>
      <c r="K1035" s="175">
        <f>ROUND(E1035*J1035,2)</f>
        <v>0</v>
      </c>
      <c r="L1035" s="175">
        <v>21</v>
      </c>
      <c r="M1035" s="175">
        <f>G1035*(1+L1035/100)</f>
        <v>0</v>
      </c>
      <c r="N1035" s="175">
        <v>0.02</v>
      </c>
      <c r="O1035" s="175">
        <f>ROUND(E1035*N1035,2)</f>
        <v>1.28</v>
      </c>
      <c r="P1035" s="175">
        <v>0</v>
      </c>
      <c r="Q1035" s="175">
        <f>ROUND(E1035*P1035,2)</f>
        <v>0</v>
      </c>
      <c r="R1035" s="175"/>
      <c r="S1035" s="175" t="s">
        <v>310</v>
      </c>
      <c r="T1035" s="176" t="s">
        <v>280</v>
      </c>
      <c r="U1035" s="161">
        <v>0</v>
      </c>
      <c r="V1035" s="161">
        <f>ROUND(E1035*U1035,2)</f>
        <v>0</v>
      </c>
      <c r="W1035" s="16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 t="s">
        <v>364</v>
      </c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1" x14ac:dyDescent="0.2">
      <c r="A1036" s="158"/>
      <c r="B1036" s="159"/>
      <c r="C1036" s="248" t="s">
        <v>1660</v>
      </c>
      <c r="D1036" s="249"/>
      <c r="E1036" s="249"/>
      <c r="F1036" s="249"/>
      <c r="G1036" s="249"/>
      <c r="H1036" s="161"/>
      <c r="I1036" s="161"/>
      <c r="J1036" s="161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 t="s">
        <v>283</v>
      </c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1" x14ac:dyDescent="0.2">
      <c r="A1037" s="158"/>
      <c r="B1037" s="159"/>
      <c r="C1037" s="193" t="s">
        <v>1696</v>
      </c>
      <c r="D1037" s="184"/>
      <c r="E1037" s="185">
        <v>61.05</v>
      </c>
      <c r="F1037" s="161"/>
      <c r="G1037" s="161"/>
      <c r="H1037" s="161"/>
      <c r="I1037" s="161"/>
      <c r="J1037" s="161"/>
      <c r="K1037" s="161"/>
      <c r="L1037" s="161"/>
      <c r="M1037" s="161"/>
      <c r="N1037" s="161"/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 t="s">
        <v>374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1" x14ac:dyDescent="0.2">
      <c r="A1038" s="158"/>
      <c r="B1038" s="159"/>
      <c r="C1038" s="193" t="s">
        <v>1697</v>
      </c>
      <c r="D1038" s="184"/>
      <c r="E1038" s="185">
        <v>3.0525000000000002</v>
      </c>
      <c r="F1038" s="161"/>
      <c r="G1038" s="161"/>
      <c r="H1038" s="161"/>
      <c r="I1038" s="161"/>
      <c r="J1038" s="161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 t="s">
        <v>374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ht="22.5" outlineLevel="1" x14ac:dyDescent="0.2">
      <c r="A1039" s="170">
        <v>222</v>
      </c>
      <c r="B1039" s="171" t="s">
        <v>1698</v>
      </c>
      <c r="C1039" s="180" t="s">
        <v>1699</v>
      </c>
      <c r="D1039" s="172" t="s">
        <v>363</v>
      </c>
      <c r="E1039" s="173">
        <v>8.0850000000000009</v>
      </c>
      <c r="F1039" s="174"/>
      <c r="G1039" s="175">
        <f>ROUND(E1039*F1039,2)</f>
        <v>0</v>
      </c>
      <c r="H1039" s="174"/>
      <c r="I1039" s="175">
        <f>ROUND(E1039*H1039,2)</f>
        <v>0</v>
      </c>
      <c r="J1039" s="174"/>
      <c r="K1039" s="175">
        <f>ROUND(E1039*J1039,2)</f>
        <v>0</v>
      </c>
      <c r="L1039" s="175">
        <v>21</v>
      </c>
      <c r="M1039" s="175">
        <f>G1039*(1+L1039/100)</f>
        <v>0</v>
      </c>
      <c r="N1039" s="175">
        <v>0.02</v>
      </c>
      <c r="O1039" s="175">
        <f>ROUND(E1039*N1039,2)</f>
        <v>0.16</v>
      </c>
      <c r="P1039" s="175">
        <v>0</v>
      </c>
      <c r="Q1039" s="175">
        <f>ROUND(E1039*P1039,2)</f>
        <v>0</v>
      </c>
      <c r="R1039" s="175"/>
      <c r="S1039" s="175" t="s">
        <v>310</v>
      </c>
      <c r="T1039" s="176" t="s">
        <v>280</v>
      </c>
      <c r="U1039" s="161">
        <v>0</v>
      </c>
      <c r="V1039" s="161">
        <f>ROUND(E1039*U1039,2)</f>
        <v>0</v>
      </c>
      <c r="W1039" s="16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 t="s">
        <v>364</v>
      </c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1" x14ac:dyDescent="0.2">
      <c r="A1040" s="158"/>
      <c r="B1040" s="159"/>
      <c r="C1040" s="248" t="s">
        <v>1660</v>
      </c>
      <c r="D1040" s="249"/>
      <c r="E1040" s="249"/>
      <c r="F1040" s="249"/>
      <c r="G1040" s="249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 t="s">
        <v>283</v>
      </c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 x14ac:dyDescent="0.2">
      <c r="A1041" s="158"/>
      <c r="B1041" s="159"/>
      <c r="C1041" s="193" t="s">
        <v>1700</v>
      </c>
      <c r="D1041" s="184"/>
      <c r="E1041" s="185">
        <v>7.7</v>
      </c>
      <c r="F1041" s="161"/>
      <c r="G1041" s="161"/>
      <c r="H1041" s="161"/>
      <c r="I1041" s="161"/>
      <c r="J1041" s="161"/>
      <c r="K1041" s="161"/>
      <c r="L1041" s="161"/>
      <c r="M1041" s="161"/>
      <c r="N1041" s="161"/>
      <c r="O1041" s="161"/>
      <c r="P1041" s="161"/>
      <c r="Q1041" s="161"/>
      <c r="R1041" s="161"/>
      <c r="S1041" s="161"/>
      <c r="T1041" s="161"/>
      <c r="U1041" s="161"/>
      <c r="V1041" s="161"/>
      <c r="W1041" s="161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 t="s">
        <v>374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1" x14ac:dyDescent="0.2">
      <c r="A1042" s="158"/>
      <c r="B1042" s="159"/>
      <c r="C1042" s="193" t="s">
        <v>1701</v>
      </c>
      <c r="D1042" s="184"/>
      <c r="E1042" s="185">
        <v>0.38500000000000001</v>
      </c>
      <c r="F1042" s="161"/>
      <c r="G1042" s="161"/>
      <c r="H1042" s="161"/>
      <c r="I1042" s="161"/>
      <c r="J1042" s="161"/>
      <c r="K1042" s="161"/>
      <c r="L1042" s="161"/>
      <c r="M1042" s="161"/>
      <c r="N1042" s="161"/>
      <c r="O1042" s="161"/>
      <c r="P1042" s="161"/>
      <c r="Q1042" s="161"/>
      <c r="R1042" s="161"/>
      <c r="S1042" s="161"/>
      <c r="T1042" s="161"/>
      <c r="U1042" s="161"/>
      <c r="V1042" s="161"/>
      <c r="W1042" s="161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 t="s">
        <v>374</v>
      </c>
      <c r="AH1042" s="151">
        <v>0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ht="22.5" outlineLevel="1" x14ac:dyDescent="0.2">
      <c r="A1043" s="170">
        <v>223</v>
      </c>
      <c r="B1043" s="171" t="s">
        <v>1702</v>
      </c>
      <c r="C1043" s="180" t="s">
        <v>1703</v>
      </c>
      <c r="D1043" s="172" t="s">
        <v>363</v>
      </c>
      <c r="E1043" s="173">
        <v>11.76</v>
      </c>
      <c r="F1043" s="174"/>
      <c r="G1043" s="175">
        <f>ROUND(E1043*F1043,2)</f>
        <v>0</v>
      </c>
      <c r="H1043" s="174"/>
      <c r="I1043" s="175">
        <f>ROUND(E1043*H1043,2)</f>
        <v>0</v>
      </c>
      <c r="J1043" s="174"/>
      <c r="K1043" s="175">
        <f>ROUND(E1043*J1043,2)</f>
        <v>0</v>
      </c>
      <c r="L1043" s="175">
        <v>21</v>
      </c>
      <c r="M1043" s="175">
        <f>G1043*(1+L1043/100)</f>
        <v>0</v>
      </c>
      <c r="N1043" s="175">
        <v>0.02</v>
      </c>
      <c r="O1043" s="175">
        <f>ROUND(E1043*N1043,2)</f>
        <v>0.24</v>
      </c>
      <c r="P1043" s="175">
        <v>0</v>
      </c>
      <c r="Q1043" s="175">
        <f>ROUND(E1043*P1043,2)</f>
        <v>0</v>
      </c>
      <c r="R1043" s="175"/>
      <c r="S1043" s="175" t="s">
        <v>310</v>
      </c>
      <c r="T1043" s="176" t="s">
        <v>280</v>
      </c>
      <c r="U1043" s="161">
        <v>0</v>
      </c>
      <c r="V1043" s="161">
        <f>ROUND(E1043*U1043,2)</f>
        <v>0</v>
      </c>
      <c r="W1043" s="161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 t="s">
        <v>364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1" x14ac:dyDescent="0.2">
      <c r="A1044" s="158"/>
      <c r="B1044" s="159"/>
      <c r="C1044" s="248" t="s">
        <v>1660</v>
      </c>
      <c r="D1044" s="249"/>
      <c r="E1044" s="249"/>
      <c r="F1044" s="249"/>
      <c r="G1044" s="249"/>
      <c r="H1044" s="161"/>
      <c r="I1044" s="161"/>
      <c r="J1044" s="161"/>
      <c r="K1044" s="161"/>
      <c r="L1044" s="161"/>
      <c r="M1044" s="161"/>
      <c r="N1044" s="161"/>
      <c r="O1044" s="161"/>
      <c r="P1044" s="161"/>
      <c r="Q1044" s="161"/>
      <c r="R1044" s="161"/>
      <c r="S1044" s="161"/>
      <c r="T1044" s="161"/>
      <c r="U1044" s="161"/>
      <c r="V1044" s="161"/>
      <c r="W1044" s="16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 t="s">
        <v>283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 x14ac:dyDescent="0.2">
      <c r="A1045" s="158"/>
      <c r="B1045" s="159"/>
      <c r="C1045" s="193" t="s">
        <v>1704</v>
      </c>
      <c r="D1045" s="184"/>
      <c r="E1045" s="185">
        <v>11.2</v>
      </c>
      <c r="F1045" s="161"/>
      <c r="G1045" s="161"/>
      <c r="H1045" s="161"/>
      <c r="I1045" s="161"/>
      <c r="J1045" s="161"/>
      <c r="K1045" s="161"/>
      <c r="L1045" s="161"/>
      <c r="M1045" s="161"/>
      <c r="N1045" s="161"/>
      <c r="O1045" s="161"/>
      <c r="P1045" s="161"/>
      <c r="Q1045" s="161"/>
      <c r="R1045" s="161"/>
      <c r="S1045" s="161"/>
      <c r="T1045" s="161"/>
      <c r="U1045" s="161"/>
      <c r="V1045" s="161"/>
      <c r="W1045" s="16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 t="s">
        <v>374</v>
      </c>
      <c r="AH1045" s="151">
        <v>0</v>
      </c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1" x14ac:dyDescent="0.2">
      <c r="A1046" s="158"/>
      <c r="B1046" s="159"/>
      <c r="C1046" s="193" t="s">
        <v>1705</v>
      </c>
      <c r="D1046" s="184"/>
      <c r="E1046" s="185">
        <v>0.56000000000000005</v>
      </c>
      <c r="F1046" s="161"/>
      <c r="G1046" s="161"/>
      <c r="H1046" s="161"/>
      <c r="I1046" s="161"/>
      <c r="J1046" s="161"/>
      <c r="K1046" s="161"/>
      <c r="L1046" s="161"/>
      <c r="M1046" s="161"/>
      <c r="N1046" s="161"/>
      <c r="O1046" s="161"/>
      <c r="P1046" s="161"/>
      <c r="Q1046" s="161"/>
      <c r="R1046" s="161"/>
      <c r="S1046" s="161"/>
      <c r="T1046" s="161"/>
      <c r="U1046" s="161"/>
      <c r="V1046" s="161"/>
      <c r="W1046" s="16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 t="s">
        <v>374</v>
      </c>
      <c r="AH1046" s="151">
        <v>0</v>
      </c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ht="22.5" outlineLevel="1" x14ac:dyDescent="0.2">
      <c r="A1047" s="170">
        <v>224</v>
      </c>
      <c r="B1047" s="171" t="s">
        <v>1706</v>
      </c>
      <c r="C1047" s="180" t="s">
        <v>1707</v>
      </c>
      <c r="D1047" s="172" t="s">
        <v>363</v>
      </c>
      <c r="E1047" s="173">
        <v>6.0270000000000001</v>
      </c>
      <c r="F1047" s="174"/>
      <c r="G1047" s="175">
        <f>ROUND(E1047*F1047,2)</f>
        <v>0</v>
      </c>
      <c r="H1047" s="174"/>
      <c r="I1047" s="175">
        <f>ROUND(E1047*H1047,2)</f>
        <v>0</v>
      </c>
      <c r="J1047" s="174"/>
      <c r="K1047" s="175">
        <f>ROUND(E1047*J1047,2)</f>
        <v>0</v>
      </c>
      <c r="L1047" s="175">
        <v>21</v>
      </c>
      <c r="M1047" s="175">
        <f>G1047*(1+L1047/100)</f>
        <v>0</v>
      </c>
      <c r="N1047" s="175">
        <v>0.02</v>
      </c>
      <c r="O1047" s="175">
        <f>ROUND(E1047*N1047,2)</f>
        <v>0.12</v>
      </c>
      <c r="P1047" s="175">
        <v>0</v>
      </c>
      <c r="Q1047" s="175">
        <f>ROUND(E1047*P1047,2)</f>
        <v>0</v>
      </c>
      <c r="R1047" s="175"/>
      <c r="S1047" s="175" t="s">
        <v>310</v>
      </c>
      <c r="T1047" s="176" t="s">
        <v>280</v>
      </c>
      <c r="U1047" s="161">
        <v>0</v>
      </c>
      <c r="V1047" s="161">
        <f>ROUND(E1047*U1047,2)</f>
        <v>0</v>
      </c>
      <c r="W1047" s="16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 t="s">
        <v>364</v>
      </c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1" x14ac:dyDescent="0.2">
      <c r="A1048" s="158"/>
      <c r="B1048" s="159"/>
      <c r="C1048" s="248" t="s">
        <v>1660</v>
      </c>
      <c r="D1048" s="249"/>
      <c r="E1048" s="249"/>
      <c r="F1048" s="249"/>
      <c r="G1048" s="249"/>
      <c r="H1048" s="161"/>
      <c r="I1048" s="161"/>
      <c r="J1048" s="161"/>
      <c r="K1048" s="161"/>
      <c r="L1048" s="161"/>
      <c r="M1048" s="161"/>
      <c r="N1048" s="161"/>
      <c r="O1048" s="161"/>
      <c r="P1048" s="161"/>
      <c r="Q1048" s="161"/>
      <c r="R1048" s="161"/>
      <c r="S1048" s="161"/>
      <c r="T1048" s="161"/>
      <c r="U1048" s="161"/>
      <c r="V1048" s="161"/>
      <c r="W1048" s="16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 t="s">
        <v>283</v>
      </c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1" x14ac:dyDescent="0.2">
      <c r="A1049" s="158"/>
      <c r="B1049" s="159"/>
      <c r="C1049" s="193" t="s">
        <v>1708</v>
      </c>
      <c r="D1049" s="184"/>
      <c r="E1049" s="185">
        <v>5.74</v>
      </c>
      <c r="F1049" s="161"/>
      <c r="G1049" s="161"/>
      <c r="H1049" s="161"/>
      <c r="I1049" s="161"/>
      <c r="J1049" s="161"/>
      <c r="K1049" s="161"/>
      <c r="L1049" s="161"/>
      <c r="M1049" s="161"/>
      <c r="N1049" s="161"/>
      <c r="O1049" s="161"/>
      <c r="P1049" s="161"/>
      <c r="Q1049" s="161"/>
      <c r="R1049" s="161"/>
      <c r="S1049" s="161"/>
      <c r="T1049" s="161"/>
      <c r="U1049" s="161"/>
      <c r="V1049" s="161"/>
      <c r="W1049" s="16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 t="s">
        <v>374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1" x14ac:dyDescent="0.2">
      <c r="A1050" s="158"/>
      <c r="B1050" s="159"/>
      <c r="C1050" s="193" t="s">
        <v>1709</v>
      </c>
      <c r="D1050" s="184"/>
      <c r="E1050" s="185">
        <v>0.28699999999999998</v>
      </c>
      <c r="F1050" s="161"/>
      <c r="G1050" s="161"/>
      <c r="H1050" s="161"/>
      <c r="I1050" s="161"/>
      <c r="J1050" s="161"/>
      <c r="K1050" s="161"/>
      <c r="L1050" s="161"/>
      <c r="M1050" s="161"/>
      <c r="N1050" s="161"/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 t="s">
        <v>374</v>
      </c>
      <c r="AH1050" s="151">
        <v>0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ht="22.5" outlineLevel="1" x14ac:dyDescent="0.2">
      <c r="A1051" s="170">
        <v>225</v>
      </c>
      <c r="B1051" s="171" t="s">
        <v>1710</v>
      </c>
      <c r="C1051" s="180" t="s">
        <v>1711</v>
      </c>
      <c r="D1051" s="172" t="s">
        <v>363</v>
      </c>
      <c r="E1051" s="173">
        <v>10.54725</v>
      </c>
      <c r="F1051" s="174"/>
      <c r="G1051" s="175">
        <f>ROUND(E1051*F1051,2)</f>
        <v>0</v>
      </c>
      <c r="H1051" s="174"/>
      <c r="I1051" s="175">
        <f>ROUND(E1051*H1051,2)</f>
        <v>0</v>
      </c>
      <c r="J1051" s="174"/>
      <c r="K1051" s="175">
        <f>ROUND(E1051*J1051,2)</f>
        <v>0</v>
      </c>
      <c r="L1051" s="175">
        <v>21</v>
      </c>
      <c r="M1051" s="175">
        <f>G1051*(1+L1051/100)</f>
        <v>0</v>
      </c>
      <c r="N1051" s="175">
        <v>0.02</v>
      </c>
      <c r="O1051" s="175">
        <f>ROUND(E1051*N1051,2)</f>
        <v>0.21</v>
      </c>
      <c r="P1051" s="175">
        <v>0</v>
      </c>
      <c r="Q1051" s="175">
        <f>ROUND(E1051*P1051,2)</f>
        <v>0</v>
      </c>
      <c r="R1051" s="175"/>
      <c r="S1051" s="175" t="s">
        <v>310</v>
      </c>
      <c r="T1051" s="176" t="s">
        <v>280</v>
      </c>
      <c r="U1051" s="161">
        <v>0</v>
      </c>
      <c r="V1051" s="161">
        <f>ROUND(E1051*U1051,2)</f>
        <v>0</v>
      </c>
      <c r="W1051" s="16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 t="s">
        <v>364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1" x14ac:dyDescent="0.2">
      <c r="A1052" s="158"/>
      <c r="B1052" s="159"/>
      <c r="C1052" s="248" t="s">
        <v>1660</v>
      </c>
      <c r="D1052" s="249"/>
      <c r="E1052" s="249"/>
      <c r="F1052" s="249"/>
      <c r="G1052" s="249"/>
      <c r="H1052" s="161"/>
      <c r="I1052" s="161"/>
      <c r="J1052" s="161"/>
      <c r="K1052" s="161"/>
      <c r="L1052" s="161"/>
      <c r="M1052" s="161"/>
      <c r="N1052" s="161"/>
      <c r="O1052" s="161"/>
      <c r="P1052" s="161"/>
      <c r="Q1052" s="161"/>
      <c r="R1052" s="161"/>
      <c r="S1052" s="161"/>
      <c r="T1052" s="161"/>
      <c r="U1052" s="161"/>
      <c r="V1052" s="161"/>
      <c r="W1052" s="16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 t="s">
        <v>283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 x14ac:dyDescent="0.2">
      <c r="A1053" s="158"/>
      <c r="B1053" s="159"/>
      <c r="C1053" s="193" t="s">
        <v>1712</v>
      </c>
      <c r="D1053" s="184"/>
      <c r="E1053" s="185">
        <v>10.045</v>
      </c>
      <c r="F1053" s="161"/>
      <c r="G1053" s="161"/>
      <c r="H1053" s="161"/>
      <c r="I1053" s="161"/>
      <c r="J1053" s="161"/>
      <c r="K1053" s="161"/>
      <c r="L1053" s="161"/>
      <c r="M1053" s="161"/>
      <c r="N1053" s="161"/>
      <c r="O1053" s="161"/>
      <c r="P1053" s="161"/>
      <c r="Q1053" s="161"/>
      <c r="R1053" s="161"/>
      <c r="S1053" s="161"/>
      <c r="T1053" s="161"/>
      <c r="U1053" s="161"/>
      <c r="V1053" s="161"/>
      <c r="W1053" s="16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 t="s">
        <v>374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1" x14ac:dyDescent="0.2">
      <c r="A1054" s="158"/>
      <c r="B1054" s="159"/>
      <c r="C1054" s="193" t="s">
        <v>1713</v>
      </c>
      <c r="D1054" s="184"/>
      <c r="E1054" s="185">
        <v>0.50224999999999997</v>
      </c>
      <c r="F1054" s="161"/>
      <c r="G1054" s="161"/>
      <c r="H1054" s="161"/>
      <c r="I1054" s="161"/>
      <c r="J1054" s="161"/>
      <c r="K1054" s="161"/>
      <c r="L1054" s="161"/>
      <c r="M1054" s="161"/>
      <c r="N1054" s="161"/>
      <c r="O1054" s="161"/>
      <c r="P1054" s="161"/>
      <c r="Q1054" s="161"/>
      <c r="R1054" s="161"/>
      <c r="S1054" s="161"/>
      <c r="T1054" s="161"/>
      <c r="U1054" s="161"/>
      <c r="V1054" s="161"/>
      <c r="W1054" s="161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 t="s">
        <v>374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ht="22.5" outlineLevel="1" x14ac:dyDescent="0.2">
      <c r="A1055" s="170">
        <v>226</v>
      </c>
      <c r="B1055" s="171" t="s">
        <v>1714</v>
      </c>
      <c r="C1055" s="180" t="s">
        <v>1715</v>
      </c>
      <c r="D1055" s="172" t="s">
        <v>363</v>
      </c>
      <c r="E1055" s="173">
        <v>3.1604999999999999</v>
      </c>
      <c r="F1055" s="174"/>
      <c r="G1055" s="175">
        <f>ROUND(E1055*F1055,2)</f>
        <v>0</v>
      </c>
      <c r="H1055" s="174"/>
      <c r="I1055" s="175">
        <f>ROUND(E1055*H1055,2)</f>
        <v>0</v>
      </c>
      <c r="J1055" s="174"/>
      <c r="K1055" s="175">
        <f>ROUND(E1055*J1055,2)</f>
        <v>0</v>
      </c>
      <c r="L1055" s="175">
        <v>21</v>
      </c>
      <c r="M1055" s="175">
        <f>G1055*(1+L1055/100)</f>
        <v>0</v>
      </c>
      <c r="N1055" s="175">
        <v>0.02</v>
      </c>
      <c r="O1055" s="175">
        <f>ROUND(E1055*N1055,2)</f>
        <v>0.06</v>
      </c>
      <c r="P1055" s="175">
        <v>0</v>
      </c>
      <c r="Q1055" s="175">
        <f>ROUND(E1055*P1055,2)</f>
        <v>0</v>
      </c>
      <c r="R1055" s="175"/>
      <c r="S1055" s="175" t="s">
        <v>310</v>
      </c>
      <c r="T1055" s="176" t="s">
        <v>280</v>
      </c>
      <c r="U1055" s="161">
        <v>0</v>
      </c>
      <c r="V1055" s="161">
        <f>ROUND(E1055*U1055,2)</f>
        <v>0</v>
      </c>
      <c r="W1055" s="161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 t="s">
        <v>364</v>
      </c>
      <c r="AH1055" s="151"/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1" x14ac:dyDescent="0.2">
      <c r="A1056" s="158"/>
      <c r="B1056" s="159"/>
      <c r="C1056" s="248" t="s">
        <v>1660</v>
      </c>
      <c r="D1056" s="249"/>
      <c r="E1056" s="249"/>
      <c r="F1056" s="249"/>
      <c r="G1056" s="249"/>
      <c r="H1056" s="161"/>
      <c r="I1056" s="161"/>
      <c r="J1056" s="161"/>
      <c r="K1056" s="161"/>
      <c r="L1056" s="161"/>
      <c r="M1056" s="161"/>
      <c r="N1056" s="161"/>
      <c r="O1056" s="161"/>
      <c r="P1056" s="161"/>
      <c r="Q1056" s="161"/>
      <c r="R1056" s="161"/>
      <c r="S1056" s="161"/>
      <c r="T1056" s="161"/>
      <c r="U1056" s="161"/>
      <c r="V1056" s="161"/>
      <c r="W1056" s="161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 t="s">
        <v>283</v>
      </c>
      <c r="AH1056" s="151"/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1" x14ac:dyDescent="0.2">
      <c r="A1057" s="158"/>
      <c r="B1057" s="159"/>
      <c r="C1057" s="193" t="s">
        <v>1716</v>
      </c>
      <c r="D1057" s="184"/>
      <c r="E1057" s="185">
        <v>3.01</v>
      </c>
      <c r="F1057" s="161"/>
      <c r="G1057" s="161"/>
      <c r="H1057" s="161"/>
      <c r="I1057" s="161"/>
      <c r="J1057" s="161"/>
      <c r="K1057" s="161"/>
      <c r="L1057" s="161"/>
      <c r="M1057" s="161"/>
      <c r="N1057" s="161"/>
      <c r="O1057" s="161"/>
      <c r="P1057" s="161"/>
      <c r="Q1057" s="161"/>
      <c r="R1057" s="161"/>
      <c r="S1057" s="161"/>
      <c r="T1057" s="161"/>
      <c r="U1057" s="161"/>
      <c r="V1057" s="161"/>
      <c r="W1057" s="161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 t="s">
        <v>374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1" x14ac:dyDescent="0.2">
      <c r="A1058" s="158"/>
      <c r="B1058" s="159"/>
      <c r="C1058" s="193" t="s">
        <v>1717</v>
      </c>
      <c r="D1058" s="184"/>
      <c r="E1058" s="185">
        <v>0.15049999999999999</v>
      </c>
      <c r="F1058" s="161"/>
      <c r="G1058" s="161"/>
      <c r="H1058" s="161"/>
      <c r="I1058" s="161"/>
      <c r="J1058" s="161"/>
      <c r="K1058" s="161"/>
      <c r="L1058" s="161"/>
      <c r="M1058" s="161"/>
      <c r="N1058" s="161"/>
      <c r="O1058" s="161"/>
      <c r="P1058" s="161"/>
      <c r="Q1058" s="161"/>
      <c r="R1058" s="161"/>
      <c r="S1058" s="161"/>
      <c r="T1058" s="161"/>
      <c r="U1058" s="161"/>
      <c r="V1058" s="161"/>
      <c r="W1058" s="161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 t="s">
        <v>374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ht="22.5" outlineLevel="1" x14ac:dyDescent="0.2">
      <c r="A1059" s="170">
        <v>227</v>
      </c>
      <c r="B1059" s="171" t="s">
        <v>1718</v>
      </c>
      <c r="C1059" s="180" t="s">
        <v>1719</v>
      </c>
      <c r="D1059" s="172" t="s">
        <v>363</v>
      </c>
      <c r="E1059" s="173">
        <v>1.5802499999999999</v>
      </c>
      <c r="F1059" s="174"/>
      <c r="G1059" s="175">
        <f>ROUND(E1059*F1059,2)</f>
        <v>0</v>
      </c>
      <c r="H1059" s="174"/>
      <c r="I1059" s="175">
        <f>ROUND(E1059*H1059,2)</f>
        <v>0</v>
      </c>
      <c r="J1059" s="174"/>
      <c r="K1059" s="175">
        <f>ROUND(E1059*J1059,2)</f>
        <v>0</v>
      </c>
      <c r="L1059" s="175">
        <v>21</v>
      </c>
      <c r="M1059" s="175">
        <f>G1059*(1+L1059/100)</f>
        <v>0</v>
      </c>
      <c r="N1059" s="175">
        <v>0.02</v>
      </c>
      <c r="O1059" s="175">
        <f>ROUND(E1059*N1059,2)</f>
        <v>0.03</v>
      </c>
      <c r="P1059" s="175">
        <v>0</v>
      </c>
      <c r="Q1059" s="175">
        <f>ROUND(E1059*P1059,2)</f>
        <v>0</v>
      </c>
      <c r="R1059" s="175"/>
      <c r="S1059" s="175" t="s">
        <v>310</v>
      </c>
      <c r="T1059" s="176" t="s">
        <v>280</v>
      </c>
      <c r="U1059" s="161">
        <v>0</v>
      </c>
      <c r="V1059" s="161">
        <f>ROUND(E1059*U1059,2)</f>
        <v>0</v>
      </c>
      <c r="W1059" s="161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 t="s">
        <v>364</v>
      </c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1" x14ac:dyDescent="0.2">
      <c r="A1060" s="158"/>
      <c r="B1060" s="159"/>
      <c r="C1060" s="248" t="s">
        <v>1660</v>
      </c>
      <c r="D1060" s="249"/>
      <c r="E1060" s="249"/>
      <c r="F1060" s="249"/>
      <c r="G1060" s="249"/>
      <c r="H1060" s="161"/>
      <c r="I1060" s="161"/>
      <c r="J1060" s="161"/>
      <c r="K1060" s="161"/>
      <c r="L1060" s="161"/>
      <c r="M1060" s="161"/>
      <c r="N1060" s="161"/>
      <c r="O1060" s="161"/>
      <c r="P1060" s="161"/>
      <c r="Q1060" s="161"/>
      <c r="R1060" s="161"/>
      <c r="S1060" s="161"/>
      <c r="T1060" s="161"/>
      <c r="U1060" s="161"/>
      <c r="V1060" s="161"/>
      <c r="W1060" s="161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 t="s">
        <v>283</v>
      </c>
      <c r="AH1060" s="151"/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1" x14ac:dyDescent="0.2">
      <c r="A1061" s="158"/>
      <c r="B1061" s="159"/>
      <c r="C1061" s="193" t="s">
        <v>1720</v>
      </c>
      <c r="D1061" s="184"/>
      <c r="E1061" s="185">
        <v>1.5049999999999999</v>
      </c>
      <c r="F1061" s="161"/>
      <c r="G1061" s="161"/>
      <c r="H1061" s="161"/>
      <c r="I1061" s="161"/>
      <c r="J1061" s="161"/>
      <c r="K1061" s="161"/>
      <c r="L1061" s="161"/>
      <c r="M1061" s="161"/>
      <c r="N1061" s="161"/>
      <c r="O1061" s="161"/>
      <c r="P1061" s="161"/>
      <c r="Q1061" s="161"/>
      <c r="R1061" s="161"/>
      <c r="S1061" s="161"/>
      <c r="T1061" s="161"/>
      <c r="U1061" s="161"/>
      <c r="V1061" s="161"/>
      <c r="W1061" s="161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 t="s">
        <v>374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1" x14ac:dyDescent="0.2">
      <c r="A1062" s="158"/>
      <c r="B1062" s="159"/>
      <c r="C1062" s="193" t="s">
        <v>1721</v>
      </c>
      <c r="D1062" s="184"/>
      <c r="E1062" s="185">
        <v>7.5249999999999997E-2</v>
      </c>
      <c r="F1062" s="161"/>
      <c r="G1062" s="161"/>
      <c r="H1062" s="161"/>
      <c r="I1062" s="161"/>
      <c r="J1062" s="161"/>
      <c r="K1062" s="161"/>
      <c r="L1062" s="161"/>
      <c r="M1062" s="161"/>
      <c r="N1062" s="161"/>
      <c r="O1062" s="161"/>
      <c r="P1062" s="161"/>
      <c r="Q1062" s="161"/>
      <c r="R1062" s="161"/>
      <c r="S1062" s="161"/>
      <c r="T1062" s="161"/>
      <c r="U1062" s="161"/>
      <c r="V1062" s="161"/>
      <c r="W1062" s="161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 t="s">
        <v>374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1" x14ac:dyDescent="0.2">
      <c r="A1063" s="170">
        <v>228</v>
      </c>
      <c r="B1063" s="171" t="s">
        <v>1722</v>
      </c>
      <c r="C1063" s="180" t="s">
        <v>1723</v>
      </c>
      <c r="D1063" s="172" t="s">
        <v>363</v>
      </c>
      <c r="E1063" s="173">
        <v>9.4544999999999995</v>
      </c>
      <c r="F1063" s="174"/>
      <c r="G1063" s="175">
        <f>ROUND(E1063*F1063,2)</f>
        <v>0</v>
      </c>
      <c r="H1063" s="174"/>
      <c r="I1063" s="175">
        <f>ROUND(E1063*H1063,2)</f>
        <v>0</v>
      </c>
      <c r="J1063" s="174"/>
      <c r="K1063" s="175">
        <f>ROUND(E1063*J1063,2)</f>
        <v>0</v>
      </c>
      <c r="L1063" s="175">
        <v>21</v>
      </c>
      <c r="M1063" s="175">
        <f>G1063*(1+L1063/100)</f>
        <v>0</v>
      </c>
      <c r="N1063" s="175">
        <v>0</v>
      </c>
      <c r="O1063" s="175">
        <f>ROUND(E1063*N1063,2)</f>
        <v>0</v>
      </c>
      <c r="P1063" s="175">
        <v>0</v>
      </c>
      <c r="Q1063" s="175">
        <f>ROUND(E1063*P1063,2)</f>
        <v>0</v>
      </c>
      <c r="R1063" s="175"/>
      <c r="S1063" s="175" t="s">
        <v>310</v>
      </c>
      <c r="T1063" s="176" t="s">
        <v>280</v>
      </c>
      <c r="U1063" s="161">
        <v>0</v>
      </c>
      <c r="V1063" s="161">
        <f>ROUND(E1063*U1063,2)</f>
        <v>0</v>
      </c>
      <c r="W1063" s="16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 t="s">
        <v>364</v>
      </c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1" x14ac:dyDescent="0.2">
      <c r="A1064" s="158"/>
      <c r="B1064" s="159"/>
      <c r="C1064" s="193" t="s">
        <v>1724</v>
      </c>
      <c r="D1064" s="184"/>
      <c r="E1064" s="185">
        <v>6.66</v>
      </c>
      <c r="F1064" s="161"/>
      <c r="G1064" s="161"/>
      <c r="H1064" s="161"/>
      <c r="I1064" s="161"/>
      <c r="J1064" s="161"/>
      <c r="K1064" s="161"/>
      <c r="L1064" s="161"/>
      <c r="M1064" s="161"/>
      <c r="N1064" s="161"/>
      <c r="O1064" s="161"/>
      <c r="P1064" s="161"/>
      <c r="Q1064" s="161"/>
      <c r="R1064" s="161"/>
      <c r="S1064" s="161"/>
      <c r="T1064" s="161"/>
      <c r="U1064" s="161"/>
      <c r="V1064" s="161"/>
      <c r="W1064" s="161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 t="s">
        <v>374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1" x14ac:dyDescent="0.2">
      <c r="A1065" s="158"/>
      <c r="B1065" s="159"/>
      <c r="C1065" s="193" t="s">
        <v>1725</v>
      </c>
      <c r="D1065" s="184"/>
      <c r="E1065" s="185">
        <v>1.9350000000000001</v>
      </c>
      <c r="F1065" s="161"/>
      <c r="G1065" s="161"/>
      <c r="H1065" s="161"/>
      <c r="I1065" s="161"/>
      <c r="J1065" s="161"/>
      <c r="K1065" s="161"/>
      <c r="L1065" s="161"/>
      <c r="M1065" s="161"/>
      <c r="N1065" s="161"/>
      <c r="O1065" s="161"/>
      <c r="P1065" s="161"/>
      <c r="Q1065" s="161"/>
      <c r="R1065" s="161"/>
      <c r="S1065" s="161"/>
      <c r="T1065" s="161"/>
      <c r="U1065" s="161"/>
      <c r="V1065" s="161"/>
      <c r="W1065" s="161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 t="s">
        <v>374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1" x14ac:dyDescent="0.2">
      <c r="A1066" s="158"/>
      <c r="B1066" s="159"/>
      <c r="C1066" s="193" t="s">
        <v>1726</v>
      </c>
      <c r="D1066" s="184"/>
      <c r="E1066" s="185">
        <v>0.85950000000000004</v>
      </c>
      <c r="F1066" s="161"/>
      <c r="G1066" s="161"/>
      <c r="H1066" s="161"/>
      <c r="I1066" s="161"/>
      <c r="J1066" s="161"/>
      <c r="K1066" s="161"/>
      <c r="L1066" s="161"/>
      <c r="M1066" s="161"/>
      <c r="N1066" s="161"/>
      <c r="O1066" s="161"/>
      <c r="P1066" s="161"/>
      <c r="Q1066" s="161"/>
      <c r="R1066" s="161"/>
      <c r="S1066" s="161"/>
      <c r="T1066" s="161"/>
      <c r="U1066" s="161"/>
      <c r="V1066" s="161"/>
      <c r="W1066" s="161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 t="s">
        <v>374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1" x14ac:dyDescent="0.2">
      <c r="A1067" s="170">
        <v>229</v>
      </c>
      <c r="B1067" s="171" t="s">
        <v>1727</v>
      </c>
      <c r="C1067" s="180" t="s">
        <v>1728</v>
      </c>
      <c r="D1067" s="172" t="s">
        <v>363</v>
      </c>
      <c r="E1067" s="173">
        <v>685.31399999999996</v>
      </c>
      <c r="F1067" s="174"/>
      <c r="G1067" s="175">
        <f>ROUND(E1067*F1067,2)</f>
        <v>0</v>
      </c>
      <c r="H1067" s="174"/>
      <c r="I1067" s="175">
        <f>ROUND(E1067*H1067,2)</f>
        <v>0</v>
      </c>
      <c r="J1067" s="174"/>
      <c r="K1067" s="175">
        <f>ROUND(E1067*J1067,2)</f>
        <v>0</v>
      </c>
      <c r="L1067" s="175">
        <v>21</v>
      </c>
      <c r="M1067" s="175">
        <f>G1067*(1+L1067/100)</f>
        <v>0</v>
      </c>
      <c r="N1067" s="175">
        <v>0.01</v>
      </c>
      <c r="O1067" s="175">
        <f>ROUND(E1067*N1067,2)</f>
        <v>6.85</v>
      </c>
      <c r="P1067" s="175">
        <v>0</v>
      </c>
      <c r="Q1067" s="175">
        <f>ROUND(E1067*P1067,2)</f>
        <v>0</v>
      </c>
      <c r="R1067" s="175"/>
      <c r="S1067" s="175" t="s">
        <v>310</v>
      </c>
      <c r="T1067" s="176" t="s">
        <v>280</v>
      </c>
      <c r="U1067" s="161">
        <v>0</v>
      </c>
      <c r="V1067" s="161">
        <f>ROUND(E1067*U1067,2)</f>
        <v>0</v>
      </c>
      <c r="W1067" s="161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 t="s">
        <v>364</v>
      </c>
      <c r="AH1067" s="151"/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1" x14ac:dyDescent="0.2">
      <c r="A1068" s="158"/>
      <c r="B1068" s="159"/>
      <c r="C1068" s="193" t="s">
        <v>1729</v>
      </c>
      <c r="D1068" s="184"/>
      <c r="E1068" s="185">
        <v>43.44</v>
      </c>
      <c r="F1068" s="161"/>
      <c r="G1068" s="161"/>
      <c r="H1068" s="161"/>
      <c r="I1068" s="161"/>
      <c r="J1068" s="161"/>
      <c r="K1068" s="161"/>
      <c r="L1068" s="161"/>
      <c r="M1068" s="161"/>
      <c r="N1068" s="161"/>
      <c r="O1068" s="161"/>
      <c r="P1068" s="161"/>
      <c r="Q1068" s="161"/>
      <c r="R1068" s="161"/>
      <c r="S1068" s="161"/>
      <c r="T1068" s="161"/>
      <c r="U1068" s="161"/>
      <c r="V1068" s="161"/>
      <c r="W1068" s="161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 t="s">
        <v>374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1" x14ac:dyDescent="0.2">
      <c r="A1069" s="158"/>
      <c r="B1069" s="159"/>
      <c r="C1069" s="193" t="s">
        <v>1730</v>
      </c>
      <c r="D1069" s="184"/>
      <c r="E1069" s="185">
        <v>87.12</v>
      </c>
      <c r="F1069" s="161"/>
      <c r="G1069" s="161"/>
      <c r="H1069" s="161"/>
      <c r="I1069" s="161"/>
      <c r="J1069" s="161"/>
      <c r="K1069" s="161"/>
      <c r="L1069" s="161"/>
      <c r="M1069" s="161"/>
      <c r="N1069" s="161"/>
      <c r="O1069" s="161"/>
      <c r="P1069" s="161"/>
      <c r="Q1069" s="161"/>
      <c r="R1069" s="161"/>
      <c r="S1069" s="161"/>
      <c r="T1069" s="161"/>
      <c r="U1069" s="161"/>
      <c r="V1069" s="161"/>
      <c r="W1069" s="161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 t="s">
        <v>374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1" x14ac:dyDescent="0.2">
      <c r="A1070" s="158"/>
      <c r="B1070" s="159"/>
      <c r="C1070" s="193" t="s">
        <v>1731</v>
      </c>
      <c r="D1070" s="184"/>
      <c r="E1070" s="185">
        <v>37.799999999999997</v>
      </c>
      <c r="F1070" s="161"/>
      <c r="G1070" s="161"/>
      <c r="H1070" s="161"/>
      <c r="I1070" s="161"/>
      <c r="J1070" s="161"/>
      <c r="K1070" s="161"/>
      <c r="L1070" s="161"/>
      <c r="M1070" s="161"/>
      <c r="N1070" s="161"/>
      <c r="O1070" s="161"/>
      <c r="P1070" s="161"/>
      <c r="Q1070" s="161"/>
      <c r="R1070" s="161"/>
      <c r="S1070" s="161"/>
      <c r="T1070" s="161"/>
      <c r="U1070" s="161"/>
      <c r="V1070" s="161"/>
      <c r="W1070" s="161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 t="s">
        <v>374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1" x14ac:dyDescent="0.2">
      <c r="A1071" s="158"/>
      <c r="B1071" s="159"/>
      <c r="C1071" s="198" t="s">
        <v>609</v>
      </c>
      <c r="D1071" s="195"/>
      <c r="E1071" s="196">
        <v>168.36</v>
      </c>
      <c r="F1071" s="161"/>
      <c r="G1071" s="161"/>
      <c r="H1071" s="161"/>
      <c r="I1071" s="161"/>
      <c r="J1071" s="161"/>
      <c r="K1071" s="161"/>
      <c r="L1071" s="161"/>
      <c r="M1071" s="161"/>
      <c r="N1071" s="161"/>
      <c r="O1071" s="161"/>
      <c r="P1071" s="161"/>
      <c r="Q1071" s="161"/>
      <c r="R1071" s="161"/>
      <c r="S1071" s="161"/>
      <c r="T1071" s="161"/>
      <c r="U1071" s="161"/>
      <c r="V1071" s="161"/>
      <c r="W1071" s="161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 t="s">
        <v>374</v>
      </c>
      <c r="AH1071" s="151">
        <v>1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1" x14ac:dyDescent="0.2">
      <c r="A1072" s="158"/>
      <c r="B1072" s="159"/>
      <c r="C1072" s="193" t="s">
        <v>1732</v>
      </c>
      <c r="D1072" s="184"/>
      <c r="E1072" s="185">
        <v>419.04</v>
      </c>
      <c r="F1072" s="161"/>
      <c r="G1072" s="161"/>
      <c r="H1072" s="161"/>
      <c r="I1072" s="161"/>
      <c r="J1072" s="161"/>
      <c r="K1072" s="161"/>
      <c r="L1072" s="161"/>
      <c r="M1072" s="161"/>
      <c r="N1072" s="161"/>
      <c r="O1072" s="161"/>
      <c r="P1072" s="161"/>
      <c r="Q1072" s="161"/>
      <c r="R1072" s="161"/>
      <c r="S1072" s="161"/>
      <c r="T1072" s="161"/>
      <c r="U1072" s="161"/>
      <c r="V1072" s="161"/>
      <c r="W1072" s="16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 t="s">
        <v>374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1" x14ac:dyDescent="0.2">
      <c r="A1073" s="158"/>
      <c r="B1073" s="159"/>
      <c r="C1073" s="193" t="s">
        <v>1733</v>
      </c>
      <c r="D1073" s="184"/>
      <c r="E1073" s="185">
        <v>65.28</v>
      </c>
      <c r="F1073" s="161"/>
      <c r="G1073" s="161"/>
      <c r="H1073" s="161"/>
      <c r="I1073" s="161"/>
      <c r="J1073" s="161"/>
      <c r="K1073" s="161"/>
      <c r="L1073" s="161"/>
      <c r="M1073" s="161"/>
      <c r="N1073" s="161"/>
      <c r="O1073" s="161"/>
      <c r="P1073" s="161"/>
      <c r="Q1073" s="161"/>
      <c r="R1073" s="161"/>
      <c r="S1073" s="161"/>
      <c r="T1073" s="161"/>
      <c r="U1073" s="161"/>
      <c r="V1073" s="161"/>
      <c r="W1073" s="16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 t="s">
        <v>374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1" x14ac:dyDescent="0.2">
      <c r="A1074" s="158"/>
      <c r="B1074" s="159"/>
      <c r="C1074" s="198" t="s">
        <v>609</v>
      </c>
      <c r="D1074" s="195"/>
      <c r="E1074" s="196">
        <v>484.32</v>
      </c>
      <c r="F1074" s="161"/>
      <c r="G1074" s="161"/>
      <c r="H1074" s="161"/>
      <c r="I1074" s="161"/>
      <c r="J1074" s="161"/>
      <c r="K1074" s="161"/>
      <c r="L1074" s="161"/>
      <c r="M1074" s="161"/>
      <c r="N1074" s="161"/>
      <c r="O1074" s="161"/>
      <c r="P1074" s="161"/>
      <c r="Q1074" s="161"/>
      <c r="R1074" s="161"/>
      <c r="S1074" s="161"/>
      <c r="T1074" s="161"/>
      <c r="U1074" s="161"/>
      <c r="V1074" s="161"/>
      <c r="W1074" s="161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 t="s">
        <v>374</v>
      </c>
      <c r="AH1074" s="151">
        <v>1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58"/>
      <c r="B1075" s="159"/>
      <c r="C1075" s="193" t="s">
        <v>1734</v>
      </c>
      <c r="D1075" s="184"/>
      <c r="E1075" s="185">
        <v>32.634</v>
      </c>
      <c r="F1075" s="161"/>
      <c r="G1075" s="161"/>
      <c r="H1075" s="161"/>
      <c r="I1075" s="161"/>
      <c r="J1075" s="161"/>
      <c r="K1075" s="161"/>
      <c r="L1075" s="161"/>
      <c r="M1075" s="161"/>
      <c r="N1075" s="161"/>
      <c r="O1075" s="161"/>
      <c r="P1075" s="161"/>
      <c r="Q1075" s="161"/>
      <c r="R1075" s="161"/>
      <c r="S1075" s="161"/>
      <c r="T1075" s="161"/>
      <c r="U1075" s="161"/>
      <c r="V1075" s="161"/>
      <c r="W1075" s="161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 t="s">
        <v>374</v>
      </c>
      <c r="AH1075" s="151">
        <v>0</v>
      </c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1" x14ac:dyDescent="0.2">
      <c r="A1076" s="170">
        <v>230</v>
      </c>
      <c r="B1076" s="171" t="s">
        <v>1735</v>
      </c>
      <c r="C1076" s="180" t="s">
        <v>1736</v>
      </c>
      <c r="D1076" s="172" t="s">
        <v>363</v>
      </c>
      <c r="E1076" s="173">
        <v>194.45580000000001</v>
      </c>
      <c r="F1076" s="174"/>
      <c r="G1076" s="175">
        <f>ROUND(E1076*F1076,2)</f>
        <v>0</v>
      </c>
      <c r="H1076" s="174"/>
      <c r="I1076" s="175">
        <f>ROUND(E1076*H1076,2)</f>
        <v>0</v>
      </c>
      <c r="J1076" s="174"/>
      <c r="K1076" s="175">
        <f>ROUND(E1076*J1076,2)</f>
        <v>0</v>
      </c>
      <c r="L1076" s="175">
        <v>21</v>
      </c>
      <c r="M1076" s="175">
        <f>G1076*(1+L1076/100)</f>
        <v>0</v>
      </c>
      <c r="N1076" s="175">
        <v>0</v>
      </c>
      <c r="O1076" s="175">
        <f>ROUND(E1076*N1076,2)</f>
        <v>0</v>
      </c>
      <c r="P1076" s="175">
        <v>0</v>
      </c>
      <c r="Q1076" s="175">
        <f>ROUND(E1076*P1076,2)</f>
        <v>0</v>
      </c>
      <c r="R1076" s="175"/>
      <c r="S1076" s="175" t="s">
        <v>310</v>
      </c>
      <c r="T1076" s="176" t="s">
        <v>280</v>
      </c>
      <c r="U1076" s="161">
        <v>0</v>
      </c>
      <c r="V1076" s="161">
        <f>ROUND(E1076*U1076,2)</f>
        <v>0</v>
      </c>
      <c r="W1076" s="161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 t="s">
        <v>364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1" x14ac:dyDescent="0.2">
      <c r="A1077" s="158"/>
      <c r="B1077" s="159"/>
      <c r="C1077" s="193" t="s">
        <v>1729</v>
      </c>
      <c r="D1077" s="184"/>
      <c r="E1077" s="185">
        <v>43.44</v>
      </c>
      <c r="F1077" s="161"/>
      <c r="G1077" s="161"/>
      <c r="H1077" s="161"/>
      <c r="I1077" s="161"/>
      <c r="J1077" s="161"/>
      <c r="K1077" s="161"/>
      <c r="L1077" s="161"/>
      <c r="M1077" s="161"/>
      <c r="N1077" s="161"/>
      <c r="O1077" s="161"/>
      <c r="P1077" s="161"/>
      <c r="Q1077" s="161"/>
      <c r="R1077" s="161"/>
      <c r="S1077" s="161"/>
      <c r="T1077" s="161"/>
      <c r="U1077" s="161"/>
      <c r="V1077" s="161"/>
      <c r="W1077" s="161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 t="s">
        <v>374</v>
      </c>
      <c r="AH1077" s="151">
        <v>0</v>
      </c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1" x14ac:dyDescent="0.2">
      <c r="A1078" s="158"/>
      <c r="B1078" s="159"/>
      <c r="C1078" s="193" t="s">
        <v>1730</v>
      </c>
      <c r="D1078" s="184"/>
      <c r="E1078" s="185">
        <v>87.12</v>
      </c>
      <c r="F1078" s="161"/>
      <c r="G1078" s="161"/>
      <c r="H1078" s="161"/>
      <c r="I1078" s="161"/>
      <c r="J1078" s="161"/>
      <c r="K1078" s="161"/>
      <c r="L1078" s="161"/>
      <c r="M1078" s="161"/>
      <c r="N1078" s="161"/>
      <c r="O1078" s="161"/>
      <c r="P1078" s="161"/>
      <c r="Q1078" s="161"/>
      <c r="R1078" s="161"/>
      <c r="S1078" s="161"/>
      <c r="T1078" s="161"/>
      <c r="U1078" s="161"/>
      <c r="V1078" s="161"/>
      <c r="W1078" s="161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 t="s">
        <v>374</v>
      </c>
      <c r="AH1078" s="151">
        <v>0</v>
      </c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1" x14ac:dyDescent="0.2">
      <c r="A1079" s="158"/>
      <c r="B1079" s="159"/>
      <c r="C1079" s="193" t="s">
        <v>1731</v>
      </c>
      <c r="D1079" s="184"/>
      <c r="E1079" s="185">
        <v>37.799999999999997</v>
      </c>
      <c r="F1079" s="161"/>
      <c r="G1079" s="161"/>
      <c r="H1079" s="161"/>
      <c r="I1079" s="161"/>
      <c r="J1079" s="161"/>
      <c r="K1079" s="161"/>
      <c r="L1079" s="161"/>
      <c r="M1079" s="161"/>
      <c r="N1079" s="161"/>
      <c r="O1079" s="161"/>
      <c r="P1079" s="161"/>
      <c r="Q1079" s="161"/>
      <c r="R1079" s="161"/>
      <c r="S1079" s="161"/>
      <c r="T1079" s="161"/>
      <c r="U1079" s="161"/>
      <c r="V1079" s="161"/>
      <c r="W1079" s="161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 t="s">
        <v>374</v>
      </c>
      <c r="AH1079" s="151">
        <v>0</v>
      </c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1" x14ac:dyDescent="0.2">
      <c r="A1080" s="158"/>
      <c r="B1080" s="159"/>
      <c r="C1080" s="198" t="s">
        <v>609</v>
      </c>
      <c r="D1080" s="195"/>
      <c r="E1080" s="196">
        <v>168.36</v>
      </c>
      <c r="F1080" s="161"/>
      <c r="G1080" s="161"/>
      <c r="H1080" s="161"/>
      <c r="I1080" s="161"/>
      <c r="J1080" s="161"/>
      <c r="K1080" s="161"/>
      <c r="L1080" s="161"/>
      <c r="M1080" s="161"/>
      <c r="N1080" s="161"/>
      <c r="O1080" s="161"/>
      <c r="P1080" s="161"/>
      <c r="Q1080" s="161"/>
      <c r="R1080" s="161"/>
      <c r="S1080" s="161"/>
      <c r="T1080" s="161"/>
      <c r="U1080" s="161"/>
      <c r="V1080" s="161"/>
      <c r="W1080" s="161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 t="s">
        <v>374</v>
      </c>
      <c r="AH1080" s="151">
        <v>1</v>
      </c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1" x14ac:dyDescent="0.2">
      <c r="A1081" s="158"/>
      <c r="B1081" s="159"/>
      <c r="C1081" s="193" t="s">
        <v>1737</v>
      </c>
      <c r="D1081" s="184"/>
      <c r="E1081" s="185">
        <v>8.4179999999999993</v>
      </c>
      <c r="F1081" s="161"/>
      <c r="G1081" s="161"/>
      <c r="H1081" s="161"/>
      <c r="I1081" s="161"/>
      <c r="J1081" s="161"/>
      <c r="K1081" s="161"/>
      <c r="L1081" s="161"/>
      <c r="M1081" s="161"/>
      <c r="N1081" s="161"/>
      <c r="O1081" s="161"/>
      <c r="P1081" s="161"/>
      <c r="Q1081" s="161"/>
      <c r="R1081" s="161"/>
      <c r="S1081" s="161"/>
      <c r="T1081" s="161"/>
      <c r="U1081" s="161"/>
      <c r="V1081" s="161"/>
      <c r="W1081" s="161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 t="s">
        <v>374</v>
      </c>
      <c r="AH1081" s="151">
        <v>0</v>
      </c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1" x14ac:dyDescent="0.2">
      <c r="A1082" s="158"/>
      <c r="B1082" s="159"/>
      <c r="C1082" s="198" t="s">
        <v>609</v>
      </c>
      <c r="D1082" s="195"/>
      <c r="E1082" s="196">
        <v>8.4179999999999993</v>
      </c>
      <c r="F1082" s="161"/>
      <c r="G1082" s="161"/>
      <c r="H1082" s="161"/>
      <c r="I1082" s="161"/>
      <c r="J1082" s="161"/>
      <c r="K1082" s="161"/>
      <c r="L1082" s="161"/>
      <c r="M1082" s="161"/>
      <c r="N1082" s="161"/>
      <c r="O1082" s="161"/>
      <c r="P1082" s="161"/>
      <c r="Q1082" s="161"/>
      <c r="R1082" s="161"/>
      <c r="S1082" s="161"/>
      <c r="T1082" s="161"/>
      <c r="U1082" s="161"/>
      <c r="V1082" s="161"/>
      <c r="W1082" s="161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 t="s">
        <v>374</v>
      </c>
      <c r="AH1082" s="151">
        <v>1</v>
      </c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1" x14ac:dyDescent="0.2">
      <c r="A1083" s="158"/>
      <c r="B1083" s="159"/>
      <c r="C1083" s="193" t="s">
        <v>1738</v>
      </c>
      <c r="D1083" s="184"/>
      <c r="E1083" s="185">
        <v>17.677800000000001</v>
      </c>
      <c r="F1083" s="161"/>
      <c r="G1083" s="161"/>
      <c r="H1083" s="161"/>
      <c r="I1083" s="161"/>
      <c r="J1083" s="161"/>
      <c r="K1083" s="161"/>
      <c r="L1083" s="161"/>
      <c r="M1083" s="161"/>
      <c r="N1083" s="161"/>
      <c r="O1083" s="161"/>
      <c r="P1083" s="161"/>
      <c r="Q1083" s="161"/>
      <c r="R1083" s="161"/>
      <c r="S1083" s="161"/>
      <c r="T1083" s="161"/>
      <c r="U1083" s="161"/>
      <c r="V1083" s="161"/>
      <c r="W1083" s="161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 t="s">
        <v>374</v>
      </c>
      <c r="AH1083" s="151">
        <v>0</v>
      </c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1" x14ac:dyDescent="0.2">
      <c r="A1084" s="170">
        <v>231</v>
      </c>
      <c r="B1084" s="171" t="s">
        <v>1739</v>
      </c>
      <c r="C1084" s="180" t="s">
        <v>1740</v>
      </c>
      <c r="D1084" s="172" t="s">
        <v>363</v>
      </c>
      <c r="E1084" s="173">
        <v>559.38959999999997</v>
      </c>
      <c r="F1084" s="174"/>
      <c r="G1084" s="175">
        <f>ROUND(E1084*F1084,2)</f>
        <v>0</v>
      </c>
      <c r="H1084" s="174"/>
      <c r="I1084" s="175">
        <f>ROUND(E1084*H1084,2)</f>
        <v>0</v>
      </c>
      <c r="J1084" s="174"/>
      <c r="K1084" s="175">
        <f>ROUND(E1084*J1084,2)</f>
        <v>0</v>
      </c>
      <c r="L1084" s="175">
        <v>21</v>
      </c>
      <c r="M1084" s="175">
        <f>G1084*(1+L1084/100)</f>
        <v>0</v>
      </c>
      <c r="N1084" s="175">
        <v>0</v>
      </c>
      <c r="O1084" s="175">
        <f>ROUND(E1084*N1084,2)</f>
        <v>0</v>
      </c>
      <c r="P1084" s="175">
        <v>0</v>
      </c>
      <c r="Q1084" s="175">
        <f>ROUND(E1084*P1084,2)</f>
        <v>0</v>
      </c>
      <c r="R1084" s="175"/>
      <c r="S1084" s="175" t="s">
        <v>310</v>
      </c>
      <c r="T1084" s="176" t="s">
        <v>280</v>
      </c>
      <c r="U1084" s="161">
        <v>0</v>
      </c>
      <c r="V1084" s="161">
        <f>ROUND(E1084*U1084,2)</f>
        <v>0</v>
      </c>
      <c r="W1084" s="16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 t="s">
        <v>364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1" x14ac:dyDescent="0.2">
      <c r="A1085" s="158"/>
      <c r="B1085" s="159"/>
      <c r="C1085" s="193" t="s">
        <v>1732</v>
      </c>
      <c r="D1085" s="184"/>
      <c r="E1085" s="185">
        <v>419.04</v>
      </c>
      <c r="F1085" s="161"/>
      <c r="G1085" s="161"/>
      <c r="H1085" s="161"/>
      <c r="I1085" s="161"/>
      <c r="J1085" s="161"/>
      <c r="K1085" s="161"/>
      <c r="L1085" s="161"/>
      <c r="M1085" s="161"/>
      <c r="N1085" s="161"/>
      <c r="O1085" s="161"/>
      <c r="P1085" s="161"/>
      <c r="Q1085" s="161"/>
      <c r="R1085" s="161"/>
      <c r="S1085" s="161"/>
      <c r="T1085" s="161"/>
      <c r="U1085" s="161"/>
      <c r="V1085" s="161"/>
      <c r="W1085" s="161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 t="s">
        <v>374</v>
      </c>
      <c r="AH1085" s="151">
        <v>0</v>
      </c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1" x14ac:dyDescent="0.2">
      <c r="A1086" s="158"/>
      <c r="B1086" s="159"/>
      <c r="C1086" s="193" t="s">
        <v>1733</v>
      </c>
      <c r="D1086" s="184"/>
      <c r="E1086" s="185">
        <v>65.28</v>
      </c>
      <c r="F1086" s="161"/>
      <c r="G1086" s="161"/>
      <c r="H1086" s="161"/>
      <c r="I1086" s="161"/>
      <c r="J1086" s="161"/>
      <c r="K1086" s="161"/>
      <c r="L1086" s="161"/>
      <c r="M1086" s="161"/>
      <c r="N1086" s="161"/>
      <c r="O1086" s="161"/>
      <c r="P1086" s="161"/>
      <c r="Q1086" s="161"/>
      <c r="R1086" s="161"/>
      <c r="S1086" s="161"/>
      <c r="T1086" s="161"/>
      <c r="U1086" s="161"/>
      <c r="V1086" s="161"/>
      <c r="W1086" s="161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 t="s">
        <v>374</v>
      </c>
      <c r="AH1086" s="151">
        <v>0</v>
      </c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1" x14ac:dyDescent="0.2">
      <c r="A1087" s="158"/>
      <c r="B1087" s="159"/>
      <c r="C1087" s="198" t="s">
        <v>609</v>
      </c>
      <c r="D1087" s="195"/>
      <c r="E1087" s="196">
        <v>484.32</v>
      </c>
      <c r="F1087" s="161"/>
      <c r="G1087" s="161"/>
      <c r="H1087" s="161"/>
      <c r="I1087" s="161"/>
      <c r="J1087" s="161"/>
      <c r="K1087" s="161"/>
      <c r="L1087" s="161"/>
      <c r="M1087" s="161"/>
      <c r="N1087" s="161"/>
      <c r="O1087" s="161"/>
      <c r="P1087" s="161"/>
      <c r="Q1087" s="161"/>
      <c r="R1087" s="161"/>
      <c r="S1087" s="161"/>
      <c r="T1087" s="161"/>
      <c r="U1087" s="161"/>
      <c r="V1087" s="161"/>
      <c r="W1087" s="161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 t="s">
        <v>374</v>
      </c>
      <c r="AH1087" s="151">
        <v>1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1" x14ac:dyDescent="0.2">
      <c r="A1088" s="158"/>
      <c r="B1088" s="159"/>
      <c r="C1088" s="193" t="s">
        <v>1741</v>
      </c>
      <c r="D1088" s="184"/>
      <c r="E1088" s="185">
        <v>24.216000000000001</v>
      </c>
      <c r="F1088" s="161"/>
      <c r="G1088" s="161"/>
      <c r="H1088" s="161"/>
      <c r="I1088" s="161"/>
      <c r="J1088" s="161"/>
      <c r="K1088" s="161"/>
      <c r="L1088" s="161"/>
      <c r="M1088" s="161"/>
      <c r="N1088" s="161"/>
      <c r="O1088" s="161"/>
      <c r="P1088" s="161"/>
      <c r="Q1088" s="161"/>
      <c r="R1088" s="161"/>
      <c r="S1088" s="161"/>
      <c r="T1088" s="161"/>
      <c r="U1088" s="161"/>
      <c r="V1088" s="161"/>
      <c r="W1088" s="161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 t="s">
        <v>374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58"/>
      <c r="B1089" s="159"/>
      <c r="C1089" s="193" t="s">
        <v>1742</v>
      </c>
      <c r="D1089" s="184"/>
      <c r="E1089" s="185">
        <v>50.8536</v>
      </c>
      <c r="F1089" s="161"/>
      <c r="G1089" s="161"/>
      <c r="H1089" s="161"/>
      <c r="I1089" s="161"/>
      <c r="J1089" s="161"/>
      <c r="K1089" s="161"/>
      <c r="L1089" s="161"/>
      <c r="M1089" s="161"/>
      <c r="N1089" s="161"/>
      <c r="O1089" s="161"/>
      <c r="P1089" s="161"/>
      <c r="Q1089" s="161"/>
      <c r="R1089" s="161"/>
      <c r="S1089" s="161"/>
      <c r="T1089" s="161"/>
      <c r="U1089" s="161"/>
      <c r="V1089" s="161"/>
      <c r="W1089" s="161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 t="s">
        <v>374</v>
      </c>
      <c r="AH1089" s="151">
        <v>0</v>
      </c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ht="22.5" outlineLevel="1" x14ac:dyDescent="0.2">
      <c r="A1090" s="170">
        <v>232</v>
      </c>
      <c r="B1090" s="171" t="s">
        <v>1743</v>
      </c>
      <c r="C1090" s="180" t="s">
        <v>1744</v>
      </c>
      <c r="D1090" s="172" t="s">
        <v>363</v>
      </c>
      <c r="E1090" s="173">
        <v>2368.4079999999999</v>
      </c>
      <c r="F1090" s="174"/>
      <c r="G1090" s="175">
        <f>ROUND(E1090*F1090,2)</f>
        <v>0</v>
      </c>
      <c r="H1090" s="174"/>
      <c r="I1090" s="175">
        <f>ROUND(E1090*H1090,2)</f>
        <v>0</v>
      </c>
      <c r="J1090" s="174"/>
      <c r="K1090" s="175">
        <f>ROUND(E1090*J1090,2)</f>
        <v>0</v>
      </c>
      <c r="L1090" s="175">
        <v>21</v>
      </c>
      <c r="M1090" s="175">
        <f>G1090*(1+L1090/100)</f>
        <v>0</v>
      </c>
      <c r="N1090" s="175">
        <v>5.0000000000000001E-3</v>
      </c>
      <c r="O1090" s="175">
        <f>ROUND(E1090*N1090,2)</f>
        <v>11.84</v>
      </c>
      <c r="P1090" s="175">
        <v>0</v>
      </c>
      <c r="Q1090" s="175">
        <f>ROUND(E1090*P1090,2)</f>
        <v>0</v>
      </c>
      <c r="R1090" s="175"/>
      <c r="S1090" s="175" t="s">
        <v>310</v>
      </c>
      <c r="T1090" s="176" t="s">
        <v>280</v>
      </c>
      <c r="U1090" s="161">
        <v>0</v>
      </c>
      <c r="V1090" s="161">
        <f>ROUND(E1090*U1090,2)</f>
        <v>0</v>
      </c>
      <c r="W1090" s="161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 t="s">
        <v>364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1" x14ac:dyDescent="0.2">
      <c r="A1091" s="158"/>
      <c r="B1091" s="159"/>
      <c r="C1091" s="193" t="s">
        <v>1745</v>
      </c>
      <c r="D1091" s="184"/>
      <c r="E1091" s="185">
        <v>234.99</v>
      </c>
      <c r="F1091" s="161"/>
      <c r="G1091" s="161"/>
      <c r="H1091" s="161"/>
      <c r="I1091" s="161"/>
      <c r="J1091" s="161"/>
      <c r="K1091" s="161"/>
      <c r="L1091" s="161"/>
      <c r="M1091" s="161"/>
      <c r="N1091" s="161"/>
      <c r="O1091" s="161"/>
      <c r="P1091" s="161"/>
      <c r="Q1091" s="161"/>
      <c r="R1091" s="161"/>
      <c r="S1091" s="161"/>
      <c r="T1091" s="161"/>
      <c r="U1091" s="161"/>
      <c r="V1091" s="161"/>
      <c r="W1091" s="161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 t="s">
        <v>374</v>
      </c>
      <c r="AH1091" s="151">
        <v>0</v>
      </c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1" x14ac:dyDescent="0.2">
      <c r="A1092" s="158"/>
      <c r="B1092" s="159"/>
      <c r="C1092" s="193" t="s">
        <v>1746</v>
      </c>
      <c r="D1092" s="184"/>
      <c r="E1092" s="185">
        <v>165.68299999999999</v>
      </c>
      <c r="F1092" s="161"/>
      <c r="G1092" s="161"/>
      <c r="H1092" s="161"/>
      <c r="I1092" s="161"/>
      <c r="J1092" s="161"/>
      <c r="K1092" s="161"/>
      <c r="L1092" s="161"/>
      <c r="M1092" s="161"/>
      <c r="N1092" s="161"/>
      <c r="O1092" s="161"/>
      <c r="P1092" s="161"/>
      <c r="Q1092" s="161"/>
      <c r="R1092" s="161"/>
      <c r="S1092" s="161"/>
      <c r="T1092" s="161"/>
      <c r="U1092" s="161"/>
      <c r="V1092" s="161"/>
      <c r="W1092" s="161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 t="s">
        <v>374</v>
      </c>
      <c r="AH1092" s="151">
        <v>0</v>
      </c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1" x14ac:dyDescent="0.2">
      <c r="A1093" s="158"/>
      <c r="B1093" s="159"/>
      <c r="C1093" s="193" t="s">
        <v>1747</v>
      </c>
      <c r="D1093" s="184"/>
      <c r="E1093" s="185">
        <v>1808.2380000000001</v>
      </c>
      <c r="F1093" s="161"/>
      <c r="G1093" s="161"/>
      <c r="H1093" s="161"/>
      <c r="I1093" s="161"/>
      <c r="J1093" s="161"/>
      <c r="K1093" s="161"/>
      <c r="L1093" s="161"/>
      <c r="M1093" s="161"/>
      <c r="N1093" s="161"/>
      <c r="O1093" s="161"/>
      <c r="P1093" s="161"/>
      <c r="Q1093" s="161"/>
      <c r="R1093" s="161"/>
      <c r="S1093" s="161"/>
      <c r="T1093" s="161"/>
      <c r="U1093" s="161"/>
      <c r="V1093" s="161"/>
      <c r="W1093" s="161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 t="s">
        <v>374</v>
      </c>
      <c r="AH1093" s="151">
        <v>0</v>
      </c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1" x14ac:dyDescent="0.2">
      <c r="A1094" s="158"/>
      <c r="B1094" s="159"/>
      <c r="C1094" s="193" t="s">
        <v>1748</v>
      </c>
      <c r="D1094" s="184"/>
      <c r="E1094" s="185">
        <v>-685.31399999999996</v>
      </c>
      <c r="F1094" s="161"/>
      <c r="G1094" s="161"/>
      <c r="H1094" s="161"/>
      <c r="I1094" s="161"/>
      <c r="J1094" s="161"/>
      <c r="K1094" s="161"/>
      <c r="L1094" s="161"/>
      <c r="M1094" s="161"/>
      <c r="N1094" s="161"/>
      <c r="O1094" s="161"/>
      <c r="P1094" s="161"/>
      <c r="Q1094" s="161"/>
      <c r="R1094" s="161"/>
      <c r="S1094" s="161"/>
      <c r="T1094" s="161"/>
      <c r="U1094" s="161"/>
      <c r="V1094" s="161"/>
      <c r="W1094" s="161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 t="s">
        <v>374</v>
      </c>
      <c r="AH1094" s="151">
        <v>0</v>
      </c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ht="33.75" outlineLevel="1" x14ac:dyDescent="0.2">
      <c r="A1095" s="158"/>
      <c r="B1095" s="159"/>
      <c r="C1095" s="193" t="s">
        <v>1749</v>
      </c>
      <c r="D1095" s="184"/>
      <c r="E1095" s="185">
        <v>272.18099999999998</v>
      </c>
      <c r="F1095" s="161"/>
      <c r="G1095" s="161"/>
      <c r="H1095" s="161"/>
      <c r="I1095" s="161"/>
      <c r="J1095" s="161"/>
      <c r="K1095" s="161"/>
      <c r="L1095" s="161"/>
      <c r="M1095" s="161"/>
      <c r="N1095" s="161"/>
      <c r="O1095" s="161"/>
      <c r="P1095" s="161"/>
      <c r="Q1095" s="161"/>
      <c r="R1095" s="161"/>
      <c r="S1095" s="161"/>
      <c r="T1095" s="161"/>
      <c r="U1095" s="161"/>
      <c r="V1095" s="161"/>
      <c r="W1095" s="161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 t="s">
        <v>374</v>
      </c>
      <c r="AH1095" s="151">
        <v>0</v>
      </c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1" x14ac:dyDescent="0.2">
      <c r="A1096" s="158"/>
      <c r="B1096" s="159"/>
      <c r="C1096" s="193" t="s">
        <v>1750</v>
      </c>
      <c r="D1096" s="184"/>
      <c r="E1096" s="185">
        <v>249.55</v>
      </c>
      <c r="F1096" s="161"/>
      <c r="G1096" s="161"/>
      <c r="H1096" s="161"/>
      <c r="I1096" s="161"/>
      <c r="J1096" s="161"/>
      <c r="K1096" s="161"/>
      <c r="L1096" s="161"/>
      <c r="M1096" s="161"/>
      <c r="N1096" s="161"/>
      <c r="O1096" s="161"/>
      <c r="P1096" s="161"/>
      <c r="Q1096" s="161"/>
      <c r="R1096" s="161"/>
      <c r="S1096" s="161"/>
      <c r="T1096" s="161"/>
      <c r="U1096" s="161"/>
      <c r="V1096" s="161"/>
      <c r="W1096" s="161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 t="s">
        <v>374</v>
      </c>
      <c r="AH1096" s="151">
        <v>0</v>
      </c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1" x14ac:dyDescent="0.2">
      <c r="A1097" s="158"/>
      <c r="B1097" s="159"/>
      <c r="C1097" s="193" t="s">
        <v>1751</v>
      </c>
      <c r="D1097" s="184"/>
      <c r="E1097" s="185">
        <v>67.204999999999998</v>
      </c>
      <c r="F1097" s="161"/>
      <c r="G1097" s="161"/>
      <c r="H1097" s="161"/>
      <c r="I1097" s="161"/>
      <c r="J1097" s="161"/>
      <c r="K1097" s="161"/>
      <c r="L1097" s="161"/>
      <c r="M1097" s="161"/>
      <c r="N1097" s="161"/>
      <c r="O1097" s="161"/>
      <c r="P1097" s="161"/>
      <c r="Q1097" s="161"/>
      <c r="R1097" s="161"/>
      <c r="S1097" s="161"/>
      <c r="T1097" s="161"/>
      <c r="U1097" s="161"/>
      <c r="V1097" s="161"/>
      <c r="W1097" s="161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 t="s">
        <v>374</v>
      </c>
      <c r="AH1097" s="151">
        <v>0</v>
      </c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1" x14ac:dyDescent="0.2">
      <c r="A1098" s="158"/>
      <c r="B1098" s="159"/>
      <c r="C1098" s="193" t="s">
        <v>1752</v>
      </c>
      <c r="D1098" s="184"/>
      <c r="E1098" s="185">
        <v>140.80000000000001</v>
      </c>
      <c r="F1098" s="161"/>
      <c r="G1098" s="161"/>
      <c r="H1098" s="161"/>
      <c r="I1098" s="161"/>
      <c r="J1098" s="161"/>
      <c r="K1098" s="161"/>
      <c r="L1098" s="161"/>
      <c r="M1098" s="161"/>
      <c r="N1098" s="161"/>
      <c r="O1098" s="161"/>
      <c r="P1098" s="161"/>
      <c r="Q1098" s="161"/>
      <c r="R1098" s="161"/>
      <c r="S1098" s="161"/>
      <c r="T1098" s="161"/>
      <c r="U1098" s="161"/>
      <c r="V1098" s="161"/>
      <c r="W1098" s="161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 t="s">
        <v>374</v>
      </c>
      <c r="AH1098" s="151">
        <v>0</v>
      </c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1" x14ac:dyDescent="0.2">
      <c r="A1099" s="158"/>
      <c r="B1099" s="159"/>
      <c r="C1099" s="193" t="s">
        <v>1753</v>
      </c>
      <c r="D1099" s="184"/>
      <c r="E1099" s="185">
        <v>25.6</v>
      </c>
      <c r="F1099" s="161"/>
      <c r="G1099" s="161"/>
      <c r="H1099" s="161"/>
      <c r="I1099" s="161"/>
      <c r="J1099" s="161"/>
      <c r="K1099" s="161"/>
      <c r="L1099" s="161"/>
      <c r="M1099" s="161"/>
      <c r="N1099" s="161"/>
      <c r="O1099" s="161"/>
      <c r="P1099" s="161"/>
      <c r="Q1099" s="161"/>
      <c r="R1099" s="161"/>
      <c r="S1099" s="161"/>
      <c r="T1099" s="161"/>
      <c r="U1099" s="161"/>
      <c r="V1099" s="161"/>
      <c r="W1099" s="161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 t="s">
        <v>374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1" x14ac:dyDescent="0.2">
      <c r="A1100" s="158"/>
      <c r="B1100" s="159"/>
      <c r="C1100" s="193" t="s">
        <v>1754</v>
      </c>
      <c r="D1100" s="184"/>
      <c r="E1100" s="185">
        <v>22.4</v>
      </c>
      <c r="F1100" s="161"/>
      <c r="G1100" s="161"/>
      <c r="H1100" s="161"/>
      <c r="I1100" s="161"/>
      <c r="J1100" s="161"/>
      <c r="K1100" s="161"/>
      <c r="L1100" s="161"/>
      <c r="M1100" s="161"/>
      <c r="N1100" s="161"/>
      <c r="O1100" s="161"/>
      <c r="P1100" s="161"/>
      <c r="Q1100" s="161"/>
      <c r="R1100" s="161"/>
      <c r="S1100" s="161"/>
      <c r="T1100" s="161"/>
      <c r="U1100" s="161"/>
      <c r="V1100" s="161"/>
      <c r="W1100" s="161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 t="s">
        <v>374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58"/>
      <c r="B1101" s="159"/>
      <c r="C1101" s="193" t="s">
        <v>1755</v>
      </c>
      <c r="D1101" s="184"/>
      <c r="E1101" s="185">
        <v>13.6</v>
      </c>
      <c r="F1101" s="161"/>
      <c r="G1101" s="161"/>
      <c r="H1101" s="161"/>
      <c r="I1101" s="161"/>
      <c r="J1101" s="161"/>
      <c r="K1101" s="161"/>
      <c r="L1101" s="161"/>
      <c r="M1101" s="161"/>
      <c r="N1101" s="161"/>
      <c r="O1101" s="161"/>
      <c r="P1101" s="161"/>
      <c r="Q1101" s="161"/>
      <c r="R1101" s="161"/>
      <c r="S1101" s="161"/>
      <c r="T1101" s="161"/>
      <c r="U1101" s="161"/>
      <c r="V1101" s="161"/>
      <c r="W1101" s="161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 t="s">
        <v>374</v>
      </c>
      <c r="AH1101" s="151">
        <v>0</v>
      </c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1" x14ac:dyDescent="0.2">
      <c r="A1102" s="158"/>
      <c r="B1102" s="159"/>
      <c r="C1102" s="193" t="s">
        <v>1756</v>
      </c>
      <c r="D1102" s="184"/>
      <c r="E1102" s="185">
        <v>42.844999999999999</v>
      </c>
      <c r="F1102" s="161"/>
      <c r="G1102" s="161"/>
      <c r="H1102" s="161"/>
      <c r="I1102" s="161"/>
      <c r="J1102" s="161"/>
      <c r="K1102" s="161"/>
      <c r="L1102" s="161"/>
      <c r="M1102" s="161"/>
      <c r="N1102" s="161"/>
      <c r="O1102" s="161"/>
      <c r="P1102" s="161"/>
      <c r="Q1102" s="161"/>
      <c r="R1102" s="161"/>
      <c r="S1102" s="161"/>
      <c r="T1102" s="161"/>
      <c r="U1102" s="161"/>
      <c r="V1102" s="161"/>
      <c r="W1102" s="161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 t="s">
        <v>374</v>
      </c>
      <c r="AH1102" s="151">
        <v>0</v>
      </c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1" x14ac:dyDescent="0.2">
      <c r="A1103" s="158"/>
      <c r="B1103" s="159"/>
      <c r="C1103" s="193" t="s">
        <v>1757</v>
      </c>
      <c r="D1103" s="184"/>
      <c r="E1103" s="185">
        <v>9.0299999999999994</v>
      </c>
      <c r="F1103" s="161"/>
      <c r="G1103" s="161"/>
      <c r="H1103" s="161"/>
      <c r="I1103" s="161"/>
      <c r="J1103" s="161"/>
      <c r="K1103" s="161"/>
      <c r="L1103" s="161"/>
      <c r="M1103" s="161"/>
      <c r="N1103" s="161"/>
      <c r="O1103" s="161"/>
      <c r="P1103" s="161"/>
      <c r="Q1103" s="161"/>
      <c r="R1103" s="161"/>
      <c r="S1103" s="161"/>
      <c r="T1103" s="161"/>
      <c r="U1103" s="161"/>
      <c r="V1103" s="161"/>
      <c r="W1103" s="161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 t="s">
        <v>374</v>
      </c>
      <c r="AH1103" s="151">
        <v>0</v>
      </c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1" x14ac:dyDescent="0.2">
      <c r="A1104" s="158"/>
      <c r="B1104" s="159"/>
      <c r="C1104" s="193" t="s">
        <v>1758</v>
      </c>
      <c r="D1104" s="184"/>
      <c r="E1104" s="185">
        <v>1.6</v>
      </c>
      <c r="F1104" s="161"/>
      <c r="G1104" s="161"/>
      <c r="H1104" s="161"/>
      <c r="I1104" s="161"/>
      <c r="J1104" s="161"/>
      <c r="K1104" s="161"/>
      <c r="L1104" s="161"/>
      <c r="M1104" s="161"/>
      <c r="N1104" s="161"/>
      <c r="O1104" s="161"/>
      <c r="P1104" s="161"/>
      <c r="Q1104" s="161"/>
      <c r="R1104" s="161"/>
      <c r="S1104" s="161"/>
      <c r="T1104" s="161"/>
      <c r="U1104" s="161"/>
      <c r="V1104" s="161"/>
      <c r="W1104" s="161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 t="s">
        <v>374</v>
      </c>
      <c r="AH1104" s="151">
        <v>0</v>
      </c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1" x14ac:dyDescent="0.2">
      <c r="A1105" s="186">
        <v>233</v>
      </c>
      <c r="B1105" s="187" t="s">
        <v>1759</v>
      </c>
      <c r="C1105" s="194" t="s">
        <v>1760</v>
      </c>
      <c r="D1105" s="188" t="s">
        <v>363</v>
      </c>
      <c r="E1105" s="189">
        <v>43.78</v>
      </c>
      <c r="F1105" s="190"/>
      <c r="G1105" s="191">
        <f>ROUND(E1105*F1105,2)</f>
        <v>0</v>
      </c>
      <c r="H1105" s="190"/>
      <c r="I1105" s="191">
        <f>ROUND(E1105*H1105,2)</f>
        <v>0</v>
      </c>
      <c r="J1105" s="190"/>
      <c r="K1105" s="191">
        <f>ROUND(E1105*J1105,2)</f>
        <v>0</v>
      </c>
      <c r="L1105" s="191">
        <v>21</v>
      </c>
      <c r="M1105" s="191">
        <f>G1105*(1+L1105/100)</f>
        <v>0</v>
      </c>
      <c r="N1105" s="191">
        <v>0.01</v>
      </c>
      <c r="O1105" s="191">
        <f>ROUND(E1105*N1105,2)</f>
        <v>0.44</v>
      </c>
      <c r="P1105" s="191">
        <v>0</v>
      </c>
      <c r="Q1105" s="191">
        <f>ROUND(E1105*P1105,2)</f>
        <v>0</v>
      </c>
      <c r="R1105" s="191"/>
      <c r="S1105" s="191" t="s">
        <v>310</v>
      </c>
      <c r="T1105" s="192" t="s">
        <v>280</v>
      </c>
      <c r="U1105" s="161">
        <v>0</v>
      </c>
      <c r="V1105" s="161">
        <f>ROUND(E1105*U1105,2)</f>
        <v>0</v>
      </c>
      <c r="W1105" s="16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 t="s">
        <v>364</v>
      </c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ht="22.5" outlineLevel="1" x14ac:dyDescent="0.2">
      <c r="A1106" s="186">
        <v>234</v>
      </c>
      <c r="B1106" s="187" t="s">
        <v>1761</v>
      </c>
      <c r="C1106" s="194" t="s">
        <v>1762</v>
      </c>
      <c r="D1106" s="188" t="s">
        <v>363</v>
      </c>
      <c r="E1106" s="189">
        <v>27.75</v>
      </c>
      <c r="F1106" s="190"/>
      <c r="G1106" s="191">
        <f>ROUND(E1106*F1106,2)</f>
        <v>0</v>
      </c>
      <c r="H1106" s="190"/>
      <c r="I1106" s="191">
        <f>ROUND(E1106*H1106,2)</f>
        <v>0</v>
      </c>
      <c r="J1106" s="190"/>
      <c r="K1106" s="191">
        <f>ROUND(E1106*J1106,2)</f>
        <v>0</v>
      </c>
      <c r="L1106" s="191">
        <v>21</v>
      </c>
      <c r="M1106" s="191">
        <f>G1106*(1+L1106/100)</f>
        <v>0</v>
      </c>
      <c r="N1106" s="191">
        <v>0.01</v>
      </c>
      <c r="O1106" s="191">
        <f>ROUND(E1106*N1106,2)</f>
        <v>0.28000000000000003</v>
      </c>
      <c r="P1106" s="191">
        <v>0</v>
      </c>
      <c r="Q1106" s="191">
        <f>ROUND(E1106*P1106,2)</f>
        <v>0</v>
      </c>
      <c r="R1106" s="191"/>
      <c r="S1106" s="191" t="s">
        <v>310</v>
      </c>
      <c r="T1106" s="192" t="s">
        <v>280</v>
      </c>
      <c r="U1106" s="161">
        <v>0</v>
      </c>
      <c r="V1106" s="161">
        <f>ROUND(E1106*U1106,2)</f>
        <v>0</v>
      </c>
      <c r="W1106" s="161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 t="s">
        <v>364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ht="22.5" outlineLevel="1" x14ac:dyDescent="0.2">
      <c r="A1107" s="170">
        <v>235</v>
      </c>
      <c r="B1107" s="171" t="s">
        <v>1763</v>
      </c>
      <c r="C1107" s="180" t="s">
        <v>1764</v>
      </c>
      <c r="D1107" s="172" t="s">
        <v>363</v>
      </c>
      <c r="E1107" s="173">
        <v>617.84799999999996</v>
      </c>
      <c r="F1107" s="174"/>
      <c r="G1107" s="175">
        <f>ROUND(E1107*F1107,2)</f>
        <v>0</v>
      </c>
      <c r="H1107" s="174"/>
      <c r="I1107" s="175">
        <f>ROUND(E1107*H1107,2)</f>
        <v>0</v>
      </c>
      <c r="J1107" s="174"/>
      <c r="K1107" s="175">
        <f>ROUND(E1107*J1107,2)</f>
        <v>0</v>
      </c>
      <c r="L1107" s="175">
        <v>21</v>
      </c>
      <c r="M1107" s="175">
        <f>G1107*(1+L1107/100)</f>
        <v>0</v>
      </c>
      <c r="N1107" s="175">
        <v>0.5</v>
      </c>
      <c r="O1107" s="175">
        <f>ROUND(E1107*N1107,2)</f>
        <v>308.92</v>
      </c>
      <c r="P1107" s="175">
        <v>0</v>
      </c>
      <c r="Q1107" s="175">
        <f>ROUND(E1107*P1107,2)</f>
        <v>0</v>
      </c>
      <c r="R1107" s="175"/>
      <c r="S1107" s="175" t="s">
        <v>310</v>
      </c>
      <c r="T1107" s="176" t="s">
        <v>280</v>
      </c>
      <c r="U1107" s="161">
        <v>0</v>
      </c>
      <c r="V1107" s="161">
        <f>ROUND(E1107*U1107,2)</f>
        <v>0</v>
      </c>
      <c r="W1107" s="161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 t="s">
        <v>364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1" x14ac:dyDescent="0.2">
      <c r="A1108" s="158"/>
      <c r="B1108" s="159"/>
      <c r="C1108" s="193" t="s">
        <v>1765</v>
      </c>
      <c r="D1108" s="184"/>
      <c r="E1108" s="185">
        <v>562.68299999999999</v>
      </c>
      <c r="F1108" s="161"/>
      <c r="G1108" s="161"/>
      <c r="H1108" s="161"/>
      <c r="I1108" s="161"/>
      <c r="J1108" s="161"/>
      <c r="K1108" s="161"/>
      <c r="L1108" s="161"/>
      <c r="M1108" s="161"/>
      <c r="N1108" s="161"/>
      <c r="O1108" s="161"/>
      <c r="P1108" s="161"/>
      <c r="Q1108" s="161"/>
      <c r="R1108" s="161"/>
      <c r="S1108" s="161"/>
      <c r="T1108" s="161"/>
      <c r="U1108" s="161"/>
      <c r="V1108" s="161"/>
      <c r="W1108" s="16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 t="s">
        <v>374</v>
      </c>
      <c r="AH1108" s="151">
        <v>0</v>
      </c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1" x14ac:dyDescent="0.2">
      <c r="A1109" s="158"/>
      <c r="B1109" s="159"/>
      <c r="C1109" s="193" t="s">
        <v>1766</v>
      </c>
      <c r="D1109" s="184"/>
      <c r="E1109" s="185">
        <v>55.164999999999999</v>
      </c>
      <c r="F1109" s="161"/>
      <c r="G1109" s="161"/>
      <c r="H1109" s="161"/>
      <c r="I1109" s="161"/>
      <c r="J1109" s="161"/>
      <c r="K1109" s="161"/>
      <c r="L1109" s="161"/>
      <c r="M1109" s="161"/>
      <c r="N1109" s="161"/>
      <c r="O1109" s="161"/>
      <c r="P1109" s="161"/>
      <c r="Q1109" s="161"/>
      <c r="R1109" s="161"/>
      <c r="S1109" s="161"/>
      <c r="T1109" s="161"/>
      <c r="U1109" s="161"/>
      <c r="V1109" s="161"/>
      <c r="W1109" s="161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 t="s">
        <v>374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1" x14ac:dyDescent="0.2">
      <c r="A1110" s="170">
        <v>236</v>
      </c>
      <c r="B1110" s="171" t="s">
        <v>1767</v>
      </c>
      <c r="C1110" s="180" t="s">
        <v>1768</v>
      </c>
      <c r="D1110" s="172" t="s">
        <v>471</v>
      </c>
      <c r="E1110" s="173">
        <v>149.01625999999999</v>
      </c>
      <c r="F1110" s="174"/>
      <c r="G1110" s="175">
        <f>ROUND(E1110*F1110,2)</f>
        <v>0</v>
      </c>
      <c r="H1110" s="174"/>
      <c r="I1110" s="175">
        <f>ROUND(E1110*H1110,2)</f>
        <v>0</v>
      </c>
      <c r="J1110" s="174"/>
      <c r="K1110" s="175">
        <f>ROUND(E1110*J1110,2)</f>
        <v>0</v>
      </c>
      <c r="L1110" s="175">
        <v>21</v>
      </c>
      <c r="M1110" s="175">
        <f>G1110*(1+L1110/100)</f>
        <v>0</v>
      </c>
      <c r="N1110" s="175">
        <v>0.7</v>
      </c>
      <c r="O1110" s="175">
        <f>ROUND(E1110*N1110,2)</f>
        <v>104.31</v>
      </c>
      <c r="P1110" s="175">
        <v>0</v>
      </c>
      <c r="Q1110" s="175">
        <f>ROUND(E1110*P1110,2)</f>
        <v>0</v>
      </c>
      <c r="R1110" s="175"/>
      <c r="S1110" s="175" t="s">
        <v>310</v>
      </c>
      <c r="T1110" s="176" t="s">
        <v>280</v>
      </c>
      <c r="U1110" s="161">
        <v>0</v>
      </c>
      <c r="V1110" s="161">
        <f>ROUND(E1110*U1110,2)</f>
        <v>0</v>
      </c>
      <c r="W1110" s="161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 t="s">
        <v>364</v>
      </c>
      <c r="AH1110" s="151"/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58"/>
      <c r="B1111" s="159"/>
      <c r="C1111" s="193" t="s">
        <v>1769</v>
      </c>
      <c r="D1111" s="184"/>
      <c r="E1111" s="185">
        <v>55.118250000000003</v>
      </c>
      <c r="F1111" s="161"/>
      <c r="G1111" s="161"/>
      <c r="H1111" s="161"/>
      <c r="I1111" s="161"/>
      <c r="J1111" s="161"/>
      <c r="K1111" s="161"/>
      <c r="L1111" s="161"/>
      <c r="M1111" s="161"/>
      <c r="N1111" s="161"/>
      <c r="O1111" s="161"/>
      <c r="P1111" s="161"/>
      <c r="Q1111" s="161"/>
      <c r="R1111" s="161"/>
      <c r="S1111" s="161"/>
      <c r="T1111" s="161"/>
      <c r="U1111" s="161"/>
      <c r="V1111" s="161"/>
      <c r="W1111" s="161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 t="s">
        <v>374</v>
      </c>
      <c r="AH1111" s="151">
        <v>0</v>
      </c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1" x14ac:dyDescent="0.2">
      <c r="A1112" s="158"/>
      <c r="B1112" s="159"/>
      <c r="C1112" s="193" t="s">
        <v>1770</v>
      </c>
      <c r="D1112" s="184"/>
      <c r="E1112" s="185">
        <v>1.7962</v>
      </c>
      <c r="F1112" s="161"/>
      <c r="G1112" s="161"/>
      <c r="H1112" s="161"/>
      <c r="I1112" s="161"/>
      <c r="J1112" s="161"/>
      <c r="K1112" s="161"/>
      <c r="L1112" s="161"/>
      <c r="M1112" s="161"/>
      <c r="N1112" s="161"/>
      <c r="O1112" s="161"/>
      <c r="P1112" s="161"/>
      <c r="Q1112" s="161"/>
      <c r="R1112" s="161"/>
      <c r="S1112" s="161"/>
      <c r="T1112" s="161"/>
      <c r="U1112" s="161"/>
      <c r="V1112" s="161"/>
      <c r="W1112" s="161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 t="s">
        <v>374</v>
      </c>
      <c r="AH1112" s="151">
        <v>0</v>
      </c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1" x14ac:dyDescent="0.2">
      <c r="A1113" s="158"/>
      <c r="B1113" s="159"/>
      <c r="C1113" s="193" t="s">
        <v>1771</v>
      </c>
      <c r="D1113" s="184"/>
      <c r="E1113" s="185">
        <v>90.626400000000004</v>
      </c>
      <c r="F1113" s="161"/>
      <c r="G1113" s="161"/>
      <c r="H1113" s="161"/>
      <c r="I1113" s="161"/>
      <c r="J1113" s="161"/>
      <c r="K1113" s="161"/>
      <c r="L1113" s="161"/>
      <c r="M1113" s="161"/>
      <c r="N1113" s="161"/>
      <c r="O1113" s="161"/>
      <c r="P1113" s="161"/>
      <c r="Q1113" s="161"/>
      <c r="R1113" s="161"/>
      <c r="S1113" s="161"/>
      <c r="T1113" s="161"/>
      <c r="U1113" s="161"/>
      <c r="V1113" s="161"/>
      <c r="W1113" s="161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 t="s">
        <v>374</v>
      </c>
      <c r="AH1113" s="151">
        <v>0</v>
      </c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1" x14ac:dyDescent="0.2">
      <c r="A1114" s="158"/>
      <c r="B1114" s="159"/>
      <c r="C1114" s="198" t="s">
        <v>609</v>
      </c>
      <c r="D1114" s="195"/>
      <c r="E1114" s="196">
        <v>147.54085000000001</v>
      </c>
      <c r="F1114" s="161"/>
      <c r="G1114" s="161"/>
      <c r="H1114" s="161"/>
      <c r="I1114" s="161"/>
      <c r="J1114" s="161"/>
      <c r="K1114" s="161"/>
      <c r="L1114" s="161"/>
      <c r="M1114" s="161"/>
      <c r="N1114" s="161"/>
      <c r="O1114" s="161"/>
      <c r="P1114" s="161"/>
      <c r="Q1114" s="161"/>
      <c r="R1114" s="161"/>
      <c r="S1114" s="161"/>
      <c r="T1114" s="161"/>
      <c r="U1114" s="161"/>
      <c r="V1114" s="161"/>
      <c r="W1114" s="161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 t="s">
        <v>374</v>
      </c>
      <c r="AH1114" s="151">
        <v>1</v>
      </c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1" x14ac:dyDescent="0.2">
      <c r="A1115" s="158"/>
      <c r="B1115" s="159"/>
      <c r="C1115" s="193" t="s">
        <v>1772</v>
      </c>
      <c r="D1115" s="184"/>
      <c r="E1115" s="185">
        <v>1.4754100000000001</v>
      </c>
      <c r="F1115" s="161"/>
      <c r="G1115" s="161"/>
      <c r="H1115" s="161"/>
      <c r="I1115" s="161"/>
      <c r="J1115" s="161"/>
      <c r="K1115" s="161"/>
      <c r="L1115" s="161"/>
      <c r="M1115" s="161"/>
      <c r="N1115" s="161"/>
      <c r="O1115" s="161"/>
      <c r="P1115" s="161"/>
      <c r="Q1115" s="161"/>
      <c r="R1115" s="161"/>
      <c r="S1115" s="161"/>
      <c r="T1115" s="161"/>
      <c r="U1115" s="161"/>
      <c r="V1115" s="161"/>
      <c r="W1115" s="161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 t="s">
        <v>374</v>
      </c>
      <c r="AH1115" s="151">
        <v>0</v>
      </c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1" x14ac:dyDescent="0.2">
      <c r="A1116" s="170">
        <v>237</v>
      </c>
      <c r="B1116" s="171" t="s">
        <v>1773</v>
      </c>
      <c r="C1116" s="180" t="s">
        <v>1774</v>
      </c>
      <c r="D1116" s="172" t="s">
        <v>471</v>
      </c>
      <c r="E1116" s="173">
        <v>10.35887</v>
      </c>
      <c r="F1116" s="174"/>
      <c r="G1116" s="175">
        <f>ROUND(E1116*F1116,2)</f>
        <v>0</v>
      </c>
      <c r="H1116" s="174"/>
      <c r="I1116" s="175">
        <f>ROUND(E1116*H1116,2)</f>
        <v>0</v>
      </c>
      <c r="J1116" s="174"/>
      <c r="K1116" s="175">
        <f>ROUND(E1116*J1116,2)</f>
        <v>0</v>
      </c>
      <c r="L1116" s="175">
        <v>21</v>
      </c>
      <c r="M1116" s="175">
        <f>G1116*(1+L1116/100)</f>
        <v>0</v>
      </c>
      <c r="N1116" s="175">
        <v>2.2000000000000002</v>
      </c>
      <c r="O1116" s="175">
        <f>ROUND(E1116*N1116,2)</f>
        <v>22.79</v>
      </c>
      <c r="P1116" s="175">
        <v>0</v>
      </c>
      <c r="Q1116" s="175">
        <f>ROUND(E1116*P1116,2)</f>
        <v>0</v>
      </c>
      <c r="R1116" s="175"/>
      <c r="S1116" s="175" t="s">
        <v>310</v>
      </c>
      <c r="T1116" s="176" t="s">
        <v>280</v>
      </c>
      <c r="U1116" s="161">
        <v>0</v>
      </c>
      <c r="V1116" s="161">
        <f>ROUND(E1116*U1116,2)</f>
        <v>0</v>
      </c>
      <c r="W1116" s="161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 t="s">
        <v>364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1" x14ac:dyDescent="0.2">
      <c r="A1117" s="158"/>
      <c r="B1117" s="159"/>
      <c r="C1117" s="193" t="s">
        <v>1533</v>
      </c>
      <c r="D1117" s="184"/>
      <c r="E1117" s="185">
        <v>5.1568699999999996</v>
      </c>
      <c r="F1117" s="161"/>
      <c r="G1117" s="161"/>
      <c r="H1117" s="161"/>
      <c r="I1117" s="161"/>
      <c r="J1117" s="161"/>
      <c r="K1117" s="161"/>
      <c r="L1117" s="161"/>
      <c r="M1117" s="161"/>
      <c r="N1117" s="161"/>
      <c r="O1117" s="161"/>
      <c r="P1117" s="161"/>
      <c r="Q1117" s="161"/>
      <c r="R1117" s="161"/>
      <c r="S1117" s="161"/>
      <c r="T1117" s="161"/>
      <c r="U1117" s="161"/>
      <c r="V1117" s="161"/>
      <c r="W1117" s="161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 t="s">
        <v>374</v>
      </c>
      <c r="AH1117" s="151">
        <v>0</v>
      </c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1" x14ac:dyDescent="0.2">
      <c r="A1118" s="158"/>
      <c r="B1118" s="159"/>
      <c r="C1118" s="193" t="s">
        <v>1775</v>
      </c>
      <c r="D1118" s="184"/>
      <c r="E1118" s="185">
        <v>5.202</v>
      </c>
      <c r="F1118" s="161"/>
      <c r="G1118" s="161"/>
      <c r="H1118" s="161"/>
      <c r="I1118" s="161"/>
      <c r="J1118" s="161"/>
      <c r="K1118" s="161"/>
      <c r="L1118" s="161"/>
      <c r="M1118" s="161"/>
      <c r="N1118" s="161"/>
      <c r="O1118" s="161"/>
      <c r="P1118" s="161"/>
      <c r="Q1118" s="161"/>
      <c r="R1118" s="161"/>
      <c r="S1118" s="161"/>
      <c r="T1118" s="161"/>
      <c r="U1118" s="161"/>
      <c r="V1118" s="161"/>
      <c r="W1118" s="16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 t="s">
        <v>374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1" x14ac:dyDescent="0.2">
      <c r="A1119" s="170">
        <v>238</v>
      </c>
      <c r="B1119" s="171" t="s">
        <v>1776</v>
      </c>
      <c r="C1119" s="180" t="s">
        <v>1777</v>
      </c>
      <c r="D1119" s="172" t="s">
        <v>471</v>
      </c>
      <c r="E1119" s="173">
        <v>1.4943</v>
      </c>
      <c r="F1119" s="174"/>
      <c r="G1119" s="175">
        <f>ROUND(E1119*F1119,2)</f>
        <v>0</v>
      </c>
      <c r="H1119" s="174"/>
      <c r="I1119" s="175">
        <f>ROUND(E1119*H1119,2)</f>
        <v>0</v>
      </c>
      <c r="J1119" s="174"/>
      <c r="K1119" s="175">
        <f>ROUND(E1119*J1119,2)</f>
        <v>0</v>
      </c>
      <c r="L1119" s="175">
        <v>21</v>
      </c>
      <c r="M1119" s="175">
        <f>G1119*(1+L1119/100)</f>
        <v>0</v>
      </c>
      <c r="N1119" s="175">
        <v>2.2000000000000002</v>
      </c>
      <c r="O1119" s="175">
        <f>ROUND(E1119*N1119,2)</f>
        <v>3.29</v>
      </c>
      <c r="P1119" s="175">
        <v>0</v>
      </c>
      <c r="Q1119" s="175">
        <f>ROUND(E1119*P1119,2)</f>
        <v>0</v>
      </c>
      <c r="R1119" s="175"/>
      <c r="S1119" s="175" t="s">
        <v>310</v>
      </c>
      <c r="T1119" s="176" t="s">
        <v>280</v>
      </c>
      <c r="U1119" s="161">
        <v>0</v>
      </c>
      <c r="V1119" s="161">
        <f>ROUND(E1119*U1119,2)</f>
        <v>0</v>
      </c>
      <c r="W1119" s="16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 t="s">
        <v>364</v>
      </c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58"/>
      <c r="B1120" s="159"/>
      <c r="C1120" s="193" t="s">
        <v>1530</v>
      </c>
      <c r="D1120" s="184"/>
      <c r="E1120" s="185">
        <v>1.4943</v>
      </c>
      <c r="F1120" s="161"/>
      <c r="G1120" s="161"/>
      <c r="H1120" s="161"/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 t="s">
        <v>374</v>
      </c>
      <c r="AH1120" s="151">
        <v>0</v>
      </c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1" x14ac:dyDescent="0.2">
      <c r="A1121" s="170">
        <v>239</v>
      </c>
      <c r="B1121" s="171" t="s">
        <v>1778</v>
      </c>
      <c r="C1121" s="180" t="s">
        <v>1779</v>
      </c>
      <c r="D1121" s="172" t="s">
        <v>471</v>
      </c>
      <c r="E1121" s="173">
        <v>7.4166800000000004</v>
      </c>
      <c r="F1121" s="174"/>
      <c r="G1121" s="175">
        <f>ROUND(E1121*F1121,2)</f>
        <v>0</v>
      </c>
      <c r="H1121" s="174"/>
      <c r="I1121" s="175">
        <f>ROUND(E1121*H1121,2)</f>
        <v>0</v>
      </c>
      <c r="J1121" s="174"/>
      <c r="K1121" s="175">
        <f>ROUND(E1121*J1121,2)</f>
        <v>0</v>
      </c>
      <c r="L1121" s="175">
        <v>21</v>
      </c>
      <c r="M1121" s="175">
        <f>G1121*(1+L1121/100)</f>
        <v>0</v>
      </c>
      <c r="N1121" s="175">
        <v>2.2000000000000002</v>
      </c>
      <c r="O1121" s="175">
        <f>ROUND(E1121*N1121,2)</f>
        <v>16.32</v>
      </c>
      <c r="P1121" s="175">
        <v>0</v>
      </c>
      <c r="Q1121" s="175">
        <f>ROUND(E1121*P1121,2)</f>
        <v>0</v>
      </c>
      <c r="R1121" s="175"/>
      <c r="S1121" s="175" t="s">
        <v>310</v>
      </c>
      <c r="T1121" s="176" t="s">
        <v>280</v>
      </c>
      <c r="U1121" s="161">
        <v>0</v>
      </c>
      <c r="V1121" s="161">
        <f>ROUND(E1121*U1121,2)</f>
        <v>0</v>
      </c>
      <c r="W1121" s="16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 t="s">
        <v>364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1" x14ac:dyDescent="0.2">
      <c r="A1122" s="158"/>
      <c r="B1122" s="159"/>
      <c r="C1122" s="193" t="s">
        <v>1526</v>
      </c>
      <c r="D1122" s="184"/>
      <c r="E1122" s="185">
        <v>4.96868</v>
      </c>
      <c r="F1122" s="161"/>
      <c r="G1122" s="161"/>
      <c r="H1122" s="161"/>
      <c r="I1122" s="161"/>
      <c r="J1122" s="161"/>
      <c r="K1122" s="161"/>
      <c r="L1122" s="161"/>
      <c r="M1122" s="161"/>
      <c r="N1122" s="161"/>
      <c r="O1122" s="161"/>
      <c r="P1122" s="161"/>
      <c r="Q1122" s="161"/>
      <c r="R1122" s="161"/>
      <c r="S1122" s="161"/>
      <c r="T1122" s="161"/>
      <c r="U1122" s="161"/>
      <c r="V1122" s="161"/>
      <c r="W1122" s="16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 t="s">
        <v>374</v>
      </c>
      <c r="AH1122" s="151">
        <v>0</v>
      </c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1" x14ac:dyDescent="0.2">
      <c r="A1123" s="158"/>
      <c r="B1123" s="159"/>
      <c r="C1123" s="193" t="s">
        <v>1527</v>
      </c>
      <c r="D1123" s="184"/>
      <c r="E1123" s="185">
        <v>2.448</v>
      </c>
      <c r="F1123" s="161"/>
      <c r="G1123" s="161"/>
      <c r="H1123" s="161"/>
      <c r="I1123" s="161"/>
      <c r="J1123" s="161"/>
      <c r="K1123" s="161"/>
      <c r="L1123" s="161"/>
      <c r="M1123" s="161"/>
      <c r="N1123" s="161"/>
      <c r="O1123" s="161"/>
      <c r="P1123" s="161"/>
      <c r="Q1123" s="161"/>
      <c r="R1123" s="161"/>
      <c r="S1123" s="161"/>
      <c r="T1123" s="161"/>
      <c r="U1123" s="161"/>
      <c r="V1123" s="161"/>
      <c r="W1123" s="16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 t="s">
        <v>374</v>
      </c>
      <c r="AH1123" s="151">
        <v>0</v>
      </c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1" x14ac:dyDescent="0.2">
      <c r="A1124" s="170">
        <v>240</v>
      </c>
      <c r="B1124" s="171" t="s">
        <v>1780</v>
      </c>
      <c r="C1124" s="180" t="s">
        <v>1781</v>
      </c>
      <c r="D1124" s="172" t="s">
        <v>363</v>
      </c>
      <c r="E1124" s="173">
        <v>102.48</v>
      </c>
      <c r="F1124" s="174"/>
      <c r="G1124" s="175">
        <f>ROUND(E1124*F1124,2)</f>
        <v>0</v>
      </c>
      <c r="H1124" s="174"/>
      <c r="I1124" s="175">
        <f>ROUND(E1124*H1124,2)</f>
        <v>0</v>
      </c>
      <c r="J1124" s="174"/>
      <c r="K1124" s="175">
        <f>ROUND(E1124*J1124,2)</f>
        <v>0</v>
      </c>
      <c r="L1124" s="175">
        <v>21</v>
      </c>
      <c r="M1124" s="175">
        <f>G1124*(1+L1124/100)</f>
        <v>0</v>
      </c>
      <c r="N1124" s="175">
        <v>0.5</v>
      </c>
      <c r="O1124" s="175">
        <f>ROUND(E1124*N1124,2)</f>
        <v>51.24</v>
      </c>
      <c r="P1124" s="175">
        <v>0</v>
      </c>
      <c r="Q1124" s="175">
        <f>ROUND(E1124*P1124,2)</f>
        <v>0</v>
      </c>
      <c r="R1124" s="175"/>
      <c r="S1124" s="175" t="s">
        <v>310</v>
      </c>
      <c r="T1124" s="176" t="s">
        <v>280</v>
      </c>
      <c r="U1124" s="161">
        <v>0</v>
      </c>
      <c r="V1124" s="161">
        <f>ROUND(E1124*U1124,2)</f>
        <v>0</v>
      </c>
      <c r="W1124" s="16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 t="s">
        <v>364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1" x14ac:dyDescent="0.2">
      <c r="A1125" s="158"/>
      <c r="B1125" s="159"/>
      <c r="C1125" s="193" t="s">
        <v>1782</v>
      </c>
      <c r="D1125" s="184"/>
      <c r="E1125" s="185">
        <v>93.33</v>
      </c>
      <c r="F1125" s="161"/>
      <c r="G1125" s="161"/>
      <c r="H1125" s="161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 t="s">
        <v>374</v>
      </c>
      <c r="AH1125" s="151">
        <v>0</v>
      </c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1" x14ac:dyDescent="0.2">
      <c r="A1126" s="158"/>
      <c r="B1126" s="159"/>
      <c r="C1126" s="193" t="s">
        <v>1783</v>
      </c>
      <c r="D1126" s="184"/>
      <c r="E1126" s="185">
        <v>9.15</v>
      </c>
      <c r="F1126" s="161"/>
      <c r="G1126" s="161"/>
      <c r="H1126" s="161"/>
      <c r="I1126" s="161"/>
      <c r="J1126" s="161"/>
      <c r="K1126" s="161"/>
      <c r="L1126" s="161"/>
      <c r="M1126" s="161"/>
      <c r="N1126" s="161"/>
      <c r="O1126" s="161"/>
      <c r="P1126" s="161"/>
      <c r="Q1126" s="161"/>
      <c r="R1126" s="161"/>
      <c r="S1126" s="161"/>
      <c r="T1126" s="161"/>
      <c r="U1126" s="161"/>
      <c r="V1126" s="161"/>
      <c r="W1126" s="16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 t="s">
        <v>374</v>
      </c>
      <c r="AH1126" s="151">
        <v>0</v>
      </c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1" x14ac:dyDescent="0.2">
      <c r="A1127" s="170">
        <v>241</v>
      </c>
      <c r="B1127" s="171" t="s">
        <v>1784</v>
      </c>
      <c r="C1127" s="180" t="s">
        <v>1785</v>
      </c>
      <c r="D1127" s="172" t="s">
        <v>363</v>
      </c>
      <c r="E1127" s="173">
        <v>355.88</v>
      </c>
      <c r="F1127" s="174"/>
      <c r="G1127" s="175">
        <f>ROUND(E1127*F1127,2)</f>
        <v>0</v>
      </c>
      <c r="H1127" s="174"/>
      <c r="I1127" s="175">
        <f>ROUND(E1127*H1127,2)</f>
        <v>0</v>
      </c>
      <c r="J1127" s="174"/>
      <c r="K1127" s="175">
        <f>ROUND(E1127*J1127,2)</f>
        <v>0</v>
      </c>
      <c r="L1127" s="175">
        <v>21</v>
      </c>
      <c r="M1127" s="175">
        <f>G1127*(1+L1127/100)</f>
        <v>0</v>
      </c>
      <c r="N1127" s="175">
        <v>0.5</v>
      </c>
      <c r="O1127" s="175">
        <f>ROUND(E1127*N1127,2)</f>
        <v>177.94</v>
      </c>
      <c r="P1127" s="175">
        <v>0</v>
      </c>
      <c r="Q1127" s="175">
        <f>ROUND(E1127*P1127,2)</f>
        <v>0</v>
      </c>
      <c r="R1127" s="175"/>
      <c r="S1127" s="175" t="s">
        <v>310</v>
      </c>
      <c r="T1127" s="176" t="s">
        <v>280</v>
      </c>
      <c r="U1127" s="161">
        <v>0</v>
      </c>
      <c r="V1127" s="161">
        <f>ROUND(E1127*U1127,2)</f>
        <v>0</v>
      </c>
      <c r="W1127" s="161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 t="s">
        <v>364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1" x14ac:dyDescent="0.2">
      <c r="A1128" s="158"/>
      <c r="B1128" s="159"/>
      <c r="C1128" s="193" t="s">
        <v>1786</v>
      </c>
      <c r="D1128" s="184"/>
      <c r="E1128" s="185">
        <v>324.10500000000002</v>
      </c>
      <c r="F1128" s="161"/>
      <c r="G1128" s="161"/>
      <c r="H1128" s="161"/>
      <c r="I1128" s="161"/>
      <c r="J1128" s="161"/>
      <c r="K1128" s="161"/>
      <c r="L1128" s="161"/>
      <c r="M1128" s="161"/>
      <c r="N1128" s="161"/>
      <c r="O1128" s="161"/>
      <c r="P1128" s="161"/>
      <c r="Q1128" s="161"/>
      <c r="R1128" s="161"/>
      <c r="S1128" s="161"/>
      <c r="T1128" s="161"/>
      <c r="U1128" s="161"/>
      <c r="V1128" s="161"/>
      <c r="W1128" s="161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 t="s">
        <v>374</v>
      </c>
      <c r="AH1128" s="151">
        <v>0</v>
      </c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1" x14ac:dyDescent="0.2">
      <c r="A1129" s="158"/>
      <c r="B1129" s="159"/>
      <c r="C1129" s="193" t="s">
        <v>1787</v>
      </c>
      <c r="D1129" s="184"/>
      <c r="E1129" s="185">
        <v>31.774999999999999</v>
      </c>
      <c r="F1129" s="161"/>
      <c r="G1129" s="161"/>
      <c r="H1129" s="161"/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1"/>
      <c r="T1129" s="161"/>
      <c r="U1129" s="161"/>
      <c r="V1129" s="161"/>
      <c r="W1129" s="161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 t="s">
        <v>374</v>
      </c>
      <c r="AH1129" s="151">
        <v>0</v>
      </c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1" x14ac:dyDescent="0.2">
      <c r="A1130" s="170">
        <v>242</v>
      </c>
      <c r="B1130" s="171" t="s">
        <v>1788</v>
      </c>
      <c r="C1130" s="180" t="s">
        <v>1789</v>
      </c>
      <c r="D1130" s="172" t="s">
        <v>363</v>
      </c>
      <c r="E1130" s="173">
        <v>3288.3270000000002</v>
      </c>
      <c r="F1130" s="174"/>
      <c r="G1130" s="175">
        <f>ROUND(E1130*F1130,2)</f>
        <v>0</v>
      </c>
      <c r="H1130" s="174"/>
      <c r="I1130" s="175">
        <f>ROUND(E1130*H1130,2)</f>
        <v>0</v>
      </c>
      <c r="J1130" s="174"/>
      <c r="K1130" s="175">
        <f>ROUND(E1130*J1130,2)</f>
        <v>0</v>
      </c>
      <c r="L1130" s="175">
        <v>21</v>
      </c>
      <c r="M1130" s="175">
        <f>G1130*(1+L1130/100)</f>
        <v>0</v>
      </c>
      <c r="N1130" s="175">
        <v>0.18</v>
      </c>
      <c r="O1130" s="175">
        <f>ROUND(E1130*N1130,2)</f>
        <v>591.9</v>
      </c>
      <c r="P1130" s="175">
        <v>0</v>
      </c>
      <c r="Q1130" s="175">
        <f>ROUND(E1130*P1130,2)</f>
        <v>0</v>
      </c>
      <c r="R1130" s="175"/>
      <c r="S1130" s="175" t="s">
        <v>310</v>
      </c>
      <c r="T1130" s="176" t="s">
        <v>280</v>
      </c>
      <c r="U1130" s="161">
        <v>0</v>
      </c>
      <c r="V1130" s="161">
        <f>ROUND(E1130*U1130,2)</f>
        <v>0</v>
      </c>
      <c r="W1130" s="161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 t="s">
        <v>364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ht="22.5" outlineLevel="1" x14ac:dyDescent="0.2">
      <c r="A1131" s="158"/>
      <c r="B1131" s="159"/>
      <c r="C1131" s="193" t="s">
        <v>1790</v>
      </c>
      <c r="D1131" s="184"/>
      <c r="E1131" s="185">
        <v>3288.3270000000002</v>
      </c>
      <c r="F1131" s="161"/>
      <c r="G1131" s="161"/>
      <c r="H1131" s="161"/>
      <c r="I1131" s="161"/>
      <c r="J1131" s="161"/>
      <c r="K1131" s="161"/>
      <c r="L1131" s="161"/>
      <c r="M1131" s="161"/>
      <c r="N1131" s="161"/>
      <c r="O1131" s="161"/>
      <c r="P1131" s="161"/>
      <c r="Q1131" s="161"/>
      <c r="R1131" s="161"/>
      <c r="S1131" s="161"/>
      <c r="T1131" s="161"/>
      <c r="U1131" s="161"/>
      <c r="V1131" s="161"/>
      <c r="W1131" s="161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 t="s">
        <v>374</v>
      </c>
      <c r="AH1131" s="151">
        <v>0</v>
      </c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1" x14ac:dyDescent="0.2">
      <c r="A1132" s="170">
        <v>243</v>
      </c>
      <c r="B1132" s="171" t="s">
        <v>1791</v>
      </c>
      <c r="C1132" s="180" t="s">
        <v>1792</v>
      </c>
      <c r="D1132" s="172" t="s">
        <v>363</v>
      </c>
      <c r="E1132" s="173">
        <v>1174.53</v>
      </c>
      <c r="F1132" s="174"/>
      <c r="G1132" s="175">
        <f>ROUND(E1132*F1132,2)</f>
        <v>0</v>
      </c>
      <c r="H1132" s="174"/>
      <c r="I1132" s="175">
        <f>ROUND(E1132*H1132,2)</f>
        <v>0</v>
      </c>
      <c r="J1132" s="174"/>
      <c r="K1132" s="175">
        <f>ROUND(E1132*J1132,2)</f>
        <v>0</v>
      </c>
      <c r="L1132" s="175">
        <v>21</v>
      </c>
      <c r="M1132" s="175">
        <f>G1132*(1+L1132/100)</f>
        <v>0</v>
      </c>
      <c r="N1132" s="175">
        <v>0.2</v>
      </c>
      <c r="O1132" s="175">
        <f>ROUND(E1132*N1132,2)</f>
        <v>234.91</v>
      </c>
      <c r="P1132" s="175">
        <v>0</v>
      </c>
      <c r="Q1132" s="175">
        <f>ROUND(E1132*P1132,2)</f>
        <v>0</v>
      </c>
      <c r="R1132" s="175"/>
      <c r="S1132" s="175" t="s">
        <v>310</v>
      </c>
      <c r="T1132" s="176" t="s">
        <v>280</v>
      </c>
      <c r="U1132" s="161">
        <v>0</v>
      </c>
      <c r="V1132" s="161">
        <f>ROUND(E1132*U1132,2)</f>
        <v>0</v>
      </c>
      <c r="W1132" s="161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 t="s">
        <v>364</v>
      </c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1" x14ac:dyDescent="0.2">
      <c r="A1133" s="158"/>
      <c r="B1133" s="159"/>
      <c r="C1133" s="193" t="s">
        <v>1793</v>
      </c>
      <c r="D1133" s="184"/>
      <c r="E1133" s="185">
        <v>1174.53</v>
      </c>
      <c r="F1133" s="161"/>
      <c r="G1133" s="161"/>
      <c r="H1133" s="161"/>
      <c r="I1133" s="161"/>
      <c r="J1133" s="161"/>
      <c r="K1133" s="161"/>
      <c r="L1133" s="161"/>
      <c r="M1133" s="161"/>
      <c r="N1133" s="161"/>
      <c r="O1133" s="161"/>
      <c r="P1133" s="161"/>
      <c r="Q1133" s="161"/>
      <c r="R1133" s="161"/>
      <c r="S1133" s="161"/>
      <c r="T1133" s="161"/>
      <c r="U1133" s="161"/>
      <c r="V1133" s="161"/>
      <c r="W1133" s="161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 t="s">
        <v>374</v>
      </c>
      <c r="AH1133" s="151">
        <v>0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70">
        <v>244</v>
      </c>
      <c r="B1134" s="171" t="s">
        <v>1794</v>
      </c>
      <c r="C1134" s="180" t="s">
        <v>1795</v>
      </c>
      <c r="D1134" s="172" t="s">
        <v>363</v>
      </c>
      <c r="E1134" s="173">
        <v>116.43300000000001</v>
      </c>
      <c r="F1134" s="174"/>
      <c r="G1134" s="175">
        <f>ROUND(E1134*F1134,2)</f>
        <v>0</v>
      </c>
      <c r="H1134" s="174"/>
      <c r="I1134" s="175">
        <f>ROUND(E1134*H1134,2)</f>
        <v>0</v>
      </c>
      <c r="J1134" s="174"/>
      <c r="K1134" s="175">
        <f>ROUND(E1134*J1134,2)</f>
        <v>0</v>
      </c>
      <c r="L1134" s="175">
        <v>21</v>
      </c>
      <c r="M1134" s="175">
        <f>G1134*(1+L1134/100)</f>
        <v>0</v>
      </c>
      <c r="N1134" s="175">
        <v>0.25</v>
      </c>
      <c r="O1134" s="175">
        <f>ROUND(E1134*N1134,2)</f>
        <v>29.11</v>
      </c>
      <c r="P1134" s="175">
        <v>0</v>
      </c>
      <c r="Q1134" s="175">
        <f>ROUND(E1134*P1134,2)</f>
        <v>0</v>
      </c>
      <c r="R1134" s="175"/>
      <c r="S1134" s="175" t="s">
        <v>310</v>
      </c>
      <c r="T1134" s="176" t="s">
        <v>280</v>
      </c>
      <c r="U1134" s="161">
        <v>0</v>
      </c>
      <c r="V1134" s="161">
        <f>ROUND(E1134*U1134,2)</f>
        <v>0</v>
      </c>
      <c r="W1134" s="161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 t="s">
        <v>364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1" x14ac:dyDescent="0.2">
      <c r="A1135" s="158"/>
      <c r="B1135" s="159"/>
      <c r="C1135" s="193" t="s">
        <v>1796</v>
      </c>
      <c r="D1135" s="184"/>
      <c r="E1135" s="185">
        <v>116.43300000000001</v>
      </c>
      <c r="F1135" s="161"/>
      <c r="G1135" s="161"/>
      <c r="H1135" s="161"/>
      <c r="I1135" s="161"/>
      <c r="J1135" s="161"/>
      <c r="K1135" s="161"/>
      <c r="L1135" s="161"/>
      <c r="M1135" s="161"/>
      <c r="N1135" s="161"/>
      <c r="O1135" s="161"/>
      <c r="P1135" s="161"/>
      <c r="Q1135" s="161"/>
      <c r="R1135" s="161"/>
      <c r="S1135" s="161"/>
      <c r="T1135" s="161"/>
      <c r="U1135" s="161"/>
      <c r="V1135" s="161"/>
      <c r="W1135" s="161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 t="s">
        <v>374</v>
      </c>
      <c r="AH1135" s="151">
        <v>0</v>
      </c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x14ac:dyDescent="0.2">
      <c r="A1136" s="164" t="s">
        <v>274</v>
      </c>
      <c r="B1136" s="165" t="s">
        <v>184</v>
      </c>
      <c r="C1136" s="179" t="s">
        <v>185</v>
      </c>
      <c r="D1136" s="166"/>
      <c r="E1136" s="167"/>
      <c r="F1136" s="168"/>
      <c r="G1136" s="168">
        <f>SUMIF(AG1137:AG1239,"&lt;&gt;NOR",G1137:G1239)</f>
        <v>0</v>
      </c>
      <c r="H1136" s="168"/>
      <c r="I1136" s="168">
        <f>SUM(I1137:I1239)</f>
        <v>0</v>
      </c>
      <c r="J1136" s="168"/>
      <c r="K1136" s="168">
        <f>SUM(K1137:K1239)</f>
        <v>0</v>
      </c>
      <c r="L1136" s="168"/>
      <c r="M1136" s="168">
        <f>SUM(M1137:M1239)</f>
        <v>0</v>
      </c>
      <c r="N1136" s="168"/>
      <c r="O1136" s="168">
        <f>SUM(O1137:O1239)</f>
        <v>132.33999999999997</v>
      </c>
      <c r="P1136" s="168"/>
      <c r="Q1136" s="168">
        <f>SUM(Q1137:Q1239)</f>
        <v>39.14</v>
      </c>
      <c r="R1136" s="168"/>
      <c r="S1136" s="168"/>
      <c r="T1136" s="169"/>
      <c r="U1136" s="163"/>
      <c r="V1136" s="163">
        <f>SUM(V1137:V1239)</f>
        <v>6218.4400000000005</v>
      </c>
      <c r="W1136" s="163"/>
      <c r="AG1136" t="s">
        <v>275</v>
      </c>
    </row>
    <row r="1137" spans="1:60" outlineLevel="1" x14ac:dyDescent="0.2">
      <c r="A1137" s="170">
        <v>245</v>
      </c>
      <c r="B1137" s="171" t="s">
        <v>1797</v>
      </c>
      <c r="C1137" s="180" t="s">
        <v>1798</v>
      </c>
      <c r="D1137" s="172" t="s">
        <v>363</v>
      </c>
      <c r="E1137" s="173">
        <v>81.38</v>
      </c>
      <c r="F1137" s="174"/>
      <c r="G1137" s="175">
        <f>ROUND(E1137*F1137,2)</f>
        <v>0</v>
      </c>
      <c r="H1137" s="174"/>
      <c r="I1137" s="175">
        <f>ROUND(E1137*H1137,2)</f>
        <v>0</v>
      </c>
      <c r="J1137" s="174"/>
      <c r="K1137" s="175">
        <f>ROUND(E1137*J1137,2)</f>
        <v>0</v>
      </c>
      <c r="L1137" s="175">
        <v>21</v>
      </c>
      <c r="M1137" s="175">
        <f>G1137*(1+L1137/100)</f>
        <v>0</v>
      </c>
      <c r="N1137" s="175">
        <v>8.7000000000000001E-4</v>
      </c>
      <c r="O1137" s="175">
        <f>ROUND(E1137*N1137,2)</f>
        <v>7.0000000000000007E-2</v>
      </c>
      <c r="P1137" s="175">
        <v>0</v>
      </c>
      <c r="Q1137" s="175">
        <f>ROUND(E1137*P1137,2)</f>
        <v>0</v>
      </c>
      <c r="R1137" s="175" t="s">
        <v>771</v>
      </c>
      <c r="S1137" s="175" t="s">
        <v>279</v>
      </c>
      <c r="T1137" s="176" t="s">
        <v>279</v>
      </c>
      <c r="U1137" s="161">
        <v>0.2</v>
      </c>
      <c r="V1137" s="161">
        <f>ROUND(E1137*U1137,2)</f>
        <v>16.28</v>
      </c>
      <c r="W1137" s="161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 t="s">
        <v>364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ht="22.5" outlineLevel="1" x14ac:dyDescent="0.2">
      <c r="A1138" s="158"/>
      <c r="B1138" s="159"/>
      <c r="C1138" s="257" t="s">
        <v>1799</v>
      </c>
      <c r="D1138" s="258"/>
      <c r="E1138" s="258"/>
      <c r="F1138" s="258"/>
      <c r="G1138" s="258"/>
      <c r="H1138" s="161"/>
      <c r="I1138" s="161"/>
      <c r="J1138" s="161"/>
      <c r="K1138" s="161"/>
      <c r="L1138" s="161"/>
      <c r="M1138" s="161"/>
      <c r="N1138" s="161"/>
      <c r="O1138" s="161"/>
      <c r="P1138" s="161"/>
      <c r="Q1138" s="161"/>
      <c r="R1138" s="161"/>
      <c r="S1138" s="161"/>
      <c r="T1138" s="161"/>
      <c r="U1138" s="161"/>
      <c r="V1138" s="161"/>
      <c r="W1138" s="161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 t="s">
        <v>372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77" t="str">
        <f>C1138</f>
        <v>včetně dodání a osazení v jakémkoliv zdivu, včetně jednostranného zajištění polohy vložek proti sesmeknutí (např. přibitím, maltovými terči).</v>
      </c>
      <c r="BB1138" s="151"/>
      <c r="BC1138" s="151"/>
      <c r="BD1138" s="151"/>
      <c r="BE1138" s="151"/>
      <c r="BF1138" s="151"/>
      <c r="BG1138" s="151"/>
      <c r="BH1138" s="151"/>
    </row>
    <row r="1139" spans="1:60" outlineLevel="1" x14ac:dyDescent="0.2">
      <c r="A1139" s="158"/>
      <c r="B1139" s="159"/>
      <c r="C1139" s="246" t="s">
        <v>1800</v>
      </c>
      <c r="D1139" s="247"/>
      <c r="E1139" s="247"/>
      <c r="F1139" s="247"/>
      <c r="G1139" s="247"/>
      <c r="H1139" s="161"/>
      <c r="I1139" s="161"/>
      <c r="J1139" s="161"/>
      <c r="K1139" s="161"/>
      <c r="L1139" s="161"/>
      <c r="M1139" s="161"/>
      <c r="N1139" s="161"/>
      <c r="O1139" s="161"/>
      <c r="P1139" s="161"/>
      <c r="Q1139" s="161"/>
      <c r="R1139" s="161"/>
      <c r="S1139" s="161"/>
      <c r="T1139" s="161"/>
      <c r="U1139" s="161"/>
      <c r="V1139" s="161"/>
      <c r="W1139" s="161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 t="s">
        <v>283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1" x14ac:dyDescent="0.2">
      <c r="A1140" s="158"/>
      <c r="B1140" s="159"/>
      <c r="C1140" s="193" t="s">
        <v>1801</v>
      </c>
      <c r="D1140" s="184"/>
      <c r="E1140" s="185">
        <v>8.4</v>
      </c>
      <c r="F1140" s="161"/>
      <c r="G1140" s="161"/>
      <c r="H1140" s="161"/>
      <c r="I1140" s="161"/>
      <c r="J1140" s="161"/>
      <c r="K1140" s="161"/>
      <c r="L1140" s="161"/>
      <c r="M1140" s="161"/>
      <c r="N1140" s="161"/>
      <c r="O1140" s="161"/>
      <c r="P1140" s="161"/>
      <c r="Q1140" s="161"/>
      <c r="R1140" s="161"/>
      <c r="S1140" s="161"/>
      <c r="T1140" s="161"/>
      <c r="U1140" s="161"/>
      <c r="V1140" s="161"/>
      <c r="W1140" s="161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 t="s">
        <v>374</v>
      </c>
      <c r="AH1140" s="151">
        <v>0</v>
      </c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1" x14ac:dyDescent="0.2">
      <c r="A1141" s="158"/>
      <c r="B1141" s="159"/>
      <c r="C1141" s="193" t="s">
        <v>1802</v>
      </c>
      <c r="D1141" s="184"/>
      <c r="E1141" s="185">
        <v>14.78</v>
      </c>
      <c r="F1141" s="161"/>
      <c r="G1141" s="161"/>
      <c r="H1141" s="161"/>
      <c r="I1141" s="161"/>
      <c r="J1141" s="161"/>
      <c r="K1141" s="161"/>
      <c r="L1141" s="161"/>
      <c r="M1141" s="161"/>
      <c r="N1141" s="161"/>
      <c r="O1141" s="161"/>
      <c r="P1141" s="161"/>
      <c r="Q1141" s="161"/>
      <c r="R1141" s="161"/>
      <c r="S1141" s="161"/>
      <c r="T1141" s="161"/>
      <c r="U1141" s="161"/>
      <c r="V1141" s="161"/>
      <c r="W1141" s="161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 t="s">
        <v>374</v>
      </c>
      <c r="AH1141" s="151">
        <v>0</v>
      </c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1" x14ac:dyDescent="0.2">
      <c r="A1142" s="158"/>
      <c r="B1142" s="159"/>
      <c r="C1142" s="193" t="s">
        <v>1803</v>
      </c>
      <c r="D1142" s="184"/>
      <c r="E1142" s="185">
        <v>8.1999999999999993</v>
      </c>
      <c r="F1142" s="161"/>
      <c r="G1142" s="161"/>
      <c r="H1142" s="161"/>
      <c r="I1142" s="161"/>
      <c r="J1142" s="161"/>
      <c r="K1142" s="161"/>
      <c r="L1142" s="161"/>
      <c r="M1142" s="161"/>
      <c r="N1142" s="161"/>
      <c r="O1142" s="161"/>
      <c r="P1142" s="161"/>
      <c r="Q1142" s="161"/>
      <c r="R1142" s="161"/>
      <c r="S1142" s="161"/>
      <c r="T1142" s="161"/>
      <c r="U1142" s="161"/>
      <c r="V1142" s="161"/>
      <c r="W1142" s="161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 t="s">
        <v>374</v>
      </c>
      <c r="AH1142" s="151">
        <v>0</v>
      </c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1" x14ac:dyDescent="0.2">
      <c r="A1143" s="158"/>
      <c r="B1143" s="159"/>
      <c r="C1143" s="193" t="s">
        <v>1804</v>
      </c>
      <c r="D1143" s="184"/>
      <c r="E1143" s="185">
        <v>50</v>
      </c>
      <c r="F1143" s="161"/>
      <c r="G1143" s="161"/>
      <c r="H1143" s="161"/>
      <c r="I1143" s="161"/>
      <c r="J1143" s="161"/>
      <c r="K1143" s="161"/>
      <c r="L1143" s="161"/>
      <c r="M1143" s="161"/>
      <c r="N1143" s="161"/>
      <c r="O1143" s="161"/>
      <c r="P1143" s="161"/>
      <c r="Q1143" s="161"/>
      <c r="R1143" s="161"/>
      <c r="S1143" s="161"/>
      <c r="T1143" s="161"/>
      <c r="U1143" s="161"/>
      <c r="V1143" s="161"/>
      <c r="W1143" s="161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 t="s">
        <v>374</v>
      </c>
      <c r="AH1143" s="151">
        <v>0</v>
      </c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ht="22.5" outlineLevel="1" x14ac:dyDescent="0.2">
      <c r="A1144" s="170">
        <v>246</v>
      </c>
      <c r="B1144" s="171" t="s">
        <v>1805</v>
      </c>
      <c r="C1144" s="180" t="s">
        <v>1806</v>
      </c>
      <c r="D1144" s="172" t="s">
        <v>363</v>
      </c>
      <c r="E1144" s="173">
        <v>4154.0050000000001</v>
      </c>
      <c r="F1144" s="174"/>
      <c r="G1144" s="175">
        <f>ROUND(E1144*F1144,2)</f>
        <v>0</v>
      </c>
      <c r="H1144" s="174"/>
      <c r="I1144" s="175">
        <f>ROUND(E1144*H1144,2)</f>
        <v>0</v>
      </c>
      <c r="J1144" s="174"/>
      <c r="K1144" s="175">
        <f>ROUND(E1144*J1144,2)</f>
        <v>0</v>
      </c>
      <c r="L1144" s="175">
        <v>21</v>
      </c>
      <c r="M1144" s="175">
        <f>G1144*(1+L1144/100)</f>
        <v>0</v>
      </c>
      <c r="N1144" s="175">
        <v>2.426E-2</v>
      </c>
      <c r="O1144" s="175">
        <f>ROUND(E1144*N1144,2)</f>
        <v>100.78</v>
      </c>
      <c r="P1144" s="175">
        <v>0</v>
      </c>
      <c r="Q1144" s="175">
        <f>ROUND(E1144*P1144,2)</f>
        <v>0</v>
      </c>
      <c r="R1144" s="175" t="s">
        <v>1807</v>
      </c>
      <c r="S1144" s="175" t="s">
        <v>279</v>
      </c>
      <c r="T1144" s="176" t="s">
        <v>279</v>
      </c>
      <c r="U1144" s="161">
        <v>0.14199999999999999</v>
      </c>
      <c r="V1144" s="161">
        <f>ROUND(E1144*U1144,2)</f>
        <v>589.87</v>
      </c>
      <c r="W1144" s="161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 t="s">
        <v>364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1" x14ac:dyDescent="0.2">
      <c r="A1145" s="158"/>
      <c r="B1145" s="159"/>
      <c r="C1145" s="248" t="s">
        <v>1808</v>
      </c>
      <c r="D1145" s="249"/>
      <c r="E1145" s="249"/>
      <c r="F1145" s="249"/>
      <c r="G1145" s="249"/>
      <c r="H1145" s="161"/>
      <c r="I1145" s="161"/>
      <c r="J1145" s="161"/>
      <c r="K1145" s="161"/>
      <c r="L1145" s="161"/>
      <c r="M1145" s="161"/>
      <c r="N1145" s="161"/>
      <c r="O1145" s="161"/>
      <c r="P1145" s="161"/>
      <c r="Q1145" s="161"/>
      <c r="R1145" s="161"/>
      <c r="S1145" s="161"/>
      <c r="T1145" s="161"/>
      <c r="U1145" s="161"/>
      <c r="V1145" s="161"/>
      <c r="W1145" s="161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 t="s">
        <v>283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1" x14ac:dyDescent="0.2">
      <c r="A1146" s="158"/>
      <c r="B1146" s="159"/>
      <c r="C1146" s="193" t="s">
        <v>1809</v>
      </c>
      <c r="D1146" s="184"/>
      <c r="E1146" s="185">
        <v>2534.64</v>
      </c>
      <c r="F1146" s="161"/>
      <c r="G1146" s="161"/>
      <c r="H1146" s="161"/>
      <c r="I1146" s="161"/>
      <c r="J1146" s="161"/>
      <c r="K1146" s="161"/>
      <c r="L1146" s="161"/>
      <c r="M1146" s="161"/>
      <c r="N1146" s="161"/>
      <c r="O1146" s="161"/>
      <c r="P1146" s="161"/>
      <c r="Q1146" s="161"/>
      <c r="R1146" s="161"/>
      <c r="S1146" s="161"/>
      <c r="T1146" s="161"/>
      <c r="U1146" s="161"/>
      <c r="V1146" s="161"/>
      <c r="W1146" s="161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 t="s">
        <v>374</v>
      </c>
      <c r="AH1146" s="151">
        <v>0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1" x14ac:dyDescent="0.2">
      <c r="A1147" s="158"/>
      <c r="B1147" s="159"/>
      <c r="C1147" s="193" t="s">
        <v>1810</v>
      </c>
      <c r="D1147" s="184"/>
      <c r="E1147" s="185">
        <v>85.02</v>
      </c>
      <c r="F1147" s="161"/>
      <c r="G1147" s="161"/>
      <c r="H1147" s="161"/>
      <c r="I1147" s="161"/>
      <c r="J1147" s="161"/>
      <c r="K1147" s="161"/>
      <c r="L1147" s="161"/>
      <c r="M1147" s="161"/>
      <c r="N1147" s="161"/>
      <c r="O1147" s="161"/>
      <c r="P1147" s="161"/>
      <c r="Q1147" s="161"/>
      <c r="R1147" s="161"/>
      <c r="S1147" s="161"/>
      <c r="T1147" s="161"/>
      <c r="U1147" s="161"/>
      <c r="V1147" s="161"/>
      <c r="W1147" s="161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 t="s">
        <v>374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58"/>
      <c r="B1148" s="159"/>
      <c r="C1148" s="193" t="s">
        <v>1811</v>
      </c>
      <c r="D1148" s="184"/>
      <c r="E1148" s="185">
        <v>575.22</v>
      </c>
      <c r="F1148" s="161"/>
      <c r="G1148" s="161"/>
      <c r="H1148" s="161"/>
      <c r="I1148" s="161"/>
      <c r="J1148" s="161"/>
      <c r="K1148" s="161"/>
      <c r="L1148" s="161"/>
      <c r="M1148" s="161"/>
      <c r="N1148" s="161"/>
      <c r="O1148" s="161"/>
      <c r="P1148" s="161"/>
      <c r="Q1148" s="161"/>
      <c r="R1148" s="161"/>
      <c r="S1148" s="161"/>
      <c r="T1148" s="161"/>
      <c r="U1148" s="161"/>
      <c r="V1148" s="161"/>
      <c r="W1148" s="161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 t="s">
        <v>374</v>
      </c>
      <c r="AH1148" s="151">
        <v>0</v>
      </c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1" x14ac:dyDescent="0.2">
      <c r="A1149" s="158"/>
      <c r="B1149" s="159"/>
      <c r="C1149" s="193" t="s">
        <v>1812</v>
      </c>
      <c r="D1149" s="184"/>
      <c r="E1149" s="185">
        <v>245.61</v>
      </c>
      <c r="F1149" s="161"/>
      <c r="G1149" s="161"/>
      <c r="H1149" s="161"/>
      <c r="I1149" s="161"/>
      <c r="J1149" s="161"/>
      <c r="K1149" s="161"/>
      <c r="L1149" s="161"/>
      <c r="M1149" s="161"/>
      <c r="N1149" s="161"/>
      <c r="O1149" s="161"/>
      <c r="P1149" s="161"/>
      <c r="Q1149" s="161"/>
      <c r="R1149" s="161"/>
      <c r="S1149" s="161"/>
      <c r="T1149" s="161"/>
      <c r="U1149" s="161"/>
      <c r="V1149" s="161"/>
      <c r="W1149" s="161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 t="s">
        <v>374</v>
      </c>
      <c r="AH1149" s="151">
        <v>0</v>
      </c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1" x14ac:dyDescent="0.2">
      <c r="A1150" s="158"/>
      <c r="B1150" s="159"/>
      <c r="C1150" s="193" t="s">
        <v>1813</v>
      </c>
      <c r="D1150" s="184"/>
      <c r="E1150" s="185">
        <v>409.24</v>
      </c>
      <c r="F1150" s="161"/>
      <c r="G1150" s="161"/>
      <c r="H1150" s="161"/>
      <c r="I1150" s="161"/>
      <c r="J1150" s="161"/>
      <c r="K1150" s="161"/>
      <c r="L1150" s="161"/>
      <c r="M1150" s="161"/>
      <c r="N1150" s="161"/>
      <c r="O1150" s="161"/>
      <c r="P1150" s="161"/>
      <c r="Q1150" s="161"/>
      <c r="R1150" s="161"/>
      <c r="S1150" s="161"/>
      <c r="T1150" s="161"/>
      <c r="U1150" s="161"/>
      <c r="V1150" s="161"/>
      <c r="W1150" s="161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 t="s">
        <v>374</v>
      </c>
      <c r="AH1150" s="151">
        <v>0</v>
      </c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1" x14ac:dyDescent="0.2">
      <c r="A1151" s="158"/>
      <c r="B1151" s="159"/>
      <c r="C1151" s="193" t="s">
        <v>1814</v>
      </c>
      <c r="D1151" s="184"/>
      <c r="E1151" s="185">
        <v>304.27499999999998</v>
      </c>
      <c r="F1151" s="161"/>
      <c r="G1151" s="161"/>
      <c r="H1151" s="161"/>
      <c r="I1151" s="161"/>
      <c r="J1151" s="161"/>
      <c r="K1151" s="161"/>
      <c r="L1151" s="161"/>
      <c r="M1151" s="161"/>
      <c r="N1151" s="161"/>
      <c r="O1151" s="161"/>
      <c r="P1151" s="161"/>
      <c r="Q1151" s="161"/>
      <c r="R1151" s="161"/>
      <c r="S1151" s="161"/>
      <c r="T1151" s="161"/>
      <c r="U1151" s="161"/>
      <c r="V1151" s="161"/>
      <c r="W1151" s="161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 t="s">
        <v>374</v>
      </c>
      <c r="AH1151" s="151">
        <v>0</v>
      </c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ht="33.75" outlineLevel="1" x14ac:dyDescent="0.2">
      <c r="A1152" s="170">
        <v>247</v>
      </c>
      <c r="B1152" s="171" t="s">
        <v>1815</v>
      </c>
      <c r="C1152" s="180" t="s">
        <v>1816</v>
      </c>
      <c r="D1152" s="172" t="s">
        <v>363</v>
      </c>
      <c r="E1152" s="173">
        <v>20770.025000000001</v>
      </c>
      <c r="F1152" s="174"/>
      <c r="G1152" s="175">
        <f>ROUND(E1152*F1152,2)</f>
        <v>0</v>
      </c>
      <c r="H1152" s="174"/>
      <c r="I1152" s="175">
        <f>ROUND(E1152*H1152,2)</f>
        <v>0</v>
      </c>
      <c r="J1152" s="174"/>
      <c r="K1152" s="175">
        <f>ROUND(E1152*J1152,2)</f>
        <v>0</v>
      </c>
      <c r="L1152" s="175">
        <v>21</v>
      </c>
      <c r="M1152" s="175">
        <f>G1152*(1+L1152/100)</f>
        <v>0</v>
      </c>
      <c r="N1152" s="175">
        <v>1.0200000000000001E-3</v>
      </c>
      <c r="O1152" s="175">
        <f>ROUND(E1152*N1152,2)</f>
        <v>21.19</v>
      </c>
      <c r="P1152" s="175">
        <v>0</v>
      </c>
      <c r="Q1152" s="175">
        <f>ROUND(E1152*P1152,2)</f>
        <v>0</v>
      </c>
      <c r="R1152" s="175" t="s">
        <v>1807</v>
      </c>
      <c r="S1152" s="175" t="s">
        <v>279</v>
      </c>
      <c r="T1152" s="176" t="s">
        <v>279</v>
      </c>
      <c r="U1152" s="161">
        <v>7.0000000000000001E-3</v>
      </c>
      <c r="V1152" s="161">
        <f>ROUND(E1152*U1152,2)</f>
        <v>145.38999999999999</v>
      </c>
      <c r="W1152" s="161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 t="s">
        <v>364</v>
      </c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1" x14ac:dyDescent="0.2">
      <c r="A1153" s="158"/>
      <c r="B1153" s="159"/>
      <c r="C1153" s="193" t="s">
        <v>1817</v>
      </c>
      <c r="D1153" s="184"/>
      <c r="E1153" s="185">
        <v>20770.025000000001</v>
      </c>
      <c r="F1153" s="161"/>
      <c r="G1153" s="161"/>
      <c r="H1153" s="161"/>
      <c r="I1153" s="161"/>
      <c r="J1153" s="161"/>
      <c r="K1153" s="161"/>
      <c r="L1153" s="161"/>
      <c r="M1153" s="161"/>
      <c r="N1153" s="161"/>
      <c r="O1153" s="161"/>
      <c r="P1153" s="161"/>
      <c r="Q1153" s="161"/>
      <c r="R1153" s="161"/>
      <c r="S1153" s="161"/>
      <c r="T1153" s="161"/>
      <c r="U1153" s="161"/>
      <c r="V1153" s="161"/>
      <c r="W1153" s="161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 t="s">
        <v>374</v>
      </c>
      <c r="AH1153" s="151">
        <v>5</v>
      </c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ht="22.5" outlineLevel="1" x14ac:dyDescent="0.2">
      <c r="A1154" s="170">
        <v>248</v>
      </c>
      <c r="B1154" s="171" t="s">
        <v>1818</v>
      </c>
      <c r="C1154" s="180" t="s">
        <v>1819</v>
      </c>
      <c r="D1154" s="172" t="s">
        <v>363</v>
      </c>
      <c r="E1154" s="173">
        <v>4154.0050000000001</v>
      </c>
      <c r="F1154" s="174"/>
      <c r="G1154" s="175">
        <f>ROUND(E1154*F1154,2)</f>
        <v>0</v>
      </c>
      <c r="H1154" s="174"/>
      <c r="I1154" s="175">
        <f>ROUND(E1154*H1154,2)</f>
        <v>0</v>
      </c>
      <c r="J1154" s="174"/>
      <c r="K1154" s="175">
        <f>ROUND(E1154*J1154,2)</f>
        <v>0</v>
      </c>
      <c r="L1154" s="175">
        <v>21</v>
      </c>
      <c r="M1154" s="175">
        <f>G1154*(1+L1154/100)</f>
        <v>0</v>
      </c>
      <c r="N1154" s="175">
        <v>0</v>
      </c>
      <c r="O1154" s="175">
        <f>ROUND(E1154*N1154,2)</f>
        <v>0</v>
      </c>
      <c r="P1154" s="175">
        <v>0</v>
      </c>
      <c r="Q1154" s="175">
        <f>ROUND(E1154*P1154,2)</f>
        <v>0</v>
      </c>
      <c r="R1154" s="175" t="s">
        <v>1807</v>
      </c>
      <c r="S1154" s="175" t="s">
        <v>279</v>
      </c>
      <c r="T1154" s="176" t="s">
        <v>279</v>
      </c>
      <c r="U1154" s="161">
        <v>0.12</v>
      </c>
      <c r="V1154" s="161">
        <f>ROUND(E1154*U1154,2)</f>
        <v>498.48</v>
      </c>
      <c r="W1154" s="161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 t="s">
        <v>364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1" x14ac:dyDescent="0.2">
      <c r="A1155" s="158"/>
      <c r="B1155" s="159"/>
      <c r="C1155" s="193" t="s">
        <v>1820</v>
      </c>
      <c r="D1155" s="184"/>
      <c r="E1155" s="185">
        <v>4154.0050000000001</v>
      </c>
      <c r="F1155" s="161"/>
      <c r="G1155" s="161"/>
      <c r="H1155" s="161"/>
      <c r="I1155" s="161"/>
      <c r="J1155" s="161"/>
      <c r="K1155" s="161"/>
      <c r="L1155" s="161"/>
      <c r="M1155" s="161"/>
      <c r="N1155" s="161"/>
      <c r="O1155" s="161"/>
      <c r="P1155" s="161"/>
      <c r="Q1155" s="161"/>
      <c r="R1155" s="161"/>
      <c r="S1155" s="161"/>
      <c r="T1155" s="161"/>
      <c r="U1155" s="161"/>
      <c r="V1155" s="161"/>
      <c r="W1155" s="161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 t="s">
        <v>374</v>
      </c>
      <c r="AH1155" s="151">
        <v>5</v>
      </c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1" x14ac:dyDescent="0.2">
      <c r="A1156" s="186">
        <v>249</v>
      </c>
      <c r="B1156" s="187" t="s">
        <v>1821</v>
      </c>
      <c r="C1156" s="194" t="s">
        <v>1822</v>
      </c>
      <c r="D1156" s="188" t="s">
        <v>363</v>
      </c>
      <c r="E1156" s="189">
        <v>5620</v>
      </c>
      <c r="F1156" s="190"/>
      <c r="G1156" s="191">
        <f>ROUND(E1156*F1156,2)</f>
        <v>0</v>
      </c>
      <c r="H1156" s="190"/>
      <c r="I1156" s="191">
        <f>ROUND(E1156*H1156,2)</f>
        <v>0</v>
      </c>
      <c r="J1156" s="190"/>
      <c r="K1156" s="191">
        <f>ROUND(E1156*J1156,2)</f>
        <v>0</v>
      </c>
      <c r="L1156" s="191">
        <v>21</v>
      </c>
      <c r="M1156" s="191">
        <f>G1156*(1+L1156/100)</f>
        <v>0</v>
      </c>
      <c r="N1156" s="191">
        <v>1.58E-3</v>
      </c>
      <c r="O1156" s="191">
        <f>ROUND(E1156*N1156,2)</f>
        <v>8.8800000000000008</v>
      </c>
      <c r="P1156" s="191">
        <v>0</v>
      </c>
      <c r="Q1156" s="191">
        <f>ROUND(E1156*P1156,2)</f>
        <v>0</v>
      </c>
      <c r="R1156" s="191" t="s">
        <v>1807</v>
      </c>
      <c r="S1156" s="191" t="s">
        <v>279</v>
      </c>
      <c r="T1156" s="192" t="s">
        <v>279</v>
      </c>
      <c r="U1156" s="161">
        <v>0.214</v>
      </c>
      <c r="V1156" s="161">
        <f>ROUND(E1156*U1156,2)</f>
        <v>1202.68</v>
      </c>
      <c r="W1156" s="161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 t="s">
        <v>364</v>
      </c>
      <c r="AH1156" s="151"/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1" x14ac:dyDescent="0.2">
      <c r="A1157" s="170">
        <v>250</v>
      </c>
      <c r="B1157" s="171" t="s">
        <v>1823</v>
      </c>
      <c r="C1157" s="180" t="s">
        <v>1824</v>
      </c>
      <c r="D1157" s="172" t="s">
        <v>363</v>
      </c>
      <c r="E1157" s="173">
        <v>4154.0050000000001</v>
      </c>
      <c r="F1157" s="174"/>
      <c r="G1157" s="175">
        <f>ROUND(E1157*F1157,2)</f>
        <v>0</v>
      </c>
      <c r="H1157" s="174"/>
      <c r="I1157" s="175">
        <f>ROUND(E1157*H1157,2)</f>
        <v>0</v>
      </c>
      <c r="J1157" s="174"/>
      <c r="K1157" s="175">
        <f>ROUND(E1157*J1157,2)</f>
        <v>0</v>
      </c>
      <c r="L1157" s="175">
        <v>21</v>
      </c>
      <c r="M1157" s="175">
        <f>G1157*(1+L1157/100)</f>
        <v>0</v>
      </c>
      <c r="N1157" s="175">
        <v>0</v>
      </c>
      <c r="O1157" s="175">
        <f>ROUND(E1157*N1157,2)</f>
        <v>0</v>
      </c>
      <c r="P1157" s="175">
        <v>0</v>
      </c>
      <c r="Q1157" s="175">
        <f>ROUND(E1157*P1157,2)</f>
        <v>0</v>
      </c>
      <c r="R1157" s="175" t="s">
        <v>1807</v>
      </c>
      <c r="S1157" s="175" t="s">
        <v>279</v>
      </c>
      <c r="T1157" s="176" t="s">
        <v>279</v>
      </c>
      <c r="U1157" s="161">
        <v>3.0300000000000001E-2</v>
      </c>
      <c r="V1157" s="161">
        <f>ROUND(E1157*U1157,2)</f>
        <v>125.87</v>
      </c>
      <c r="W1157" s="161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 t="s">
        <v>364</v>
      </c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58"/>
      <c r="B1158" s="159"/>
      <c r="C1158" s="193" t="s">
        <v>1820</v>
      </c>
      <c r="D1158" s="184"/>
      <c r="E1158" s="185">
        <v>4154.0050000000001</v>
      </c>
      <c r="F1158" s="161"/>
      <c r="G1158" s="161"/>
      <c r="H1158" s="161"/>
      <c r="I1158" s="161"/>
      <c r="J1158" s="161"/>
      <c r="K1158" s="161"/>
      <c r="L1158" s="161"/>
      <c r="M1158" s="161"/>
      <c r="N1158" s="161"/>
      <c r="O1158" s="161"/>
      <c r="P1158" s="161"/>
      <c r="Q1158" s="161"/>
      <c r="R1158" s="161"/>
      <c r="S1158" s="161"/>
      <c r="T1158" s="161"/>
      <c r="U1158" s="161"/>
      <c r="V1158" s="161"/>
      <c r="W1158" s="161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 t="s">
        <v>374</v>
      </c>
      <c r="AH1158" s="151">
        <v>5</v>
      </c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ht="33.75" outlineLevel="1" x14ac:dyDescent="0.2">
      <c r="A1159" s="170">
        <v>251</v>
      </c>
      <c r="B1159" s="171" t="s">
        <v>1825</v>
      </c>
      <c r="C1159" s="180" t="s">
        <v>1826</v>
      </c>
      <c r="D1159" s="172" t="s">
        <v>363</v>
      </c>
      <c r="E1159" s="173">
        <v>20770.025000000001</v>
      </c>
      <c r="F1159" s="174"/>
      <c r="G1159" s="175">
        <f>ROUND(E1159*F1159,2)</f>
        <v>0</v>
      </c>
      <c r="H1159" s="174"/>
      <c r="I1159" s="175">
        <f>ROUND(E1159*H1159,2)</f>
        <v>0</v>
      </c>
      <c r="J1159" s="174"/>
      <c r="K1159" s="175">
        <f>ROUND(E1159*J1159,2)</f>
        <v>0</v>
      </c>
      <c r="L1159" s="175">
        <v>21</v>
      </c>
      <c r="M1159" s="175">
        <f>G1159*(1+L1159/100)</f>
        <v>0</v>
      </c>
      <c r="N1159" s="175">
        <v>5.0000000000000002E-5</v>
      </c>
      <c r="O1159" s="175">
        <f>ROUND(E1159*N1159,2)</f>
        <v>1.04</v>
      </c>
      <c r="P1159" s="175">
        <v>0</v>
      </c>
      <c r="Q1159" s="175">
        <f>ROUND(E1159*P1159,2)</f>
        <v>0</v>
      </c>
      <c r="R1159" s="175" t="s">
        <v>1807</v>
      </c>
      <c r="S1159" s="175" t="s">
        <v>279</v>
      </c>
      <c r="T1159" s="176" t="s">
        <v>279</v>
      </c>
      <c r="U1159" s="161">
        <v>0</v>
      </c>
      <c r="V1159" s="161">
        <f>ROUND(E1159*U1159,2)</f>
        <v>0</v>
      </c>
      <c r="W1159" s="161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 t="s">
        <v>364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1" x14ac:dyDescent="0.2">
      <c r="A1160" s="158"/>
      <c r="B1160" s="159"/>
      <c r="C1160" s="193" t="s">
        <v>1827</v>
      </c>
      <c r="D1160" s="184"/>
      <c r="E1160" s="185">
        <v>20770.025000000001</v>
      </c>
      <c r="F1160" s="161"/>
      <c r="G1160" s="161"/>
      <c r="H1160" s="161"/>
      <c r="I1160" s="161"/>
      <c r="J1160" s="161"/>
      <c r="K1160" s="161"/>
      <c r="L1160" s="161"/>
      <c r="M1160" s="161"/>
      <c r="N1160" s="161"/>
      <c r="O1160" s="161"/>
      <c r="P1160" s="161"/>
      <c r="Q1160" s="161"/>
      <c r="R1160" s="161"/>
      <c r="S1160" s="161"/>
      <c r="T1160" s="161"/>
      <c r="U1160" s="161"/>
      <c r="V1160" s="161"/>
      <c r="W1160" s="161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 t="s">
        <v>374</v>
      </c>
      <c r="AH1160" s="151">
        <v>5</v>
      </c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1" x14ac:dyDescent="0.2">
      <c r="A1161" s="170">
        <v>252</v>
      </c>
      <c r="B1161" s="171" t="s">
        <v>1828</v>
      </c>
      <c r="C1161" s="180" t="s">
        <v>1829</v>
      </c>
      <c r="D1161" s="172" t="s">
        <v>363</v>
      </c>
      <c r="E1161" s="173">
        <v>4154.0050000000001</v>
      </c>
      <c r="F1161" s="174"/>
      <c r="G1161" s="175">
        <f>ROUND(E1161*F1161,2)</f>
        <v>0</v>
      </c>
      <c r="H1161" s="174"/>
      <c r="I1161" s="175">
        <f>ROUND(E1161*H1161,2)</f>
        <v>0</v>
      </c>
      <c r="J1161" s="174"/>
      <c r="K1161" s="175">
        <f>ROUND(E1161*J1161,2)</f>
        <v>0</v>
      </c>
      <c r="L1161" s="175">
        <v>21</v>
      </c>
      <c r="M1161" s="175">
        <f>G1161*(1+L1161/100)</f>
        <v>0</v>
      </c>
      <c r="N1161" s="175">
        <v>0</v>
      </c>
      <c r="O1161" s="175">
        <f>ROUND(E1161*N1161,2)</f>
        <v>0</v>
      </c>
      <c r="P1161" s="175">
        <v>0</v>
      </c>
      <c r="Q1161" s="175">
        <f>ROUND(E1161*P1161,2)</f>
        <v>0</v>
      </c>
      <c r="R1161" s="175" t="s">
        <v>1807</v>
      </c>
      <c r="S1161" s="175" t="s">
        <v>279</v>
      </c>
      <c r="T1161" s="176" t="s">
        <v>279</v>
      </c>
      <c r="U1161" s="161">
        <v>1.7999999999999999E-2</v>
      </c>
      <c r="V1161" s="161">
        <f>ROUND(E1161*U1161,2)</f>
        <v>74.77</v>
      </c>
      <c r="W1161" s="161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 t="s">
        <v>364</v>
      </c>
      <c r="AH1161" s="151"/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1" x14ac:dyDescent="0.2">
      <c r="A1162" s="158"/>
      <c r="B1162" s="159"/>
      <c r="C1162" s="193" t="s">
        <v>1830</v>
      </c>
      <c r="D1162" s="184"/>
      <c r="E1162" s="185">
        <v>4154.0050000000001</v>
      </c>
      <c r="F1162" s="161"/>
      <c r="G1162" s="161"/>
      <c r="H1162" s="161"/>
      <c r="I1162" s="161"/>
      <c r="J1162" s="161"/>
      <c r="K1162" s="161"/>
      <c r="L1162" s="161"/>
      <c r="M1162" s="161"/>
      <c r="N1162" s="161"/>
      <c r="O1162" s="161"/>
      <c r="P1162" s="161"/>
      <c r="Q1162" s="161"/>
      <c r="R1162" s="161"/>
      <c r="S1162" s="161"/>
      <c r="T1162" s="161"/>
      <c r="U1162" s="161"/>
      <c r="V1162" s="161"/>
      <c r="W1162" s="161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 t="s">
        <v>374</v>
      </c>
      <c r="AH1162" s="151">
        <v>5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ht="56.25" outlineLevel="1" x14ac:dyDescent="0.2">
      <c r="A1163" s="170">
        <v>253</v>
      </c>
      <c r="B1163" s="171" t="s">
        <v>1831</v>
      </c>
      <c r="C1163" s="180" t="s">
        <v>1832</v>
      </c>
      <c r="D1163" s="172" t="s">
        <v>363</v>
      </c>
      <c r="E1163" s="173">
        <v>7022.8874999999998</v>
      </c>
      <c r="F1163" s="174"/>
      <c r="G1163" s="175">
        <f>ROUND(E1163*F1163,2)</f>
        <v>0</v>
      </c>
      <c r="H1163" s="174"/>
      <c r="I1163" s="175">
        <f>ROUND(E1163*H1163,2)</f>
        <v>0</v>
      </c>
      <c r="J1163" s="174"/>
      <c r="K1163" s="175">
        <f>ROUND(E1163*J1163,2)</f>
        <v>0</v>
      </c>
      <c r="L1163" s="175">
        <v>21</v>
      </c>
      <c r="M1163" s="175">
        <f>G1163*(1+L1163/100)</f>
        <v>0</v>
      </c>
      <c r="N1163" s="175">
        <v>4.0000000000000003E-5</v>
      </c>
      <c r="O1163" s="175">
        <f>ROUND(E1163*N1163,2)</f>
        <v>0.28000000000000003</v>
      </c>
      <c r="P1163" s="175">
        <v>0</v>
      </c>
      <c r="Q1163" s="175">
        <f>ROUND(E1163*P1163,2)</f>
        <v>0</v>
      </c>
      <c r="R1163" s="175" t="s">
        <v>771</v>
      </c>
      <c r="S1163" s="175" t="s">
        <v>279</v>
      </c>
      <c r="T1163" s="176" t="s">
        <v>279</v>
      </c>
      <c r="U1163" s="161">
        <v>0.308</v>
      </c>
      <c r="V1163" s="161">
        <f>ROUND(E1163*U1163,2)</f>
        <v>2163.0500000000002</v>
      </c>
      <c r="W1163" s="161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 t="s">
        <v>364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1" x14ac:dyDescent="0.2">
      <c r="A1164" s="158"/>
      <c r="B1164" s="159"/>
      <c r="C1164" s="193" t="s">
        <v>1833</v>
      </c>
      <c r="D1164" s="184"/>
      <c r="E1164" s="185">
        <v>1299.6524999999999</v>
      </c>
      <c r="F1164" s="161"/>
      <c r="G1164" s="161"/>
      <c r="H1164" s="161"/>
      <c r="I1164" s="161"/>
      <c r="J1164" s="161"/>
      <c r="K1164" s="161"/>
      <c r="L1164" s="161"/>
      <c r="M1164" s="161"/>
      <c r="N1164" s="161"/>
      <c r="O1164" s="161"/>
      <c r="P1164" s="161"/>
      <c r="Q1164" s="161"/>
      <c r="R1164" s="161"/>
      <c r="S1164" s="161"/>
      <c r="T1164" s="161"/>
      <c r="U1164" s="161"/>
      <c r="V1164" s="161"/>
      <c r="W1164" s="161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 t="s">
        <v>374</v>
      </c>
      <c r="AH1164" s="151">
        <v>0</v>
      </c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1" x14ac:dyDescent="0.2">
      <c r="A1165" s="158"/>
      <c r="B1165" s="159"/>
      <c r="C1165" s="193" t="s">
        <v>1834</v>
      </c>
      <c r="D1165" s="184"/>
      <c r="E1165" s="185">
        <v>1626.98</v>
      </c>
      <c r="F1165" s="161"/>
      <c r="G1165" s="161"/>
      <c r="H1165" s="161"/>
      <c r="I1165" s="161"/>
      <c r="J1165" s="161"/>
      <c r="K1165" s="161"/>
      <c r="L1165" s="161"/>
      <c r="M1165" s="161"/>
      <c r="N1165" s="161"/>
      <c r="O1165" s="161"/>
      <c r="P1165" s="161"/>
      <c r="Q1165" s="161"/>
      <c r="R1165" s="161"/>
      <c r="S1165" s="161"/>
      <c r="T1165" s="161"/>
      <c r="U1165" s="161"/>
      <c r="V1165" s="161"/>
      <c r="W1165" s="161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 t="s">
        <v>374</v>
      </c>
      <c r="AH1165" s="151">
        <v>0</v>
      </c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1" x14ac:dyDescent="0.2">
      <c r="A1166" s="158"/>
      <c r="B1166" s="159"/>
      <c r="C1166" s="193" t="s">
        <v>1835</v>
      </c>
      <c r="D1166" s="184"/>
      <c r="E1166" s="185">
        <v>1626.98</v>
      </c>
      <c r="F1166" s="161"/>
      <c r="G1166" s="161"/>
      <c r="H1166" s="161"/>
      <c r="I1166" s="161"/>
      <c r="J1166" s="161"/>
      <c r="K1166" s="161"/>
      <c r="L1166" s="161"/>
      <c r="M1166" s="161"/>
      <c r="N1166" s="161"/>
      <c r="O1166" s="161"/>
      <c r="P1166" s="161"/>
      <c r="Q1166" s="161"/>
      <c r="R1166" s="161"/>
      <c r="S1166" s="161"/>
      <c r="T1166" s="161"/>
      <c r="U1166" s="161"/>
      <c r="V1166" s="161"/>
      <c r="W1166" s="161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 t="s">
        <v>374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1" x14ac:dyDescent="0.2">
      <c r="A1167" s="158"/>
      <c r="B1167" s="159"/>
      <c r="C1167" s="193" t="s">
        <v>1835</v>
      </c>
      <c r="D1167" s="184"/>
      <c r="E1167" s="185">
        <v>1626.98</v>
      </c>
      <c r="F1167" s="161"/>
      <c r="G1167" s="161"/>
      <c r="H1167" s="161"/>
      <c r="I1167" s="161"/>
      <c r="J1167" s="161"/>
      <c r="K1167" s="161"/>
      <c r="L1167" s="161"/>
      <c r="M1167" s="161"/>
      <c r="N1167" s="161"/>
      <c r="O1167" s="161"/>
      <c r="P1167" s="161"/>
      <c r="Q1167" s="161"/>
      <c r="R1167" s="161"/>
      <c r="S1167" s="161"/>
      <c r="T1167" s="161"/>
      <c r="U1167" s="161"/>
      <c r="V1167" s="161"/>
      <c r="W1167" s="161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 t="s">
        <v>374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58"/>
      <c r="B1168" s="159"/>
      <c r="C1168" s="193" t="s">
        <v>1836</v>
      </c>
      <c r="D1168" s="184"/>
      <c r="E1168" s="185">
        <v>842.29499999999996</v>
      </c>
      <c r="F1168" s="161"/>
      <c r="G1168" s="161"/>
      <c r="H1168" s="161"/>
      <c r="I1168" s="161"/>
      <c r="J1168" s="161"/>
      <c r="K1168" s="161"/>
      <c r="L1168" s="161"/>
      <c r="M1168" s="161"/>
      <c r="N1168" s="161"/>
      <c r="O1168" s="161"/>
      <c r="P1168" s="161"/>
      <c r="Q1168" s="161"/>
      <c r="R1168" s="161"/>
      <c r="S1168" s="161"/>
      <c r="T1168" s="161"/>
      <c r="U1168" s="161"/>
      <c r="V1168" s="161"/>
      <c r="W1168" s="161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 t="s">
        <v>374</v>
      </c>
      <c r="AH1168" s="151">
        <v>0</v>
      </c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ht="22.5" outlineLevel="1" x14ac:dyDescent="0.2">
      <c r="A1169" s="170">
        <v>254</v>
      </c>
      <c r="B1169" s="171" t="s">
        <v>1837</v>
      </c>
      <c r="C1169" s="180" t="s">
        <v>1838</v>
      </c>
      <c r="D1169" s="172" t="s">
        <v>363</v>
      </c>
      <c r="E1169" s="173">
        <v>133.97999999999999</v>
      </c>
      <c r="F1169" s="174"/>
      <c r="G1169" s="175">
        <f>ROUND(E1169*F1169,2)</f>
        <v>0</v>
      </c>
      <c r="H1169" s="174"/>
      <c r="I1169" s="175">
        <f>ROUND(E1169*H1169,2)</f>
        <v>0</v>
      </c>
      <c r="J1169" s="174"/>
      <c r="K1169" s="175">
        <f>ROUND(E1169*J1169,2)</f>
        <v>0</v>
      </c>
      <c r="L1169" s="175">
        <v>21</v>
      </c>
      <c r="M1169" s="175">
        <f>G1169*(1+L1169/100)</f>
        <v>0</v>
      </c>
      <c r="N1169" s="175">
        <v>6.7000000000000002E-4</v>
      </c>
      <c r="O1169" s="175">
        <f>ROUND(E1169*N1169,2)</f>
        <v>0.09</v>
      </c>
      <c r="P1169" s="175">
        <v>0.26100000000000001</v>
      </c>
      <c r="Q1169" s="175">
        <f>ROUND(E1169*P1169,2)</f>
        <v>34.97</v>
      </c>
      <c r="R1169" s="175" t="s">
        <v>563</v>
      </c>
      <c r="S1169" s="175" t="s">
        <v>279</v>
      </c>
      <c r="T1169" s="176" t="s">
        <v>279</v>
      </c>
      <c r="U1169" s="161">
        <v>0.25800000000000001</v>
      </c>
      <c r="V1169" s="161">
        <f>ROUND(E1169*U1169,2)</f>
        <v>34.57</v>
      </c>
      <c r="W1169" s="161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 t="s">
        <v>364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ht="22.5" outlineLevel="1" x14ac:dyDescent="0.2">
      <c r="A1170" s="158"/>
      <c r="B1170" s="159"/>
      <c r="C1170" s="257" t="s">
        <v>1839</v>
      </c>
      <c r="D1170" s="258"/>
      <c r="E1170" s="258"/>
      <c r="F1170" s="258"/>
      <c r="G1170" s="258"/>
      <c r="H1170" s="161"/>
      <c r="I1170" s="161"/>
      <c r="J1170" s="161"/>
      <c r="K1170" s="161"/>
      <c r="L1170" s="161"/>
      <c r="M1170" s="161"/>
      <c r="N1170" s="161"/>
      <c r="O1170" s="161"/>
      <c r="P1170" s="161"/>
      <c r="Q1170" s="161"/>
      <c r="R1170" s="161"/>
      <c r="S1170" s="161"/>
      <c r="T1170" s="161"/>
      <c r="U1170" s="161"/>
      <c r="V1170" s="161"/>
      <c r="W1170" s="161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 t="s">
        <v>372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77" t="str">
        <f>C1170</f>
        <v>nebo vybourání otvorů průřezové plochy přes 4 m2 v příčkách, včetně pomocného lešení o výšce podlahy do 1900 mm a pro zatížení do 1,5 kPa  (150 kg/m2),</v>
      </c>
      <c r="BB1170" s="151"/>
      <c r="BC1170" s="151"/>
      <c r="BD1170" s="151"/>
      <c r="BE1170" s="151"/>
      <c r="BF1170" s="151"/>
      <c r="BG1170" s="151"/>
      <c r="BH1170" s="151"/>
    </row>
    <row r="1171" spans="1:60" outlineLevel="1" x14ac:dyDescent="0.2">
      <c r="A1171" s="158"/>
      <c r="B1171" s="159"/>
      <c r="C1171" s="193" t="s">
        <v>1840</v>
      </c>
      <c r="D1171" s="184"/>
      <c r="E1171" s="185">
        <v>133.97999999999999</v>
      </c>
      <c r="F1171" s="161"/>
      <c r="G1171" s="161"/>
      <c r="H1171" s="161"/>
      <c r="I1171" s="161"/>
      <c r="J1171" s="161"/>
      <c r="K1171" s="161"/>
      <c r="L1171" s="161"/>
      <c r="M1171" s="161"/>
      <c r="N1171" s="161"/>
      <c r="O1171" s="161"/>
      <c r="P1171" s="161"/>
      <c r="Q1171" s="161"/>
      <c r="R1171" s="161"/>
      <c r="S1171" s="161"/>
      <c r="T1171" s="161"/>
      <c r="U1171" s="161"/>
      <c r="V1171" s="161"/>
      <c r="W1171" s="161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 t="s">
        <v>374</v>
      </c>
      <c r="AH1171" s="151">
        <v>0</v>
      </c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1" x14ac:dyDescent="0.2">
      <c r="A1172" s="170">
        <v>255</v>
      </c>
      <c r="B1172" s="171" t="s">
        <v>1841</v>
      </c>
      <c r="C1172" s="180" t="s">
        <v>1842</v>
      </c>
      <c r="D1172" s="172" t="s">
        <v>498</v>
      </c>
      <c r="E1172" s="173">
        <v>4</v>
      </c>
      <c r="F1172" s="174"/>
      <c r="G1172" s="175">
        <f>ROUND(E1172*F1172,2)</f>
        <v>0</v>
      </c>
      <c r="H1172" s="174"/>
      <c r="I1172" s="175">
        <f>ROUND(E1172*H1172,2)</f>
        <v>0</v>
      </c>
      <c r="J1172" s="174"/>
      <c r="K1172" s="175">
        <f>ROUND(E1172*J1172,2)</f>
        <v>0</v>
      </c>
      <c r="L1172" s="175">
        <v>21</v>
      </c>
      <c r="M1172" s="175">
        <f>G1172*(1+L1172/100)</f>
        <v>0</v>
      </c>
      <c r="N1172" s="175">
        <v>0</v>
      </c>
      <c r="O1172" s="175">
        <f>ROUND(E1172*N1172,2)</f>
        <v>0</v>
      </c>
      <c r="P1172" s="175">
        <v>2.14E-3</v>
      </c>
      <c r="Q1172" s="175">
        <f>ROUND(E1172*P1172,2)</f>
        <v>0.01</v>
      </c>
      <c r="R1172" s="175" t="s">
        <v>563</v>
      </c>
      <c r="S1172" s="175" t="s">
        <v>279</v>
      </c>
      <c r="T1172" s="176" t="s">
        <v>279</v>
      </c>
      <c r="U1172" s="161">
        <v>5.5</v>
      </c>
      <c r="V1172" s="161">
        <f>ROUND(E1172*U1172,2)</f>
        <v>22</v>
      </c>
      <c r="W1172" s="161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 t="s">
        <v>364</v>
      </c>
      <c r="AH1172" s="151"/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1" x14ac:dyDescent="0.2">
      <c r="A1173" s="158"/>
      <c r="B1173" s="159"/>
      <c r="C1173" s="193" t="s">
        <v>1843</v>
      </c>
      <c r="D1173" s="184"/>
      <c r="E1173" s="185">
        <v>4</v>
      </c>
      <c r="F1173" s="161"/>
      <c r="G1173" s="161"/>
      <c r="H1173" s="161"/>
      <c r="I1173" s="161"/>
      <c r="J1173" s="161"/>
      <c r="K1173" s="161"/>
      <c r="L1173" s="161"/>
      <c r="M1173" s="161"/>
      <c r="N1173" s="161"/>
      <c r="O1173" s="161"/>
      <c r="P1173" s="161"/>
      <c r="Q1173" s="161"/>
      <c r="R1173" s="161"/>
      <c r="S1173" s="161"/>
      <c r="T1173" s="161"/>
      <c r="U1173" s="161"/>
      <c r="V1173" s="161"/>
      <c r="W1173" s="161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 t="s">
        <v>374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70">
        <v>256</v>
      </c>
      <c r="B1174" s="171" t="s">
        <v>1844</v>
      </c>
      <c r="C1174" s="180" t="s">
        <v>1845</v>
      </c>
      <c r="D1174" s="172" t="s">
        <v>498</v>
      </c>
      <c r="E1174" s="173">
        <v>6.25</v>
      </c>
      <c r="F1174" s="174"/>
      <c r="G1174" s="175">
        <f>ROUND(E1174*F1174,2)</f>
        <v>0</v>
      </c>
      <c r="H1174" s="174"/>
      <c r="I1174" s="175">
        <f>ROUND(E1174*H1174,2)</f>
        <v>0</v>
      </c>
      <c r="J1174" s="174"/>
      <c r="K1174" s="175">
        <f>ROUND(E1174*J1174,2)</f>
        <v>0</v>
      </c>
      <c r="L1174" s="175">
        <v>21</v>
      </c>
      <c r="M1174" s="175">
        <f>G1174*(1+L1174/100)</f>
        <v>0</v>
      </c>
      <c r="N1174" s="175">
        <v>0</v>
      </c>
      <c r="O1174" s="175">
        <f>ROUND(E1174*N1174,2)</f>
        <v>0</v>
      </c>
      <c r="P1174" s="175">
        <v>2.8700000000000002E-3</v>
      </c>
      <c r="Q1174" s="175">
        <f>ROUND(E1174*P1174,2)</f>
        <v>0.02</v>
      </c>
      <c r="R1174" s="175" t="s">
        <v>563</v>
      </c>
      <c r="S1174" s="175" t="s">
        <v>279</v>
      </c>
      <c r="T1174" s="176" t="s">
        <v>279</v>
      </c>
      <c r="U1174" s="161">
        <v>3.25</v>
      </c>
      <c r="V1174" s="161">
        <f>ROUND(E1174*U1174,2)</f>
        <v>20.309999999999999</v>
      </c>
      <c r="W1174" s="161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 t="s">
        <v>364</v>
      </c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1" x14ac:dyDescent="0.2">
      <c r="A1175" s="158"/>
      <c r="B1175" s="159"/>
      <c r="C1175" s="193" t="s">
        <v>1846</v>
      </c>
      <c r="D1175" s="184"/>
      <c r="E1175" s="185">
        <v>6.25</v>
      </c>
      <c r="F1175" s="161"/>
      <c r="G1175" s="161"/>
      <c r="H1175" s="161"/>
      <c r="I1175" s="161"/>
      <c r="J1175" s="161"/>
      <c r="K1175" s="161"/>
      <c r="L1175" s="161"/>
      <c r="M1175" s="161"/>
      <c r="N1175" s="161"/>
      <c r="O1175" s="161"/>
      <c r="P1175" s="161"/>
      <c r="Q1175" s="161"/>
      <c r="R1175" s="161"/>
      <c r="S1175" s="161"/>
      <c r="T1175" s="161"/>
      <c r="U1175" s="161"/>
      <c r="V1175" s="161"/>
      <c r="W1175" s="161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 t="s">
        <v>374</v>
      </c>
      <c r="AH1175" s="151">
        <v>0</v>
      </c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ht="33.75" outlineLevel="1" x14ac:dyDescent="0.2">
      <c r="A1176" s="170">
        <v>257</v>
      </c>
      <c r="B1176" s="171" t="s">
        <v>1847</v>
      </c>
      <c r="C1176" s="180" t="s">
        <v>1848</v>
      </c>
      <c r="D1176" s="172" t="s">
        <v>377</v>
      </c>
      <c r="E1176" s="173">
        <v>30</v>
      </c>
      <c r="F1176" s="174"/>
      <c r="G1176" s="175">
        <f>ROUND(E1176*F1176,2)</f>
        <v>0</v>
      </c>
      <c r="H1176" s="174"/>
      <c r="I1176" s="175">
        <f>ROUND(E1176*H1176,2)</f>
        <v>0</v>
      </c>
      <c r="J1176" s="174"/>
      <c r="K1176" s="175">
        <f>ROUND(E1176*J1176,2)</f>
        <v>0</v>
      </c>
      <c r="L1176" s="175">
        <v>21</v>
      </c>
      <c r="M1176" s="175">
        <f>G1176*(1+L1176/100)</f>
        <v>0</v>
      </c>
      <c r="N1176" s="175">
        <v>3.4000000000000002E-4</v>
      </c>
      <c r="O1176" s="175">
        <f>ROUND(E1176*N1176,2)</f>
        <v>0.01</v>
      </c>
      <c r="P1176" s="175">
        <v>0.13800000000000001</v>
      </c>
      <c r="Q1176" s="175">
        <f>ROUND(E1176*P1176,2)</f>
        <v>4.1399999999999997</v>
      </c>
      <c r="R1176" s="175" t="s">
        <v>563</v>
      </c>
      <c r="S1176" s="175" t="s">
        <v>279</v>
      </c>
      <c r="T1176" s="176" t="s">
        <v>279</v>
      </c>
      <c r="U1176" s="161">
        <v>0.81299999999999994</v>
      </c>
      <c r="V1176" s="161">
        <f>ROUND(E1176*U1176,2)</f>
        <v>24.39</v>
      </c>
      <c r="W1176" s="161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 t="s">
        <v>364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1" x14ac:dyDescent="0.2">
      <c r="A1177" s="158"/>
      <c r="B1177" s="159"/>
      <c r="C1177" s="257" t="s">
        <v>1849</v>
      </c>
      <c r="D1177" s="258"/>
      <c r="E1177" s="258"/>
      <c r="F1177" s="258"/>
      <c r="G1177" s="258"/>
      <c r="H1177" s="161"/>
      <c r="I1177" s="161"/>
      <c r="J1177" s="161"/>
      <c r="K1177" s="161"/>
      <c r="L1177" s="161"/>
      <c r="M1177" s="161"/>
      <c r="N1177" s="161"/>
      <c r="O1177" s="161"/>
      <c r="P1177" s="161"/>
      <c r="Q1177" s="161"/>
      <c r="R1177" s="161"/>
      <c r="S1177" s="161"/>
      <c r="T1177" s="161"/>
      <c r="U1177" s="161"/>
      <c r="V1177" s="161"/>
      <c r="W1177" s="161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 t="s">
        <v>372</v>
      </c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1" x14ac:dyDescent="0.2">
      <c r="A1178" s="158"/>
      <c r="B1178" s="159"/>
      <c r="C1178" s="246" t="s">
        <v>1850</v>
      </c>
      <c r="D1178" s="247"/>
      <c r="E1178" s="247"/>
      <c r="F1178" s="247"/>
      <c r="G1178" s="247"/>
      <c r="H1178" s="161"/>
      <c r="I1178" s="161"/>
      <c r="J1178" s="161"/>
      <c r="K1178" s="161"/>
      <c r="L1178" s="161"/>
      <c r="M1178" s="161"/>
      <c r="N1178" s="161"/>
      <c r="O1178" s="161"/>
      <c r="P1178" s="161"/>
      <c r="Q1178" s="161"/>
      <c r="R1178" s="161"/>
      <c r="S1178" s="161"/>
      <c r="T1178" s="161"/>
      <c r="U1178" s="161"/>
      <c r="V1178" s="161"/>
      <c r="W1178" s="161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 t="s">
        <v>283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ht="22.5" outlineLevel="1" x14ac:dyDescent="0.2">
      <c r="A1179" s="186">
        <v>258</v>
      </c>
      <c r="B1179" s="187" t="s">
        <v>1851</v>
      </c>
      <c r="C1179" s="194" t="s">
        <v>1852</v>
      </c>
      <c r="D1179" s="188" t="s">
        <v>498</v>
      </c>
      <c r="E1179" s="189">
        <v>49.3</v>
      </c>
      <c r="F1179" s="190"/>
      <c r="G1179" s="191">
        <f>ROUND(E1179*F1179,2)</f>
        <v>0</v>
      </c>
      <c r="H1179" s="190"/>
      <c r="I1179" s="191">
        <f>ROUND(E1179*H1179,2)</f>
        <v>0</v>
      </c>
      <c r="J1179" s="190"/>
      <c r="K1179" s="191">
        <f>ROUND(E1179*J1179,2)</f>
        <v>0</v>
      </c>
      <c r="L1179" s="191">
        <v>21</v>
      </c>
      <c r="M1179" s="191">
        <f>G1179*(1+L1179/100)</f>
        <v>0</v>
      </c>
      <c r="N1179" s="191">
        <v>0</v>
      </c>
      <c r="O1179" s="191">
        <f>ROUND(E1179*N1179,2)</f>
        <v>0</v>
      </c>
      <c r="P1179" s="191">
        <v>0</v>
      </c>
      <c r="Q1179" s="191">
        <f>ROUND(E1179*P1179,2)</f>
        <v>0</v>
      </c>
      <c r="R1179" s="191"/>
      <c r="S1179" s="191" t="s">
        <v>310</v>
      </c>
      <c r="T1179" s="192" t="s">
        <v>280</v>
      </c>
      <c r="U1179" s="161">
        <v>0</v>
      </c>
      <c r="V1179" s="161">
        <f>ROUND(E1179*U1179,2)</f>
        <v>0</v>
      </c>
      <c r="W1179" s="161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 t="s">
        <v>364</v>
      </c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1" x14ac:dyDescent="0.2">
      <c r="A1180" s="186">
        <v>259</v>
      </c>
      <c r="B1180" s="187" t="s">
        <v>1853</v>
      </c>
      <c r="C1180" s="194" t="s">
        <v>1854</v>
      </c>
      <c r="D1180" s="188" t="s">
        <v>498</v>
      </c>
      <c r="E1180" s="189">
        <v>33.4</v>
      </c>
      <c r="F1180" s="190"/>
      <c r="G1180" s="191">
        <f>ROUND(E1180*F1180,2)</f>
        <v>0</v>
      </c>
      <c r="H1180" s="190"/>
      <c r="I1180" s="191">
        <f>ROUND(E1180*H1180,2)</f>
        <v>0</v>
      </c>
      <c r="J1180" s="190"/>
      <c r="K1180" s="191">
        <f>ROUND(E1180*J1180,2)</f>
        <v>0</v>
      </c>
      <c r="L1180" s="191">
        <v>21</v>
      </c>
      <c r="M1180" s="191">
        <f>G1180*(1+L1180/100)</f>
        <v>0</v>
      </c>
      <c r="N1180" s="191">
        <v>0</v>
      </c>
      <c r="O1180" s="191">
        <f>ROUND(E1180*N1180,2)</f>
        <v>0</v>
      </c>
      <c r="P1180" s="191">
        <v>0</v>
      </c>
      <c r="Q1180" s="191">
        <f>ROUND(E1180*P1180,2)</f>
        <v>0</v>
      </c>
      <c r="R1180" s="191"/>
      <c r="S1180" s="191" t="s">
        <v>310</v>
      </c>
      <c r="T1180" s="192" t="s">
        <v>280</v>
      </c>
      <c r="U1180" s="161">
        <v>0</v>
      </c>
      <c r="V1180" s="161">
        <f>ROUND(E1180*U1180,2)</f>
        <v>0</v>
      </c>
      <c r="W1180" s="161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 t="s">
        <v>364</v>
      </c>
      <c r="AH1180" s="151"/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outlineLevel="1" x14ac:dyDescent="0.2">
      <c r="A1181" s="186">
        <v>260</v>
      </c>
      <c r="B1181" s="187" t="s">
        <v>1855</v>
      </c>
      <c r="C1181" s="194" t="s">
        <v>1856</v>
      </c>
      <c r="D1181" s="188" t="s">
        <v>498</v>
      </c>
      <c r="E1181" s="189">
        <v>33.4</v>
      </c>
      <c r="F1181" s="190"/>
      <c r="G1181" s="191">
        <f>ROUND(E1181*F1181,2)</f>
        <v>0</v>
      </c>
      <c r="H1181" s="190"/>
      <c r="I1181" s="191">
        <f>ROUND(E1181*H1181,2)</f>
        <v>0</v>
      </c>
      <c r="J1181" s="190"/>
      <c r="K1181" s="191">
        <f>ROUND(E1181*J1181,2)</f>
        <v>0</v>
      </c>
      <c r="L1181" s="191">
        <v>21</v>
      </c>
      <c r="M1181" s="191">
        <f>G1181*(1+L1181/100)</f>
        <v>0</v>
      </c>
      <c r="N1181" s="191">
        <v>0</v>
      </c>
      <c r="O1181" s="191">
        <f>ROUND(E1181*N1181,2)</f>
        <v>0</v>
      </c>
      <c r="P1181" s="191">
        <v>0</v>
      </c>
      <c r="Q1181" s="191">
        <f>ROUND(E1181*P1181,2)</f>
        <v>0</v>
      </c>
      <c r="R1181" s="191"/>
      <c r="S1181" s="191" t="s">
        <v>310</v>
      </c>
      <c r="T1181" s="192" t="s">
        <v>280</v>
      </c>
      <c r="U1181" s="161">
        <v>0</v>
      </c>
      <c r="V1181" s="161">
        <f>ROUND(E1181*U1181,2)</f>
        <v>0</v>
      </c>
      <c r="W1181" s="161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 t="s">
        <v>364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1" x14ac:dyDescent="0.2">
      <c r="A1182" s="170">
        <v>261</v>
      </c>
      <c r="B1182" s="171" t="s">
        <v>1857</v>
      </c>
      <c r="C1182" s="180" t="s">
        <v>1858</v>
      </c>
      <c r="D1182" s="172" t="s">
        <v>498</v>
      </c>
      <c r="E1182" s="173">
        <v>49.75</v>
      </c>
      <c r="F1182" s="174"/>
      <c r="G1182" s="175">
        <f>ROUND(E1182*F1182,2)</f>
        <v>0</v>
      </c>
      <c r="H1182" s="174"/>
      <c r="I1182" s="175">
        <f>ROUND(E1182*H1182,2)</f>
        <v>0</v>
      </c>
      <c r="J1182" s="174"/>
      <c r="K1182" s="175">
        <f>ROUND(E1182*J1182,2)</f>
        <v>0</v>
      </c>
      <c r="L1182" s="175">
        <v>21</v>
      </c>
      <c r="M1182" s="175">
        <f>G1182*(1+L1182/100)</f>
        <v>0</v>
      </c>
      <c r="N1182" s="175">
        <v>0</v>
      </c>
      <c r="O1182" s="175">
        <f>ROUND(E1182*N1182,2)</f>
        <v>0</v>
      </c>
      <c r="P1182" s="175">
        <v>0</v>
      </c>
      <c r="Q1182" s="175">
        <f>ROUND(E1182*P1182,2)</f>
        <v>0</v>
      </c>
      <c r="R1182" s="175"/>
      <c r="S1182" s="175" t="s">
        <v>310</v>
      </c>
      <c r="T1182" s="176" t="s">
        <v>280</v>
      </c>
      <c r="U1182" s="161">
        <v>0</v>
      </c>
      <c r="V1182" s="161">
        <f>ROUND(E1182*U1182,2)</f>
        <v>0</v>
      </c>
      <c r="W1182" s="161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 t="s">
        <v>364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1" x14ac:dyDescent="0.2">
      <c r="A1183" s="158"/>
      <c r="B1183" s="159"/>
      <c r="C1183" s="248" t="s">
        <v>1859</v>
      </c>
      <c r="D1183" s="249"/>
      <c r="E1183" s="249"/>
      <c r="F1183" s="249"/>
      <c r="G1183" s="249"/>
      <c r="H1183" s="161"/>
      <c r="I1183" s="161"/>
      <c r="J1183" s="161"/>
      <c r="K1183" s="161"/>
      <c r="L1183" s="161"/>
      <c r="M1183" s="161"/>
      <c r="N1183" s="161"/>
      <c r="O1183" s="161"/>
      <c r="P1183" s="161"/>
      <c r="Q1183" s="161"/>
      <c r="R1183" s="161"/>
      <c r="S1183" s="161"/>
      <c r="T1183" s="161"/>
      <c r="U1183" s="161"/>
      <c r="V1183" s="161"/>
      <c r="W1183" s="161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 t="s">
        <v>283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1" x14ac:dyDescent="0.2">
      <c r="A1184" s="158"/>
      <c r="B1184" s="159"/>
      <c r="C1184" s="246" t="s">
        <v>1860</v>
      </c>
      <c r="D1184" s="247"/>
      <c r="E1184" s="247"/>
      <c r="F1184" s="247"/>
      <c r="G1184" s="247"/>
      <c r="H1184" s="161"/>
      <c r="I1184" s="161"/>
      <c r="J1184" s="161"/>
      <c r="K1184" s="161"/>
      <c r="L1184" s="161"/>
      <c r="M1184" s="161"/>
      <c r="N1184" s="161"/>
      <c r="O1184" s="161"/>
      <c r="P1184" s="161"/>
      <c r="Q1184" s="161"/>
      <c r="R1184" s="161"/>
      <c r="S1184" s="161"/>
      <c r="T1184" s="161"/>
      <c r="U1184" s="161"/>
      <c r="V1184" s="161"/>
      <c r="W1184" s="161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 t="s">
        <v>283</v>
      </c>
      <c r="AH1184" s="151"/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1" x14ac:dyDescent="0.2">
      <c r="A1185" s="158"/>
      <c r="B1185" s="159"/>
      <c r="C1185" s="193" t="s">
        <v>1861</v>
      </c>
      <c r="D1185" s="184"/>
      <c r="E1185" s="185">
        <v>49.75</v>
      </c>
      <c r="F1185" s="161"/>
      <c r="G1185" s="161"/>
      <c r="H1185" s="161"/>
      <c r="I1185" s="161"/>
      <c r="J1185" s="161"/>
      <c r="K1185" s="161"/>
      <c r="L1185" s="161"/>
      <c r="M1185" s="161"/>
      <c r="N1185" s="161"/>
      <c r="O1185" s="161"/>
      <c r="P1185" s="161"/>
      <c r="Q1185" s="161"/>
      <c r="R1185" s="161"/>
      <c r="S1185" s="161"/>
      <c r="T1185" s="161"/>
      <c r="U1185" s="161"/>
      <c r="V1185" s="161"/>
      <c r="W1185" s="161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 t="s">
        <v>374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outlineLevel="1" x14ac:dyDescent="0.2">
      <c r="A1186" s="170">
        <v>262</v>
      </c>
      <c r="B1186" s="171" t="s">
        <v>1862</v>
      </c>
      <c r="C1186" s="180" t="s">
        <v>1863</v>
      </c>
      <c r="D1186" s="172" t="s">
        <v>363</v>
      </c>
      <c r="E1186" s="173">
        <v>16.905000000000001</v>
      </c>
      <c r="F1186" s="174"/>
      <c r="G1186" s="175">
        <f>ROUND(E1186*F1186,2)</f>
        <v>0</v>
      </c>
      <c r="H1186" s="174"/>
      <c r="I1186" s="175">
        <f>ROUND(E1186*H1186,2)</f>
        <v>0</v>
      </c>
      <c r="J1186" s="174"/>
      <c r="K1186" s="175">
        <f>ROUND(E1186*J1186,2)</f>
        <v>0</v>
      </c>
      <c r="L1186" s="175">
        <v>21</v>
      </c>
      <c r="M1186" s="175">
        <f>G1186*(1+L1186/100)</f>
        <v>0</v>
      </c>
      <c r="N1186" s="175">
        <v>0</v>
      </c>
      <c r="O1186" s="175">
        <f>ROUND(E1186*N1186,2)</f>
        <v>0</v>
      </c>
      <c r="P1186" s="175">
        <v>0</v>
      </c>
      <c r="Q1186" s="175">
        <f>ROUND(E1186*P1186,2)</f>
        <v>0</v>
      </c>
      <c r="R1186" s="175"/>
      <c r="S1186" s="175" t="s">
        <v>310</v>
      </c>
      <c r="T1186" s="176" t="s">
        <v>280</v>
      </c>
      <c r="U1186" s="161">
        <v>0</v>
      </c>
      <c r="V1186" s="161">
        <f>ROUND(E1186*U1186,2)</f>
        <v>0</v>
      </c>
      <c r="W1186" s="161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 t="s">
        <v>364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1" x14ac:dyDescent="0.2">
      <c r="A1187" s="158"/>
      <c r="B1187" s="159"/>
      <c r="C1187" s="248" t="s">
        <v>1864</v>
      </c>
      <c r="D1187" s="249"/>
      <c r="E1187" s="249"/>
      <c r="F1187" s="249"/>
      <c r="G1187" s="249"/>
      <c r="H1187" s="161"/>
      <c r="I1187" s="161"/>
      <c r="J1187" s="161"/>
      <c r="K1187" s="161"/>
      <c r="L1187" s="161"/>
      <c r="M1187" s="161"/>
      <c r="N1187" s="161"/>
      <c r="O1187" s="161"/>
      <c r="P1187" s="161"/>
      <c r="Q1187" s="161"/>
      <c r="R1187" s="161"/>
      <c r="S1187" s="161"/>
      <c r="T1187" s="161"/>
      <c r="U1187" s="161"/>
      <c r="V1187" s="161"/>
      <c r="W1187" s="161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 t="s">
        <v>283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1" x14ac:dyDescent="0.2">
      <c r="A1188" s="158"/>
      <c r="B1188" s="159"/>
      <c r="C1188" s="246" t="s">
        <v>1865</v>
      </c>
      <c r="D1188" s="247"/>
      <c r="E1188" s="247"/>
      <c r="F1188" s="247"/>
      <c r="G1188" s="247"/>
      <c r="H1188" s="161"/>
      <c r="I1188" s="161"/>
      <c r="J1188" s="161"/>
      <c r="K1188" s="161"/>
      <c r="L1188" s="161"/>
      <c r="M1188" s="161"/>
      <c r="N1188" s="161"/>
      <c r="O1188" s="161"/>
      <c r="P1188" s="161"/>
      <c r="Q1188" s="161"/>
      <c r="R1188" s="161"/>
      <c r="S1188" s="161"/>
      <c r="T1188" s="161"/>
      <c r="U1188" s="161"/>
      <c r="V1188" s="161"/>
      <c r="W1188" s="161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 t="s">
        <v>283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1" x14ac:dyDescent="0.2">
      <c r="A1189" s="158"/>
      <c r="B1189" s="159"/>
      <c r="C1189" s="193" t="s">
        <v>1866</v>
      </c>
      <c r="D1189" s="184"/>
      <c r="E1189" s="185">
        <v>16.905000000000001</v>
      </c>
      <c r="F1189" s="161"/>
      <c r="G1189" s="161"/>
      <c r="H1189" s="161"/>
      <c r="I1189" s="161"/>
      <c r="J1189" s="161"/>
      <c r="K1189" s="161"/>
      <c r="L1189" s="161"/>
      <c r="M1189" s="161"/>
      <c r="N1189" s="161"/>
      <c r="O1189" s="161"/>
      <c r="P1189" s="161"/>
      <c r="Q1189" s="161"/>
      <c r="R1189" s="161"/>
      <c r="S1189" s="161"/>
      <c r="T1189" s="161"/>
      <c r="U1189" s="161"/>
      <c r="V1189" s="161"/>
      <c r="W1189" s="161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 t="s">
        <v>374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1" x14ac:dyDescent="0.2">
      <c r="A1190" s="170">
        <v>263</v>
      </c>
      <c r="B1190" s="171" t="s">
        <v>1867</v>
      </c>
      <c r="C1190" s="180" t="s">
        <v>1868</v>
      </c>
      <c r="D1190" s="172" t="s">
        <v>498</v>
      </c>
      <c r="E1190" s="173">
        <v>85.1</v>
      </c>
      <c r="F1190" s="174"/>
      <c r="G1190" s="175">
        <f>ROUND(E1190*F1190,2)</f>
        <v>0</v>
      </c>
      <c r="H1190" s="174"/>
      <c r="I1190" s="175">
        <f>ROUND(E1190*H1190,2)</f>
        <v>0</v>
      </c>
      <c r="J1190" s="174"/>
      <c r="K1190" s="175">
        <f>ROUND(E1190*J1190,2)</f>
        <v>0</v>
      </c>
      <c r="L1190" s="175">
        <v>21</v>
      </c>
      <c r="M1190" s="175">
        <f>G1190*(1+L1190/100)</f>
        <v>0</v>
      </c>
      <c r="N1190" s="175">
        <v>0</v>
      </c>
      <c r="O1190" s="175">
        <f>ROUND(E1190*N1190,2)</f>
        <v>0</v>
      </c>
      <c r="P1190" s="175">
        <v>0</v>
      </c>
      <c r="Q1190" s="175">
        <f>ROUND(E1190*P1190,2)</f>
        <v>0</v>
      </c>
      <c r="R1190" s="175"/>
      <c r="S1190" s="175" t="s">
        <v>310</v>
      </c>
      <c r="T1190" s="176" t="s">
        <v>280</v>
      </c>
      <c r="U1190" s="161">
        <v>0</v>
      </c>
      <c r="V1190" s="161">
        <f>ROUND(E1190*U1190,2)</f>
        <v>0</v>
      </c>
      <c r="W1190" s="161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 t="s">
        <v>364</v>
      </c>
      <c r="AH1190" s="151"/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outlineLevel="1" x14ac:dyDescent="0.2">
      <c r="A1191" s="158"/>
      <c r="B1191" s="159"/>
      <c r="C1191" s="248" t="s">
        <v>1869</v>
      </c>
      <c r="D1191" s="249"/>
      <c r="E1191" s="249"/>
      <c r="F1191" s="249"/>
      <c r="G1191" s="249"/>
      <c r="H1191" s="161"/>
      <c r="I1191" s="161"/>
      <c r="J1191" s="161"/>
      <c r="K1191" s="161"/>
      <c r="L1191" s="161"/>
      <c r="M1191" s="161"/>
      <c r="N1191" s="161"/>
      <c r="O1191" s="161"/>
      <c r="P1191" s="161"/>
      <c r="Q1191" s="161"/>
      <c r="R1191" s="161"/>
      <c r="S1191" s="161"/>
      <c r="T1191" s="161"/>
      <c r="U1191" s="161"/>
      <c r="V1191" s="161"/>
      <c r="W1191" s="161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 t="s">
        <v>283</v>
      </c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1" x14ac:dyDescent="0.2">
      <c r="A1192" s="158"/>
      <c r="B1192" s="159"/>
      <c r="C1192" s="193" t="s">
        <v>1870</v>
      </c>
      <c r="D1192" s="184"/>
      <c r="E1192" s="185">
        <v>85.1</v>
      </c>
      <c r="F1192" s="161"/>
      <c r="G1192" s="161"/>
      <c r="H1192" s="161"/>
      <c r="I1192" s="161"/>
      <c r="J1192" s="161"/>
      <c r="K1192" s="161"/>
      <c r="L1192" s="161"/>
      <c r="M1192" s="161"/>
      <c r="N1192" s="161"/>
      <c r="O1192" s="161"/>
      <c r="P1192" s="161"/>
      <c r="Q1192" s="161"/>
      <c r="R1192" s="161"/>
      <c r="S1192" s="161"/>
      <c r="T1192" s="161"/>
      <c r="U1192" s="161"/>
      <c r="V1192" s="161"/>
      <c r="W1192" s="161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 t="s">
        <v>374</v>
      </c>
      <c r="AH1192" s="151">
        <v>0</v>
      </c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1" x14ac:dyDescent="0.2">
      <c r="A1193" s="170">
        <v>264</v>
      </c>
      <c r="B1193" s="171" t="s">
        <v>1871</v>
      </c>
      <c r="C1193" s="180" t="s">
        <v>1872</v>
      </c>
      <c r="D1193" s="172" t="s">
        <v>498</v>
      </c>
      <c r="E1193" s="173">
        <v>17.100000000000001</v>
      </c>
      <c r="F1193" s="174"/>
      <c r="G1193" s="175">
        <f>ROUND(E1193*F1193,2)</f>
        <v>0</v>
      </c>
      <c r="H1193" s="174"/>
      <c r="I1193" s="175">
        <f>ROUND(E1193*H1193,2)</f>
        <v>0</v>
      </c>
      <c r="J1193" s="174"/>
      <c r="K1193" s="175">
        <f>ROUND(E1193*J1193,2)</f>
        <v>0</v>
      </c>
      <c r="L1193" s="175">
        <v>21</v>
      </c>
      <c r="M1193" s="175">
        <f>G1193*(1+L1193/100)</f>
        <v>0</v>
      </c>
      <c r="N1193" s="175">
        <v>0</v>
      </c>
      <c r="O1193" s="175">
        <f>ROUND(E1193*N1193,2)</f>
        <v>0</v>
      </c>
      <c r="P1193" s="175">
        <v>0</v>
      </c>
      <c r="Q1193" s="175">
        <f>ROUND(E1193*P1193,2)</f>
        <v>0</v>
      </c>
      <c r="R1193" s="175"/>
      <c r="S1193" s="175" t="s">
        <v>310</v>
      </c>
      <c r="T1193" s="176" t="s">
        <v>280</v>
      </c>
      <c r="U1193" s="161">
        <v>0</v>
      </c>
      <c r="V1193" s="161">
        <f>ROUND(E1193*U1193,2)</f>
        <v>0</v>
      </c>
      <c r="W1193" s="161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 t="s">
        <v>364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1" x14ac:dyDescent="0.2">
      <c r="A1194" s="158"/>
      <c r="B1194" s="159"/>
      <c r="C1194" s="248" t="s">
        <v>1873</v>
      </c>
      <c r="D1194" s="249"/>
      <c r="E1194" s="249"/>
      <c r="F1194" s="249"/>
      <c r="G1194" s="249"/>
      <c r="H1194" s="161"/>
      <c r="I1194" s="161"/>
      <c r="J1194" s="161"/>
      <c r="K1194" s="161"/>
      <c r="L1194" s="161"/>
      <c r="M1194" s="161"/>
      <c r="N1194" s="161"/>
      <c r="O1194" s="161"/>
      <c r="P1194" s="161"/>
      <c r="Q1194" s="161"/>
      <c r="R1194" s="161"/>
      <c r="S1194" s="161"/>
      <c r="T1194" s="161"/>
      <c r="U1194" s="161"/>
      <c r="V1194" s="161"/>
      <c r="W1194" s="161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 t="s">
        <v>283</v>
      </c>
      <c r="AH1194" s="151"/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1" x14ac:dyDescent="0.2">
      <c r="A1195" s="158"/>
      <c r="B1195" s="159"/>
      <c r="C1195" s="193" t="s">
        <v>1874</v>
      </c>
      <c r="D1195" s="184"/>
      <c r="E1195" s="185">
        <v>17.100000000000001</v>
      </c>
      <c r="F1195" s="161"/>
      <c r="G1195" s="161"/>
      <c r="H1195" s="161"/>
      <c r="I1195" s="161"/>
      <c r="J1195" s="161"/>
      <c r="K1195" s="161"/>
      <c r="L1195" s="161"/>
      <c r="M1195" s="161"/>
      <c r="N1195" s="161"/>
      <c r="O1195" s="161"/>
      <c r="P1195" s="161"/>
      <c r="Q1195" s="161"/>
      <c r="R1195" s="161"/>
      <c r="S1195" s="161"/>
      <c r="T1195" s="161"/>
      <c r="U1195" s="161"/>
      <c r="V1195" s="161"/>
      <c r="W1195" s="161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 t="s">
        <v>374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outlineLevel="1" x14ac:dyDescent="0.2">
      <c r="A1196" s="170">
        <v>265</v>
      </c>
      <c r="B1196" s="171" t="s">
        <v>1875</v>
      </c>
      <c r="C1196" s="180" t="s">
        <v>1876</v>
      </c>
      <c r="D1196" s="172" t="s">
        <v>498</v>
      </c>
      <c r="E1196" s="173">
        <v>6.8</v>
      </c>
      <c r="F1196" s="174"/>
      <c r="G1196" s="175">
        <f>ROUND(E1196*F1196,2)</f>
        <v>0</v>
      </c>
      <c r="H1196" s="174"/>
      <c r="I1196" s="175">
        <f>ROUND(E1196*H1196,2)</f>
        <v>0</v>
      </c>
      <c r="J1196" s="174"/>
      <c r="K1196" s="175">
        <f>ROUND(E1196*J1196,2)</f>
        <v>0</v>
      </c>
      <c r="L1196" s="175">
        <v>21</v>
      </c>
      <c r="M1196" s="175">
        <f>G1196*(1+L1196/100)</f>
        <v>0</v>
      </c>
      <c r="N1196" s="175">
        <v>0</v>
      </c>
      <c r="O1196" s="175">
        <f>ROUND(E1196*N1196,2)</f>
        <v>0</v>
      </c>
      <c r="P1196" s="175">
        <v>0</v>
      </c>
      <c r="Q1196" s="175">
        <f>ROUND(E1196*P1196,2)</f>
        <v>0</v>
      </c>
      <c r="R1196" s="175"/>
      <c r="S1196" s="175" t="s">
        <v>310</v>
      </c>
      <c r="T1196" s="176" t="s">
        <v>280</v>
      </c>
      <c r="U1196" s="161">
        <v>0</v>
      </c>
      <c r="V1196" s="161">
        <f>ROUND(E1196*U1196,2)</f>
        <v>0</v>
      </c>
      <c r="W1196" s="161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 t="s">
        <v>364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1" x14ac:dyDescent="0.2">
      <c r="A1197" s="158"/>
      <c r="B1197" s="159"/>
      <c r="C1197" s="248" t="s">
        <v>1877</v>
      </c>
      <c r="D1197" s="249"/>
      <c r="E1197" s="249"/>
      <c r="F1197" s="249"/>
      <c r="G1197" s="249"/>
      <c r="H1197" s="161"/>
      <c r="I1197" s="161"/>
      <c r="J1197" s="161"/>
      <c r="K1197" s="161"/>
      <c r="L1197" s="161"/>
      <c r="M1197" s="161"/>
      <c r="N1197" s="161"/>
      <c r="O1197" s="161"/>
      <c r="P1197" s="161"/>
      <c r="Q1197" s="161"/>
      <c r="R1197" s="161"/>
      <c r="S1197" s="161"/>
      <c r="T1197" s="161"/>
      <c r="U1197" s="161"/>
      <c r="V1197" s="161"/>
      <c r="W1197" s="161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 t="s">
        <v>283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1" x14ac:dyDescent="0.2">
      <c r="A1198" s="158"/>
      <c r="B1198" s="159"/>
      <c r="C1198" s="246" t="s">
        <v>1878</v>
      </c>
      <c r="D1198" s="247"/>
      <c r="E1198" s="247"/>
      <c r="F1198" s="247"/>
      <c r="G1198" s="247"/>
      <c r="H1198" s="161"/>
      <c r="I1198" s="161"/>
      <c r="J1198" s="161"/>
      <c r="K1198" s="161"/>
      <c r="L1198" s="161"/>
      <c r="M1198" s="161"/>
      <c r="N1198" s="161"/>
      <c r="O1198" s="161"/>
      <c r="P1198" s="161"/>
      <c r="Q1198" s="161"/>
      <c r="R1198" s="161"/>
      <c r="S1198" s="161"/>
      <c r="T1198" s="161"/>
      <c r="U1198" s="161"/>
      <c r="V1198" s="161"/>
      <c r="W1198" s="161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 t="s">
        <v>283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1" x14ac:dyDescent="0.2">
      <c r="A1199" s="158"/>
      <c r="B1199" s="159"/>
      <c r="C1199" s="193" t="s">
        <v>1879</v>
      </c>
      <c r="D1199" s="184"/>
      <c r="E1199" s="185">
        <v>6.8</v>
      </c>
      <c r="F1199" s="161"/>
      <c r="G1199" s="161"/>
      <c r="H1199" s="161"/>
      <c r="I1199" s="161"/>
      <c r="J1199" s="161"/>
      <c r="K1199" s="161"/>
      <c r="L1199" s="161"/>
      <c r="M1199" s="161"/>
      <c r="N1199" s="161"/>
      <c r="O1199" s="161"/>
      <c r="P1199" s="161"/>
      <c r="Q1199" s="161"/>
      <c r="R1199" s="161"/>
      <c r="S1199" s="161"/>
      <c r="T1199" s="161"/>
      <c r="U1199" s="161"/>
      <c r="V1199" s="161"/>
      <c r="W1199" s="161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 t="s">
        <v>374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ht="22.5" outlineLevel="1" x14ac:dyDescent="0.2">
      <c r="A1200" s="170">
        <v>266</v>
      </c>
      <c r="B1200" s="171" t="s">
        <v>1880</v>
      </c>
      <c r="C1200" s="180" t="s">
        <v>1881</v>
      </c>
      <c r="D1200" s="172" t="s">
        <v>498</v>
      </c>
      <c r="E1200" s="173">
        <v>17.100000000000001</v>
      </c>
      <c r="F1200" s="174"/>
      <c r="G1200" s="175">
        <f>ROUND(E1200*F1200,2)</f>
        <v>0</v>
      </c>
      <c r="H1200" s="174"/>
      <c r="I1200" s="175">
        <f>ROUND(E1200*H1200,2)</f>
        <v>0</v>
      </c>
      <c r="J1200" s="174"/>
      <c r="K1200" s="175">
        <f>ROUND(E1200*J1200,2)</f>
        <v>0</v>
      </c>
      <c r="L1200" s="175">
        <v>21</v>
      </c>
      <c r="M1200" s="175">
        <f>G1200*(1+L1200/100)</f>
        <v>0</v>
      </c>
      <c r="N1200" s="175">
        <v>0</v>
      </c>
      <c r="O1200" s="175">
        <f>ROUND(E1200*N1200,2)</f>
        <v>0</v>
      </c>
      <c r="P1200" s="175">
        <v>0</v>
      </c>
      <c r="Q1200" s="175">
        <f>ROUND(E1200*P1200,2)</f>
        <v>0</v>
      </c>
      <c r="R1200" s="175"/>
      <c r="S1200" s="175" t="s">
        <v>310</v>
      </c>
      <c r="T1200" s="176" t="s">
        <v>280</v>
      </c>
      <c r="U1200" s="161">
        <v>0</v>
      </c>
      <c r="V1200" s="161">
        <f>ROUND(E1200*U1200,2)</f>
        <v>0</v>
      </c>
      <c r="W1200" s="161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 t="s">
        <v>364</v>
      </c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outlineLevel="1" x14ac:dyDescent="0.2">
      <c r="A1201" s="158"/>
      <c r="B1201" s="159"/>
      <c r="C1201" s="248" t="s">
        <v>1882</v>
      </c>
      <c r="D1201" s="249"/>
      <c r="E1201" s="249"/>
      <c r="F1201" s="249"/>
      <c r="G1201" s="249"/>
      <c r="H1201" s="161"/>
      <c r="I1201" s="161"/>
      <c r="J1201" s="161"/>
      <c r="K1201" s="161"/>
      <c r="L1201" s="161"/>
      <c r="M1201" s="161"/>
      <c r="N1201" s="161"/>
      <c r="O1201" s="161"/>
      <c r="P1201" s="161"/>
      <c r="Q1201" s="161"/>
      <c r="R1201" s="161"/>
      <c r="S1201" s="161"/>
      <c r="T1201" s="161"/>
      <c r="U1201" s="161"/>
      <c r="V1201" s="161"/>
      <c r="W1201" s="161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 t="s">
        <v>283</v>
      </c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1" x14ac:dyDescent="0.2">
      <c r="A1202" s="158"/>
      <c r="B1202" s="159"/>
      <c r="C1202" s="193" t="s">
        <v>1874</v>
      </c>
      <c r="D1202" s="184"/>
      <c r="E1202" s="185">
        <v>17.100000000000001</v>
      </c>
      <c r="F1202" s="161"/>
      <c r="G1202" s="161"/>
      <c r="H1202" s="161"/>
      <c r="I1202" s="161"/>
      <c r="J1202" s="161"/>
      <c r="K1202" s="161"/>
      <c r="L1202" s="161"/>
      <c r="M1202" s="161"/>
      <c r="N1202" s="161"/>
      <c r="O1202" s="161"/>
      <c r="P1202" s="161"/>
      <c r="Q1202" s="161"/>
      <c r="R1202" s="161"/>
      <c r="S1202" s="161"/>
      <c r="T1202" s="161"/>
      <c r="U1202" s="161"/>
      <c r="V1202" s="161"/>
      <c r="W1202" s="161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 t="s">
        <v>374</v>
      </c>
      <c r="AH1202" s="151">
        <v>0</v>
      </c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1" x14ac:dyDescent="0.2">
      <c r="A1203" s="170">
        <v>267</v>
      </c>
      <c r="B1203" s="171" t="s">
        <v>1883</v>
      </c>
      <c r="C1203" s="180" t="s">
        <v>1884</v>
      </c>
      <c r="D1203" s="172" t="s">
        <v>462</v>
      </c>
      <c r="E1203" s="173">
        <v>6</v>
      </c>
      <c r="F1203" s="174"/>
      <c r="G1203" s="175">
        <f>ROUND(E1203*F1203,2)</f>
        <v>0</v>
      </c>
      <c r="H1203" s="174"/>
      <c r="I1203" s="175">
        <f>ROUND(E1203*H1203,2)</f>
        <v>0</v>
      </c>
      <c r="J1203" s="174"/>
      <c r="K1203" s="175">
        <f>ROUND(E1203*J1203,2)</f>
        <v>0</v>
      </c>
      <c r="L1203" s="175">
        <v>21</v>
      </c>
      <c r="M1203" s="175">
        <f>G1203*(1+L1203/100)</f>
        <v>0</v>
      </c>
      <c r="N1203" s="175">
        <v>0</v>
      </c>
      <c r="O1203" s="175">
        <f>ROUND(E1203*N1203,2)</f>
        <v>0</v>
      </c>
      <c r="P1203" s="175">
        <v>0</v>
      </c>
      <c r="Q1203" s="175">
        <f>ROUND(E1203*P1203,2)</f>
        <v>0</v>
      </c>
      <c r="R1203" s="175"/>
      <c r="S1203" s="175" t="s">
        <v>310</v>
      </c>
      <c r="T1203" s="176" t="s">
        <v>280</v>
      </c>
      <c r="U1203" s="161">
        <v>0</v>
      </c>
      <c r="V1203" s="161">
        <f>ROUND(E1203*U1203,2)</f>
        <v>0</v>
      </c>
      <c r="W1203" s="161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 t="s">
        <v>364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1" x14ac:dyDescent="0.2">
      <c r="A1204" s="158"/>
      <c r="B1204" s="159"/>
      <c r="C1204" s="248" t="s">
        <v>1885</v>
      </c>
      <c r="D1204" s="249"/>
      <c r="E1204" s="249"/>
      <c r="F1204" s="249"/>
      <c r="G1204" s="249"/>
      <c r="H1204" s="161"/>
      <c r="I1204" s="161"/>
      <c r="J1204" s="161"/>
      <c r="K1204" s="161"/>
      <c r="L1204" s="161"/>
      <c r="M1204" s="161"/>
      <c r="N1204" s="161"/>
      <c r="O1204" s="161"/>
      <c r="P1204" s="161"/>
      <c r="Q1204" s="161"/>
      <c r="R1204" s="161"/>
      <c r="S1204" s="161"/>
      <c r="T1204" s="161"/>
      <c r="U1204" s="161"/>
      <c r="V1204" s="161"/>
      <c r="W1204" s="161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 t="s">
        <v>283</v>
      </c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ht="22.5" outlineLevel="1" x14ac:dyDescent="0.2">
      <c r="A1205" s="170">
        <v>268</v>
      </c>
      <c r="B1205" s="171" t="s">
        <v>1886</v>
      </c>
      <c r="C1205" s="180" t="s">
        <v>1887</v>
      </c>
      <c r="D1205" s="172" t="s">
        <v>363</v>
      </c>
      <c r="E1205" s="173">
        <v>249.55</v>
      </c>
      <c r="F1205" s="174"/>
      <c r="G1205" s="175">
        <f>ROUND(E1205*F1205,2)</f>
        <v>0</v>
      </c>
      <c r="H1205" s="174"/>
      <c r="I1205" s="175">
        <f>ROUND(E1205*H1205,2)</f>
        <v>0</v>
      </c>
      <c r="J1205" s="174"/>
      <c r="K1205" s="175">
        <f>ROUND(E1205*J1205,2)</f>
        <v>0</v>
      </c>
      <c r="L1205" s="175">
        <v>21</v>
      </c>
      <c r="M1205" s="175">
        <f>G1205*(1+L1205/100)</f>
        <v>0</v>
      </c>
      <c r="N1205" s="175">
        <v>0</v>
      </c>
      <c r="O1205" s="175">
        <f>ROUND(E1205*N1205,2)</f>
        <v>0</v>
      </c>
      <c r="P1205" s="175">
        <v>0</v>
      </c>
      <c r="Q1205" s="175">
        <f>ROUND(E1205*P1205,2)</f>
        <v>0</v>
      </c>
      <c r="R1205" s="175"/>
      <c r="S1205" s="175" t="s">
        <v>310</v>
      </c>
      <c r="T1205" s="176" t="s">
        <v>280</v>
      </c>
      <c r="U1205" s="161">
        <v>0</v>
      </c>
      <c r="V1205" s="161">
        <f>ROUND(E1205*U1205,2)</f>
        <v>0</v>
      </c>
      <c r="W1205" s="161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 t="s">
        <v>364</v>
      </c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1" x14ac:dyDescent="0.2">
      <c r="A1206" s="158"/>
      <c r="B1206" s="159"/>
      <c r="C1206" s="193" t="s">
        <v>1888</v>
      </c>
      <c r="D1206" s="184"/>
      <c r="E1206" s="185">
        <v>217</v>
      </c>
      <c r="F1206" s="161"/>
      <c r="G1206" s="161"/>
      <c r="H1206" s="161"/>
      <c r="I1206" s="161"/>
      <c r="J1206" s="161"/>
      <c r="K1206" s="161"/>
      <c r="L1206" s="161"/>
      <c r="M1206" s="161"/>
      <c r="N1206" s="161"/>
      <c r="O1206" s="161"/>
      <c r="P1206" s="161"/>
      <c r="Q1206" s="161"/>
      <c r="R1206" s="161"/>
      <c r="S1206" s="161"/>
      <c r="T1206" s="161"/>
      <c r="U1206" s="161"/>
      <c r="V1206" s="161"/>
      <c r="W1206" s="161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 t="s">
        <v>374</v>
      </c>
      <c r="AH1206" s="151">
        <v>0</v>
      </c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1" x14ac:dyDescent="0.2">
      <c r="A1207" s="158"/>
      <c r="B1207" s="159"/>
      <c r="C1207" s="193" t="s">
        <v>1889</v>
      </c>
      <c r="D1207" s="184"/>
      <c r="E1207" s="185">
        <v>32.549999999999997</v>
      </c>
      <c r="F1207" s="161"/>
      <c r="G1207" s="161"/>
      <c r="H1207" s="161"/>
      <c r="I1207" s="161"/>
      <c r="J1207" s="161"/>
      <c r="K1207" s="161"/>
      <c r="L1207" s="161"/>
      <c r="M1207" s="161"/>
      <c r="N1207" s="161"/>
      <c r="O1207" s="161"/>
      <c r="P1207" s="161"/>
      <c r="Q1207" s="161"/>
      <c r="R1207" s="161"/>
      <c r="S1207" s="161"/>
      <c r="T1207" s="161"/>
      <c r="U1207" s="161"/>
      <c r="V1207" s="161"/>
      <c r="W1207" s="161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 t="s">
        <v>374</v>
      </c>
      <c r="AH1207" s="151">
        <v>0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ht="22.5" outlineLevel="1" x14ac:dyDescent="0.2">
      <c r="A1208" s="170">
        <v>269</v>
      </c>
      <c r="B1208" s="171" t="s">
        <v>1890</v>
      </c>
      <c r="C1208" s="180" t="s">
        <v>1891</v>
      </c>
      <c r="D1208" s="172" t="s">
        <v>363</v>
      </c>
      <c r="E1208" s="173">
        <v>35.200000000000003</v>
      </c>
      <c r="F1208" s="174"/>
      <c r="G1208" s="175">
        <f>ROUND(E1208*F1208,2)</f>
        <v>0</v>
      </c>
      <c r="H1208" s="174"/>
      <c r="I1208" s="175">
        <f>ROUND(E1208*H1208,2)</f>
        <v>0</v>
      </c>
      <c r="J1208" s="174"/>
      <c r="K1208" s="175">
        <f>ROUND(E1208*J1208,2)</f>
        <v>0</v>
      </c>
      <c r="L1208" s="175">
        <v>21</v>
      </c>
      <c r="M1208" s="175">
        <f>G1208*(1+L1208/100)</f>
        <v>0</v>
      </c>
      <c r="N1208" s="175">
        <v>0</v>
      </c>
      <c r="O1208" s="175">
        <f>ROUND(E1208*N1208,2)</f>
        <v>0</v>
      </c>
      <c r="P1208" s="175">
        <v>0</v>
      </c>
      <c r="Q1208" s="175">
        <f>ROUND(E1208*P1208,2)</f>
        <v>0</v>
      </c>
      <c r="R1208" s="175"/>
      <c r="S1208" s="175" t="s">
        <v>310</v>
      </c>
      <c r="T1208" s="176" t="s">
        <v>280</v>
      </c>
      <c r="U1208" s="161">
        <v>0</v>
      </c>
      <c r="V1208" s="161">
        <f>ROUND(E1208*U1208,2)</f>
        <v>0</v>
      </c>
      <c r="W1208" s="161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 t="s">
        <v>364</v>
      </c>
      <c r="AH1208" s="151"/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outlineLevel="1" x14ac:dyDescent="0.2">
      <c r="A1209" s="158"/>
      <c r="B1209" s="159"/>
      <c r="C1209" s="193" t="s">
        <v>1892</v>
      </c>
      <c r="D1209" s="184"/>
      <c r="E1209" s="185">
        <v>35.200000000000003</v>
      </c>
      <c r="F1209" s="161"/>
      <c r="G1209" s="161"/>
      <c r="H1209" s="161"/>
      <c r="I1209" s="161"/>
      <c r="J1209" s="161"/>
      <c r="K1209" s="161"/>
      <c r="L1209" s="161"/>
      <c r="M1209" s="161"/>
      <c r="N1209" s="161"/>
      <c r="O1209" s="161"/>
      <c r="P1209" s="161"/>
      <c r="Q1209" s="161"/>
      <c r="R1209" s="161"/>
      <c r="S1209" s="161"/>
      <c r="T1209" s="161"/>
      <c r="U1209" s="161"/>
      <c r="V1209" s="161"/>
      <c r="W1209" s="161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 t="s">
        <v>374</v>
      </c>
      <c r="AH1209" s="151">
        <v>0</v>
      </c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1" x14ac:dyDescent="0.2">
      <c r="A1210" s="186">
        <v>270</v>
      </c>
      <c r="B1210" s="187" t="s">
        <v>1893</v>
      </c>
      <c r="C1210" s="194" t="s">
        <v>1894</v>
      </c>
      <c r="D1210" s="188" t="s">
        <v>1093</v>
      </c>
      <c r="E1210" s="189">
        <v>190</v>
      </c>
      <c r="F1210" s="190"/>
      <c r="G1210" s="191">
        <f t="shared" ref="G1210:G1226" si="7">ROUND(E1210*F1210,2)</f>
        <v>0</v>
      </c>
      <c r="H1210" s="190"/>
      <c r="I1210" s="191">
        <f t="shared" ref="I1210:I1226" si="8">ROUND(E1210*H1210,2)</f>
        <v>0</v>
      </c>
      <c r="J1210" s="190"/>
      <c r="K1210" s="191">
        <f t="shared" ref="K1210:K1226" si="9">ROUND(E1210*J1210,2)</f>
        <v>0</v>
      </c>
      <c r="L1210" s="191">
        <v>21</v>
      </c>
      <c r="M1210" s="191">
        <f t="shared" ref="M1210:M1226" si="10">G1210*(1+L1210/100)</f>
        <v>0</v>
      </c>
      <c r="N1210" s="191">
        <v>0</v>
      </c>
      <c r="O1210" s="191">
        <f t="shared" ref="O1210:O1226" si="11">ROUND(E1210*N1210,2)</f>
        <v>0</v>
      </c>
      <c r="P1210" s="191">
        <v>0</v>
      </c>
      <c r="Q1210" s="191">
        <f t="shared" ref="Q1210:Q1226" si="12">ROUND(E1210*P1210,2)</f>
        <v>0</v>
      </c>
      <c r="R1210" s="191"/>
      <c r="S1210" s="191" t="s">
        <v>310</v>
      </c>
      <c r="T1210" s="192" t="s">
        <v>280</v>
      </c>
      <c r="U1210" s="161">
        <v>0</v>
      </c>
      <c r="V1210" s="161">
        <f t="shared" ref="V1210:V1226" si="13">ROUND(E1210*U1210,2)</f>
        <v>0</v>
      </c>
      <c r="W1210" s="161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 t="s">
        <v>364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1" x14ac:dyDescent="0.2">
      <c r="A1211" s="186">
        <v>271</v>
      </c>
      <c r="B1211" s="187" t="s">
        <v>1895</v>
      </c>
      <c r="C1211" s="194" t="s">
        <v>1896</v>
      </c>
      <c r="D1211" s="188" t="s">
        <v>1093</v>
      </c>
      <c r="E1211" s="189">
        <v>83</v>
      </c>
      <c r="F1211" s="190"/>
      <c r="G1211" s="191">
        <f t="shared" si="7"/>
        <v>0</v>
      </c>
      <c r="H1211" s="190"/>
      <c r="I1211" s="191">
        <f t="shared" si="8"/>
        <v>0</v>
      </c>
      <c r="J1211" s="190"/>
      <c r="K1211" s="191">
        <f t="shared" si="9"/>
        <v>0</v>
      </c>
      <c r="L1211" s="191">
        <v>21</v>
      </c>
      <c r="M1211" s="191">
        <f t="shared" si="10"/>
        <v>0</v>
      </c>
      <c r="N1211" s="191">
        <v>0</v>
      </c>
      <c r="O1211" s="191">
        <f t="shared" si="11"/>
        <v>0</v>
      </c>
      <c r="P1211" s="191">
        <v>0</v>
      </c>
      <c r="Q1211" s="191">
        <f t="shared" si="12"/>
        <v>0</v>
      </c>
      <c r="R1211" s="191"/>
      <c r="S1211" s="191" t="s">
        <v>310</v>
      </c>
      <c r="T1211" s="192" t="s">
        <v>280</v>
      </c>
      <c r="U1211" s="161">
        <v>0</v>
      </c>
      <c r="V1211" s="161">
        <f t="shared" si="13"/>
        <v>0</v>
      </c>
      <c r="W1211" s="161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 t="s">
        <v>364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1" x14ac:dyDescent="0.2">
      <c r="A1212" s="186">
        <v>272</v>
      </c>
      <c r="B1212" s="187" t="s">
        <v>1897</v>
      </c>
      <c r="C1212" s="194" t="s">
        <v>1898</v>
      </c>
      <c r="D1212" s="188" t="s">
        <v>1093</v>
      </c>
      <c r="E1212" s="189">
        <v>38</v>
      </c>
      <c r="F1212" s="190"/>
      <c r="G1212" s="191">
        <f t="shared" si="7"/>
        <v>0</v>
      </c>
      <c r="H1212" s="190"/>
      <c r="I1212" s="191">
        <f t="shared" si="8"/>
        <v>0</v>
      </c>
      <c r="J1212" s="190"/>
      <c r="K1212" s="191">
        <f t="shared" si="9"/>
        <v>0</v>
      </c>
      <c r="L1212" s="191">
        <v>21</v>
      </c>
      <c r="M1212" s="191">
        <f t="shared" si="10"/>
        <v>0</v>
      </c>
      <c r="N1212" s="191">
        <v>0</v>
      </c>
      <c r="O1212" s="191">
        <f t="shared" si="11"/>
        <v>0</v>
      </c>
      <c r="P1212" s="191">
        <v>0</v>
      </c>
      <c r="Q1212" s="191">
        <f t="shared" si="12"/>
        <v>0</v>
      </c>
      <c r="R1212" s="191"/>
      <c r="S1212" s="191" t="s">
        <v>310</v>
      </c>
      <c r="T1212" s="192" t="s">
        <v>280</v>
      </c>
      <c r="U1212" s="161">
        <v>0</v>
      </c>
      <c r="V1212" s="161">
        <f t="shared" si="13"/>
        <v>0</v>
      </c>
      <c r="W1212" s="161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 t="s">
        <v>364</v>
      </c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1" x14ac:dyDescent="0.2">
      <c r="A1213" s="186">
        <v>273</v>
      </c>
      <c r="B1213" s="187" t="s">
        <v>1899</v>
      </c>
      <c r="C1213" s="194" t="s">
        <v>1900</v>
      </c>
      <c r="D1213" s="188" t="s">
        <v>1093</v>
      </c>
      <c r="E1213" s="189">
        <v>55</v>
      </c>
      <c r="F1213" s="190"/>
      <c r="G1213" s="191">
        <f t="shared" si="7"/>
        <v>0</v>
      </c>
      <c r="H1213" s="190"/>
      <c r="I1213" s="191">
        <f t="shared" si="8"/>
        <v>0</v>
      </c>
      <c r="J1213" s="190"/>
      <c r="K1213" s="191">
        <f t="shared" si="9"/>
        <v>0</v>
      </c>
      <c r="L1213" s="191">
        <v>21</v>
      </c>
      <c r="M1213" s="191">
        <f t="shared" si="10"/>
        <v>0</v>
      </c>
      <c r="N1213" s="191">
        <v>0</v>
      </c>
      <c r="O1213" s="191">
        <f t="shared" si="11"/>
        <v>0</v>
      </c>
      <c r="P1213" s="191">
        <v>0</v>
      </c>
      <c r="Q1213" s="191">
        <f t="shared" si="12"/>
        <v>0</v>
      </c>
      <c r="R1213" s="191"/>
      <c r="S1213" s="191" t="s">
        <v>310</v>
      </c>
      <c r="T1213" s="192" t="s">
        <v>280</v>
      </c>
      <c r="U1213" s="161">
        <v>0</v>
      </c>
      <c r="V1213" s="161">
        <f t="shared" si="13"/>
        <v>0</v>
      </c>
      <c r="W1213" s="161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 t="s">
        <v>364</v>
      </c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1" x14ac:dyDescent="0.2">
      <c r="A1214" s="186">
        <v>274</v>
      </c>
      <c r="B1214" s="187" t="s">
        <v>1901</v>
      </c>
      <c r="C1214" s="194" t="s">
        <v>1902</v>
      </c>
      <c r="D1214" s="188" t="s">
        <v>1093</v>
      </c>
      <c r="E1214" s="189">
        <v>3150</v>
      </c>
      <c r="F1214" s="190"/>
      <c r="G1214" s="191">
        <f t="shared" si="7"/>
        <v>0</v>
      </c>
      <c r="H1214" s="190"/>
      <c r="I1214" s="191">
        <f t="shared" si="8"/>
        <v>0</v>
      </c>
      <c r="J1214" s="190"/>
      <c r="K1214" s="191">
        <f t="shared" si="9"/>
        <v>0</v>
      </c>
      <c r="L1214" s="191">
        <v>21</v>
      </c>
      <c r="M1214" s="191">
        <f t="shared" si="10"/>
        <v>0</v>
      </c>
      <c r="N1214" s="191">
        <v>0</v>
      </c>
      <c r="O1214" s="191">
        <f t="shared" si="11"/>
        <v>0</v>
      </c>
      <c r="P1214" s="191">
        <v>0</v>
      </c>
      <c r="Q1214" s="191">
        <f t="shared" si="12"/>
        <v>0</v>
      </c>
      <c r="R1214" s="191"/>
      <c r="S1214" s="191" t="s">
        <v>310</v>
      </c>
      <c r="T1214" s="192" t="s">
        <v>280</v>
      </c>
      <c r="U1214" s="161">
        <v>0</v>
      </c>
      <c r="V1214" s="161">
        <f t="shared" si="13"/>
        <v>0</v>
      </c>
      <c r="W1214" s="161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 t="s">
        <v>364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1" x14ac:dyDescent="0.2">
      <c r="A1215" s="186">
        <v>275</v>
      </c>
      <c r="B1215" s="187" t="s">
        <v>1903</v>
      </c>
      <c r="C1215" s="194" t="s">
        <v>1904</v>
      </c>
      <c r="D1215" s="188" t="s">
        <v>1093</v>
      </c>
      <c r="E1215" s="189">
        <v>80</v>
      </c>
      <c r="F1215" s="190"/>
      <c r="G1215" s="191">
        <f t="shared" si="7"/>
        <v>0</v>
      </c>
      <c r="H1215" s="190"/>
      <c r="I1215" s="191">
        <f t="shared" si="8"/>
        <v>0</v>
      </c>
      <c r="J1215" s="190"/>
      <c r="K1215" s="191">
        <f t="shared" si="9"/>
        <v>0</v>
      </c>
      <c r="L1215" s="191">
        <v>21</v>
      </c>
      <c r="M1215" s="191">
        <f t="shared" si="10"/>
        <v>0</v>
      </c>
      <c r="N1215" s="191">
        <v>0</v>
      </c>
      <c r="O1215" s="191">
        <f t="shared" si="11"/>
        <v>0</v>
      </c>
      <c r="P1215" s="191">
        <v>0</v>
      </c>
      <c r="Q1215" s="191">
        <f t="shared" si="12"/>
        <v>0</v>
      </c>
      <c r="R1215" s="191"/>
      <c r="S1215" s="191" t="s">
        <v>310</v>
      </c>
      <c r="T1215" s="192" t="s">
        <v>280</v>
      </c>
      <c r="U1215" s="161">
        <v>0</v>
      </c>
      <c r="V1215" s="161">
        <f t="shared" si="13"/>
        <v>0</v>
      </c>
      <c r="W1215" s="161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 t="s">
        <v>364</v>
      </c>
      <c r="AH1215" s="151"/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1" x14ac:dyDescent="0.2">
      <c r="A1216" s="186">
        <v>276</v>
      </c>
      <c r="B1216" s="187" t="s">
        <v>1905</v>
      </c>
      <c r="C1216" s="194" t="s">
        <v>1906</v>
      </c>
      <c r="D1216" s="188" t="s">
        <v>1093</v>
      </c>
      <c r="E1216" s="189">
        <v>63</v>
      </c>
      <c r="F1216" s="190"/>
      <c r="G1216" s="191">
        <f t="shared" si="7"/>
        <v>0</v>
      </c>
      <c r="H1216" s="190"/>
      <c r="I1216" s="191">
        <f t="shared" si="8"/>
        <v>0</v>
      </c>
      <c r="J1216" s="190"/>
      <c r="K1216" s="191">
        <f t="shared" si="9"/>
        <v>0</v>
      </c>
      <c r="L1216" s="191">
        <v>21</v>
      </c>
      <c r="M1216" s="191">
        <f t="shared" si="10"/>
        <v>0</v>
      </c>
      <c r="N1216" s="191">
        <v>0</v>
      </c>
      <c r="O1216" s="191">
        <f t="shared" si="11"/>
        <v>0</v>
      </c>
      <c r="P1216" s="191">
        <v>0</v>
      </c>
      <c r="Q1216" s="191">
        <f t="shared" si="12"/>
        <v>0</v>
      </c>
      <c r="R1216" s="191"/>
      <c r="S1216" s="191" t="s">
        <v>310</v>
      </c>
      <c r="T1216" s="192" t="s">
        <v>280</v>
      </c>
      <c r="U1216" s="161">
        <v>0</v>
      </c>
      <c r="V1216" s="161">
        <f t="shared" si="13"/>
        <v>0</v>
      </c>
      <c r="W1216" s="161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 t="s">
        <v>364</v>
      </c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outlineLevel="1" x14ac:dyDescent="0.2">
      <c r="A1217" s="186">
        <v>277</v>
      </c>
      <c r="B1217" s="187" t="s">
        <v>1907</v>
      </c>
      <c r="C1217" s="194" t="s">
        <v>1908</v>
      </c>
      <c r="D1217" s="188" t="s">
        <v>1093</v>
      </c>
      <c r="E1217" s="189">
        <v>30</v>
      </c>
      <c r="F1217" s="190"/>
      <c r="G1217" s="191">
        <f t="shared" si="7"/>
        <v>0</v>
      </c>
      <c r="H1217" s="190"/>
      <c r="I1217" s="191">
        <f t="shared" si="8"/>
        <v>0</v>
      </c>
      <c r="J1217" s="190"/>
      <c r="K1217" s="191">
        <f t="shared" si="9"/>
        <v>0</v>
      </c>
      <c r="L1217" s="191">
        <v>21</v>
      </c>
      <c r="M1217" s="191">
        <f t="shared" si="10"/>
        <v>0</v>
      </c>
      <c r="N1217" s="191">
        <v>0</v>
      </c>
      <c r="O1217" s="191">
        <f t="shared" si="11"/>
        <v>0</v>
      </c>
      <c r="P1217" s="191">
        <v>0</v>
      </c>
      <c r="Q1217" s="191">
        <f t="shared" si="12"/>
        <v>0</v>
      </c>
      <c r="R1217" s="191"/>
      <c r="S1217" s="191" t="s">
        <v>310</v>
      </c>
      <c r="T1217" s="192" t="s">
        <v>280</v>
      </c>
      <c r="U1217" s="161">
        <v>0</v>
      </c>
      <c r="V1217" s="161">
        <f t="shared" si="13"/>
        <v>0</v>
      </c>
      <c r="W1217" s="161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 t="s">
        <v>364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1" x14ac:dyDescent="0.2">
      <c r="A1218" s="186">
        <v>278</v>
      </c>
      <c r="B1218" s="187" t="s">
        <v>1909</v>
      </c>
      <c r="C1218" s="194" t="s">
        <v>1910</v>
      </c>
      <c r="D1218" s="188" t="s">
        <v>1093</v>
      </c>
      <c r="E1218" s="189">
        <v>30</v>
      </c>
      <c r="F1218" s="190"/>
      <c r="G1218" s="191">
        <f t="shared" si="7"/>
        <v>0</v>
      </c>
      <c r="H1218" s="190"/>
      <c r="I1218" s="191">
        <f t="shared" si="8"/>
        <v>0</v>
      </c>
      <c r="J1218" s="190"/>
      <c r="K1218" s="191">
        <f t="shared" si="9"/>
        <v>0</v>
      </c>
      <c r="L1218" s="191">
        <v>21</v>
      </c>
      <c r="M1218" s="191">
        <f t="shared" si="10"/>
        <v>0</v>
      </c>
      <c r="N1218" s="191">
        <v>0</v>
      </c>
      <c r="O1218" s="191">
        <f t="shared" si="11"/>
        <v>0</v>
      </c>
      <c r="P1218" s="191">
        <v>0</v>
      </c>
      <c r="Q1218" s="191">
        <f t="shared" si="12"/>
        <v>0</v>
      </c>
      <c r="R1218" s="191"/>
      <c r="S1218" s="191" t="s">
        <v>310</v>
      </c>
      <c r="T1218" s="192" t="s">
        <v>280</v>
      </c>
      <c r="U1218" s="161">
        <v>0</v>
      </c>
      <c r="V1218" s="161">
        <f t="shared" si="13"/>
        <v>0</v>
      </c>
      <c r="W1218" s="161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 t="s">
        <v>364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1" x14ac:dyDescent="0.2">
      <c r="A1219" s="186">
        <v>279</v>
      </c>
      <c r="B1219" s="187" t="s">
        <v>1911</v>
      </c>
      <c r="C1219" s="194" t="s">
        <v>1912</v>
      </c>
      <c r="D1219" s="188" t="s">
        <v>1093</v>
      </c>
      <c r="E1219" s="189">
        <v>49</v>
      </c>
      <c r="F1219" s="190"/>
      <c r="G1219" s="191">
        <f t="shared" si="7"/>
        <v>0</v>
      </c>
      <c r="H1219" s="190"/>
      <c r="I1219" s="191">
        <f t="shared" si="8"/>
        <v>0</v>
      </c>
      <c r="J1219" s="190"/>
      <c r="K1219" s="191">
        <f t="shared" si="9"/>
        <v>0</v>
      </c>
      <c r="L1219" s="191">
        <v>21</v>
      </c>
      <c r="M1219" s="191">
        <f t="shared" si="10"/>
        <v>0</v>
      </c>
      <c r="N1219" s="191">
        <v>0</v>
      </c>
      <c r="O1219" s="191">
        <f t="shared" si="11"/>
        <v>0</v>
      </c>
      <c r="P1219" s="191">
        <v>0</v>
      </c>
      <c r="Q1219" s="191">
        <f t="shared" si="12"/>
        <v>0</v>
      </c>
      <c r="R1219" s="191"/>
      <c r="S1219" s="191" t="s">
        <v>310</v>
      </c>
      <c r="T1219" s="192" t="s">
        <v>280</v>
      </c>
      <c r="U1219" s="161">
        <v>0</v>
      </c>
      <c r="V1219" s="161">
        <f t="shared" si="13"/>
        <v>0</v>
      </c>
      <c r="W1219" s="161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 t="s">
        <v>364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1" x14ac:dyDescent="0.2">
      <c r="A1220" s="186">
        <v>280</v>
      </c>
      <c r="B1220" s="187" t="s">
        <v>1913</v>
      </c>
      <c r="C1220" s="194" t="s">
        <v>1914</v>
      </c>
      <c r="D1220" s="188" t="s">
        <v>1093</v>
      </c>
      <c r="E1220" s="189">
        <v>133</v>
      </c>
      <c r="F1220" s="190"/>
      <c r="G1220" s="191">
        <f t="shared" si="7"/>
        <v>0</v>
      </c>
      <c r="H1220" s="190"/>
      <c r="I1220" s="191">
        <f t="shared" si="8"/>
        <v>0</v>
      </c>
      <c r="J1220" s="190"/>
      <c r="K1220" s="191">
        <f t="shared" si="9"/>
        <v>0</v>
      </c>
      <c r="L1220" s="191">
        <v>21</v>
      </c>
      <c r="M1220" s="191">
        <f t="shared" si="10"/>
        <v>0</v>
      </c>
      <c r="N1220" s="191">
        <v>0</v>
      </c>
      <c r="O1220" s="191">
        <f t="shared" si="11"/>
        <v>0</v>
      </c>
      <c r="P1220" s="191">
        <v>0</v>
      </c>
      <c r="Q1220" s="191">
        <f t="shared" si="12"/>
        <v>0</v>
      </c>
      <c r="R1220" s="191"/>
      <c r="S1220" s="191" t="s">
        <v>310</v>
      </c>
      <c r="T1220" s="192" t="s">
        <v>280</v>
      </c>
      <c r="U1220" s="161">
        <v>0</v>
      </c>
      <c r="V1220" s="161">
        <f t="shared" si="13"/>
        <v>0</v>
      </c>
      <c r="W1220" s="161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 t="s">
        <v>364</v>
      </c>
      <c r="AH1220" s="151"/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1" x14ac:dyDescent="0.2">
      <c r="A1221" s="186">
        <v>281</v>
      </c>
      <c r="B1221" s="187" t="s">
        <v>1915</v>
      </c>
      <c r="C1221" s="194" t="s">
        <v>1916</v>
      </c>
      <c r="D1221" s="188" t="s">
        <v>1093</v>
      </c>
      <c r="E1221" s="189">
        <v>88</v>
      </c>
      <c r="F1221" s="190"/>
      <c r="G1221" s="191">
        <f t="shared" si="7"/>
        <v>0</v>
      </c>
      <c r="H1221" s="190"/>
      <c r="I1221" s="191">
        <f t="shared" si="8"/>
        <v>0</v>
      </c>
      <c r="J1221" s="190"/>
      <c r="K1221" s="191">
        <f t="shared" si="9"/>
        <v>0</v>
      </c>
      <c r="L1221" s="191">
        <v>21</v>
      </c>
      <c r="M1221" s="191">
        <f t="shared" si="10"/>
        <v>0</v>
      </c>
      <c r="N1221" s="191">
        <v>0</v>
      </c>
      <c r="O1221" s="191">
        <f t="shared" si="11"/>
        <v>0</v>
      </c>
      <c r="P1221" s="191">
        <v>0</v>
      </c>
      <c r="Q1221" s="191">
        <f t="shared" si="12"/>
        <v>0</v>
      </c>
      <c r="R1221" s="191"/>
      <c r="S1221" s="191" t="s">
        <v>310</v>
      </c>
      <c r="T1221" s="192" t="s">
        <v>280</v>
      </c>
      <c r="U1221" s="161">
        <v>0</v>
      </c>
      <c r="V1221" s="161">
        <f t="shared" si="13"/>
        <v>0</v>
      </c>
      <c r="W1221" s="161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 t="s">
        <v>364</v>
      </c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outlineLevel="1" x14ac:dyDescent="0.2">
      <c r="A1222" s="186">
        <v>282</v>
      </c>
      <c r="B1222" s="187" t="s">
        <v>1917</v>
      </c>
      <c r="C1222" s="194" t="s">
        <v>1918</v>
      </c>
      <c r="D1222" s="188" t="s">
        <v>1093</v>
      </c>
      <c r="E1222" s="189">
        <v>6.7</v>
      </c>
      <c r="F1222" s="190"/>
      <c r="G1222" s="191">
        <f t="shared" si="7"/>
        <v>0</v>
      </c>
      <c r="H1222" s="190"/>
      <c r="I1222" s="191">
        <f t="shared" si="8"/>
        <v>0</v>
      </c>
      <c r="J1222" s="190"/>
      <c r="K1222" s="191">
        <f t="shared" si="9"/>
        <v>0</v>
      </c>
      <c r="L1222" s="191">
        <v>21</v>
      </c>
      <c r="M1222" s="191">
        <f t="shared" si="10"/>
        <v>0</v>
      </c>
      <c r="N1222" s="191">
        <v>0</v>
      </c>
      <c r="O1222" s="191">
        <f t="shared" si="11"/>
        <v>0</v>
      </c>
      <c r="P1222" s="191">
        <v>0</v>
      </c>
      <c r="Q1222" s="191">
        <f t="shared" si="12"/>
        <v>0</v>
      </c>
      <c r="R1222" s="191"/>
      <c r="S1222" s="191" t="s">
        <v>310</v>
      </c>
      <c r="T1222" s="192" t="s">
        <v>280</v>
      </c>
      <c r="U1222" s="161">
        <v>0</v>
      </c>
      <c r="V1222" s="161">
        <f t="shared" si="13"/>
        <v>0</v>
      </c>
      <c r="W1222" s="161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 t="s">
        <v>364</v>
      </c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1" x14ac:dyDescent="0.2">
      <c r="A1223" s="186">
        <v>283</v>
      </c>
      <c r="B1223" s="187" t="s">
        <v>1919</v>
      </c>
      <c r="C1223" s="194" t="s">
        <v>1920</v>
      </c>
      <c r="D1223" s="188" t="s">
        <v>1093</v>
      </c>
      <c r="E1223" s="189">
        <v>148</v>
      </c>
      <c r="F1223" s="190"/>
      <c r="G1223" s="191">
        <f t="shared" si="7"/>
        <v>0</v>
      </c>
      <c r="H1223" s="190"/>
      <c r="I1223" s="191">
        <f t="shared" si="8"/>
        <v>0</v>
      </c>
      <c r="J1223" s="190"/>
      <c r="K1223" s="191">
        <f t="shared" si="9"/>
        <v>0</v>
      </c>
      <c r="L1223" s="191">
        <v>21</v>
      </c>
      <c r="M1223" s="191">
        <f t="shared" si="10"/>
        <v>0</v>
      </c>
      <c r="N1223" s="191">
        <v>0</v>
      </c>
      <c r="O1223" s="191">
        <f t="shared" si="11"/>
        <v>0</v>
      </c>
      <c r="P1223" s="191">
        <v>0</v>
      </c>
      <c r="Q1223" s="191">
        <f t="shared" si="12"/>
        <v>0</v>
      </c>
      <c r="R1223" s="191"/>
      <c r="S1223" s="191" t="s">
        <v>310</v>
      </c>
      <c r="T1223" s="192" t="s">
        <v>280</v>
      </c>
      <c r="U1223" s="161">
        <v>0</v>
      </c>
      <c r="V1223" s="161">
        <f t="shared" si="13"/>
        <v>0</v>
      </c>
      <c r="W1223" s="161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 t="s">
        <v>364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1" x14ac:dyDescent="0.2">
      <c r="A1224" s="186">
        <v>284</v>
      </c>
      <c r="B1224" s="187" t="s">
        <v>1921</v>
      </c>
      <c r="C1224" s="194" t="s">
        <v>1922</v>
      </c>
      <c r="D1224" s="188" t="s">
        <v>1093</v>
      </c>
      <c r="E1224" s="189">
        <v>29</v>
      </c>
      <c r="F1224" s="190"/>
      <c r="G1224" s="191">
        <f t="shared" si="7"/>
        <v>0</v>
      </c>
      <c r="H1224" s="190"/>
      <c r="I1224" s="191">
        <f t="shared" si="8"/>
        <v>0</v>
      </c>
      <c r="J1224" s="190"/>
      <c r="K1224" s="191">
        <f t="shared" si="9"/>
        <v>0</v>
      </c>
      <c r="L1224" s="191">
        <v>21</v>
      </c>
      <c r="M1224" s="191">
        <f t="shared" si="10"/>
        <v>0</v>
      </c>
      <c r="N1224" s="191">
        <v>0</v>
      </c>
      <c r="O1224" s="191">
        <f t="shared" si="11"/>
        <v>0</v>
      </c>
      <c r="P1224" s="191">
        <v>0</v>
      </c>
      <c r="Q1224" s="191">
        <f t="shared" si="12"/>
        <v>0</v>
      </c>
      <c r="R1224" s="191"/>
      <c r="S1224" s="191" t="s">
        <v>310</v>
      </c>
      <c r="T1224" s="192" t="s">
        <v>280</v>
      </c>
      <c r="U1224" s="161">
        <v>0</v>
      </c>
      <c r="V1224" s="161">
        <f t="shared" si="13"/>
        <v>0</v>
      </c>
      <c r="W1224" s="161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 t="s">
        <v>364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1" x14ac:dyDescent="0.2">
      <c r="A1225" s="186">
        <v>285</v>
      </c>
      <c r="B1225" s="187" t="s">
        <v>1923</v>
      </c>
      <c r="C1225" s="194" t="s">
        <v>1924</v>
      </c>
      <c r="D1225" s="188" t="s">
        <v>498</v>
      </c>
      <c r="E1225" s="189">
        <v>34</v>
      </c>
      <c r="F1225" s="190"/>
      <c r="G1225" s="191">
        <f t="shared" si="7"/>
        <v>0</v>
      </c>
      <c r="H1225" s="190"/>
      <c r="I1225" s="191">
        <f t="shared" si="8"/>
        <v>0</v>
      </c>
      <c r="J1225" s="190"/>
      <c r="K1225" s="191">
        <f t="shared" si="9"/>
        <v>0</v>
      </c>
      <c r="L1225" s="191">
        <v>21</v>
      </c>
      <c r="M1225" s="191">
        <f t="shared" si="10"/>
        <v>0</v>
      </c>
      <c r="N1225" s="191">
        <v>0</v>
      </c>
      <c r="O1225" s="191">
        <f t="shared" si="11"/>
        <v>0</v>
      </c>
      <c r="P1225" s="191">
        <v>0</v>
      </c>
      <c r="Q1225" s="191">
        <f t="shared" si="12"/>
        <v>0</v>
      </c>
      <c r="R1225" s="191"/>
      <c r="S1225" s="191" t="s">
        <v>310</v>
      </c>
      <c r="T1225" s="192" t="s">
        <v>280</v>
      </c>
      <c r="U1225" s="161">
        <v>0</v>
      </c>
      <c r="V1225" s="161">
        <f t="shared" si="13"/>
        <v>0</v>
      </c>
      <c r="W1225" s="161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 t="s">
        <v>364</v>
      </c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ht="22.5" outlineLevel="1" x14ac:dyDescent="0.2">
      <c r="A1226" s="170">
        <v>286</v>
      </c>
      <c r="B1226" s="171" t="s">
        <v>1925</v>
      </c>
      <c r="C1226" s="180" t="s">
        <v>1926</v>
      </c>
      <c r="D1226" s="172" t="s">
        <v>462</v>
      </c>
      <c r="E1226" s="173">
        <v>8</v>
      </c>
      <c r="F1226" s="174"/>
      <c r="G1226" s="175">
        <f t="shared" si="7"/>
        <v>0</v>
      </c>
      <c r="H1226" s="174"/>
      <c r="I1226" s="175">
        <f t="shared" si="8"/>
        <v>0</v>
      </c>
      <c r="J1226" s="174"/>
      <c r="K1226" s="175">
        <f t="shared" si="9"/>
        <v>0</v>
      </c>
      <c r="L1226" s="175">
        <v>21</v>
      </c>
      <c r="M1226" s="175">
        <f t="shared" si="10"/>
        <v>0</v>
      </c>
      <c r="N1226" s="175">
        <v>0</v>
      </c>
      <c r="O1226" s="175">
        <f t="shared" si="11"/>
        <v>0</v>
      </c>
      <c r="P1226" s="175">
        <v>0</v>
      </c>
      <c r="Q1226" s="175">
        <f t="shared" si="12"/>
        <v>0</v>
      </c>
      <c r="R1226" s="175"/>
      <c r="S1226" s="175" t="s">
        <v>310</v>
      </c>
      <c r="T1226" s="176" t="s">
        <v>280</v>
      </c>
      <c r="U1226" s="161">
        <v>0</v>
      </c>
      <c r="V1226" s="161">
        <f t="shared" si="13"/>
        <v>0</v>
      </c>
      <c r="W1226" s="161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 t="s">
        <v>364</v>
      </c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outlineLevel="1" x14ac:dyDescent="0.2">
      <c r="A1227" s="158"/>
      <c r="B1227" s="159"/>
      <c r="C1227" s="248" t="s">
        <v>1927</v>
      </c>
      <c r="D1227" s="249"/>
      <c r="E1227" s="249"/>
      <c r="F1227" s="249"/>
      <c r="G1227" s="249"/>
      <c r="H1227" s="161"/>
      <c r="I1227" s="161"/>
      <c r="J1227" s="161"/>
      <c r="K1227" s="161"/>
      <c r="L1227" s="161"/>
      <c r="M1227" s="161"/>
      <c r="N1227" s="161"/>
      <c r="O1227" s="161"/>
      <c r="P1227" s="161"/>
      <c r="Q1227" s="161"/>
      <c r="R1227" s="161"/>
      <c r="S1227" s="161"/>
      <c r="T1227" s="161"/>
      <c r="U1227" s="161"/>
      <c r="V1227" s="161"/>
      <c r="W1227" s="161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 t="s">
        <v>283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1" x14ac:dyDescent="0.2">
      <c r="A1228" s="158"/>
      <c r="B1228" s="159"/>
      <c r="C1228" s="246" t="s">
        <v>1928</v>
      </c>
      <c r="D1228" s="247"/>
      <c r="E1228" s="247"/>
      <c r="F1228" s="247"/>
      <c r="G1228" s="247"/>
      <c r="H1228" s="161"/>
      <c r="I1228" s="161"/>
      <c r="J1228" s="161"/>
      <c r="K1228" s="161"/>
      <c r="L1228" s="161"/>
      <c r="M1228" s="161"/>
      <c r="N1228" s="161"/>
      <c r="O1228" s="161"/>
      <c r="P1228" s="161"/>
      <c r="Q1228" s="161"/>
      <c r="R1228" s="161"/>
      <c r="S1228" s="161"/>
      <c r="T1228" s="161"/>
      <c r="U1228" s="161"/>
      <c r="V1228" s="161"/>
      <c r="W1228" s="161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 t="s">
        <v>283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1" x14ac:dyDescent="0.2">
      <c r="A1229" s="158"/>
      <c r="B1229" s="159"/>
      <c r="C1229" s="246" t="s">
        <v>1929</v>
      </c>
      <c r="D1229" s="247"/>
      <c r="E1229" s="247"/>
      <c r="F1229" s="247"/>
      <c r="G1229" s="247"/>
      <c r="H1229" s="161"/>
      <c r="I1229" s="161"/>
      <c r="J1229" s="161"/>
      <c r="K1229" s="161"/>
      <c r="L1229" s="161"/>
      <c r="M1229" s="161"/>
      <c r="N1229" s="161"/>
      <c r="O1229" s="161"/>
      <c r="P1229" s="161"/>
      <c r="Q1229" s="161"/>
      <c r="R1229" s="161"/>
      <c r="S1229" s="161"/>
      <c r="T1229" s="161"/>
      <c r="U1229" s="161"/>
      <c r="V1229" s="161"/>
      <c r="W1229" s="161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 t="s">
        <v>283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1" x14ac:dyDescent="0.2">
      <c r="A1230" s="186">
        <v>287</v>
      </c>
      <c r="B1230" s="187" t="s">
        <v>1930</v>
      </c>
      <c r="C1230" s="194" t="s">
        <v>1931</v>
      </c>
      <c r="D1230" s="188" t="s">
        <v>462</v>
      </c>
      <c r="E1230" s="189">
        <v>189</v>
      </c>
      <c r="F1230" s="190"/>
      <c r="G1230" s="191">
        <f>ROUND(E1230*F1230,2)</f>
        <v>0</v>
      </c>
      <c r="H1230" s="190"/>
      <c r="I1230" s="191">
        <f>ROUND(E1230*H1230,2)</f>
        <v>0</v>
      </c>
      <c r="J1230" s="190"/>
      <c r="K1230" s="191">
        <f>ROUND(E1230*J1230,2)</f>
        <v>0</v>
      </c>
      <c r="L1230" s="191">
        <v>21</v>
      </c>
      <c r="M1230" s="191">
        <f>G1230*(1+L1230/100)</f>
        <v>0</v>
      </c>
      <c r="N1230" s="191">
        <v>0</v>
      </c>
      <c r="O1230" s="191">
        <f>ROUND(E1230*N1230,2)</f>
        <v>0</v>
      </c>
      <c r="P1230" s="191">
        <v>0</v>
      </c>
      <c r="Q1230" s="191">
        <f>ROUND(E1230*P1230,2)</f>
        <v>0</v>
      </c>
      <c r="R1230" s="191"/>
      <c r="S1230" s="191" t="s">
        <v>310</v>
      </c>
      <c r="T1230" s="192" t="s">
        <v>280</v>
      </c>
      <c r="U1230" s="161">
        <v>0</v>
      </c>
      <c r="V1230" s="161">
        <f>ROUND(E1230*U1230,2)</f>
        <v>0</v>
      </c>
      <c r="W1230" s="161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 t="s">
        <v>364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1" x14ac:dyDescent="0.2">
      <c r="A1231" s="170">
        <v>288</v>
      </c>
      <c r="B1231" s="171" t="s">
        <v>1932</v>
      </c>
      <c r="C1231" s="180" t="s">
        <v>1933</v>
      </c>
      <c r="D1231" s="172" t="s">
        <v>582</v>
      </c>
      <c r="E1231" s="173">
        <v>1200</v>
      </c>
      <c r="F1231" s="174"/>
      <c r="G1231" s="175">
        <f>ROUND(E1231*F1231,2)</f>
        <v>0</v>
      </c>
      <c r="H1231" s="174"/>
      <c r="I1231" s="175">
        <f>ROUND(E1231*H1231,2)</f>
        <v>0</v>
      </c>
      <c r="J1231" s="174"/>
      <c r="K1231" s="175">
        <f>ROUND(E1231*J1231,2)</f>
        <v>0</v>
      </c>
      <c r="L1231" s="175">
        <v>21</v>
      </c>
      <c r="M1231" s="175">
        <f>G1231*(1+L1231/100)</f>
        <v>0</v>
      </c>
      <c r="N1231" s="175">
        <v>0</v>
      </c>
      <c r="O1231" s="175">
        <f>ROUND(E1231*N1231,2)</f>
        <v>0</v>
      </c>
      <c r="P1231" s="175">
        <v>0</v>
      </c>
      <c r="Q1231" s="175">
        <f>ROUND(E1231*P1231,2)</f>
        <v>0</v>
      </c>
      <c r="R1231" s="175" t="s">
        <v>1934</v>
      </c>
      <c r="S1231" s="175" t="s">
        <v>279</v>
      </c>
      <c r="T1231" s="176" t="s">
        <v>279</v>
      </c>
      <c r="U1231" s="161">
        <v>1</v>
      </c>
      <c r="V1231" s="161">
        <f>ROUND(E1231*U1231,2)</f>
        <v>1200</v>
      </c>
      <c r="W1231" s="161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 t="s">
        <v>1935</v>
      </c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1" x14ac:dyDescent="0.2">
      <c r="A1232" s="158"/>
      <c r="B1232" s="159"/>
      <c r="C1232" s="248" t="s">
        <v>1936</v>
      </c>
      <c r="D1232" s="249"/>
      <c r="E1232" s="249"/>
      <c r="F1232" s="249"/>
      <c r="G1232" s="249"/>
      <c r="H1232" s="161"/>
      <c r="I1232" s="161"/>
      <c r="J1232" s="161"/>
      <c r="K1232" s="161"/>
      <c r="L1232" s="161"/>
      <c r="M1232" s="161"/>
      <c r="N1232" s="161"/>
      <c r="O1232" s="161"/>
      <c r="P1232" s="161"/>
      <c r="Q1232" s="161"/>
      <c r="R1232" s="161"/>
      <c r="S1232" s="161"/>
      <c r="T1232" s="161"/>
      <c r="U1232" s="161"/>
      <c r="V1232" s="161"/>
      <c r="W1232" s="161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 t="s">
        <v>283</v>
      </c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ht="22.5" outlineLevel="1" x14ac:dyDescent="0.2">
      <c r="A1233" s="186">
        <v>289</v>
      </c>
      <c r="B1233" s="187" t="s">
        <v>1937</v>
      </c>
      <c r="C1233" s="194" t="s">
        <v>1938</v>
      </c>
      <c r="D1233" s="188" t="s">
        <v>552</v>
      </c>
      <c r="E1233" s="189">
        <v>39.135280000000002</v>
      </c>
      <c r="F1233" s="190"/>
      <c r="G1233" s="191">
        <f>ROUND(E1233*F1233,2)</f>
        <v>0</v>
      </c>
      <c r="H1233" s="190"/>
      <c r="I1233" s="191">
        <f>ROUND(E1233*H1233,2)</f>
        <v>0</v>
      </c>
      <c r="J1233" s="190"/>
      <c r="K1233" s="191">
        <f>ROUND(E1233*J1233,2)</f>
        <v>0</v>
      </c>
      <c r="L1233" s="191">
        <v>21</v>
      </c>
      <c r="M1233" s="191">
        <f>G1233*(1+L1233/100)</f>
        <v>0</v>
      </c>
      <c r="N1233" s="191">
        <v>0</v>
      </c>
      <c r="O1233" s="191">
        <f>ROUND(E1233*N1233,2)</f>
        <v>0</v>
      </c>
      <c r="P1233" s="191">
        <v>0</v>
      </c>
      <c r="Q1233" s="191">
        <f>ROUND(E1233*P1233,2)</f>
        <v>0</v>
      </c>
      <c r="R1233" s="191" t="s">
        <v>563</v>
      </c>
      <c r="S1233" s="191" t="s">
        <v>279</v>
      </c>
      <c r="T1233" s="192" t="s">
        <v>279</v>
      </c>
      <c r="U1233" s="161">
        <v>0.93300000000000005</v>
      </c>
      <c r="V1233" s="161">
        <f>ROUND(E1233*U1233,2)</f>
        <v>36.51</v>
      </c>
      <c r="W1233" s="161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 t="s">
        <v>564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1" x14ac:dyDescent="0.2">
      <c r="A1234" s="170">
        <v>290</v>
      </c>
      <c r="B1234" s="171" t="s">
        <v>561</v>
      </c>
      <c r="C1234" s="180" t="s">
        <v>562</v>
      </c>
      <c r="D1234" s="172" t="s">
        <v>552</v>
      </c>
      <c r="E1234" s="173">
        <v>39.135280000000002</v>
      </c>
      <c r="F1234" s="174"/>
      <c r="G1234" s="175">
        <f>ROUND(E1234*F1234,2)</f>
        <v>0</v>
      </c>
      <c r="H1234" s="174"/>
      <c r="I1234" s="175">
        <f>ROUND(E1234*H1234,2)</f>
        <v>0</v>
      </c>
      <c r="J1234" s="174"/>
      <c r="K1234" s="175">
        <f>ROUND(E1234*J1234,2)</f>
        <v>0</v>
      </c>
      <c r="L1234" s="175">
        <v>21</v>
      </c>
      <c r="M1234" s="175">
        <f>G1234*(1+L1234/100)</f>
        <v>0</v>
      </c>
      <c r="N1234" s="175">
        <v>0</v>
      </c>
      <c r="O1234" s="175">
        <f>ROUND(E1234*N1234,2)</f>
        <v>0</v>
      </c>
      <c r="P1234" s="175">
        <v>0</v>
      </c>
      <c r="Q1234" s="175">
        <f>ROUND(E1234*P1234,2)</f>
        <v>0</v>
      </c>
      <c r="R1234" s="175" t="s">
        <v>563</v>
      </c>
      <c r="S1234" s="175" t="s">
        <v>279</v>
      </c>
      <c r="T1234" s="176" t="s">
        <v>279</v>
      </c>
      <c r="U1234" s="161">
        <v>0.49</v>
      </c>
      <c r="V1234" s="161">
        <f>ROUND(E1234*U1234,2)</f>
        <v>19.18</v>
      </c>
      <c r="W1234" s="161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 t="s">
        <v>564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1" x14ac:dyDescent="0.2">
      <c r="A1235" s="158"/>
      <c r="B1235" s="159"/>
      <c r="C1235" s="248" t="s">
        <v>565</v>
      </c>
      <c r="D1235" s="249"/>
      <c r="E1235" s="249"/>
      <c r="F1235" s="249"/>
      <c r="G1235" s="249"/>
      <c r="H1235" s="161"/>
      <c r="I1235" s="161"/>
      <c r="J1235" s="161"/>
      <c r="K1235" s="161"/>
      <c r="L1235" s="161"/>
      <c r="M1235" s="161"/>
      <c r="N1235" s="161"/>
      <c r="O1235" s="161"/>
      <c r="P1235" s="161"/>
      <c r="Q1235" s="161"/>
      <c r="R1235" s="161"/>
      <c r="S1235" s="161"/>
      <c r="T1235" s="161"/>
      <c r="U1235" s="161"/>
      <c r="V1235" s="161"/>
      <c r="W1235" s="161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 t="s">
        <v>283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1" x14ac:dyDescent="0.2">
      <c r="A1236" s="186">
        <v>291</v>
      </c>
      <c r="B1236" s="187" t="s">
        <v>566</v>
      </c>
      <c r="C1236" s="194" t="s">
        <v>567</v>
      </c>
      <c r="D1236" s="188" t="s">
        <v>552</v>
      </c>
      <c r="E1236" s="189">
        <v>352.21749999999997</v>
      </c>
      <c r="F1236" s="190"/>
      <c r="G1236" s="191">
        <f>ROUND(E1236*F1236,2)</f>
        <v>0</v>
      </c>
      <c r="H1236" s="190"/>
      <c r="I1236" s="191">
        <f>ROUND(E1236*H1236,2)</f>
        <v>0</v>
      </c>
      <c r="J1236" s="190"/>
      <c r="K1236" s="191">
        <f>ROUND(E1236*J1236,2)</f>
        <v>0</v>
      </c>
      <c r="L1236" s="191">
        <v>21</v>
      </c>
      <c r="M1236" s="191">
        <f>G1236*(1+L1236/100)</f>
        <v>0</v>
      </c>
      <c r="N1236" s="191">
        <v>0</v>
      </c>
      <c r="O1236" s="191">
        <f>ROUND(E1236*N1236,2)</f>
        <v>0</v>
      </c>
      <c r="P1236" s="191">
        <v>0</v>
      </c>
      <c r="Q1236" s="191">
        <f>ROUND(E1236*P1236,2)</f>
        <v>0</v>
      </c>
      <c r="R1236" s="191" t="s">
        <v>563</v>
      </c>
      <c r="S1236" s="191" t="s">
        <v>279</v>
      </c>
      <c r="T1236" s="192" t="s">
        <v>279</v>
      </c>
      <c r="U1236" s="161">
        <v>0</v>
      </c>
      <c r="V1236" s="161">
        <f>ROUND(E1236*U1236,2)</f>
        <v>0</v>
      </c>
      <c r="W1236" s="161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 t="s">
        <v>564</v>
      </c>
      <c r="AH1236" s="151"/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1" x14ac:dyDescent="0.2">
      <c r="A1237" s="186">
        <v>292</v>
      </c>
      <c r="B1237" s="187" t="s">
        <v>1939</v>
      </c>
      <c r="C1237" s="194" t="s">
        <v>1940</v>
      </c>
      <c r="D1237" s="188" t="s">
        <v>552</v>
      </c>
      <c r="E1237" s="189">
        <v>39.135280000000002</v>
      </c>
      <c r="F1237" s="190"/>
      <c r="G1237" s="191">
        <f>ROUND(E1237*F1237,2)</f>
        <v>0</v>
      </c>
      <c r="H1237" s="190"/>
      <c r="I1237" s="191">
        <f>ROUND(E1237*H1237,2)</f>
        <v>0</v>
      </c>
      <c r="J1237" s="190"/>
      <c r="K1237" s="191">
        <f>ROUND(E1237*J1237,2)</f>
        <v>0</v>
      </c>
      <c r="L1237" s="191">
        <v>21</v>
      </c>
      <c r="M1237" s="191">
        <f>G1237*(1+L1237/100)</f>
        <v>0</v>
      </c>
      <c r="N1237" s="191">
        <v>0</v>
      </c>
      <c r="O1237" s="191">
        <f>ROUND(E1237*N1237,2)</f>
        <v>0</v>
      </c>
      <c r="P1237" s="191">
        <v>0</v>
      </c>
      <c r="Q1237" s="191">
        <f>ROUND(E1237*P1237,2)</f>
        <v>0</v>
      </c>
      <c r="R1237" s="191" t="s">
        <v>563</v>
      </c>
      <c r="S1237" s="191" t="s">
        <v>279</v>
      </c>
      <c r="T1237" s="192" t="s">
        <v>279</v>
      </c>
      <c r="U1237" s="161">
        <v>0.94199999999999995</v>
      </c>
      <c r="V1237" s="161">
        <f>ROUND(E1237*U1237,2)</f>
        <v>36.869999999999997</v>
      </c>
      <c r="W1237" s="161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 t="s">
        <v>564</v>
      </c>
      <c r="AH1237" s="151"/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ht="22.5" outlineLevel="1" x14ac:dyDescent="0.2">
      <c r="A1238" s="186">
        <v>293</v>
      </c>
      <c r="B1238" s="187" t="s">
        <v>1941</v>
      </c>
      <c r="C1238" s="194" t="s">
        <v>1942</v>
      </c>
      <c r="D1238" s="188" t="s">
        <v>552</v>
      </c>
      <c r="E1238" s="189">
        <v>78.270560000000003</v>
      </c>
      <c r="F1238" s="190"/>
      <c r="G1238" s="191">
        <f>ROUND(E1238*F1238,2)</f>
        <v>0</v>
      </c>
      <c r="H1238" s="190"/>
      <c r="I1238" s="191">
        <f>ROUND(E1238*H1238,2)</f>
        <v>0</v>
      </c>
      <c r="J1238" s="190"/>
      <c r="K1238" s="191">
        <f>ROUND(E1238*J1238,2)</f>
        <v>0</v>
      </c>
      <c r="L1238" s="191">
        <v>21</v>
      </c>
      <c r="M1238" s="191">
        <f>G1238*(1+L1238/100)</f>
        <v>0</v>
      </c>
      <c r="N1238" s="191">
        <v>0</v>
      </c>
      <c r="O1238" s="191">
        <f>ROUND(E1238*N1238,2)</f>
        <v>0</v>
      </c>
      <c r="P1238" s="191">
        <v>0</v>
      </c>
      <c r="Q1238" s="191">
        <f>ROUND(E1238*P1238,2)</f>
        <v>0</v>
      </c>
      <c r="R1238" s="191" t="s">
        <v>563</v>
      </c>
      <c r="S1238" s="191" t="s">
        <v>279</v>
      </c>
      <c r="T1238" s="192" t="s">
        <v>279</v>
      </c>
      <c r="U1238" s="161">
        <v>0.105</v>
      </c>
      <c r="V1238" s="161">
        <f>ROUND(E1238*U1238,2)</f>
        <v>8.2200000000000006</v>
      </c>
      <c r="W1238" s="161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 t="s">
        <v>564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1" x14ac:dyDescent="0.2">
      <c r="A1239" s="186">
        <v>294</v>
      </c>
      <c r="B1239" s="187" t="s">
        <v>568</v>
      </c>
      <c r="C1239" s="194" t="s">
        <v>569</v>
      </c>
      <c r="D1239" s="188" t="s">
        <v>552</v>
      </c>
      <c r="E1239" s="189">
        <v>39.135280000000002</v>
      </c>
      <c r="F1239" s="190"/>
      <c r="G1239" s="191">
        <f>ROUND(E1239*F1239,2)</f>
        <v>0</v>
      </c>
      <c r="H1239" s="190"/>
      <c r="I1239" s="191">
        <f>ROUND(E1239*H1239,2)</f>
        <v>0</v>
      </c>
      <c r="J1239" s="190"/>
      <c r="K1239" s="191">
        <f>ROUND(E1239*J1239,2)</f>
        <v>0</v>
      </c>
      <c r="L1239" s="191">
        <v>21</v>
      </c>
      <c r="M1239" s="191">
        <f>G1239*(1+L1239/100)</f>
        <v>0</v>
      </c>
      <c r="N1239" s="191">
        <v>0</v>
      </c>
      <c r="O1239" s="191">
        <f>ROUND(E1239*N1239,2)</f>
        <v>0</v>
      </c>
      <c r="P1239" s="191">
        <v>0</v>
      </c>
      <c r="Q1239" s="191">
        <f>ROUND(E1239*P1239,2)</f>
        <v>0</v>
      </c>
      <c r="R1239" s="191" t="s">
        <v>563</v>
      </c>
      <c r="S1239" s="191" t="s">
        <v>279</v>
      </c>
      <c r="T1239" s="192" t="s">
        <v>279</v>
      </c>
      <c r="U1239" s="161">
        <v>0</v>
      </c>
      <c r="V1239" s="161">
        <f>ROUND(E1239*U1239,2)</f>
        <v>0</v>
      </c>
      <c r="W1239" s="161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 t="s">
        <v>564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x14ac:dyDescent="0.2">
      <c r="A1240" s="164" t="s">
        <v>274</v>
      </c>
      <c r="B1240" s="165" t="s">
        <v>187</v>
      </c>
      <c r="C1240" s="179" t="s">
        <v>188</v>
      </c>
      <c r="D1240" s="166"/>
      <c r="E1240" s="167"/>
      <c r="F1240" s="168"/>
      <c r="G1240" s="168">
        <f>SUMIF(AG1241:AG1319,"&lt;&gt;NOR",G1241:G1319)</f>
        <v>0</v>
      </c>
      <c r="H1240" s="168"/>
      <c r="I1240" s="168">
        <f>SUM(I1241:I1319)</f>
        <v>0</v>
      </c>
      <c r="J1240" s="168"/>
      <c r="K1240" s="168">
        <f>SUM(K1241:K1319)</f>
        <v>0</v>
      </c>
      <c r="L1240" s="168"/>
      <c r="M1240" s="168">
        <f>SUM(M1241:M1319)</f>
        <v>0</v>
      </c>
      <c r="N1240" s="168"/>
      <c r="O1240" s="168">
        <f>SUM(O1241:O1319)</f>
        <v>0</v>
      </c>
      <c r="P1240" s="168"/>
      <c r="Q1240" s="168">
        <f>SUM(Q1241:Q1319)</f>
        <v>0</v>
      </c>
      <c r="R1240" s="168"/>
      <c r="S1240" s="168"/>
      <c r="T1240" s="169"/>
      <c r="U1240" s="163"/>
      <c r="V1240" s="163">
        <f>SUM(V1241:V1319)</f>
        <v>0</v>
      </c>
      <c r="W1240" s="163"/>
      <c r="AG1240" t="s">
        <v>275</v>
      </c>
    </row>
    <row r="1241" spans="1:60" ht="22.5" outlineLevel="1" x14ac:dyDescent="0.2">
      <c r="A1241" s="186">
        <v>295</v>
      </c>
      <c r="B1241" s="187" t="s">
        <v>1943</v>
      </c>
      <c r="C1241" s="194" t="s">
        <v>1944</v>
      </c>
      <c r="D1241" s="188" t="s">
        <v>462</v>
      </c>
      <c r="E1241" s="189">
        <v>1</v>
      </c>
      <c r="F1241" s="190"/>
      <c r="G1241" s="191">
        <f t="shared" ref="G1241:G1272" si="14">ROUND(E1241*F1241,2)</f>
        <v>0</v>
      </c>
      <c r="H1241" s="190"/>
      <c r="I1241" s="191">
        <f t="shared" ref="I1241:I1272" si="15">ROUND(E1241*H1241,2)</f>
        <v>0</v>
      </c>
      <c r="J1241" s="190"/>
      <c r="K1241" s="191">
        <f t="shared" ref="K1241:K1272" si="16">ROUND(E1241*J1241,2)</f>
        <v>0</v>
      </c>
      <c r="L1241" s="191">
        <v>21</v>
      </c>
      <c r="M1241" s="191">
        <f t="shared" ref="M1241:M1272" si="17">G1241*(1+L1241/100)</f>
        <v>0</v>
      </c>
      <c r="N1241" s="191">
        <v>0</v>
      </c>
      <c r="O1241" s="191">
        <f t="shared" ref="O1241:O1272" si="18">ROUND(E1241*N1241,2)</f>
        <v>0</v>
      </c>
      <c r="P1241" s="191">
        <v>0</v>
      </c>
      <c r="Q1241" s="191">
        <f t="shared" ref="Q1241:Q1272" si="19">ROUND(E1241*P1241,2)</f>
        <v>0</v>
      </c>
      <c r="R1241" s="191"/>
      <c r="S1241" s="191" t="s">
        <v>310</v>
      </c>
      <c r="T1241" s="192" t="s">
        <v>280</v>
      </c>
      <c r="U1241" s="161">
        <v>0</v>
      </c>
      <c r="V1241" s="161">
        <f t="shared" ref="V1241:V1272" si="20">ROUND(E1241*U1241,2)</f>
        <v>0</v>
      </c>
      <c r="W1241" s="161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 t="s">
        <v>364</v>
      </c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ht="22.5" outlineLevel="1" x14ac:dyDescent="0.2">
      <c r="A1242" s="186">
        <v>296</v>
      </c>
      <c r="B1242" s="187" t="s">
        <v>1945</v>
      </c>
      <c r="C1242" s="194" t="s">
        <v>1946</v>
      </c>
      <c r="D1242" s="188" t="s">
        <v>462</v>
      </c>
      <c r="E1242" s="189">
        <v>1</v>
      </c>
      <c r="F1242" s="190"/>
      <c r="G1242" s="191">
        <f t="shared" si="14"/>
        <v>0</v>
      </c>
      <c r="H1242" s="190"/>
      <c r="I1242" s="191">
        <f t="shared" si="15"/>
        <v>0</v>
      </c>
      <c r="J1242" s="190"/>
      <c r="K1242" s="191">
        <f t="shared" si="16"/>
        <v>0</v>
      </c>
      <c r="L1242" s="191">
        <v>21</v>
      </c>
      <c r="M1242" s="191">
        <f t="shared" si="17"/>
        <v>0</v>
      </c>
      <c r="N1242" s="191">
        <v>0</v>
      </c>
      <c r="O1242" s="191">
        <f t="shared" si="18"/>
        <v>0</v>
      </c>
      <c r="P1242" s="191">
        <v>0</v>
      </c>
      <c r="Q1242" s="191">
        <f t="shared" si="19"/>
        <v>0</v>
      </c>
      <c r="R1242" s="191"/>
      <c r="S1242" s="191" t="s">
        <v>310</v>
      </c>
      <c r="T1242" s="192" t="s">
        <v>280</v>
      </c>
      <c r="U1242" s="161">
        <v>0</v>
      </c>
      <c r="V1242" s="161">
        <f t="shared" si="20"/>
        <v>0</v>
      </c>
      <c r="W1242" s="161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 t="s">
        <v>364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ht="22.5" outlineLevel="1" x14ac:dyDescent="0.2">
      <c r="A1243" s="186">
        <v>297</v>
      </c>
      <c r="B1243" s="187" t="s">
        <v>1947</v>
      </c>
      <c r="C1243" s="194" t="s">
        <v>1948</v>
      </c>
      <c r="D1243" s="188" t="s">
        <v>462</v>
      </c>
      <c r="E1243" s="189">
        <v>1</v>
      </c>
      <c r="F1243" s="190"/>
      <c r="G1243" s="191">
        <f t="shared" si="14"/>
        <v>0</v>
      </c>
      <c r="H1243" s="190"/>
      <c r="I1243" s="191">
        <f t="shared" si="15"/>
        <v>0</v>
      </c>
      <c r="J1243" s="190"/>
      <c r="K1243" s="191">
        <f t="shared" si="16"/>
        <v>0</v>
      </c>
      <c r="L1243" s="191">
        <v>21</v>
      </c>
      <c r="M1243" s="191">
        <f t="shared" si="17"/>
        <v>0</v>
      </c>
      <c r="N1243" s="191">
        <v>0</v>
      </c>
      <c r="O1243" s="191">
        <f t="shared" si="18"/>
        <v>0</v>
      </c>
      <c r="P1243" s="191">
        <v>0</v>
      </c>
      <c r="Q1243" s="191">
        <f t="shared" si="19"/>
        <v>0</v>
      </c>
      <c r="R1243" s="191"/>
      <c r="S1243" s="191" t="s">
        <v>310</v>
      </c>
      <c r="T1243" s="192" t="s">
        <v>280</v>
      </c>
      <c r="U1243" s="161">
        <v>0</v>
      </c>
      <c r="V1243" s="161">
        <f t="shared" si="20"/>
        <v>0</v>
      </c>
      <c r="W1243" s="161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 t="s">
        <v>364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ht="22.5" outlineLevel="1" x14ac:dyDescent="0.2">
      <c r="A1244" s="186">
        <v>298</v>
      </c>
      <c r="B1244" s="187" t="s">
        <v>1949</v>
      </c>
      <c r="C1244" s="194" t="s">
        <v>1950</v>
      </c>
      <c r="D1244" s="188" t="s">
        <v>462</v>
      </c>
      <c r="E1244" s="189">
        <v>5</v>
      </c>
      <c r="F1244" s="190"/>
      <c r="G1244" s="191">
        <f t="shared" si="14"/>
        <v>0</v>
      </c>
      <c r="H1244" s="190"/>
      <c r="I1244" s="191">
        <f t="shared" si="15"/>
        <v>0</v>
      </c>
      <c r="J1244" s="190"/>
      <c r="K1244" s="191">
        <f t="shared" si="16"/>
        <v>0</v>
      </c>
      <c r="L1244" s="191">
        <v>21</v>
      </c>
      <c r="M1244" s="191">
        <f t="shared" si="17"/>
        <v>0</v>
      </c>
      <c r="N1244" s="191">
        <v>0</v>
      </c>
      <c r="O1244" s="191">
        <f t="shared" si="18"/>
        <v>0</v>
      </c>
      <c r="P1244" s="191">
        <v>0</v>
      </c>
      <c r="Q1244" s="191">
        <f t="shared" si="19"/>
        <v>0</v>
      </c>
      <c r="R1244" s="191"/>
      <c r="S1244" s="191" t="s">
        <v>310</v>
      </c>
      <c r="T1244" s="192" t="s">
        <v>280</v>
      </c>
      <c r="U1244" s="161">
        <v>0</v>
      </c>
      <c r="V1244" s="161">
        <f t="shared" si="20"/>
        <v>0</v>
      </c>
      <c r="W1244" s="161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 t="s">
        <v>364</v>
      </c>
      <c r="AH1244" s="151"/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ht="22.5" outlineLevel="1" x14ac:dyDescent="0.2">
      <c r="A1245" s="186">
        <v>299</v>
      </c>
      <c r="B1245" s="187" t="s">
        <v>1951</v>
      </c>
      <c r="C1245" s="194" t="s">
        <v>1952</v>
      </c>
      <c r="D1245" s="188" t="s">
        <v>462</v>
      </c>
      <c r="E1245" s="189">
        <v>1</v>
      </c>
      <c r="F1245" s="190"/>
      <c r="G1245" s="191">
        <f t="shared" si="14"/>
        <v>0</v>
      </c>
      <c r="H1245" s="190"/>
      <c r="I1245" s="191">
        <f t="shared" si="15"/>
        <v>0</v>
      </c>
      <c r="J1245" s="190"/>
      <c r="K1245" s="191">
        <f t="shared" si="16"/>
        <v>0</v>
      </c>
      <c r="L1245" s="191">
        <v>21</v>
      </c>
      <c r="M1245" s="191">
        <f t="shared" si="17"/>
        <v>0</v>
      </c>
      <c r="N1245" s="191">
        <v>0</v>
      </c>
      <c r="O1245" s="191">
        <f t="shared" si="18"/>
        <v>0</v>
      </c>
      <c r="P1245" s="191">
        <v>0</v>
      </c>
      <c r="Q1245" s="191">
        <f t="shared" si="19"/>
        <v>0</v>
      </c>
      <c r="R1245" s="191"/>
      <c r="S1245" s="191" t="s">
        <v>310</v>
      </c>
      <c r="T1245" s="192" t="s">
        <v>280</v>
      </c>
      <c r="U1245" s="161">
        <v>0</v>
      </c>
      <c r="V1245" s="161">
        <f t="shared" si="20"/>
        <v>0</v>
      </c>
      <c r="W1245" s="161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 t="s">
        <v>364</v>
      </c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ht="22.5" outlineLevel="1" x14ac:dyDescent="0.2">
      <c r="A1246" s="186">
        <v>300</v>
      </c>
      <c r="B1246" s="187" t="s">
        <v>1953</v>
      </c>
      <c r="C1246" s="194" t="s">
        <v>1954</v>
      </c>
      <c r="D1246" s="188" t="s">
        <v>462</v>
      </c>
      <c r="E1246" s="189">
        <v>1</v>
      </c>
      <c r="F1246" s="190"/>
      <c r="G1246" s="191">
        <f t="shared" si="14"/>
        <v>0</v>
      </c>
      <c r="H1246" s="190"/>
      <c r="I1246" s="191">
        <f t="shared" si="15"/>
        <v>0</v>
      </c>
      <c r="J1246" s="190"/>
      <c r="K1246" s="191">
        <f t="shared" si="16"/>
        <v>0</v>
      </c>
      <c r="L1246" s="191">
        <v>21</v>
      </c>
      <c r="M1246" s="191">
        <f t="shared" si="17"/>
        <v>0</v>
      </c>
      <c r="N1246" s="191">
        <v>0</v>
      </c>
      <c r="O1246" s="191">
        <f t="shared" si="18"/>
        <v>0</v>
      </c>
      <c r="P1246" s="191">
        <v>0</v>
      </c>
      <c r="Q1246" s="191">
        <f t="shared" si="19"/>
        <v>0</v>
      </c>
      <c r="R1246" s="191"/>
      <c r="S1246" s="191" t="s">
        <v>310</v>
      </c>
      <c r="T1246" s="192" t="s">
        <v>280</v>
      </c>
      <c r="U1246" s="161">
        <v>0</v>
      </c>
      <c r="V1246" s="161">
        <f t="shared" si="20"/>
        <v>0</v>
      </c>
      <c r="W1246" s="161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 t="s">
        <v>364</v>
      </c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ht="22.5" outlineLevel="1" x14ac:dyDescent="0.2">
      <c r="A1247" s="186">
        <v>301</v>
      </c>
      <c r="B1247" s="187" t="s">
        <v>1955</v>
      </c>
      <c r="C1247" s="194" t="s">
        <v>1956</v>
      </c>
      <c r="D1247" s="188" t="s">
        <v>462</v>
      </c>
      <c r="E1247" s="189">
        <v>1</v>
      </c>
      <c r="F1247" s="190"/>
      <c r="G1247" s="191">
        <f t="shared" si="14"/>
        <v>0</v>
      </c>
      <c r="H1247" s="190"/>
      <c r="I1247" s="191">
        <f t="shared" si="15"/>
        <v>0</v>
      </c>
      <c r="J1247" s="190"/>
      <c r="K1247" s="191">
        <f t="shared" si="16"/>
        <v>0</v>
      </c>
      <c r="L1247" s="191">
        <v>21</v>
      </c>
      <c r="M1247" s="191">
        <f t="shared" si="17"/>
        <v>0</v>
      </c>
      <c r="N1247" s="191">
        <v>0</v>
      </c>
      <c r="O1247" s="191">
        <f t="shared" si="18"/>
        <v>0</v>
      </c>
      <c r="P1247" s="191">
        <v>0</v>
      </c>
      <c r="Q1247" s="191">
        <f t="shared" si="19"/>
        <v>0</v>
      </c>
      <c r="R1247" s="191"/>
      <c r="S1247" s="191" t="s">
        <v>310</v>
      </c>
      <c r="T1247" s="192" t="s">
        <v>280</v>
      </c>
      <c r="U1247" s="161">
        <v>0</v>
      </c>
      <c r="V1247" s="161">
        <f t="shared" si="20"/>
        <v>0</v>
      </c>
      <c r="W1247" s="161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 t="s">
        <v>364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ht="22.5" outlineLevel="1" x14ac:dyDescent="0.2">
      <c r="A1248" s="186">
        <v>302</v>
      </c>
      <c r="B1248" s="187" t="s">
        <v>1957</v>
      </c>
      <c r="C1248" s="194" t="s">
        <v>1958</v>
      </c>
      <c r="D1248" s="188" t="s">
        <v>462</v>
      </c>
      <c r="E1248" s="189">
        <v>1</v>
      </c>
      <c r="F1248" s="190"/>
      <c r="G1248" s="191">
        <f t="shared" si="14"/>
        <v>0</v>
      </c>
      <c r="H1248" s="190"/>
      <c r="I1248" s="191">
        <f t="shared" si="15"/>
        <v>0</v>
      </c>
      <c r="J1248" s="190"/>
      <c r="K1248" s="191">
        <f t="shared" si="16"/>
        <v>0</v>
      </c>
      <c r="L1248" s="191">
        <v>21</v>
      </c>
      <c r="M1248" s="191">
        <f t="shared" si="17"/>
        <v>0</v>
      </c>
      <c r="N1248" s="191">
        <v>0</v>
      </c>
      <c r="O1248" s="191">
        <f t="shared" si="18"/>
        <v>0</v>
      </c>
      <c r="P1248" s="191">
        <v>0</v>
      </c>
      <c r="Q1248" s="191">
        <f t="shared" si="19"/>
        <v>0</v>
      </c>
      <c r="R1248" s="191"/>
      <c r="S1248" s="191" t="s">
        <v>310</v>
      </c>
      <c r="T1248" s="192" t="s">
        <v>280</v>
      </c>
      <c r="U1248" s="161">
        <v>0</v>
      </c>
      <c r="V1248" s="161">
        <f t="shared" si="20"/>
        <v>0</v>
      </c>
      <c r="W1248" s="161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 t="s">
        <v>364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ht="22.5" outlineLevel="1" x14ac:dyDescent="0.2">
      <c r="A1249" s="186">
        <v>303</v>
      </c>
      <c r="B1249" s="187" t="s">
        <v>1959</v>
      </c>
      <c r="C1249" s="194" t="s">
        <v>1960</v>
      </c>
      <c r="D1249" s="188" t="s">
        <v>462</v>
      </c>
      <c r="E1249" s="189">
        <v>1</v>
      </c>
      <c r="F1249" s="190"/>
      <c r="G1249" s="191">
        <f t="shared" si="14"/>
        <v>0</v>
      </c>
      <c r="H1249" s="190"/>
      <c r="I1249" s="191">
        <f t="shared" si="15"/>
        <v>0</v>
      </c>
      <c r="J1249" s="190"/>
      <c r="K1249" s="191">
        <f t="shared" si="16"/>
        <v>0</v>
      </c>
      <c r="L1249" s="191">
        <v>21</v>
      </c>
      <c r="M1249" s="191">
        <f t="shared" si="17"/>
        <v>0</v>
      </c>
      <c r="N1249" s="191">
        <v>0</v>
      </c>
      <c r="O1249" s="191">
        <f t="shared" si="18"/>
        <v>0</v>
      </c>
      <c r="P1249" s="191">
        <v>0</v>
      </c>
      <c r="Q1249" s="191">
        <f t="shared" si="19"/>
        <v>0</v>
      </c>
      <c r="R1249" s="191"/>
      <c r="S1249" s="191" t="s">
        <v>310</v>
      </c>
      <c r="T1249" s="192" t="s">
        <v>280</v>
      </c>
      <c r="U1249" s="161">
        <v>0</v>
      </c>
      <c r="V1249" s="161">
        <f t="shared" si="20"/>
        <v>0</v>
      </c>
      <c r="W1249" s="161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 t="s">
        <v>364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ht="22.5" outlineLevel="1" x14ac:dyDescent="0.2">
      <c r="A1250" s="186">
        <v>304</v>
      </c>
      <c r="B1250" s="187" t="s">
        <v>1961</v>
      </c>
      <c r="C1250" s="194" t="s">
        <v>1962</v>
      </c>
      <c r="D1250" s="188" t="s">
        <v>462</v>
      </c>
      <c r="E1250" s="189">
        <v>1</v>
      </c>
      <c r="F1250" s="190"/>
      <c r="G1250" s="191">
        <f t="shared" si="14"/>
        <v>0</v>
      </c>
      <c r="H1250" s="190"/>
      <c r="I1250" s="191">
        <f t="shared" si="15"/>
        <v>0</v>
      </c>
      <c r="J1250" s="190"/>
      <c r="K1250" s="191">
        <f t="shared" si="16"/>
        <v>0</v>
      </c>
      <c r="L1250" s="191">
        <v>21</v>
      </c>
      <c r="M1250" s="191">
        <f t="shared" si="17"/>
        <v>0</v>
      </c>
      <c r="N1250" s="191">
        <v>0</v>
      </c>
      <c r="O1250" s="191">
        <f t="shared" si="18"/>
        <v>0</v>
      </c>
      <c r="P1250" s="191">
        <v>0</v>
      </c>
      <c r="Q1250" s="191">
        <f t="shared" si="19"/>
        <v>0</v>
      </c>
      <c r="R1250" s="191"/>
      <c r="S1250" s="191" t="s">
        <v>310</v>
      </c>
      <c r="T1250" s="192" t="s">
        <v>280</v>
      </c>
      <c r="U1250" s="161">
        <v>0</v>
      </c>
      <c r="V1250" s="161">
        <f t="shared" si="20"/>
        <v>0</v>
      </c>
      <c r="W1250" s="161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 t="s">
        <v>364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ht="22.5" outlineLevel="1" x14ac:dyDescent="0.2">
      <c r="A1251" s="186">
        <v>305</v>
      </c>
      <c r="B1251" s="187" t="s">
        <v>1963</v>
      </c>
      <c r="C1251" s="194" t="s">
        <v>1964</v>
      </c>
      <c r="D1251" s="188" t="s">
        <v>462</v>
      </c>
      <c r="E1251" s="189">
        <v>3</v>
      </c>
      <c r="F1251" s="190"/>
      <c r="G1251" s="191">
        <f t="shared" si="14"/>
        <v>0</v>
      </c>
      <c r="H1251" s="190"/>
      <c r="I1251" s="191">
        <f t="shared" si="15"/>
        <v>0</v>
      </c>
      <c r="J1251" s="190"/>
      <c r="K1251" s="191">
        <f t="shared" si="16"/>
        <v>0</v>
      </c>
      <c r="L1251" s="191">
        <v>21</v>
      </c>
      <c r="M1251" s="191">
        <f t="shared" si="17"/>
        <v>0</v>
      </c>
      <c r="N1251" s="191">
        <v>0</v>
      </c>
      <c r="O1251" s="191">
        <f t="shared" si="18"/>
        <v>0</v>
      </c>
      <c r="P1251" s="191">
        <v>0</v>
      </c>
      <c r="Q1251" s="191">
        <f t="shared" si="19"/>
        <v>0</v>
      </c>
      <c r="R1251" s="191"/>
      <c r="S1251" s="191" t="s">
        <v>310</v>
      </c>
      <c r="T1251" s="192" t="s">
        <v>280</v>
      </c>
      <c r="U1251" s="161">
        <v>0</v>
      </c>
      <c r="V1251" s="161">
        <f t="shared" si="20"/>
        <v>0</v>
      </c>
      <c r="W1251" s="161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 t="s">
        <v>364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ht="22.5" outlineLevel="1" x14ac:dyDescent="0.2">
      <c r="A1252" s="186">
        <v>306</v>
      </c>
      <c r="B1252" s="187" t="s">
        <v>1965</v>
      </c>
      <c r="C1252" s="194" t="s">
        <v>1966</v>
      </c>
      <c r="D1252" s="188" t="s">
        <v>462</v>
      </c>
      <c r="E1252" s="189">
        <v>1</v>
      </c>
      <c r="F1252" s="190"/>
      <c r="G1252" s="191">
        <f t="shared" si="14"/>
        <v>0</v>
      </c>
      <c r="H1252" s="190"/>
      <c r="I1252" s="191">
        <f t="shared" si="15"/>
        <v>0</v>
      </c>
      <c r="J1252" s="190"/>
      <c r="K1252" s="191">
        <f t="shared" si="16"/>
        <v>0</v>
      </c>
      <c r="L1252" s="191">
        <v>21</v>
      </c>
      <c r="M1252" s="191">
        <f t="shared" si="17"/>
        <v>0</v>
      </c>
      <c r="N1252" s="191">
        <v>0</v>
      </c>
      <c r="O1252" s="191">
        <f t="shared" si="18"/>
        <v>0</v>
      </c>
      <c r="P1252" s="191">
        <v>0</v>
      </c>
      <c r="Q1252" s="191">
        <f t="shared" si="19"/>
        <v>0</v>
      </c>
      <c r="R1252" s="191"/>
      <c r="S1252" s="191" t="s">
        <v>310</v>
      </c>
      <c r="T1252" s="192" t="s">
        <v>280</v>
      </c>
      <c r="U1252" s="161">
        <v>0</v>
      </c>
      <c r="V1252" s="161">
        <f t="shared" si="20"/>
        <v>0</v>
      </c>
      <c r="W1252" s="161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 t="s">
        <v>364</v>
      </c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ht="22.5" outlineLevel="1" x14ac:dyDescent="0.2">
      <c r="A1253" s="186">
        <v>307</v>
      </c>
      <c r="B1253" s="187" t="s">
        <v>1967</v>
      </c>
      <c r="C1253" s="194" t="s">
        <v>1968</v>
      </c>
      <c r="D1253" s="188" t="s">
        <v>462</v>
      </c>
      <c r="E1253" s="189">
        <v>1</v>
      </c>
      <c r="F1253" s="190"/>
      <c r="G1253" s="191">
        <f t="shared" si="14"/>
        <v>0</v>
      </c>
      <c r="H1253" s="190"/>
      <c r="I1253" s="191">
        <f t="shared" si="15"/>
        <v>0</v>
      </c>
      <c r="J1253" s="190"/>
      <c r="K1253" s="191">
        <f t="shared" si="16"/>
        <v>0</v>
      </c>
      <c r="L1253" s="191">
        <v>21</v>
      </c>
      <c r="M1253" s="191">
        <f t="shared" si="17"/>
        <v>0</v>
      </c>
      <c r="N1253" s="191">
        <v>0</v>
      </c>
      <c r="O1253" s="191">
        <f t="shared" si="18"/>
        <v>0</v>
      </c>
      <c r="P1253" s="191">
        <v>0</v>
      </c>
      <c r="Q1253" s="191">
        <f t="shared" si="19"/>
        <v>0</v>
      </c>
      <c r="R1253" s="191"/>
      <c r="S1253" s="191" t="s">
        <v>310</v>
      </c>
      <c r="T1253" s="192" t="s">
        <v>280</v>
      </c>
      <c r="U1253" s="161">
        <v>0</v>
      </c>
      <c r="V1253" s="161">
        <f t="shared" si="20"/>
        <v>0</v>
      </c>
      <c r="W1253" s="161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 t="s">
        <v>364</v>
      </c>
      <c r="AH1253" s="151"/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22.5" outlineLevel="1" x14ac:dyDescent="0.2">
      <c r="A1254" s="186">
        <v>308</v>
      </c>
      <c r="B1254" s="187" t="s">
        <v>1969</v>
      </c>
      <c r="C1254" s="194" t="s">
        <v>1970</v>
      </c>
      <c r="D1254" s="188" t="s">
        <v>462</v>
      </c>
      <c r="E1254" s="189">
        <v>2</v>
      </c>
      <c r="F1254" s="190"/>
      <c r="G1254" s="191">
        <f t="shared" si="14"/>
        <v>0</v>
      </c>
      <c r="H1254" s="190"/>
      <c r="I1254" s="191">
        <f t="shared" si="15"/>
        <v>0</v>
      </c>
      <c r="J1254" s="190"/>
      <c r="K1254" s="191">
        <f t="shared" si="16"/>
        <v>0</v>
      </c>
      <c r="L1254" s="191">
        <v>21</v>
      </c>
      <c r="M1254" s="191">
        <f t="shared" si="17"/>
        <v>0</v>
      </c>
      <c r="N1254" s="191">
        <v>0</v>
      </c>
      <c r="O1254" s="191">
        <f t="shared" si="18"/>
        <v>0</v>
      </c>
      <c r="P1254" s="191">
        <v>0</v>
      </c>
      <c r="Q1254" s="191">
        <f t="shared" si="19"/>
        <v>0</v>
      </c>
      <c r="R1254" s="191"/>
      <c r="S1254" s="191" t="s">
        <v>310</v>
      </c>
      <c r="T1254" s="192" t="s">
        <v>280</v>
      </c>
      <c r="U1254" s="161">
        <v>0</v>
      </c>
      <c r="V1254" s="161">
        <f t="shared" si="20"/>
        <v>0</v>
      </c>
      <c r="W1254" s="161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 t="s">
        <v>364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ht="22.5" outlineLevel="1" x14ac:dyDescent="0.2">
      <c r="A1255" s="186">
        <v>309</v>
      </c>
      <c r="B1255" s="187" t="s">
        <v>1971</v>
      </c>
      <c r="C1255" s="194" t="s">
        <v>1972</v>
      </c>
      <c r="D1255" s="188" t="s">
        <v>462</v>
      </c>
      <c r="E1255" s="189">
        <v>2</v>
      </c>
      <c r="F1255" s="190"/>
      <c r="G1255" s="191">
        <f t="shared" si="14"/>
        <v>0</v>
      </c>
      <c r="H1255" s="190"/>
      <c r="I1255" s="191">
        <f t="shared" si="15"/>
        <v>0</v>
      </c>
      <c r="J1255" s="190"/>
      <c r="K1255" s="191">
        <f t="shared" si="16"/>
        <v>0</v>
      </c>
      <c r="L1255" s="191">
        <v>21</v>
      </c>
      <c r="M1255" s="191">
        <f t="shared" si="17"/>
        <v>0</v>
      </c>
      <c r="N1255" s="191">
        <v>0</v>
      </c>
      <c r="O1255" s="191">
        <f t="shared" si="18"/>
        <v>0</v>
      </c>
      <c r="P1255" s="191">
        <v>0</v>
      </c>
      <c r="Q1255" s="191">
        <f t="shared" si="19"/>
        <v>0</v>
      </c>
      <c r="R1255" s="191"/>
      <c r="S1255" s="191" t="s">
        <v>310</v>
      </c>
      <c r="T1255" s="192" t="s">
        <v>280</v>
      </c>
      <c r="U1255" s="161">
        <v>0</v>
      </c>
      <c r="V1255" s="161">
        <f t="shared" si="20"/>
        <v>0</v>
      </c>
      <c r="W1255" s="161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 t="s">
        <v>364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ht="22.5" outlineLevel="1" x14ac:dyDescent="0.2">
      <c r="A1256" s="186">
        <v>310</v>
      </c>
      <c r="B1256" s="187" t="s">
        <v>1973</v>
      </c>
      <c r="C1256" s="194" t="s">
        <v>1974</v>
      </c>
      <c r="D1256" s="188" t="s">
        <v>462</v>
      </c>
      <c r="E1256" s="189">
        <v>1</v>
      </c>
      <c r="F1256" s="190"/>
      <c r="G1256" s="191">
        <f t="shared" si="14"/>
        <v>0</v>
      </c>
      <c r="H1256" s="190"/>
      <c r="I1256" s="191">
        <f t="shared" si="15"/>
        <v>0</v>
      </c>
      <c r="J1256" s="190"/>
      <c r="K1256" s="191">
        <f t="shared" si="16"/>
        <v>0</v>
      </c>
      <c r="L1256" s="191">
        <v>21</v>
      </c>
      <c r="M1256" s="191">
        <f t="shared" si="17"/>
        <v>0</v>
      </c>
      <c r="N1256" s="191">
        <v>0</v>
      </c>
      <c r="O1256" s="191">
        <f t="shared" si="18"/>
        <v>0</v>
      </c>
      <c r="P1256" s="191">
        <v>0</v>
      </c>
      <c r="Q1256" s="191">
        <f t="shared" si="19"/>
        <v>0</v>
      </c>
      <c r="R1256" s="191"/>
      <c r="S1256" s="191" t="s">
        <v>310</v>
      </c>
      <c r="T1256" s="192" t="s">
        <v>280</v>
      </c>
      <c r="U1256" s="161">
        <v>0</v>
      </c>
      <c r="V1256" s="161">
        <f t="shared" si="20"/>
        <v>0</v>
      </c>
      <c r="W1256" s="161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 t="s">
        <v>364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ht="22.5" outlineLevel="1" x14ac:dyDescent="0.2">
      <c r="A1257" s="186">
        <v>311</v>
      </c>
      <c r="B1257" s="187" t="s">
        <v>1975</v>
      </c>
      <c r="C1257" s="194" t="s">
        <v>1976</v>
      </c>
      <c r="D1257" s="188" t="s">
        <v>363</v>
      </c>
      <c r="E1257" s="189">
        <v>30</v>
      </c>
      <c r="F1257" s="190"/>
      <c r="G1257" s="191">
        <f t="shared" si="14"/>
        <v>0</v>
      </c>
      <c r="H1257" s="190"/>
      <c r="I1257" s="191">
        <f t="shared" si="15"/>
        <v>0</v>
      </c>
      <c r="J1257" s="190"/>
      <c r="K1257" s="191">
        <f t="shared" si="16"/>
        <v>0</v>
      </c>
      <c r="L1257" s="191">
        <v>21</v>
      </c>
      <c r="M1257" s="191">
        <f t="shared" si="17"/>
        <v>0</v>
      </c>
      <c r="N1257" s="191">
        <v>0</v>
      </c>
      <c r="O1257" s="191">
        <f t="shared" si="18"/>
        <v>0</v>
      </c>
      <c r="P1257" s="191">
        <v>0</v>
      </c>
      <c r="Q1257" s="191">
        <f t="shared" si="19"/>
        <v>0</v>
      </c>
      <c r="R1257" s="191"/>
      <c r="S1257" s="191" t="s">
        <v>310</v>
      </c>
      <c r="T1257" s="192" t="s">
        <v>280</v>
      </c>
      <c r="U1257" s="161">
        <v>0</v>
      </c>
      <c r="V1257" s="161">
        <f t="shared" si="20"/>
        <v>0</v>
      </c>
      <c r="W1257" s="161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 t="s">
        <v>364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ht="22.5" outlineLevel="1" x14ac:dyDescent="0.2">
      <c r="A1258" s="186">
        <v>312</v>
      </c>
      <c r="B1258" s="187" t="s">
        <v>1977</v>
      </c>
      <c r="C1258" s="194" t="s">
        <v>1978</v>
      </c>
      <c r="D1258" s="188" t="s">
        <v>363</v>
      </c>
      <c r="E1258" s="189">
        <v>32</v>
      </c>
      <c r="F1258" s="190"/>
      <c r="G1258" s="191">
        <f t="shared" si="14"/>
        <v>0</v>
      </c>
      <c r="H1258" s="190"/>
      <c r="I1258" s="191">
        <f t="shared" si="15"/>
        <v>0</v>
      </c>
      <c r="J1258" s="190"/>
      <c r="K1258" s="191">
        <f t="shared" si="16"/>
        <v>0</v>
      </c>
      <c r="L1258" s="191">
        <v>21</v>
      </c>
      <c r="M1258" s="191">
        <f t="shared" si="17"/>
        <v>0</v>
      </c>
      <c r="N1258" s="191">
        <v>0</v>
      </c>
      <c r="O1258" s="191">
        <f t="shared" si="18"/>
        <v>0</v>
      </c>
      <c r="P1258" s="191">
        <v>0</v>
      </c>
      <c r="Q1258" s="191">
        <f t="shared" si="19"/>
        <v>0</v>
      </c>
      <c r="R1258" s="191"/>
      <c r="S1258" s="191" t="s">
        <v>310</v>
      </c>
      <c r="T1258" s="192" t="s">
        <v>280</v>
      </c>
      <c r="U1258" s="161">
        <v>0</v>
      </c>
      <c r="V1258" s="161">
        <f t="shared" si="20"/>
        <v>0</v>
      </c>
      <c r="W1258" s="161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 t="s">
        <v>364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ht="22.5" outlineLevel="1" x14ac:dyDescent="0.2">
      <c r="A1259" s="186">
        <v>313</v>
      </c>
      <c r="B1259" s="187" t="s">
        <v>1979</v>
      </c>
      <c r="C1259" s="194" t="s">
        <v>1980</v>
      </c>
      <c r="D1259" s="188" t="s">
        <v>462</v>
      </c>
      <c r="E1259" s="189">
        <v>4</v>
      </c>
      <c r="F1259" s="190"/>
      <c r="G1259" s="191">
        <f t="shared" si="14"/>
        <v>0</v>
      </c>
      <c r="H1259" s="190"/>
      <c r="I1259" s="191">
        <f t="shared" si="15"/>
        <v>0</v>
      </c>
      <c r="J1259" s="190"/>
      <c r="K1259" s="191">
        <f t="shared" si="16"/>
        <v>0</v>
      </c>
      <c r="L1259" s="191">
        <v>21</v>
      </c>
      <c r="M1259" s="191">
        <f t="shared" si="17"/>
        <v>0</v>
      </c>
      <c r="N1259" s="191">
        <v>0</v>
      </c>
      <c r="O1259" s="191">
        <f t="shared" si="18"/>
        <v>0</v>
      </c>
      <c r="P1259" s="191">
        <v>0</v>
      </c>
      <c r="Q1259" s="191">
        <f t="shared" si="19"/>
        <v>0</v>
      </c>
      <c r="R1259" s="191"/>
      <c r="S1259" s="191" t="s">
        <v>310</v>
      </c>
      <c r="T1259" s="192" t="s">
        <v>280</v>
      </c>
      <c r="U1259" s="161">
        <v>0</v>
      </c>
      <c r="V1259" s="161">
        <f t="shared" si="20"/>
        <v>0</v>
      </c>
      <c r="W1259" s="161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 t="s">
        <v>364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ht="22.5" outlineLevel="1" x14ac:dyDescent="0.2">
      <c r="A1260" s="186">
        <v>314</v>
      </c>
      <c r="B1260" s="187" t="s">
        <v>1981</v>
      </c>
      <c r="C1260" s="194" t="s">
        <v>1982</v>
      </c>
      <c r="D1260" s="188" t="s">
        <v>462</v>
      </c>
      <c r="E1260" s="189">
        <v>12</v>
      </c>
      <c r="F1260" s="190"/>
      <c r="G1260" s="191">
        <f t="shared" si="14"/>
        <v>0</v>
      </c>
      <c r="H1260" s="190"/>
      <c r="I1260" s="191">
        <f t="shared" si="15"/>
        <v>0</v>
      </c>
      <c r="J1260" s="190"/>
      <c r="K1260" s="191">
        <f t="shared" si="16"/>
        <v>0</v>
      </c>
      <c r="L1260" s="191">
        <v>21</v>
      </c>
      <c r="M1260" s="191">
        <f t="shared" si="17"/>
        <v>0</v>
      </c>
      <c r="N1260" s="191">
        <v>0</v>
      </c>
      <c r="O1260" s="191">
        <f t="shared" si="18"/>
        <v>0</v>
      </c>
      <c r="P1260" s="191">
        <v>0</v>
      </c>
      <c r="Q1260" s="191">
        <f t="shared" si="19"/>
        <v>0</v>
      </c>
      <c r="R1260" s="191"/>
      <c r="S1260" s="191" t="s">
        <v>310</v>
      </c>
      <c r="T1260" s="192" t="s">
        <v>280</v>
      </c>
      <c r="U1260" s="161">
        <v>0</v>
      </c>
      <c r="V1260" s="161">
        <f t="shared" si="20"/>
        <v>0</v>
      </c>
      <c r="W1260" s="161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 t="s">
        <v>364</v>
      </c>
      <c r="AH1260" s="151"/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ht="22.5" outlineLevel="1" x14ac:dyDescent="0.2">
      <c r="A1261" s="186">
        <v>315</v>
      </c>
      <c r="B1261" s="187" t="s">
        <v>1983</v>
      </c>
      <c r="C1261" s="194" t="s">
        <v>1984</v>
      </c>
      <c r="D1261" s="188" t="s">
        <v>462</v>
      </c>
      <c r="E1261" s="189">
        <v>17</v>
      </c>
      <c r="F1261" s="190"/>
      <c r="G1261" s="191">
        <f t="shared" si="14"/>
        <v>0</v>
      </c>
      <c r="H1261" s="190"/>
      <c r="I1261" s="191">
        <f t="shared" si="15"/>
        <v>0</v>
      </c>
      <c r="J1261" s="190"/>
      <c r="K1261" s="191">
        <f t="shared" si="16"/>
        <v>0</v>
      </c>
      <c r="L1261" s="191">
        <v>21</v>
      </c>
      <c r="M1261" s="191">
        <f t="shared" si="17"/>
        <v>0</v>
      </c>
      <c r="N1261" s="191">
        <v>0</v>
      </c>
      <c r="O1261" s="191">
        <f t="shared" si="18"/>
        <v>0</v>
      </c>
      <c r="P1261" s="191">
        <v>0</v>
      </c>
      <c r="Q1261" s="191">
        <f t="shared" si="19"/>
        <v>0</v>
      </c>
      <c r="R1261" s="191"/>
      <c r="S1261" s="191" t="s">
        <v>310</v>
      </c>
      <c r="T1261" s="192" t="s">
        <v>280</v>
      </c>
      <c r="U1261" s="161">
        <v>0</v>
      </c>
      <c r="V1261" s="161">
        <f t="shared" si="20"/>
        <v>0</v>
      </c>
      <c r="W1261" s="161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 t="s">
        <v>364</v>
      </c>
      <c r="AH1261" s="151"/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ht="22.5" outlineLevel="1" x14ac:dyDescent="0.2">
      <c r="A1262" s="186">
        <v>316</v>
      </c>
      <c r="B1262" s="187" t="s">
        <v>1985</v>
      </c>
      <c r="C1262" s="194" t="s">
        <v>1986</v>
      </c>
      <c r="D1262" s="188" t="s">
        <v>462</v>
      </c>
      <c r="E1262" s="189">
        <v>11</v>
      </c>
      <c r="F1262" s="190"/>
      <c r="G1262" s="191">
        <f t="shared" si="14"/>
        <v>0</v>
      </c>
      <c r="H1262" s="190"/>
      <c r="I1262" s="191">
        <f t="shared" si="15"/>
        <v>0</v>
      </c>
      <c r="J1262" s="190"/>
      <c r="K1262" s="191">
        <f t="shared" si="16"/>
        <v>0</v>
      </c>
      <c r="L1262" s="191">
        <v>21</v>
      </c>
      <c r="M1262" s="191">
        <f t="shared" si="17"/>
        <v>0</v>
      </c>
      <c r="N1262" s="191">
        <v>0</v>
      </c>
      <c r="O1262" s="191">
        <f t="shared" si="18"/>
        <v>0</v>
      </c>
      <c r="P1262" s="191">
        <v>0</v>
      </c>
      <c r="Q1262" s="191">
        <f t="shared" si="19"/>
        <v>0</v>
      </c>
      <c r="R1262" s="191"/>
      <c r="S1262" s="191" t="s">
        <v>310</v>
      </c>
      <c r="T1262" s="192" t="s">
        <v>280</v>
      </c>
      <c r="U1262" s="161">
        <v>0</v>
      </c>
      <c r="V1262" s="161">
        <f t="shared" si="20"/>
        <v>0</v>
      </c>
      <c r="W1262" s="161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 t="s">
        <v>364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ht="22.5" outlineLevel="1" x14ac:dyDescent="0.2">
      <c r="A1263" s="186">
        <v>317</v>
      </c>
      <c r="B1263" s="187" t="s">
        <v>1987</v>
      </c>
      <c r="C1263" s="194" t="s">
        <v>1988</v>
      </c>
      <c r="D1263" s="188" t="s">
        <v>462</v>
      </c>
      <c r="E1263" s="189">
        <v>18</v>
      </c>
      <c r="F1263" s="190"/>
      <c r="G1263" s="191">
        <f t="shared" si="14"/>
        <v>0</v>
      </c>
      <c r="H1263" s="190"/>
      <c r="I1263" s="191">
        <f t="shared" si="15"/>
        <v>0</v>
      </c>
      <c r="J1263" s="190"/>
      <c r="K1263" s="191">
        <f t="shared" si="16"/>
        <v>0</v>
      </c>
      <c r="L1263" s="191">
        <v>21</v>
      </c>
      <c r="M1263" s="191">
        <f t="shared" si="17"/>
        <v>0</v>
      </c>
      <c r="N1263" s="191">
        <v>0</v>
      </c>
      <c r="O1263" s="191">
        <f t="shared" si="18"/>
        <v>0</v>
      </c>
      <c r="P1263" s="191">
        <v>0</v>
      </c>
      <c r="Q1263" s="191">
        <f t="shared" si="19"/>
        <v>0</v>
      </c>
      <c r="R1263" s="191"/>
      <c r="S1263" s="191" t="s">
        <v>310</v>
      </c>
      <c r="T1263" s="192" t="s">
        <v>280</v>
      </c>
      <c r="U1263" s="161">
        <v>0</v>
      </c>
      <c r="V1263" s="161">
        <f t="shared" si="20"/>
        <v>0</v>
      </c>
      <c r="W1263" s="161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 t="s">
        <v>364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ht="22.5" outlineLevel="1" x14ac:dyDescent="0.2">
      <c r="A1264" s="186">
        <v>318</v>
      </c>
      <c r="B1264" s="187" t="s">
        <v>1989</v>
      </c>
      <c r="C1264" s="194" t="s">
        <v>1990</v>
      </c>
      <c r="D1264" s="188" t="s">
        <v>462</v>
      </c>
      <c r="E1264" s="189">
        <v>14</v>
      </c>
      <c r="F1264" s="190"/>
      <c r="G1264" s="191">
        <f t="shared" si="14"/>
        <v>0</v>
      </c>
      <c r="H1264" s="190"/>
      <c r="I1264" s="191">
        <f t="shared" si="15"/>
        <v>0</v>
      </c>
      <c r="J1264" s="190"/>
      <c r="K1264" s="191">
        <f t="shared" si="16"/>
        <v>0</v>
      </c>
      <c r="L1264" s="191">
        <v>21</v>
      </c>
      <c r="M1264" s="191">
        <f t="shared" si="17"/>
        <v>0</v>
      </c>
      <c r="N1264" s="191">
        <v>0</v>
      </c>
      <c r="O1264" s="191">
        <f t="shared" si="18"/>
        <v>0</v>
      </c>
      <c r="P1264" s="191">
        <v>0</v>
      </c>
      <c r="Q1264" s="191">
        <f t="shared" si="19"/>
        <v>0</v>
      </c>
      <c r="R1264" s="191"/>
      <c r="S1264" s="191" t="s">
        <v>310</v>
      </c>
      <c r="T1264" s="192" t="s">
        <v>280</v>
      </c>
      <c r="U1264" s="161">
        <v>0</v>
      </c>
      <c r="V1264" s="161">
        <f t="shared" si="20"/>
        <v>0</v>
      </c>
      <c r="W1264" s="161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 t="s">
        <v>364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ht="22.5" outlineLevel="1" x14ac:dyDescent="0.2">
      <c r="A1265" s="186">
        <v>319</v>
      </c>
      <c r="B1265" s="187" t="s">
        <v>1991</v>
      </c>
      <c r="C1265" s="194" t="s">
        <v>1992</v>
      </c>
      <c r="D1265" s="188" t="s">
        <v>462</v>
      </c>
      <c r="E1265" s="189">
        <v>8</v>
      </c>
      <c r="F1265" s="190"/>
      <c r="G1265" s="191">
        <f t="shared" si="14"/>
        <v>0</v>
      </c>
      <c r="H1265" s="190"/>
      <c r="I1265" s="191">
        <f t="shared" si="15"/>
        <v>0</v>
      </c>
      <c r="J1265" s="190"/>
      <c r="K1265" s="191">
        <f t="shared" si="16"/>
        <v>0</v>
      </c>
      <c r="L1265" s="191">
        <v>21</v>
      </c>
      <c r="M1265" s="191">
        <f t="shared" si="17"/>
        <v>0</v>
      </c>
      <c r="N1265" s="191">
        <v>0</v>
      </c>
      <c r="O1265" s="191">
        <f t="shared" si="18"/>
        <v>0</v>
      </c>
      <c r="P1265" s="191">
        <v>0</v>
      </c>
      <c r="Q1265" s="191">
        <f t="shared" si="19"/>
        <v>0</v>
      </c>
      <c r="R1265" s="191"/>
      <c r="S1265" s="191" t="s">
        <v>310</v>
      </c>
      <c r="T1265" s="192" t="s">
        <v>280</v>
      </c>
      <c r="U1265" s="161">
        <v>0</v>
      </c>
      <c r="V1265" s="161">
        <f t="shared" si="20"/>
        <v>0</v>
      </c>
      <c r="W1265" s="161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 t="s">
        <v>364</v>
      </c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ht="22.5" outlineLevel="1" x14ac:dyDescent="0.2">
      <c r="A1266" s="186">
        <v>320</v>
      </c>
      <c r="B1266" s="187" t="s">
        <v>1993</v>
      </c>
      <c r="C1266" s="194" t="s">
        <v>1994</v>
      </c>
      <c r="D1266" s="188" t="s">
        <v>462</v>
      </c>
      <c r="E1266" s="189">
        <v>10</v>
      </c>
      <c r="F1266" s="190"/>
      <c r="G1266" s="191">
        <f t="shared" si="14"/>
        <v>0</v>
      </c>
      <c r="H1266" s="190"/>
      <c r="I1266" s="191">
        <f t="shared" si="15"/>
        <v>0</v>
      </c>
      <c r="J1266" s="190"/>
      <c r="K1266" s="191">
        <f t="shared" si="16"/>
        <v>0</v>
      </c>
      <c r="L1266" s="191">
        <v>21</v>
      </c>
      <c r="M1266" s="191">
        <f t="shared" si="17"/>
        <v>0</v>
      </c>
      <c r="N1266" s="191">
        <v>0</v>
      </c>
      <c r="O1266" s="191">
        <f t="shared" si="18"/>
        <v>0</v>
      </c>
      <c r="P1266" s="191">
        <v>0</v>
      </c>
      <c r="Q1266" s="191">
        <f t="shared" si="19"/>
        <v>0</v>
      </c>
      <c r="R1266" s="191"/>
      <c r="S1266" s="191" t="s">
        <v>310</v>
      </c>
      <c r="T1266" s="192" t="s">
        <v>280</v>
      </c>
      <c r="U1266" s="161">
        <v>0</v>
      </c>
      <c r="V1266" s="161">
        <f t="shared" si="20"/>
        <v>0</v>
      </c>
      <c r="W1266" s="161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 t="s">
        <v>364</v>
      </c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ht="22.5" outlineLevel="1" x14ac:dyDescent="0.2">
      <c r="A1267" s="186">
        <v>321</v>
      </c>
      <c r="B1267" s="187" t="s">
        <v>1995</v>
      </c>
      <c r="C1267" s="194" t="s">
        <v>1996</v>
      </c>
      <c r="D1267" s="188" t="s">
        <v>462</v>
      </c>
      <c r="E1267" s="189">
        <v>2</v>
      </c>
      <c r="F1267" s="190"/>
      <c r="G1267" s="191">
        <f t="shared" si="14"/>
        <v>0</v>
      </c>
      <c r="H1267" s="190"/>
      <c r="I1267" s="191">
        <f t="shared" si="15"/>
        <v>0</v>
      </c>
      <c r="J1267" s="190"/>
      <c r="K1267" s="191">
        <f t="shared" si="16"/>
        <v>0</v>
      </c>
      <c r="L1267" s="191">
        <v>21</v>
      </c>
      <c r="M1267" s="191">
        <f t="shared" si="17"/>
        <v>0</v>
      </c>
      <c r="N1267" s="191">
        <v>0</v>
      </c>
      <c r="O1267" s="191">
        <f t="shared" si="18"/>
        <v>0</v>
      </c>
      <c r="P1267" s="191">
        <v>0</v>
      </c>
      <c r="Q1267" s="191">
        <f t="shared" si="19"/>
        <v>0</v>
      </c>
      <c r="R1267" s="191"/>
      <c r="S1267" s="191" t="s">
        <v>310</v>
      </c>
      <c r="T1267" s="192" t="s">
        <v>280</v>
      </c>
      <c r="U1267" s="161">
        <v>0</v>
      </c>
      <c r="V1267" s="161">
        <f t="shared" si="20"/>
        <v>0</v>
      </c>
      <c r="W1267" s="161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 t="s">
        <v>364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ht="22.5" outlineLevel="1" x14ac:dyDescent="0.2">
      <c r="A1268" s="186">
        <v>322</v>
      </c>
      <c r="B1268" s="187" t="s">
        <v>1997</v>
      </c>
      <c r="C1268" s="194" t="s">
        <v>1998</v>
      </c>
      <c r="D1268" s="188" t="s">
        <v>462</v>
      </c>
      <c r="E1268" s="189">
        <v>1</v>
      </c>
      <c r="F1268" s="190"/>
      <c r="G1268" s="191">
        <f t="shared" si="14"/>
        <v>0</v>
      </c>
      <c r="H1268" s="190"/>
      <c r="I1268" s="191">
        <f t="shared" si="15"/>
        <v>0</v>
      </c>
      <c r="J1268" s="190"/>
      <c r="K1268" s="191">
        <f t="shared" si="16"/>
        <v>0</v>
      </c>
      <c r="L1268" s="191">
        <v>21</v>
      </c>
      <c r="M1268" s="191">
        <f t="shared" si="17"/>
        <v>0</v>
      </c>
      <c r="N1268" s="191">
        <v>0</v>
      </c>
      <c r="O1268" s="191">
        <f t="shared" si="18"/>
        <v>0</v>
      </c>
      <c r="P1268" s="191">
        <v>0</v>
      </c>
      <c r="Q1268" s="191">
        <f t="shared" si="19"/>
        <v>0</v>
      </c>
      <c r="R1268" s="191"/>
      <c r="S1268" s="191" t="s">
        <v>310</v>
      </c>
      <c r="T1268" s="192" t="s">
        <v>280</v>
      </c>
      <c r="U1268" s="161">
        <v>0</v>
      </c>
      <c r="V1268" s="161">
        <f t="shared" si="20"/>
        <v>0</v>
      </c>
      <c r="W1268" s="161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 t="s">
        <v>364</v>
      </c>
      <c r="AH1268" s="151"/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ht="22.5" outlineLevel="1" x14ac:dyDescent="0.2">
      <c r="A1269" s="186">
        <v>323</v>
      </c>
      <c r="B1269" s="187" t="s">
        <v>1999</v>
      </c>
      <c r="C1269" s="194" t="s">
        <v>2000</v>
      </c>
      <c r="D1269" s="188" t="s">
        <v>462</v>
      </c>
      <c r="E1269" s="189">
        <v>11</v>
      </c>
      <c r="F1269" s="190"/>
      <c r="G1269" s="191">
        <f t="shared" si="14"/>
        <v>0</v>
      </c>
      <c r="H1269" s="190"/>
      <c r="I1269" s="191">
        <f t="shared" si="15"/>
        <v>0</v>
      </c>
      <c r="J1269" s="190"/>
      <c r="K1269" s="191">
        <f t="shared" si="16"/>
        <v>0</v>
      </c>
      <c r="L1269" s="191">
        <v>21</v>
      </c>
      <c r="M1269" s="191">
        <f t="shared" si="17"/>
        <v>0</v>
      </c>
      <c r="N1269" s="191">
        <v>0</v>
      </c>
      <c r="O1269" s="191">
        <f t="shared" si="18"/>
        <v>0</v>
      </c>
      <c r="P1269" s="191">
        <v>0</v>
      </c>
      <c r="Q1269" s="191">
        <f t="shared" si="19"/>
        <v>0</v>
      </c>
      <c r="R1269" s="191"/>
      <c r="S1269" s="191" t="s">
        <v>310</v>
      </c>
      <c r="T1269" s="192" t="s">
        <v>280</v>
      </c>
      <c r="U1269" s="161">
        <v>0</v>
      </c>
      <c r="V1269" s="161">
        <f t="shared" si="20"/>
        <v>0</v>
      </c>
      <c r="W1269" s="161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 t="s">
        <v>364</v>
      </c>
      <c r="AH1269" s="151"/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ht="22.5" outlineLevel="1" x14ac:dyDescent="0.2">
      <c r="A1270" s="186">
        <v>324</v>
      </c>
      <c r="B1270" s="187" t="s">
        <v>2001</v>
      </c>
      <c r="C1270" s="194" t="s">
        <v>2002</v>
      </c>
      <c r="D1270" s="188" t="s">
        <v>462</v>
      </c>
      <c r="E1270" s="189">
        <v>7</v>
      </c>
      <c r="F1270" s="190"/>
      <c r="G1270" s="191">
        <f t="shared" si="14"/>
        <v>0</v>
      </c>
      <c r="H1270" s="190"/>
      <c r="I1270" s="191">
        <f t="shared" si="15"/>
        <v>0</v>
      </c>
      <c r="J1270" s="190"/>
      <c r="K1270" s="191">
        <f t="shared" si="16"/>
        <v>0</v>
      </c>
      <c r="L1270" s="191">
        <v>21</v>
      </c>
      <c r="M1270" s="191">
        <f t="shared" si="17"/>
        <v>0</v>
      </c>
      <c r="N1270" s="191">
        <v>0</v>
      </c>
      <c r="O1270" s="191">
        <f t="shared" si="18"/>
        <v>0</v>
      </c>
      <c r="P1270" s="191">
        <v>0</v>
      </c>
      <c r="Q1270" s="191">
        <f t="shared" si="19"/>
        <v>0</v>
      </c>
      <c r="R1270" s="191"/>
      <c r="S1270" s="191" t="s">
        <v>310</v>
      </c>
      <c r="T1270" s="192" t="s">
        <v>280</v>
      </c>
      <c r="U1270" s="161">
        <v>0</v>
      </c>
      <c r="V1270" s="161">
        <f t="shared" si="20"/>
        <v>0</v>
      </c>
      <c r="W1270" s="161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 t="s">
        <v>364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ht="22.5" outlineLevel="1" x14ac:dyDescent="0.2">
      <c r="A1271" s="186">
        <v>325</v>
      </c>
      <c r="B1271" s="187" t="s">
        <v>2003</v>
      </c>
      <c r="C1271" s="194" t="s">
        <v>2004</v>
      </c>
      <c r="D1271" s="188" t="s">
        <v>462</v>
      </c>
      <c r="E1271" s="189">
        <v>16</v>
      </c>
      <c r="F1271" s="190"/>
      <c r="G1271" s="191">
        <f t="shared" si="14"/>
        <v>0</v>
      </c>
      <c r="H1271" s="190"/>
      <c r="I1271" s="191">
        <f t="shared" si="15"/>
        <v>0</v>
      </c>
      <c r="J1271" s="190"/>
      <c r="K1271" s="191">
        <f t="shared" si="16"/>
        <v>0</v>
      </c>
      <c r="L1271" s="191">
        <v>21</v>
      </c>
      <c r="M1271" s="191">
        <f t="shared" si="17"/>
        <v>0</v>
      </c>
      <c r="N1271" s="191">
        <v>0</v>
      </c>
      <c r="O1271" s="191">
        <f t="shared" si="18"/>
        <v>0</v>
      </c>
      <c r="P1271" s="191">
        <v>0</v>
      </c>
      <c r="Q1271" s="191">
        <f t="shared" si="19"/>
        <v>0</v>
      </c>
      <c r="R1271" s="191"/>
      <c r="S1271" s="191" t="s">
        <v>310</v>
      </c>
      <c r="T1271" s="192" t="s">
        <v>280</v>
      </c>
      <c r="U1271" s="161">
        <v>0</v>
      </c>
      <c r="V1271" s="161">
        <f t="shared" si="20"/>
        <v>0</v>
      </c>
      <c r="W1271" s="161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 t="s">
        <v>364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ht="22.5" outlineLevel="1" x14ac:dyDescent="0.2">
      <c r="A1272" s="186">
        <v>326</v>
      </c>
      <c r="B1272" s="187" t="s">
        <v>2005</v>
      </c>
      <c r="C1272" s="194" t="s">
        <v>2006</v>
      </c>
      <c r="D1272" s="188" t="s">
        <v>462</v>
      </c>
      <c r="E1272" s="189">
        <v>5</v>
      </c>
      <c r="F1272" s="190"/>
      <c r="G1272" s="191">
        <f t="shared" si="14"/>
        <v>0</v>
      </c>
      <c r="H1272" s="190"/>
      <c r="I1272" s="191">
        <f t="shared" si="15"/>
        <v>0</v>
      </c>
      <c r="J1272" s="190"/>
      <c r="K1272" s="191">
        <f t="shared" si="16"/>
        <v>0</v>
      </c>
      <c r="L1272" s="191">
        <v>21</v>
      </c>
      <c r="M1272" s="191">
        <f t="shared" si="17"/>
        <v>0</v>
      </c>
      <c r="N1272" s="191">
        <v>0</v>
      </c>
      <c r="O1272" s="191">
        <f t="shared" si="18"/>
        <v>0</v>
      </c>
      <c r="P1272" s="191">
        <v>0</v>
      </c>
      <c r="Q1272" s="191">
        <f t="shared" si="19"/>
        <v>0</v>
      </c>
      <c r="R1272" s="191"/>
      <c r="S1272" s="191" t="s">
        <v>310</v>
      </c>
      <c r="T1272" s="192" t="s">
        <v>280</v>
      </c>
      <c r="U1272" s="161">
        <v>0</v>
      </c>
      <c r="V1272" s="161">
        <f t="shared" si="20"/>
        <v>0</v>
      </c>
      <c r="W1272" s="161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 t="s">
        <v>364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ht="22.5" outlineLevel="1" x14ac:dyDescent="0.2">
      <c r="A1273" s="186">
        <v>327</v>
      </c>
      <c r="B1273" s="187" t="s">
        <v>2007</v>
      </c>
      <c r="C1273" s="194" t="s">
        <v>2008</v>
      </c>
      <c r="D1273" s="188" t="s">
        <v>462</v>
      </c>
      <c r="E1273" s="189">
        <v>5</v>
      </c>
      <c r="F1273" s="190"/>
      <c r="G1273" s="191">
        <f t="shared" ref="G1273:G1304" si="21">ROUND(E1273*F1273,2)</f>
        <v>0</v>
      </c>
      <c r="H1273" s="190"/>
      <c r="I1273" s="191">
        <f t="shared" ref="I1273:I1304" si="22">ROUND(E1273*H1273,2)</f>
        <v>0</v>
      </c>
      <c r="J1273" s="190"/>
      <c r="K1273" s="191">
        <f t="shared" ref="K1273:K1304" si="23">ROUND(E1273*J1273,2)</f>
        <v>0</v>
      </c>
      <c r="L1273" s="191">
        <v>21</v>
      </c>
      <c r="M1273" s="191">
        <f t="shared" ref="M1273:M1304" si="24">G1273*(1+L1273/100)</f>
        <v>0</v>
      </c>
      <c r="N1273" s="191">
        <v>0</v>
      </c>
      <c r="O1273" s="191">
        <f t="shared" ref="O1273:O1304" si="25">ROUND(E1273*N1273,2)</f>
        <v>0</v>
      </c>
      <c r="P1273" s="191">
        <v>0</v>
      </c>
      <c r="Q1273" s="191">
        <f t="shared" ref="Q1273:Q1304" si="26">ROUND(E1273*P1273,2)</f>
        <v>0</v>
      </c>
      <c r="R1273" s="191"/>
      <c r="S1273" s="191" t="s">
        <v>310</v>
      </c>
      <c r="T1273" s="192" t="s">
        <v>280</v>
      </c>
      <c r="U1273" s="161">
        <v>0</v>
      </c>
      <c r="V1273" s="161">
        <f t="shared" ref="V1273:V1304" si="27">ROUND(E1273*U1273,2)</f>
        <v>0</v>
      </c>
      <c r="W1273" s="161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 t="s">
        <v>364</v>
      </c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ht="22.5" outlineLevel="1" x14ac:dyDescent="0.2">
      <c r="A1274" s="186">
        <v>328</v>
      </c>
      <c r="B1274" s="187" t="s">
        <v>2009</v>
      </c>
      <c r="C1274" s="194" t="s">
        <v>2010</v>
      </c>
      <c r="D1274" s="188" t="s">
        <v>462</v>
      </c>
      <c r="E1274" s="189">
        <v>1</v>
      </c>
      <c r="F1274" s="190"/>
      <c r="G1274" s="191">
        <f t="shared" si="21"/>
        <v>0</v>
      </c>
      <c r="H1274" s="190"/>
      <c r="I1274" s="191">
        <f t="shared" si="22"/>
        <v>0</v>
      </c>
      <c r="J1274" s="190"/>
      <c r="K1274" s="191">
        <f t="shared" si="23"/>
        <v>0</v>
      </c>
      <c r="L1274" s="191">
        <v>21</v>
      </c>
      <c r="M1274" s="191">
        <f t="shared" si="24"/>
        <v>0</v>
      </c>
      <c r="N1274" s="191">
        <v>0</v>
      </c>
      <c r="O1274" s="191">
        <f t="shared" si="25"/>
        <v>0</v>
      </c>
      <c r="P1274" s="191">
        <v>0</v>
      </c>
      <c r="Q1274" s="191">
        <f t="shared" si="26"/>
        <v>0</v>
      </c>
      <c r="R1274" s="191"/>
      <c r="S1274" s="191" t="s">
        <v>310</v>
      </c>
      <c r="T1274" s="192" t="s">
        <v>280</v>
      </c>
      <c r="U1274" s="161">
        <v>0</v>
      </c>
      <c r="V1274" s="161">
        <f t="shared" si="27"/>
        <v>0</v>
      </c>
      <c r="W1274" s="161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 t="s">
        <v>364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ht="22.5" outlineLevel="1" x14ac:dyDescent="0.2">
      <c r="A1275" s="186">
        <v>329</v>
      </c>
      <c r="B1275" s="187" t="s">
        <v>2011</v>
      </c>
      <c r="C1275" s="194" t="s">
        <v>2012</v>
      </c>
      <c r="D1275" s="188" t="s">
        <v>462</v>
      </c>
      <c r="E1275" s="189">
        <v>1</v>
      </c>
      <c r="F1275" s="190"/>
      <c r="G1275" s="191">
        <f t="shared" si="21"/>
        <v>0</v>
      </c>
      <c r="H1275" s="190"/>
      <c r="I1275" s="191">
        <f t="shared" si="22"/>
        <v>0</v>
      </c>
      <c r="J1275" s="190"/>
      <c r="K1275" s="191">
        <f t="shared" si="23"/>
        <v>0</v>
      </c>
      <c r="L1275" s="191">
        <v>21</v>
      </c>
      <c r="M1275" s="191">
        <f t="shared" si="24"/>
        <v>0</v>
      </c>
      <c r="N1275" s="191">
        <v>0</v>
      </c>
      <c r="O1275" s="191">
        <f t="shared" si="25"/>
        <v>0</v>
      </c>
      <c r="P1275" s="191">
        <v>0</v>
      </c>
      <c r="Q1275" s="191">
        <f t="shared" si="26"/>
        <v>0</v>
      </c>
      <c r="R1275" s="191"/>
      <c r="S1275" s="191" t="s">
        <v>310</v>
      </c>
      <c r="T1275" s="192" t="s">
        <v>280</v>
      </c>
      <c r="U1275" s="161">
        <v>0</v>
      </c>
      <c r="V1275" s="161">
        <f t="shared" si="27"/>
        <v>0</v>
      </c>
      <c r="W1275" s="161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 t="s">
        <v>364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ht="22.5" outlineLevel="1" x14ac:dyDescent="0.2">
      <c r="A1276" s="186">
        <v>330</v>
      </c>
      <c r="B1276" s="187" t="s">
        <v>2013</v>
      </c>
      <c r="C1276" s="194" t="s">
        <v>2014</v>
      </c>
      <c r="D1276" s="188" t="s">
        <v>462</v>
      </c>
      <c r="E1276" s="189">
        <v>46</v>
      </c>
      <c r="F1276" s="190"/>
      <c r="G1276" s="191">
        <f t="shared" si="21"/>
        <v>0</v>
      </c>
      <c r="H1276" s="190"/>
      <c r="I1276" s="191">
        <f t="shared" si="22"/>
        <v>0</v>
      </c>
      <c r="J1276" s="190"/>
      <c r="K1276" s="191">
        <f t="shared" si="23"/>
        <v>0</v>
      </c>
      <c r="L1276" s="191">
        <v>21</v>
      </c>
      <c r="M1276" s="191">
        <f t="shared" si="24"/>
        <v>0</v>
      </c>
      <c r="N1276" s="191">
        <v>0</v>
      </c>
      <c r="O1276" s="191">
        <f t="shared" si="25"/>
        <v>0</v>
      </c>
      <c r="P1276" s="191">
        <v>0</v>
      </c>
      <c r="Q1276" s="191">
        <f t="shared" si="26"/>
        <v>0</v>
      </c>
      <c r="R1276" s="191"/>
      <c r="S1276" s="191" t="s">
        <v>310</v>
      </c>
      <c r="T1276" s="192" t="s">
        <v>280</v>
      </c>
      <c r="U1276" s="161">
        <v>0</v>
      </c>
      <c r="V1276" s="161">
        <f t="shared" si="27"/>
        <v>0</v>
      </c>
      <c r="W1276" s="161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 t="s">
        <v>364</v>
      </c>
      <c r="AH1276" s="151"/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ht="22.5" outlineLevel="1" x14ac:dyDescent="0.2">
      <c r="A1277" s="186">
        <v>331</v>
      </c>
      <c r="B1277" s="187" t="s">
        <v>2015</v>
      </c>
      <c r="C1277" s="194" t="s">
        <v>2016</v>
      </c>
      <c r="D1277" s="188" t="s">
        <v>462</v>
      </c>
      <c r="E1277" s="189">
        <v>7</v>
      </c>
      <c r="F1277" s="190"/>
      <c r="G1277" s="191">
        <f t="shared" si="21"/>
        <v>0</v>
      </c>
      <c r="H1277" s="190"/>
      <c r="I1277" s="191">
        <f t="shared" si="22"/>
        <v>0</v>
      </c>
      <c r="J1277" s="190"/>
      <c r="K1277" s="191">
        <f t="shared" si="23"/>
        <v>0</v>
      </c>
      <c r="L1277" s="191">
        <v>21</v>
      </c>
      <c r="M1277" s="191">
        <f t="shared" si="24"/>
        <v>0</v>
      </c>
      <c r="N1277" s="191">
        <v>0</v>
      </c>
      <c r="O1277" s="191">
        <f t="shared" si="25"/>
        <v>0</v>
      </c>
      <c r="P1277" s="191">
        <v>0</v>
      </c>
      <c r="Q1277" s="191">
        <f t="shared" si="26"/>
        <v>0</v>
      </c>
      <c r="R1277" s="191"/>
      <c r="S1277" s="191" t="s">
        <v>310</v>
      </c>
      <c r="T1277" s="192" t="s">
        <v>280</v>
      </c>
      <c r="U1277" s="161">
        <v>0</v>
      </c>
      <c r="V1277" s="161">
        <f t="shared" si="27"/>
        <v>0</v>
      </c>
      <c r="W1277" s="161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 t="s">
        <v>364</v>
      </c>
      <c r="AH1277" s="151"/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ht="22.5" outlineLevel="1" x14ac:dyDescent="0.2">
      <c r="A1278" s="186">
        <v>332</v>
      </c>
      <c r="B1278" s="187" t="s">
        <v>2017</v>
      </c>
      <c r="C1278" s="194" t="s">
        <v>2018</v>
      </c>
      <c r="D1278" s="188" t="s">
        <v>462</v>
      </c>
      <c r="E1278" s="189">
        <v>23</v>
      </c>
      <c r="F1278" s="190"/>
      <c r="G1278" s="191">
        <f t="shared" si="21"/>
        <v>0</v>
      </c>
      <c r="H1278" s="190"/>
      <c r="I1278" s="191">
        <f t="shared" si="22"/>
        <v>0</v>
      </c>
      <c r="J1278" s="190"/>
      <c r="K1278" s="191">
        <f t="shared" si="23"/>
        <v>0</v>
      </c>
      <c r="L1278" s="191">
        <v>21</v>
      </c>
      <c r="M1278" s="191">
        <f t="shared" si="24"/>
        <v>0</v>
      </c>
      <c r="N1278" s="191">
        <v>0</v>
      </c>
      <c r="O1278" s="191">
        <f t="shared" si="25"/>
        <v>0</v>
      </c>
      <c r="P1278" s="191">
        <v>0</v>
      </c>
      <c r="Q1278" s="191">
        <f t="shared" si="26"/>
        <v>0</v>
      </c>
      <c r="R1278" s="191"/>
      <c r="S1278" s="191" t="s">
        <v>310</v>
      </c>
      <c r="T1278" s="192" t="s">
        <v>280</v>
      </c>
      <c r="U1278" s="161">
        <v>0</v>
      </c>
      <c r="V1278" s="161">
        <f t="shared" si="27"/>
        <v>0</v>
      </c>
      <c r="W1278" s="161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 t="s">
        <v>364</v>
      </c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ht="22.5" outlineLevel="1" x14ac:dyDescent="0.2">
      <c r="A1279" s="186">
        <v>333</v>
      </c>
      <c r="B1279" s="187" t="s">
        <v>2019</v>
      </c>
      <c r="C1279" s="194" t="s">
        <v>2020</v>
      </c>
      <c r="D1279" s="188" t="s">
        <v>462</v>
      </c>
      <c r="E1279" s="189">
        <v>17</v>
      </c>
      <c r="F1279" s="190"/>
      <c r="G1279" s="191">
        <f t="shared" si="21"/>
        <v>0</v>
      </c>
      <c r="H1279" s="190"/>
      <c r="I1279" s="191">
        <f t="shared" si="22"/>
        <v>0</v>
      </c>
      <c r="J1279" s="190"/>
      <c r="K1279" s="191">
        <f t="shared" si="23"/>
        <v>0</v>
      </c>
      <c r="L1279" s="191">
        <v>21</v>
      </c>
      <c r="M1279" s="191">
        <f t="shared" si="24"/>
        <v>0</v>
      </c>
      <c r="N1279" s="191">
        <v>0</v>
      </c>
      <c r="O1279" s="191">
        <f t="shared" si="25"/>
        <v>0</v>
      </c>
      <c r="P1279" s="191">
        <v>0</v>
      </c>
      <c r="Q1279" s="191">
        <f t="shared" si="26"/>
        <v>0</v>
      </c>
      <c r="R1279" s="191"/>
      <c r="S1279" s="191" t="s">
        <v>310</v>
      </c>
      <c r="T1279" s="192" t="s">
        <v>280</v>
      </c>
      <c r="U1279" s="161">
        <v>0</v>
      </c>
      <c r="V1279" s="161">
        <f t="shared" si="27"/>
        <v>0</v>
      </c>
      <c r="W1279" s="161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 t="s">
        <v>364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ht="22.5" outlineLevel="1" x14ac:dyDescent="0.2">
      <c r="A1280" s="186">
        <v>334</v>
      </c>
      <c r="B1280" s="187" t="s">
        <v>2021</v>
      </c>
      <c r="C1280" s="194" t="s">
        <v>2022</v>
      </c>
      <c r="D1280" s="188" t="s">
        <v>462</v>
      </c>
      <c r="E1280" s="189">
        <v>8</v>
      </c>
      <c r="F1280" s="190"/>
      <c r="G1280" s="191">
        <f t="shared" si="21"/>
        <v>0</v>
      </c>
      <c r="H1280" s="190"/>
      <c r="I1280" s="191">
        <f t="shared" si="22"/>
        <v>0</v>
      </c>
      <c r="J1280" s="190"/>
      <c r="K1280" s="191">
        <f t="shared" si="23"/>
        <v>0</v>
      </c>
      <c r="L1280" s="191">
        <v>21</v>
      </c>
      <c r="M1280" s="191">
        <f t="shared" si="24"/>
        <v>0</v>
      </c>
      <c r="N1280" s="191">
        <v>0</v>
      </c>
      <c r="O1280" s="191">
        <f t="shared" si="25"/>
        <v>0</v>
      </c>
      <c r="P1280" s="191">
        <v>0</v>
      </c>
      <c r="Q1280" s="191">
        <f t="shared" si="26"/>
        <v>0</v>
      </c>
      <c r="R1280" s="191"/>
      <c r="S1280" s="191" t="s">
        <v>310</v>
      </c>
      <c r="T1280" s="192" t="s">
        <v>280</v>
      </c>
      <c r="U1280" s="161">
        <v>0</v>
      </c>
      <c r="V1280" s="161">
        <f t="shared" si="27"/>
        <v>0</v>
      </c>
      <c r="W1280" s="161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 t="s">
        <v>364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ht="22.5" outlineLevel="1" x14ac:dyDescent="0.2">
      <c r="A1281" s="186">
        <v>335</v>
      </c>
      <c r="B1281" s="187" t="s">
        <v>2023</v>
      </c>
      <c r="C1281" s="194" t="s">
        <v>2024</v>
      </c>
      <c r="D1281" s="188" t="s">
        <v>462</v>
      </c>
      <c r="E1281" s="189">
        <v>3</v>
      </c>
      <c r="F1281" s="190"/>
      <c r="G1281" s="191">
        <f t="shared" si="21"/>
        <v>0</v>
      </c>
      <c r="H1281" s="190"/>
      <c r="I1281" s="191">
        <f t="shared" si="22"/>
        <v>0</v>
      </c>
      <c r="J1281" s="190"/>
      <c r="K1281" s="191">
        <f t="shared" si="23"/>
        <v>0</v>
      </c>
      <c r="L1281" s="191">
        <v>21</v>
      </c>
      <c r="M1281" s="191">
        <f t="shared" si="24"/>
        <v>0</v>
      </c>
      <c r="N1281" s="191">
        <v>0</v>
      </c>
      <c r="O1281" s="191">
        <f t="shared" si="25"/>
        <v>0</v>
      </c>
      <c r="P1281" s="191">
        <v>0</v>
      </c>
      <c r="Q1281" s="191">
        <f t="shared" si="26"/>
        <v>0</v>
      </c>
      <c r="R1281" s="191"/>
      <c r="S1281" s="191" t="s">
        <v>310</v>
      </c>
      <c r="T1281" s="192" t="s">
        <v>280</v>
      </c>
      <c r="U1281" s="161">
        <v>0</v>
      </c>
      <c r="V1281" s="161">
        <f t="shared" si="27"/>
        <v>0</v>
      </c>
      <c r="W1281" s="161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 t="s">
        <v>364</v>
      </c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ht="22.5" outlineLevel="1" x14ac:dyDescent="0.2">
      <c r="A1282" s="186">
        <v>336</v>
      </c>
      <c r="B1282" s="187" t="s">
        <v>2025</v>
      </c>
      <c r="C1282" s="194" t="s">
        <v>2026</v>
      </c>
      <c r="D1282" s="188" t="s">
        <v>462</v>
      </c>
      <c r="E1282" s="189">
        <v>1</v>
      </c>
      <c r="F1282" s="190"/>
      <c r="G1282" s="191">
        <f t="shared" si="21"/>
        <v>0</v>
      </c>
      <c r="H1282" s="190"/>
      <c r="I1282" s="191">
        <f t="shared" si="22"/>
        <v>0</v>
      </c>
      <c r="J1282" s="190"/>
      <c r="K1282" s="191">
        <f t="shared" si="23"/>
        <v>0</v>
      </c>
      <c r="L1282" s="191">
        <v>21</v>
      </c>
      <c r="M1282" s="191">
        <f t="shared" si="24"/>
        <v>0</v>
      </c>
      <c r="N1282" s="191">
        <v>0</v>
      </c>
      <c r="O1282" s="191">
        <f t="shared" si="25"/>
        <v>0</v>
      </c>
      <c r="P1282" s="191">
        <v>0</v>
      </c>
      <c r="Q1282" s="191">
        <f t="shared" si="26"/>
        <v>0</v>
      </c>
      <c r="R1282" s="191"/>
      <c r="S1282" s="191" t="s">
        <v>310</v>
      </c>
      <c r="T1282" s="192" t="s">
        <v>280</v>
      </c>
      <c r="U1282" s="161">
        <v>0</v>
      </c>
      <c r="V1282" s="161">
        <f t="shared" si="27"/>
        <v>0</v>
      </c>
      <c r="W1282" s="161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 t="s">
        <v>364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ht="22.5" outlineLevel="1" x14ac:dyDescent="0.2">
      <c r="A1283" s="186">
        <v>337</v>
      </c>
      <c r="B1283" s="187" t="s">
        <v>2027</v>
      </c>
      <c r="C1283" s="194" t="s">
        <v>2028</v>
      </c>
      <c r="D1283" s="188" t="s">
        <v>462</v>
      </c>
      <c r="E1283" s="189">
        <v>6</v>
      </c>
      <c r="F1283" s="190"/>
      <c r="G1283" s="191">
        <f t="shared" si="21"/>
        <v>0</v>
      </c>
      <c r="H1283" s="190"/>
      <c r="I1283" s="191">
        <f t="shared" si="22"/>
        <v>0</v>
      </c>
      <c r="J1283" s="190"/>
      <c r="K1283" s="191">
        <f t="shared" si="23"/>
        <v>0</v>
      </c>
      <c r="L1283" s="191">
        <v>21</v>
      </c>
      <c r="M1283" s="191">
        <f t="shared" si="24"/>
        <v>0</v>
      </c>
      <c r="N1283" s="191">
        <v>0</v>
      </c>
      <c r="O1283" s="191">
        <f t="shared" si="25"/>
        <v>0</v>
      </c>
      <c r="P1283" s="191">
        <v>0</v>
      </c>
      <c r="Q1283" s="191">
        <f t="shared" si="26"/>
        <v>0</v>
      </c>
      <c r="R1283" s="191"/>
      <c r="S1283" s="191" t="s">
        <v>310</v>
      </c>
      <c r="T1283" s="192" t="s">
        <v>280</v>
      </c>
      <c r="U1283" s="161">
        <v>0</v>
      </c>
      <c r="V1283" s="161">
        <f t="shared" si="27"/>
        <v>0</v>
      </c>
      <c r="W1283" s="161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 t="s">
        <v>364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ht="22.5" outlineLevel="1" x14ac:dyDescent="0.2">
      <c r="A1284" s="186">
        <v>338</v>
      </c>
      <c r="B1284" s="187" t="s">
        <v>2029</v>
      </c>
      <c r="C1284" s="194" t="s">
        <v>2030</v>
      </c>
      <c r="D1284" s="188" t="s">
        <v>462</v>
      </c>
      <c r="E1284" s="189">
        <v>6</v>
      </c>
      <c r="F1284" s="190"/>
      <c r="G1284" s="191">
        <f t="shared" si="21"/>
        <v>0</v>
      </c>
      <c r="H1284" s="190"/>
      <c r="I1284" s="191">
        <f t="shared" si="22"/>
        <v>0</v>
      </c>
      <c r="J1284" s="190"/>
      <c r="K1284" s="191">
        <f t="shared" si="23"/>
        <v>0</v>
      </c>
      <c r="L1284" s="191">
        <v>21</v>
      </c>
      <c r="M1284" s="191">
        <f t="shared" si="24"/>
        <v>0</v>
      </c>
      <c r="N1284" s="191">
        <v>0</v>
      </c>
      <c r="O1284" s="191">
        <f t="shared" si="25"/>
        <v>0</v>
      </c>
      <c r="P1284" s="191">
        <v>0</v>
      </c>
      <c r="Q1284" s="191">
        <f t="shared" si="26"/>
        <v>0</v>
      </c>
      <c r="R1284" s="191"/>
      <c r="S1284" s="191" t="s">
        <v>310</v>
      </c>
      <c r="T1284" s="192" t="s">
        <v>280</v>
      </c>
      <c r="U1284" s="161">
        <v>0</v>
      </c>
      <c r="V1284" s="161">
        <f t="shared" si="27"/>
        <v>0</v>
      </c>
      <c r="W1284" s="161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 t="s">
        <v>364</v>
      </c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ht="22.5" outlineLevel="1" x14ac:dyDescent="0.2">
      <c r="A1285" s="186">
        <v>339</v>
      </c>
      <c r="B1285" s="187" t="s">
        <v>2031</v>
      </c>
      <c r="C1285" s="194" t="s">
        <v>2032</v>
      </c>
      <c r="D1285" s="188" t="s">
        <v>462</v>
      </c>
      <c r="E1285" s="189">
        <v>1</v>
      </c>
      <c r="F1285" s="190"/>
      <c r="G1285" s="191">
        <f t="shared" si="21"/>
        <v>0</v>
      </c>
      <c r="H1285" s="190"/>
      <c r="I1285" s="191">
        <f t="shared" si="22"/>
        <v>0</v>
      </c>
      <c r="J1285" s="190"/>
      <c r="K1285" s="191">
        <f t="shared" si="23"/>
        <v>0</v>
      </c>
      <c r="L1285" s="191">
        <v>21</v>
      </c>
      <c r="M1285" s="191">
        <f t="shared" si="24"/>
        <v>0</v>
      </c>
      <c r="N1285" s="191">
        <v>0</v>
      </c>
      <c r="O1285" s="191">
        <f t="shared" si="25"/>
        <v>0</v>
      </c>
      <c r="P1285" s="191">
        <v>0</v>
      </c>
      <c r="Q1285" s="191">
        <f t="shared" si="26"/>
        <v>0</v>
      </c>
      <c r="R1285" s="191"/>
      <c r="S1285" s="191" t="s">
        <v>310</v>
      </c>
      <c r="T1285" s="192" t="s">
        <v>280</v>
      </c>
      <c r="U1285" s="161">
        <v>0</v>
      </c>
      <c r="V1285" s="161">
        <f t="shared" si="27"/>
        <v>0</v>
      </c>
      <c r="W1285" s="161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 t="s">
        <v>364</v>
      </c>
      <c r="AH1285" s="151"/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ht="22.5" outlineLevel="1" x14ac:dyDescent="0.2">
      <c r="A1286" s="186">
        <v>340</v>
      </c>
      <c r="B1286" s="187" t="s">
        <v>2033</v>
      </c>
      <c r="C1286" s="194" t="s">
        <v>2034</v>
      </c>
      <c r="D1286" s="188" t="s">
        <v>462</v>
      </c>
      <c r="E1286" s="189">
        <v>29</v>
      </c>
      <c r="F1286" s="190"/>
      <c r="G1286" s="191">
        <f t="shared" si="21"/>
        <v>0</v>
      </c>
      <c r="H1286" s="190"/>
      <c r="I1286" s="191">
        <f t="shared" si="22"/>
        <v>0</v>
      </c>
      <c r="J1286" s="190"/>
      <c r="K1286" s="191">
        <f t="shared" si="23"/>
        <v>0</v>
      </c>
      <c r="L1286" s="191">
        <v>21</v>
      </c>
      <c r="M1286" s="191">
        <f t="shared" si="24"/>
        <v>0</v>
      </c>
      <c r="N1286" s="191">
        <v>0</v>
      </c>
      <c r="O1286" s="191">
        <f t="shared" si="25"/>
        <v>0</v>
      </c>
      <c r="P1286" s="191">
        <v>0</v>
      </c>
      <c r="Q1286" s="191">
        <f t="shared" si="26"/>
        <v>0</v>
      </c>
      <c r="R1286" s="191"/>
      <c r="S1286" s="191" t="s">
        <v>310</v>
      </c>
      <c r="T1286" s="192" t="s">
        <v>280</v>
      </c>
      <c r="U1286" s="161">
        <v>0</v>
      </c>
      <c r="V1286" s="161">
        <f t="shared" si="27"/>
        <v>0</v>
      </c>
      <c r="W1286" s="161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 t="s">
        <v>364</v>
      </c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ht="22.5" outlineLevel="1" x14ac:dyDescent="0.2">
      <c r="A1287" s="186">
        <v>341</v>
      </c>
      <c r="B1287" s="187" t="s">
        <v>2035</v>
      </c>
      <c r="C1287" s="194" t="s">
        <v>2036</v>
      </c>
      <c r="D1287" s="188" t="s">
        <v>462</v>
      </c>
      <c r="E1287" s="189">
        <v>11</v>
      </c>
      <c r="F1287" s="190"/>
      <c r="G1287" s="191">
        <f t="shared" si="21"/>
        <v>0</v>
      </c>
      <c r="H1287" s="190"/>
      <c r="I1287" s="191">
        <f t="shared" si="22"/>
        <v>0</v>
      </c>
      <c r="J1287" s="190"/>
      <c r="K1287" s="191">
        <f t="shared" si="23"/>
        <v>0</v>
      </c>
      <c r="L1287" s="191">
        <v>21</v>
      </c>
      <c r="M1287" s="191">
        <f t="shared" si="24"/>
        <v>0</v>
      </c>
      <c r="N1287" s="191">
        <v>0</v>
      </c>
      <c r="O1287" s="191">
        <f t="shared" si="25"/>
        <v>0</v>
      </c>
      <c r="P1287" s="191">
        <v>0</v>
      </c>
      <c r="Q1287" s="191">
        <f t="shared" si="26"/>
        <v>0</v>
      </c>
      <c r="R1287" s="191"/>
      <c r="S1287" s="191" t="s">
        <v>310</v>
      </c>
      <c r="T1287" s="192" t="s">
        <v>280</v>
      </c>
      <c r="U1287" s="161">
        <v>0</v>
      </c>
      <c r="V1287" s="161">
        <f t="shared" si="27"/>
        <v>0</v>
      </c>
      <c r="W1287" s="161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 t="s">
        <v>364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ht="22.5" outlineLevel="1" x14ac:dyDescent="0.2">
      <c r="A1288" s="186">
        <v>342</v>
      </c>
      <c r="B1288" s="187" t="s">
        <v>2037</v>
      </c>
      <c r="C1288" s="194" t="s">
        <v>2038</v>
      </c>
      <c r="D1288" s="188" t="s">
        <v>462</v>
      </c>
      <c r="E1288" s="189">
        <v>3</v>
      </c>
      <c r="F1288" s="190"/>
      <c r="G1288" s="191">
        <f t="shared" si="21"/>
        <v>0</v>
      </c>
      <c r="H1288" s="190"/>
      <c r="I1288" s="191">
        <f t="shared" si="22"/>
        <v>0</v>
      </c>
      <c r="J1288" s="190"/>
      <c r="K1288" s="191">
        <f t="shared" si="23"/>
        <v>0</v>
      </c>
      <c r="L1288" s="191">
        <v>21</v>
      </c>
      <c r="M1288" s="191">
        <f t="shared" si="24"/>
        <v>0</v>
      </c>
      <c r="N1288" s="191">
        <v>0</v>
      </c>
      <c r="O1288" s="191">
        <f t="shared" si="25"/>
        <v>0</v>
      </c>
      <c r="P1288" s="191">
        <v>0</v>
      </c>
      <c r="Q1288" s="191">
        <f t="shared" si="26"/>
        <v>0</v>
      </c>
      <c r="R1288" s="191"/>
      <c r="S1288" s="191" t="s">
        <v>310</v>
      </c>
      <c r="T1288" s="192" t="s">
        <v>280</v>
      </c>
      <c r="U1288" s="161">
        <v>0</v>
      </c>
      <c r="V1288" s="161">
        <f t="shared" si="27"/>
        <v>0</v>
      </c>
      <c r="W1288" s="161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 t="s">
        <v>364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ht="22.5" outlineLevel="1" x14ac:dyDescent="0.2">
      <c r="A1289" s="186">
        <v>343</v>
      </c>
      <c r="B1289" s="187" t="s">
        <v>2039</v>
      </c>
      <c r="C1289" s="194" t="s">
        <v>2040</v>
      </c>
      <c r="D1289" s="188" t="s">
        <v>462</v>
      </c>
      <c r="E1289" s="189">
        <v>4</v>
      </c>
      <c r="F1289" s="190"/>
      <c r="G1289" s="191">
        <f t="shared" si="21"/>
        <v>0</v>
      </c>
      <c r="H1289" s="190"/>
      <c r="I1289" s="191">
        <f t="shared" si="22"/>
        <v>0</v>
      </c>
      <c r="J1289" s="190"/>
      <c r="K1289" s="191">
        <f t="shared" si="23"/>
        <v>0</v>
      </c>
      <c r="L1289" s="191">
        <v>21</v>
      </c>
      <c r="M1289" s="191">
        <f t="shared" si="24"/>
        <v>0</v>
      </c>
      <c r="N1289" s="191">
        <v>0</v>
      </c>
      <c r="O1289" s="191">
        <f t="shared" si="25"/>
        <v>0</v>
      </c>
      <c r="P1289" s="191">
        <v>0</v>
      </c>
      <c r="Q1289" s="191">
        <f t="shared" si="26"/>
        <v>0</v>
      </c>
      <c r="R1289" s="191"/>
      <c r="S1289" s="191" t="s">
        <v>310</v>
      </c>
      <c r="T1289" s="192" t="s">
        <v>280</v>
      </c>
      <c r="U1289" s="161">
        <v>0</v>
      </c>
      <c r="V1289" s="161">
        <f t="shared" si="27"/>
        <v>0</v>
      </c>
      <c r="W1289" s="161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 t="s">
        <v>364</v>
      </c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ht="22.5" outlineLevel="1" x14ac:dyDescent="0.2">
      <c r="A1290" s="186">
        <v>344</v>
      </c>
      <c r="B1290" s="187" t="s">
        <v>2041</v>
      </c>
      <c r="C1290" s="194" t="s">
        <v>2042</v>
      </c>
      <c r="D1290" s="188" t="s">
        <v>462</v>
      </c>
      <c r="E1290" s="189">
        <v>17</v>
      </c>
      <c r="F1290" s="190"/>
      <c r="G1290" s="191">
        <f t="shared" si="21"/>
        <v>0</v>
      </c>
      <c r="H1290" s="190"/>
      <c r="I1290" s="191">
        <f t="shared" si="22"/>
        <v>0</v>
      </c>
      <c r="J1290" s="190"/>
      <c r="K1290" s="191">
        <f t="shared" si="23"/>
        <v>0</v>
      </c>
      <c r="L1290" s="191">
        <v>21</v>
      </c>
      <c r="M1290" s="191">
        <f t="shared" si="24"/>
        <v>0</v>
      </c>
      <c r="N1290" s="191">
        <v>0</v>
      </c>
      <c r="O1290" s="191">
        <f t="shared" si="25"/>
        <v>0</v>
      </c>
      <c r="P1290" s="191">
        <v>0</v>
      </c>
      <c r="Q1290" s="191">
        <f t="shared" si="26"/>
        <v>0</v>
      </c>
      <c r="R1290" s="191"/>
      <c r="S1290" s="191" t="s">
        <v>310</v>
      </c>
      <c r="T1290" s="192" t="s">
        <v>280</v>
      </c>
      <c r="U1290" s="161">
        <v>0</v>
      </c>
      <c r="V1290" s="161">
        <f t="shared" si="27"/>
        <v>0</v>
      </c>
      <c r="W1290" s="161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 t="s">
        <v>364</v>
      </c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ht="22.5" outlineLevel="1" x14ac:dyDescent="0.2">
      <c r="A1291" s="186">
        <v>345</v>
      </c>
      <c r="B1291" s="187" t="s">
        <v>2043</v>
      </c>
      <c r="C1291" s="194" t="s">
        <v>2044</v>
      </c>
      <c r="D1291" s="188" t="s">
        <v>462</v>
      </c>
      <c r="E1291" s="189">
        <v>5</v>
      </c>
      <c r="F1291" s="190"/>
      <c r="G1291" s="191">
        <f t="shared" si="21"/>
        <v>0</v>
      </c>
      <c r="H1291" s="190"/>
      <c r="I1291" s="191">
        <f t="shared" si="22"/>
        <v>0</v>
      </c>
      <c r="J1291" s="190"/>
      <c r="K1291" s="191">
        <f t="shared" si="23"/>
        <v>0</v>
      </c>
      <c r="L1291" s="191">
        <v>21</v>
      </c>
      <c r="M1291" s="191">
        <f t="shared" si="24"/>
        <v>0</v>
      </c>
      <c r="N1291" s="191">
        <v>0</v>
      </c>
      <c r="O1291" s="191">
        <f t="shared" si="25"/>
        <v>0</v>
      </c>
      <c r="P1291" s="191">
        <v>0</v>
      </c>
      <c r="Q1291" s="191">
        <f t="shared" si="26"/>
        <v>0</v>
      </c>
      <c r="R1291" s="191"/>
      <c r="S1291" s="191" t="s">
        <v>310</v>
      </c>
      <c r="T1291" s="192" t="s">
        <v>280</v>
      </c>
      <c r="U1291" s="161">
        <v>0</v>
      </c>
      <c r="V1291" s="161">
        <f t="shared" si="27"/>
        <v>0</v>
      </c>
      <c r="W1291" s="161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 t="s">
        <v>364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ht="22.5" outlineLevel="1" x14ac:dyDescent="0.2">
      <c r="A1292" s="186">
        <v>346</v>
      </c>
      <c r="B1292" s="187" t="s">
        <v>2045</v>
      </c>
      <c r="C1292" s="194" t="s">
        <v>2046</v>
      </c>
      <c r="D1292" s="188" t="s">
        <v>462</v>
      </c>
      <c r="E1292" s="189">
        <v>99</v>
      </c>
      <c r="F1292" s="190"/>
      <c r="G1292" s="191">
        <f t="shared" si="21"/>
        <v>0</v>
      </c>
      <c r="H1292" s="190"/>
      <c r="I1292" s="191">
        <f t="shared" si="22"/>
        <v>0</v>
      </c>
      <c r="J1292" s="190"/>
      <c r="K1292" s="191">
        <f t="shared" si="23"/>
        <v>0</v>
      </c>
      <c r="L1292" s="191">
        <v>21</v>
      </c>
      <c r="M1292" s="191">
        <f t="shared" si="24"/>
        <v>0</v>
      </c>
      <c r="N1292" s="191">
        <v>0</v>
      </c>
      <c r="O1292" s="191">
        <f t="shared" si="25"/>
        <v>0</v>
      </c>
      <c r="P1292" s="191">
        <v>0</v>
      </c>
      <c r="Q1292" s="191">
        <f t="shared" si="26"/>
        <v>0</v>
      </c>
      <c r="R1292" s="191"/>
      <c r="S1292" s="191" t="s">
        <v>310</v>
      </c>
      <c r="T1292" s="192" t="s">
        <v>280</v>
      </c>
      <c r="U1292" s="161">
        <v>0</v>
      </c>
      <c r="V1292" s="161">
        <f t="shared" si="27"/>
        <v>0</v>
      </c>
      <c r="W1292" s="161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 t="s">
        <v>364</v>
      </c>
      <c r="AH1292" s="151"/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ht="22.5" outlineLevel="1" x14ac:dyDescent="0.2">
      <c r="A1293" s="186">
        <v>347</v>
      </c>
      <c r="B1293" s="187" t="s">
        <v>2047</v>
      </c>
      <c r="C1293" s="194" t="s">
        <v>2048</v>
      </c>
      <c r="D1293" s="188" t="s">
        <v>462</v>
      </c>
      <c r="E1293" s="189">
        <v>21</v>
      </c>
      <c r="F1293" s="190"/>
      <c r="G1293" s="191">
        <f t="shared" si="21"/>
        <v>0</v>
      </c>
      <c r="H1293" s="190"/>
      <c r="I1293" s="191">
        <f t="shared" si="22"/>
        <v>0</v>
      </c>
      <c r="J1293" s="190"/>
      <c r="K1293" s="191">
        <f t="shared" si="23"/>
        <v>0</v>
      </c>
      <c r="L1293" s="191">
        <v>21</v>
      </c>
      <c r="M1293" s="191">
        <f t="shared" si="24"/>
        <v>0</v>
      </c>
      <c r="N1293" s="191">
        <v>0</v>
      </c>
      <c r="O1293" s="191">
        <f t="shared" si="25"/>
        <v>0</v>
      </c>
      <c r="P1293" s="191">
        <v>0</v>
      </c>
      <c r="Q1293" s="191">
        <f t="shared" si="26"/>
        <v>0</v>
      </c>
      <c r="R1293" s="191"/>
      <c r="S1293" s="191" t="s">
        <v>310</v>
      </c>
      <c r="T1293" s="192" t="s">
        <v>280</v>
      </c>
      <c r="U1293" s="161">
        <v>0</v>
      </c>
      <c r="V1293" s="161">
        <f t="shared" si="27"/>
        <v>0</v>
      </c>
      <c r="W1293" s="161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 t="s">
        <v>364</v>
      </c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ht="22.5" outlineLevel="1" x14ac:dyDescent="0.2">
      <c r="A1294" s="186">
        <v>348</v>
      </c>
      <c r="B1294" s="187" t="s">
        <v>2049</v>
      </c>
      <c r="C1294" s="194" t="s">
        <v>2050</v>
      </c>
      <c r="D1294" s="188" t="s">
        <v>462</v>
      </c>
      <c r="E1294" s="189">
        <v>11</v>
      </c>
      <c r="F1294" s="190"/>
      <c r="G1294" s="191">
        <f t="shared" si="21"/>
        <v>0</v>
      </c>
      <c r="H1294" s="190"/>
      <c r="I1294" s="191">
        <f t="shared" si="22"/>
        <v>0</v>
      </c>
      <c r="J1294" s="190"/>
      <c r="K1294" s="191">
        <f t="shared" si="23"/>
        <v>0</v>
      </c>
      <c r="L1294" s="191">
        <v>21</v>
      </c>
      <c r="M1294" s="191">
        <f t="shared" si="24"/>
        <v>0</v>
      </c>
      <c r="N1294" s="191">
        <v>0</v>
      </c>
      <c r="O1294" s="191">
        <f t="shared" si="25"/>
        <v>0</v>
      </c>
      <c r="P1294" s="191">
        <v>0</v>
      </c>
      <c r="Q1294" s="191">
        <f t="shared" si="26"/>
        <v>0</v>
      </c>
      <c r="R1294" s="191"/>
      <c r="S1294" s="191" t="s">
        <v>310</v>
      </c>
      <c r="T1294" s="192" t="s">
        <v>280</v>
      </c>
      <c r="U1294" s="161">
        <v>0</v>
      </c>
      <c r="V1294" s="161">
        <f t="shared" si="27"/>
        <v>0</v>
      </c>
      <c r="W1294" s="161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 t="s">
        <v>364</v>
      </c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ht="22.5" outlineLevel="1" x14ac:dyDescent="0.2">
      <c r="A1295" s="186">
        <v>349</v>
      </c>
      <c r="B1295" s="187" t="s">
        <v>2051</v>
      </c>
      <c r="C1295" s="194" t="s">
        <v>2052</v>
      </c>
      <c r="D1295" s="188" t="s">
        <v>462</v>
      </c>
      <c r="E1295" s="189">
        <v>9</v>
      </c>
      <c r="F1295" s="190"/>
      <c r="G1295" s="191">
        <f t="shared" si="21"/>
        <v>0</v>
      </c>
      <c r="H1295" s="190"/>
      <c r="I1295" s="191">
        <f t="shared" si="22"/>
        <v>0</v>
      </c>
      <c r="J1295" s="190"/>
      <c r="K1295" s="191">
        <f t="shared" si="23"/>
        <v>0</v>
      </c>
      <c r="L1295" s="191">
        <v>21</v>
      </c>
      <c r="M1295" s="191">
        <f t="shared" si="24"/>
        <v>0</v>
      </c>
      <c r="N1295" s="191">
        <v>0</v>
      </c>
      <c r="O1295" s="191">
        <f t="shared" si="25"/>
        <v>0</v>
      </c>
      <c r="P1295" s="191">
        <v>0</v>
      </c>
      <c r="Q1295" s="191">
        <f t="shared" si="26"/>
        <v>0</v>
      </c>
      <c r="R1295" s="191"/>
      <c r="S1295" s="191" t="s">
        <v>310</v>
      </c>
      <c r="T1295" s="192" t="s">
        <v>280</v>
      </c>
      <c r="U1295" s="161">
        <v>0</v>
      </c>
      <c r="V1295" s="161">
        <f t="shared" si="27"/>
        <v>0</v>
      </c>
      <c r="W1295" s="161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 t="s">
        <v>364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ht="22.5" outlineLevel="1" x14ac:dyDescent="0.2">
      <c r="A1296" s="186">
        <v>350</v>
      </c>
      <c r="B1296" s="187" t="s">
        <v>2053</v>
      </c>
      <c r="C1296" s="194" t="s">
        <v>2054</v>
      </c>
      <c r="D1296" s="188" t="s">
        <v>462</v>
      </c>
      <c r="E1296" s="189">
        <v>2</v>
      </c>
      <c r="F1296" s="190"/>
      <c r="G1296" s="191">
        <f t="shared" si="21"/>
        <v>0</v>
      </c>
      <c r="H1296" s="190"/>
      <c r="I1296" s="191">
        <f t="shared" si="22"/>
        <v>0</v>
      </c>
      <c r="J1296" s="190"/>
      <c r="K1296" s="191">
        <f t="shared" si="23"/>
        <v>0</v>
      </c>
      <c r="L1296" s="191">
        <v>21</v>
      </c>
      <c r="M1296" s="191">
        <f t="shared" si="24"/>
        <v>0</v>
      </c>
      <c r="N1296" s="191">
        <v>0</v>
      </c>
      <c r="O1296" s="191">
        <f t="shared" si="25"/>
        <v>0</v>
      </c>
      <c r="P1296" s="191">
        <v>0</v>
      </c>
      <c r="Q1296" s="191">
        <f t="shared" si="26"/>
        <v>0</v>
      </c>
      <c r="R1296" s="191"/>
      <c r="S1296" s="191" t="s">
        <v>310</v>
      </c>
      <c r="T1296" s="192" t="s">
        <v>280</v>
      </c>
      <c r="U1296" s="161">
        <v>0</v>
      </c>
      <c r="V1296" s="161">
        <f t="shared" si="27"/>
        <v>0</v>
      </c>
      <c r="W1296" s="161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 t="s">
        <v>364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ht="22.5" outlineLevel="1" x14ac:dyDescent="0.2">
      <c r="A1297" s="186">
        <v>351</v>
      </c>
      <c r="B1297" s="187" t="s">
        <v>2055</v>
      </c>
      <c r="C1297" s="194" t="s">
        <v>2056</v>
      </c>
      <c r="D1297" s="188" t="s">
        <v>462</v>
      </c>
      <c r="E1297" s="189">
        <v>21</v>
      </c>
      <c r="F1297" s="190"/>
      <c r="G1297" s="191">
        <f t="shared" si="21"/>
        <v>0</v>
      </c>
      <c r="H1297" s="190"/>
      <c r="I1297" s="191">
        <f t="shared" si="22"/>
        <v>0</v>
      </c>
      <c r="J1297" s="190"/>
      <c r="K1297" s="191">
        <f t="shared" si="23"/>
        <v>0</v>
      </c>
      <c r="L1297" s="191">
        <v>21</v>
      </c>
      <c r="M1297" s="191">
        <f t="shared" si="24"/>
        <v>0</v>
      </c>
      <c r="N1297" s="191">
        <v>0</v>
      </c>
      <c r="O1297" s="191">
        <f t="shared" si="25"/>
        <v>0</v>
      </c>
      <c r="P1297" s="191">
        <v>0</v>
      </c>
      <c r="Q1297" s="191">
        <f t="shared" si="26"/>
        <v>0</v>
      </c>
      <c r="R1297" s="191"/>
      <c r="S1297" s="191" t="s">
        <v>310</v>
      </c>
      <c r="T1297" s="192" t="s">
        <v>280</v>
      </c>
      <c r="U1297" s="161">
        <v>0</v>
      </c>
      <c r="V1297" s="161">
        <f t="shared" si="27"/>
        <v>0</v>
      </c>
      <c r="W1297" s="161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 t="s">
        <v>364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ht="22.5" outlineLevel="1" x14ac:dyDescent="0.2">
      <c r="A1298" s="186">
        <v>352</v>
      </c>
      <c r="B1298" s="187" t="s">
        <v>2057</v>
      </c>
      <c r="C1298" s="194" t="s">
        <v>2058</v>
      </c>
      <c r="D1298" s="188" t="s">
        <v>462</v>
      </c>
      <c r="E1298" s="189">
        <v>7</v>
      </c>
      <c r="F1298" s="190"/>
      <c r="G1298" s="191">
        <f t="shared" si="21"/>
        <v>0</v>
      </c>
      <c r="H1298" s="190"/>
      <c r="I1298" s="191">
        <f t="shared" si="22"/>
        <v>0</v>
      </c>
      <c r="J1298" s="190"/>
      <c r="K1298" s="191">
        <f t="shared" si="23"/>
        <v>0</v>
      </c>
      <c r="L1298" s="191">
        <v>21</v>
      </c>
      <c r="M1298" s="191">
        <f t="shared" si="24"/>
        <v>0</v>
      </c>
      <c r="N1298" s="191">
        <v>0</v>
      </c>
      <c r="O1298" s="191">
        <f t="shared" si="25"/>
        <v>0</v>
      </c>
      <c r="P1298" s="191">
        <v>0</v>
      </c>
      <c r="Q1298" s="191">
        <f t="shared" si="26"/>
        <v>0</v>
      </c>
      <c r="R1298" s="191"/>
      <c r="S1298" s="191" t="s">
        <v>310</v>
      </c>
      <c r="T1298" s="192" t="s">
        <v>280</v>
      </c>
      <c r="U1298" s="161">
        <v>0</v>
      </c>
      <c r="V1298" s="161">
        <f t="shared" si="27"/>
        <v>0</v>
      </c>
      <c r="W1298" s="161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 t="s">
        <v>364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ht="22.5" outlineLevel="1" x14ac:dyDescent="0.2">
      <c r="A1299" s="186">
        <v>353</v>
      </c>
      <c r="B1299" s="187" t="s">
        <v>2059</v>
      </c>
      <c r="C1299" s="194" t="s">
        <v>2060</v>
      </c>
      <c r="D1299" s="188" t="s">
        <v>462</v>
      </c>
      <c r="E1299" s="189">
        <v>1</v>
      </c>
      <c r="F1299" s="190"/>
      <c r="G1299" s="191">
        <f t="shared" si="21"/>
        <v>0</v>
      </c>
      <c r="H1299" s="190"/>
      <c r="I1299" s="191">
        <f t="shared" si="22"/>
        <v>0</v>
      </c>
      <c r="J1299" s="190"/>
      <c r="K1299" s="191">
        <f t="shared" si="23"/>
        <v>0</v>
      </c>
      <c r="L1299" s="191">
        <v>21</v>
      </c>
      <c r="M1299" s="191">
        <f t="shared" si="24"/>
        <v>0</v>
      </c>
      <c r="N1299" s="191">
        <v>0</v>
      </c>
      <c r="O1299" s="191">
        <f t="shared" si="25"/>
        <v>0</v>
      </c>
      <c r="P1299" s="191">
        <v>0</v>
      </c>
      <c r="Q1299" s="191">
        <f t="shared" si="26"/>
        <v>0</v>
      </c>
      <c r="R1299" s="191"/>
      <c r="S1299" s="191" t="s">
        <v>310</v>
      </c>
      <c r="T1299" s="192" t="s">
        <v>280</v>
      </c>
      <c r="U1299" s="161">
        <v>0</v>
      </c>
      <c r="V1299" s="161">
        <f t="shared" si="27"/>
        <v>0</v>
      </c>
      <c r="W1299" s="161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 t="s">
        <v>364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ht="22.5" outlineLevel="1" x14ac:dyDescent="0.2">
      <c r="A1300" s="186">
        <v>354</v>
      </c>
      <c r="B1300" s="187" t="s">
        <v>2061</v>
      </c>
      <c r="C1300" s="194" t="s">
        <v>2062</v>
      </c>
      <c r="D1300" s="188" t="s">
        <v>462</v>
      </c>
      <c r="E1300" s="189">
        <v>1</v>
      </c>
      <c r="F1300" s="190"/>
      <c r="G1300" s="191">
        <f t="shared" si="21"/>
        <v>0</v>
      </c>
      <c r="H1300" s="190"/>
      <c r="I1300" s="191">
        <f t="shared" si="22"/>
        <v>0</v>
      </c>
      <c r="J1300" s="190"/>
      <c r="K1300" s="191">
        <f t="shared" si="23"/>
        <v>0</v>
      </c>
      <c r="L1300" s="191">
        <v>21</v>
      </c>
      <c r="M1300" s="191">
        <f t="shared" si="24"/>
        <v>0</v>
      </c>
      <c r="N1300" s="191">
        <v>0</v>
      </c>
      <c r="O1300" s="191">
        <f t="shared" si="25"/>
        <v>0</v>
      </c>
      <c r="P1300" s="191">
        <v>0</v>
      </c>
      <c r="Q1300" s="191">
        <f t="shared" si="26"/>
        <v>0</v>
      </c>
      <c r="R1300" s="191"/>
      <c r="S1300" s="191" t="s">
        <v>310</v>
      </c>
      <c r="T1300" s="192" t="s">
        <v>280</v>
      </c>
      <c r="U1300" s="161">
        <v>0</v>
      </c>
      <c r="V1300" s="161">
        <f t="shared" si="27"/>
        <v>0</v>
      </c>
      <c r="W1300" s="161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 t="s">
        <v>364</v>
      </c>
      <c r="AH1300" s="151"/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ht="22.5" outlineLevel="1" x14ac:dyDescent="0.2">
      <c r="A1301" s="186">
        <v>355</v>
      </c>
      <c r="B1301" s="187" t="s">
        <v>2063</v>
      </c>
      <c r="C1301" s="194" t="s">
        <v>2064</v>
      </c>
      <c r="D1301" s="188" t="s">
        <v>462</v>
      </c>
      <c r="E1301" s="189">
        <v>3</v>
      </c>
      <c r="F1301" s="190"/>
      <c r="G1301" s="191">
        <f t="shared" si="21"/>
        <v>0</v>
      </c>
      <c r="H1301" s="190"/>
      <c r="I1301" s="191">
        <f t="shared" si="22"/>
        <v>0</v>
      </c>
      <c r="J1301" s="190"/>
      <c r="K1301" s="191">
        <f t="shared" si="23"/>
        <v>0</v>
      </c>
      <c r="L1301" s="191">
        <v>21</v>
      </c>
      <c r="M1301" s="191">
        <f t="shared" si="24"/>
        <v>0</v>
      </c>
      <c r="N1301" s="191">
        <v>0</v>
      </c>
      <c r="O1301" s="191">
        <f t="shared" si="25"/>
        <v>0</v>
      </c>
      <c r="P1301" s="191">
        <v>0</v>
      </c>
      <c r="Q1301" s="191">
        <f t="shared" si="26"/>
        <v>0</v>
      </c>
      <c r="R1301" s="191"/>
      <c r="S1301" s="191" t="s">
        <v>310</v>
      </c>
      <c r="T1301" s="192" t="s">
        <v>280</v>
      </c>
      <c r="U1301" s="161">
        <v>0</v>
      </c>
      <c r="V1301" s="161">
        <f t="shared" si="27"/>
        <v>0</v>
      </c>
      <c r="W1301" s="161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 t="s">
        <v>364</v>
      </c>
      <c r="AH1301" s="151"/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ht="22.5" outlineLevel="1" x14ac:dyDescent="0.2">
      <c r="A1302" s="186">
        <v>356</v>
      </c>
      <c r="B1302" s="187" t="s">
        <v>2065</v>
      </c>
      <c r="C1302" s="194" t="s">
        <v>2066</v>
      </c>
      <c r="D1302" s="188" t="s">
        <v>462</v>
      </c>
      <c r="E1302" s="189">
        <v>1</v>
      </c>
      <c r="F1302" s="190"/>
      <c r="G1302" s="191">
        <f t="shared" si="21"/>
        <v>0</v>
      </c>
      <c r="H1302" s="190"/>
      <c r="I1302" s="191">
        <f t="shared" si="22"/>
        <v>0</v>
      </c>
      <c r="J1302" s="190"/>
      <c r="K1302" s="191">
        <f t="shared" si="23"/>
        <v>0</v>
      </c>
      <c r="L1302" s="191">
        <v>21</v>
      </c>
      <c r="M1302" s="191">
        <f t="shared" si="24"/>
        <v>0</v>
      </c>
      <c r="N1302" s="191">
        <v>0</v>
      </c>
      <c r="O1302" s="191">
        <f t="shared" si="25"/>
        <v>0</v>
      </c>
      <c r="P1302" s="191">
        <v>0</v>
      </c>
      <c r="Q1302" s="191">
        <f t="shared" si="26"/>
        <v>0</v>
      </c>
      <c r="R1302" s="191"/>
      <c r="S1302" s="191" t="s">
        <v>310</v>
      </c>
      <c r="T1302" s="192" t="s">
        <v>280</v>
      </c>
      <c r="U1302" s="161">
        <v>0</v>
      </c>
      <c r="V1302" s="161">
        <f t="shared" si="27"/>
        <v>0</v>
      </c>
      <c r="W1302" s="161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 t="s">
        <v>364</v>
      </c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1" x14ac:dyDescent="0.2">
      <c r="A1303" s="170">
        <v>357</v>
      </c>
      <c r="B1303" s="171" t="s">
        <v>2067</v>
      </c>
      <c r="C1303" s="180" t="s">
        <v>2068</v>
      </c>
      <c r="D1303" s="172" t="s">
        <v>2069</v>
      </c>
      <c r="E1303" s="173">
        <v>1</v>
      </c>
      <c r="F1303" s="174"/>
      <c r="G1303" s="175">
        <f t="shared" si="21"/>
        <v>0</v>
      </c>
      <c r="H1303" s="174"/>
      <c r="I1303" s="175">
        <f t="shared" si="22"/>
        <v>0</v>
      </c>
      <c r="J1303" s="174"/>
      <c r="K1303" s="175">
        <f t="shared" si="23"/>
        <v>0</v>
      </c>
      <c r="L1303" s="175">
        <v>21</v>
      </c>
      <c r="M1303" s="175">
        <f t="shared" si="24"/>
        <v>0</v>
      </c>
      <c r="N1303" s="175">
        <v>0</v>
      </c>
      <c r="O1303" s="175">
        <f t="shared" si="25"/>
        <v>0</v>
      </c>
      <c r="P1303" s="175">
        <v>0</v>
      </c>
      <c r="Q1303" s="175">
        <f t="shared" si="26"/>
        <v>0</v>
      </c>
      <c r="R1303" s="175"/>
      <c r="S1303" s="175" t="s">
        <v>310</v>
      </c>
      <c r="T1303" s="176" t="s">
        <v>280</v>
      </c>
      <c r="U1303" s="161">
        <v>0</v>
      </c>
      <c r="V1303" s="161">
        <f t="shared" si="27"/>
        <v>0</v>
      </c>
      <c r="W1303" s="161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 t="s">
        <v>364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1" x14ac:dyDescent="0.2">
      <c r="A1304" s="158"/>
      <c r="B1304" s="159"/>
      <c r="C1304" s="248" t="s">
        <v>2070</v>
      </c>
      <c r="D1304" s="249"/>
      <c r="E1304" s="249"/>
      <c r="F1304" s="249"/>
      <c r="G1304" s="249"/>
      <c r="H1304" s="161"/>
      <c r="I1304" s="161"/>
      <c r="J1304" s="161"/>
      <c r="K1304" s="161"/>
      <c r="L1304" s="161"/>
      <c r="M1304" s="161"/>
      <c r="N1304" s="161"/>
      <c r="O1304" s="161"/>
      <c r="P1304" s="161"/>
      <c r="Q1304" s="161"/>
      <c r="R1304" s="161"/>
      <c r="S1304" s="161"/>
      <c r="T1304" s="161"/>
      <c r="U1304" s="161"/>
      <c r="V1304" s="161"/>
      <c r="W1304" s="161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 t="s">
        <v>283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1" x14ac:dyDescent="0.2">
      <c r="A1305" s="158"/>
      <c r="B1305" s="159"/>
      <c r="C1305" s="246" t="s">
        <v>2071</v>
      </c>
      <c r="D1305" s="247"/>
      <c r="E1305" s="247"/>
      <c r="F1305" s="247"/>
      <c r="G1305" s="247"/>
      <c r="H1305" s="161"/>
      <c r="I1305" s="161"/>
      <c r="J1305" s="161"/>
      <c r="K1305" s="161"/>
      <c r="L1305" s="161"/>
      <c r="M1305" s="161"/>
      <c r="N1305" s="161"/>
      <c r="O1305" s="161"/>
      <c r="P1305" s="161"/>
      <c r="Q1305" s="161"/>
      <c r="R1305" s="161"/>
      <c r="S1305" s="161"/>
      <c r="T1305" s="161"/>
      <c r="U1305" s="161"/>
      <c r="V1305" s="161"/>
      <c r="W1305" s="161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 t="s">
        <v>283</v>
      </c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1" x14ac:dyDescent="0.2">
      <c r="A1306" s="158"/>
      <c r="B1306" s="159"/>
      <c r="C1306" s="246" t="s">
        <v>2072</v>
      </c>
      <c r="D1306" s="247"/>
      <c r="E1306" s="247"/>
      <c r="F1306" s="247"/>
      <c r="G1306" s="247"/>
      <c r="H1306" s="161"/>
      <c r="I1306" s="161"/>
      <c r="J1306" s="161"/>
      <c r="K1306" s="161"/>
      <c r="L1306" s="161"/>
      <c r="M1306" s="161"/>
      <c r="N1306" s="161"/>
      <c r="O1306" s="161"/>
      <c r="P1306" s="161"/>
      <c r="Q1306" s="161"/>
      <c r="R1306" s="161"/>
      <c r="S1306" s="161"/>
      <c r="T1306" s="161"/>
      <c r="U1306" s="161"/>
      <c r="V1306" s="161"/>
      <c r="W1306" s="161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 t="s">
        <v>283</v>
      </c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1" x14ac:dyDescent="0.2">
      <c r="A1307" s="158"/>
      <c r="B1307" s="159"/>
      <c r="C1307" s="246" t="s">
        <v>2073</v>
      </c>
      <c r="D1307" s="247"/>
      <c r="E1307" s="247"/>
      <c r="F1307" s="247"/>
      <c r="G1307" s="247"/>
      <c r="H1307" s="161"/>
      <c r="I1307" s="161"/>
      <c r="J1307" s="161"/>
      <c r="K1307" s="161"/>
      <c r="L1307" s="161"/>
      <c r="M1307" s="161"/>
      <c r="N1307" s="161"/>
      <c r="O1307" s="161"/>
      <c r="P1307" s="161"/>
      <c r="Q1307" s="161"/>
      <c r="R1307" s="161"/>
      <c r="S1307" s="161"/>
      <c r="T1307" s="161"/>
      <c r="U1307" s="161"/>
      <c r="V1307" s="161"/>
      <c r="W1307" s="161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 t="s">
        <v>283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1" x14ac:dyDescent="0.2">
      <c r="A1308" s="170">
        <v>358</v>
      </c>
      <c r="B1308" s="171" t="s">
        <v>2074</v>
      </c>
      <c r="C1308" s="180" t="s">
        <v>2075</v>
      </c>
      <c r="D1308" s="172" t="s">
        <v>498</v>
      </c>
      <c r="E1308" s="173">
        <v>117.5</v>
      </c>
      <c r="F1308" s="174"/>
      <c r="G1308" s="175">
        <f>ROUND(E1308*F1308,2)</f>
        <v>0</v>
      </c>
      <c r="H1308" s="174"/>
      <c r="I1308" s="175">
        <f>ROUND(E1308*H1308,2)</f>
        <v>0</v>
      </c>
      <c r="J1308" s="174"/>
      <c r="K1308" s="175">
        <f>ROUND(E1308*J1308,2)</f>
        <v>0</v>
      </c>
      <c r="L1308" s="175">
        <v>21</v>
      </c>
      <c r="M1308" s="175">
        <f>G1308*(1+L1308/100)</f>
        <v>0</v>
      </c>
      <c r="N1308" s="175">
        <v>0</v>
      </c>
      <c r="O1308" s="175">
        <f>ROUND(E1308*N1308,2)</f>
        <v>0</v>
      </c>
      <c r="P1308" s="175">
        <v>0</v>
      </c>
      <c r="Q1308" s="175">
        <f>ROUND(E1308*P1308,2)</f>
        <v>0</v>
      </c>
      <c r="R1308" s="175"/>
      <c r="S1308" s="175" t="s">
        <v>310</v>
      </c>
      <c r="T1308" s="176" t="s">
        <v>280</v>
      </c>
      <c r="U1308" s="161">
        <v>0</v>
      </c>
      <c r="V1308" s="161">
        <f>ROUND(E1308*U1308,2)</f>
        <v>0</v>
      </c>
      <c r="W1308" s="161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 t="s">
        <v>364</v>
      </c>
      <c r="AH1308" s="151"/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1" x14ac:dyDescent="0.2">
      <c r="A1309" s="158"/>
      <c r="B1309" s="159"/>
      <c r="C1309" s="193" t="s">
        <v>2076</v>
      </c>
      <c r="D1309" s="184"/>
      <c r="E1309" s="185">
        <v>3</v>
      </c>
      <c r="F1309" s="161"/>
      <c r="G1309" s="161"/>
      <c r="H1309" s="161"/>
      <c r="I1309" s="161"/>
      <c r="J1309" s="161"/>
      <c r="K1309" s="161"/>
      <c r="L1309" s="161"/>
      <c r="M1309" s="161"/>
      <c r="N1309" s="161"/>
      <c r="O1309" s="161"/>
      <c r="P1309" s="161"/>
      <c r="Q1309" s="161"/>
      <c r="R1309" s="161"/>
      <c r="S1309" s="161"/>
      <c r="T1309" s="161"/>
      <c r="U1309" s="161"/>
      <c r="V1309" s="161"/>
      <c r="W1309" s="161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 t="s">
        <v>374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outlineLevel="1" x14ac:dyDescent="0.2">
      <c r="A1310" s="158"/>
      <c r="B1310" s="159"/>
      <c r="C1310" s="193" t="s">
        <v>2077</v>
      </c>
      <c r="D1310" s="184"/>
      <c r="E1310" s="185">
        <v>24</v>
      </c>
      <c r="F1310" s="161"/>
      <c r="G1310" s="161"/>
      <c r="H1310" s="161"/>
      <c r="I1310" s="161"/>
      <c r="J1310" s="161"/>
      <c r="K1310" s="161"/>
      <c r="L1310" s="161"/>
      <c r="M1310" s="161"/>
      <c r="N1310" s="161"/>
      <c r="O1310" s="161"/>
      <c r="P1310" s="161"/>
      <c r="Q1310" s="161"/>
      <c r="R1310" s="161"/>
      <c r="S1310" s="161"/>
      <c r="T1310" s="161"/>
      <c r="U1310" s="161"/>
      <c r="V1310" s="161"/>
      <c r="W1310" s="161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 t="s">
        <v>374</v>
      </c>
      <c r="AH1310" s="151">
        <v>0</v>
      </c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1" x14ac:dyDescent="0.2">
      <c r="A1311" s="158"/>
      <c r="B1311" s="159"/>
      <c r="C1311" s="193" t="s">
        <v>2078</v>
      </c>
      <c r="D1311" s="184"/>
      <c r="E1311" s="185">
        <v>26.5</v>
      </c>
      <c r="F1311" s="161"/>
      <c r="G1311" s="161"/>
      <c r="H1311" s="161"/>
      <c r="I1311" s="161"/>
      <c r="J1311" s="161"/>
      <c r="K1311" s="161"/>
      <c r="L1311" s="161"/>
      <c r="M1311" s="161"/>
      <c r="N1311" s="161"/>
      <c r="O1311" s="161"/>
      <c r="P1311" s="161"/>
      <c r="Q1311" s="161"/>
      <c r="R1311" s="161"/>
      <c r="S1311" s="161"/>
      <c r="T1311" s="161"/>
      <c r="U1311" s="161"/>
      <c r="V1311" s="161"/>
      <c r="W1311" s="161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 t="s">
        <v>374</v>
      </c>
      <c r="AH1311" s="151">
        <v>0</v>
      </c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1" x14ac:dyDescent="0.2">
      <c r="A1312" s="158"/>
      <c r="B1312" s="159"/>
      <c r="C1312" s="193" t="s">
        <v>2079</v>
      </c>
      <c r="D1312" s="184"/>
      <c r="E1312" s="185">
        <v>43</v>
      </c>
      <c r="F1312" s="161"/>
      <c r="G1312" s="161"/>
      <c r="H1312" s="161"/>
      <c r="I1312" s="161"/>
      <c r="J1312" s="161"/>
      <c r="K1312" s="161"/>
      <c r="L1312" s="161"/>
      <c r="M1312" s="161"/>
      <c r="N1312" s="161"/>
      <c r="O1312" s="161"/>
      <c r="P1312" s="161"/>
      <c r="Q1312" s="161"/>
      <c r="R1312" s="161"/>
      <c r="S1312" s="161"/>
      <c r="T1312" s="161"/>
      <c r="U1312" s="161"/>
      <c r="V1312" s="161"/>
      <c r="W1312" s="161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 t="s">
        <v>374</v>
      </c>
      <c r="AH1312" s="151">
        <v>0</v>
      </c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1" x14ac:dyDescent="0.2">
      <c r="A1313" s="158"/>
      <c r="B1313" s="159"/>
      <c r="C1313" s="193" t="s">
        <v>2080</v>
      </c>
      <c r="D1313" s="184"/>
      <c r="E1313" s="185">
        <v>21</v>
      </c>
      <c r="F1313" s="161"/>
      <c r="G1313" s="161"/>
      <c r="H1313" s="161"/>
      <c r="I1313" s="161"/>
      <c r="J1313" s="161"/>
      <c r="K1313" s="161"/>
      <c r="L1313" s="161"/>
      <c r="M1313" s="161"/>
      <c r="N1313" s="161"/>
      <c r="O1313" s="161"/>
      <c r="P1313" s="161"/>
      <c r="Q1313" s="161"/>
      <c r="R1313" s="161"/>
      <c r="S1313" s="161"/>
      <c r="T1313" s="161"/>
      <c r="U1313" s="161"/>
      <c r="V1313" s="161"/>
      <c r="W1313" s="161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 t="s">
        <v>374</v>
      </c>
      <c r="AH1313" s="151">
        <v>0</v>
      </c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1" x14ac:dyDescent="0.2">
      <c r="A1314" s="170">
        <v>359</v>
      </c>
      <c r="B1314" s="171" t="s">
        <v>2081</v>
      </c>
      <c r="C1314" s="180" t="s">
        <v>2082</v>
      </c>
      <c r="D1314" s="172" t="s">
        <v>498</v>
      </c>
      <c r="E1314" s="173">
        <v>86.5</v>
      </c>
      <c r="F1314" s="174"/>
      <c r="G1314" s="175">
        <f>ROUND(E1314*F1314,2)</f>
        <v>0</v>
      </c>
      <c r="H1314" s="174"/>
      <c r="I1314" s="175">
        <f>ROUND(E1314*H1314,2)</f>
        <v>0</v>
      </c>
      <c r="J1314" s="174"/>
      <c r="K1314" s="175">
        <f>ROUND(E1314*J1314,2)</f>
        <v>0</v>
      </c>
      <c r="L1314" s="175">
        <v>21</v>
      </c>
      <c r="M1314" s="175">
        <f>G1314*(1+L1314/100)</f>
        <v>0</v>
      </c>
      <c r="N1314" s="175">
        <v>0</v>
      </c>
      <c r="O1314" s="175">
        <f>ROUND(E1314*N1314,2)</f>
        <v>0</v>
      </c>
      <c r="P1314" s="175">
        <v>0</v>
      </c>
      <c r="Q1314" s="175">
        <f>ROUND(E1314*P1314,2)</f>
        <v>0</v>
      </c>
      <c r="R1314" s="175"/>
      <c r="S1314" s="175" t="s">
        <v>310</v>
      </c>
      <c r="T1314" s="176" t="s">
        <v>280</v>
      </c>
      <c r="U1314" s="161">
        <v>0</v>
      </c>
      <c r="V1314" s="161">
        <f>ROUND(E1314*U1314,2)</f>
        <v>0</v>
      </c>
      <c r="W1314" s="161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 t="s">
        <v>364</v>
      </c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1" x14ac:dyDescent="0.2">
      <c r="A1315" s="158"/>
      <c r="B1315" s="159"/>
      <c r="C1315" s="193" t="s">
        <v>2083</v>
      </c>
      <c r="D1315" s="184"/>
      <c r="E1315" s="185">
        <v>32</v>
      </c>
      <c r="F1315" s="161"/>
      <c r="G1315" s="161"/>
      <c r="H1315" s="161"/>
      <c r="I1315" s="161"/>
      <c r="J1315" s="161"/>
      <c r="K1315" s="161"/>
      <c r="L1315" s="161"/>
      <c r="M1315" s="161"/>
      <c r="N1315" s="161"/>
      <c r="O1315" s="161"/>
      <c r="P1315" s="161"/>
      <c r="Q1315" s="161"/>
      <c r="R1315" s="161"/>
      <c r="S1315" s="161"/>
      <c r="T1315" s="161"/>
      <c r="U1315" s="161"/>
      <c r="V1315" s="161"/>
      <c r="W1315" s="161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 t="s">
        <v>374</v>
      </c>
      <c r="AH1315" s="151">
        <v>0</v>
      </c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1" x14ac:dyDescent="0.2">
      <c r="A1316" s="158"/>
      <c r="B1316" s="159"/>
      <c r="C1316" s="193" t="s">
        <v>2084</v>
      </c>
      <c r="D1316" s="184"/>
      <c r="E1316" s="185">
        <v>7</v>
      </c>
      <c r="F1316" s="161"/>
      <c r="G1316" s="161"/>
      <c r="H1316" s="161"/>
      <c r="I1316" s="161"/>
      <c r="J1316" s="161"/>
      <c r="K1316" s="161"/>
      <c r="L1316" s="161"/>
      <c r="M1316" s="161"/>
      <c r="N1316" s="161"/>
      <c r="O1316" s="161"/>
      <c r="P1316" s="161"/>
      <c r="Q1316" s="161"/>
      <c r="R1316" s="161"/>
      <c r="S1316" s="161"/>
      <c r="T1316" s="161"/>
      <c r="U1316" s="161"/>
      <c r="V1316" s="161"/>
      <c r="W1316" s="161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 t="s">
        <v>374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1" x14ac:dyDescent="0.2">
      <c r="A1317" s="158"/>
      <c r="B1317" s="159"/>
      <c r="C1317" s="193" t="s">
        <v>2085</v>
      </c>
      <c r="D1317" s="184"/>
      <c r="E1317" s="185">
        <v>38.5</v>
      </c>
      <c r="F1317" s="161"/>
      <c r="G1317" s="161"/>
      <c r="H1317" s="161"/>
      <c r="I1317" s="161"/>
      <c r="J1317" s="161"/>
      <c r="K1317" s="161"/>
      <c r="L1317" s="161"/>
      <c r="M1317" s="161"/>
      <c r="N1317" s="161"/>
      <c r="O1317" s="161"/>
      <c r="P1317" s="161"/>
      <c r="Q1317" s="161"/>
      <c r="R1317" s="161"/>
      <c r="S1317" s="161"/>
      <c r="T1317" s="161"/>
      <c r="U1317" s="161"/>
      <c r="V1317" s="161"/>
      <c r="W1317" s="161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 t="s">
        <v>374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outlineLevel="1" x14ac:dyDescent="0.2">
      <c r="A1318" s="158"/>
      <c r="B1318" s="159"/>
      <c r="C1318" s="193" t="s">
        <v>2086</v>
      </c>
      <c r="D1318" s="184"/>
      <c r="E1318" s="185">
        <v>3</v>
      </c>
      <c r="F1318" s="161"/>
      <c r="G1318" s="161"/>
      <c r="H1318" s="161"/>
      <c r="I1318" s="161"/>
      <c r="J1318" s="161"/>
      <c r="K1318" s="161"/>
      <c r="L1318" s="161"/>
      <c r="M1318" s="161"/>
      <c r="N1318" s="161"/>
      <c r="O1318" s="161"/>
      <c r="P1318" s="161"/>
      <c r="Q1318" s="161"/>
      <c r="R1318" s="161"/>
      <c r="S1318" s="161"/>
      <c r="T1318" s="161"/>
      <c r="U1318" s="161"/>
      <c r="V1318" s="161"/>
      <c r="W1318" s="161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 t="s">
        <v>374</v>
      </c>
      <c r="AH1318" s="151">
        <v>0</v>
      </c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1" x14ac:dyDescent="0.2">
      <c r="A1319" s="158"/>
      <c r="B1319" s="159"/>
      <c r="C1319" s="193" t="s">
        <v>2087</v>
      </c>
      <c r="D1319" s="184"/>
      <c r="E1319" s="185">
        <v>6</v>
      </c>
      <c r="F1319" s="161"/>
      <c r="G1319" s="161"/>
      <c r="H1319" s="161"/>
      <c r="I1319" s="161"/>
      <c r="J1319" s="161"/>
      <c r="K1319" s="161"/>
      <c r="L1319" s="161"/>
      <c r="M1319" s="161"/>
      <c r="N1319" s="161"/>
      <c r="O1319" s="161"/>
      <c r="P1319" s="161"/>
      <c r="Q1319" s="161"/>
      <c r="R1319" s="161"/>
      <c r="S1319" s="161"/>
      <c r="T1319" s="161"/>
      <c r="U1319" s="161"/>
      <c r="V1319" s="161"/>
      <c r="W1319" s="161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 t="s">
        <v>374</v>
      </c>
      <c r="AH1319" s="151">
        <v>0</v>
      </c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x14ac:dyDescent="0.2">
      <c r="A1320" s="164" t="s">
        <v>274</v>
      </c>
      <c r="B1320" s="165" t="s">
        <v>193</v>
      </c>
      <c r="C1320" s="179" t="s">
        <v>194</v>
      </c>
      <c r="D1320" s="166"/>
      <c r="E1320" s="167"/>
      <c r="F1320" s="168"/>
      <c r="G1320" s="168">
        <f>SUMIF(AG1321:AG1322,"&lt;&gt;NOR",G1321:G1322)</f>
        <v>0</v>
      </c>
      <c r="H1320" s="168"/>
      <c r="I1320" s="168">
        <f>SUM(I1321:I1322)</f>
        <v>0</v>
      </c>
      <c r="J1320" s="168"/>
      <c r="K1320" s="168">
        <f>SUM(K1321:K1322)</f>
        <v>0</v>
      </c>
      <c r="L1320" s="168"/>
      <c r="M1320" s="168">
        <f>SUM(M1321:M1322)</f>
        <v>0</v>
      </c>
      <c r="N1320" s="168"/>
      <c r="O1320" s="168">
        <f>SUM(O1321:O1322)</f>
        <v>0</v>
      </c>
      <c r="P1320" s="168"/>
      <c r="Q1320" s="168">
        <f>SUM(Q1321:Q1322)</f>
        <v>0</v>
      </c>
      <c r="R1320" s="168"/>
      <c r="S1320" s="168"/>
      <c r="T1320" s="169"/>
      <c r="U1320" s="163"/>
      <c r="V1320" s="163">
        <f>SUM(V1321:V1322)</f>
        <v>8849.25</v>
      </c>
      <c r="W1320" s="163"/>
      <c r="AG1320" t="s">
        <v>275</v>
      </c>
    </row>
    <row r="1321" spans="1:60" outlineLevel="1" x14ac:dyDescent="0.2">
      <c r="A1321" s="170">
        <v>360</v>
      </c>
      <c r="B1321" s="171" t="s">
        <v>2088</v>
      </c>
      <c r="C1321" s="180" t="s">
        <v>2089</v>
      </c>
      <c r="D1321" s="172" t="s">
        <v>552</v>
      </c>
      <c r="E1321" s="173">
        <v>15579.660819999999</v>
      </c>
      <c r="F1321" s="174"/>
      <c r="G1321" s="175">
        <f>ROUND(E1321*F1321,2)</f>
        <v>0</v>
      </c>
      <c r="H1321" s="174"/>
      <c r="I1321" s="175">
        <f>ROUND(E1321*H1321,2)</f>
        <v>0</v>
      </c>
      <c r="J1321" s="174"/>
      <c r="K1321" s="175">
        <f>ROUND(E1321*J1321,2)</f>
        <v>0</v>
      </c>
      <c r="L1321" s="175">
        <v>21</v>
      </c>
      <c r="M1321" s="175">
        <f>G1321*(1+L1321/100)</f>
        <v>0</v>
      </c>
      <c r="N1321" s="175">
        <v>0</v>
      </c>
      <c r="O1321" s="175">
        <f>ROUND(E1321*N1321,2)</f>
        <v>0</v>
      </c>
      <c r="P1321" s="175">
        <v>0</v>
      </c>
      <c r="Q1321" s="175">
        <f>ROUND(E1321*P1321,2)</f>
        <v>0</v>
      </c>
      <c r="R1321" s="175" t="s">
        <v>771</v>
      </c>
      <c r="S1321" s="175" t="s">
        <v>279</v>
      </c>
      <c r="T1321" s="176" t="s">
        <v>280</v>
      </c>
      <c r="U1321" s="161">
        <v>0.56799999999999995</v>
      </c>
      <c r="V1321" s="161">
        <f>ROUND(E1321*U1321,2)</f>
        <v>8849.25</v>
      </c>
      <c r="W1321" s="161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 t="s">
        <v>553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ht="22.5" outlineLevel="1" x14ac:dyDescent="0.2">
      <c r="A1322" s="158"/>
      <c r="B1322" s="159"/>
      <c r="C1322" s="257" t="s">
        <v>2090</v>
      </c>
      <c r="D1322" s="258"/>
      <c r="E1322" s="258"/>
      <c r="F1322" s="258"/>
      <c r="G1322" s="258"/>
      <c r="H1322" s="161"/>
      <c r="I1322" s="161"/>
      <c r="J1322" s="161"/>
      <c r="K1322" s="161"/>
      <c r="L1322" s="161"/>
      <c r="M1322" s="161"/>
      <c r="N1322" s="161"/>
      <c r="O1322" s="161"/>
      <c r="P1322" s="161"/>
      <c r="Q1322" s="161"/>
      <c r="R1322" s="161"/>
      <c r="S1322" s="161"/>
      <c r="T1322" s="161"/>
      <c r="U1322" s="161"/>
      <c r="V1322" s="161"/>
      <c r="W1322" s="161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 t="s">
        <v>372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77" t="str">
        <f>C1322</f>
        <v>přesun hmot pro budovy občanské výstavby (JKSO 801), budovy pro bydlení (JKSO 803) budovy pro výrobu a služby (JKSO 812) s nosnou svislou konstrukcí monolitickou betonovou tyčovou nebo plošnou</v>
      </c>
      <c r="BB1322" s="151"/>
      <c r="BC1322" s="151"/>
      <c r="BD1322" s="151"/>
      <c r="BE1322" s="151"/>
      <c r="BF1322" s="151"/>
      <c r="BG1322" s="151"/>
      <c r="BH1322" s="151"/>
    </row>
    <row r="1323" spans="1:60" x14ac:dyDescent="0.2">
      <c r="A1323" s="164" t="s">
        <v>274</v>
      </c>
      <c r="B1323" s="165" t="s">
        <v>195</v>
      </c>
      <c r="C1323" s="179" t="s">
        <v>196</v>
      </c>
      <c r="D1323" s="166"/>
      <c r="E1323" s="167"/>
      <c r="F1323" s="168"/>
      <c r="G1323" s="168">
        <f>SUMIF(AG1324:AG1436,"&lt;&gt;NOR",G1324:G1436)</f>
        <v>0</v>
      </c>
      <c r="H1323" s="168"/>
      <c r="I1323" s="168">
        <f>SUM(I1324:I1436)</f>
        <v>0</v>
      </c>
      <c r="J1323" s="168"/>
      <c r="K1323" s="168">
        <f>SUM(K1324:K1436)</f>
        <v>0</v>
      </c>
      <c r="L1323" s="168"/>
      <c r="M1323" s="168">
        <f>SUM(M1324:M1436)</f>
        <v>0</v>
      </c>
      <c r="N1323" s="168"/>
      <c r="O1323" s="168">
        <f>SUM(O1324:O1436)</f>
        <v>2.52</v>
      </c>
      <c r="P1323" s="168"/>
      <c r="Q1323" s="168">
        <f>SUM(Q1324:Q1436)</f>
        <v>0</v>
      </c>
      <c r="R1323" s="168"/>
      <c r="S1323" s="168"/>
      <c r="T1323" s="169"/>
      <c r="U1323" s="163"/>
      <c r="V1323" s="163">
        <f>SUM(V1324:V1436)</f>
        <v>1510.65</v>
      </c>
      <c r="W1323" s="163"/>
      <c r="AG1323" t="s">
        <v>275</v>
      </c>
    </row>
    <row r="1324" spans="1:60" ht="22.5" outlineLevel="1" x14ac:dyDescent="0.2">
      <c r="A1324" s="170">
        <v>361</v>
      </c>
      <c r="B1324" s="171" t="s">
        <v>2091</v>
      </c>
      <c r="C1324" s="180" t="s">
        <v>2092</v>
      </c>
      <c r="D1324" s="172" t="s">
        <v>363</v>
      </c>
      <c r="E1324" s="173">
        <v>19.84</v>
      </c>
      <c r="F1324" s="174"/>
      <c r="G1324" s="175">
        <f>ROUND(E1324*F1324,2)</f>
        <v>0</v>
      </c>
      <c r="H1324" s="174"/>
      <c r="I1324" s="175">
        <f>ROUND(E1324*H1324,2)</f>
        <v>0</v>
      </c>
      <c r="J1324" s="174"/>
      <c r="K1324" s="175">
        <f>ROUND(E1324*J1324,2)</f>
        <v>0</v>
      </c>
      <c r="L1324" s="175">
        <v>21</v>
      </c>
      <c r="M1324" s="175">
        <f>G1324*(1+L1324/100)</f>
        <v>0</v>
      </c>
      <c r="N1324" s="175">
        <v>0</v>
      </c>
      <c r="O1324" s="175">
        <f>ROUND(E1324*N1324,2)</f>
        <v>0</v>
      </c>
      <c r="P1324" s="175">
        <v>0</v>
      </c>
      <c r="Q1324" s="175">
        <f>ROUND(E1324*P1324,2)</f>
        <v>0</v>
      </c>
      <c r="R1324" s="175" t="s">
        <v>2093</v>
      </c>
      <c r="S1324" s="175" t="s">
        <v>279</v>
      </c>
      <c r="T1324" s="176" t="s">
        <v>279</v>
      </c>
      <c r="U1324" s="161">
        <v>2.75E-2</v>
      </c>
      <c r="V1324" s="161">
        <f>ROUND(E1324*U1324,2)</f>
        <v>0.55000000000000004</v>
      </c>
      <c r="W1324" s="161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 t="s">
        <v>364</v>
      </c>
      <c r="AH1324" s="151"/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1" x14ac:dyDescent="0.2">
      <c r="A1325" s="158"/>
      <c r="B1325" s="159"/>
      <c r="C1325" s="193" t="s">
        <v>2094</v>
      </c>
      <c r="D1325" s="184"/>
      <c r="E1325" s="185">
        <v>19.84</v>
      </c>
      <c r="F1325" s="161"/>
      <c r="G1325" s="161"/>
      <c r="H1325" s="161"/>
      <c r="I1325" s="161"/>
      <c r="J1325" s="161"/>
      <c r="K1325" s="161"/>
      <c r="L1325" s="161"/>
      <c r="M1325" s="161"/>
      <c r="N1325" s="161"/>
      <c r="O1325" s="161"/>
      <c r="P1325" s="161"/>
      <c r="Q1325" s="161"/>
      <c r="R1325" s="161"/>
      <c r="S1325" s="161"/>
      <c r="T1325" s="161"/>
      <c r="U1325" s="161"/>
      <c r="V1325" s="161"/>
      <c r="W1325" s="161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 t="s">
        <v>374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ht="22.5" outlineLevel="1" x14ac:dyDescent="0.2">
      <c r="A1326" s="170">
        <v>362</v>
      </c>
      <c r="B1326" s="171" t="s">
        <v>2095</v>
      </c>
      <c r="C1326" s="180" t="s">
        <v>2096</v>
      </c>
      <c r="D1326" s="172" t="s">
        <v>363</v>
      </c>
      <c r="E1326" s="173">
        <v>19.84</v>
      </c>
      <c r="F1326" s="174"/>
      <c r="G1326" s="175">
        <f>ROUND(E1326*F1326,2)</f>
        <v>0</v>
      </c>
      <c r="H1326" s="174"/>
      <c r="I1326" s="175">
        <f>ROUND(E1326*H1326,2)</f>
        <v>0</v>
      </c>
      <c r="J1326" s="174"/>
      <c r="K1326" s="175">
        <f>ROUND(E1326*J1326,2)</f>
        <v>0</v>
      </c>
      <c r="L1326" s="175">
        <v>21</v>
      </c>
      <c r="M1326" s="175">
        <f>G1326*(1+L1326/100)</f>
        <v>0</v>
      </c>
      <c r="N1326" s="175">
        <v>4.0999999999999999E-4</v>
      </c>
      <c r="O1326" s="175">
        <f>ROUND(E1326*N1326,2)</f>
        <v>0.01</v>
      </c>
      <c r="P1326" s="175">
        <v>0</v>
      </c>
      <c r="Q1326" s="175">
        <f>ROUND(E1326*P1326,2)</f>
        <v>0</v>
      </c>
      <c r="R1326" s="175" t="s">
        <v>2093</v>
      </c>
      <c r="S1326" s="175" t="s">
        <v>279</v>
      </c>
      <c r="T1326" s="176" t="s">
        <v>279</v>
      </c>
      <c r="U1326" s="161">
        <v>0.22991</v>
      </c>
      <c r="V1326" s="161">
        <f>ROUND(E1326*U1326,2)</f>
        <v>4.5599999999999996</v>
      </c>
      <c r="W1326" s="161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 t="s">
        <v>364</v>
      </c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1" x14ac:dyDescent="0.2">
      <c r="A1327" s="158"/>
      <c r="B1327" s="159"/>
      <c r="C1327" s="193" t="s">
        <v>2094</v>
      </c>
      <c r="D1327" s="184"/>
      <c r="E1327" s="185">
        <v>19.84</v>
      </c>
      <c r="F1327" s="161"/>
      <c r="G1327" s="161"/>
      <c r="H1327" s="161"/>
      <c r="I1327" s="161"/>
      <c r="J1327" s="161"/>
      <c r="K1327" s="161"/>
      <c r="L1327" s="161"/>
      <c r="M1327" s="161"/>
      <c r="N1327" s="161"/>
      <c r="O1327" s="161"/>
      <c r="P1327" s="161"/>
      <c r="Q1327" s="161"/>
      <c r="R1327" s="161"/>
      <c r="S1327" s="161"/>
      <c r="T1327" s="161"/>
      <c r="U1327" s="161"/>
      <c r="V1327" s="161"/>
      <c r="W1327" s="161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 t="s">
        <v>374</v>
      </c>
      <c r="AH1327" s="151">
        <v>0</v>
      </c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ht="22.5" outlineLevel="1" x14ac:dyDescent="0.2">
      <c r="A1328" s="170">
        <v>363</v>
      </c>
      <c r="B1328" s="171" t="s">
        <v>2097</v>
      </c>
      <c r="C1328" s="180" t="s">
        <v>2098</v>
      </c>
      <c r="D1328" s="172" t="s">
        <v>363</v>
      </c>
      <c r="E1328" s="173">
        <v>1968.8340000000001</v>
      </c>
      <c r="F1328" s="174"/>
      <c r="G1328" s="175">
        <f>ROUND(E1328*F1328,2)</f>
        <v>0</v>
      </c>
      <c r="H1328" s="174"/>
      <c r="I1328" s="175">
        <f>ROUND(E1328*H1328,2)</f>
        <v>0</v>
      </c>
      <c r="J1328" s="174"/>
      <c r="K1328" s="175">
        <f>ROUND(E1328*J1328,2)</f>
        <v>0</v>
      </c>
      <c r="L1328" s="175">
        <v>21</v>
      </c>
      <c r="M1328" s="175">
        <f>G1328*(1+L1328/100)</f>
        <v>0</v>
      </c>
      <c r="N1328" s="175">
        <v>0</v>
      </c>
      <c r="O1328" s="175">
        <f>ROUND(E1328*N1328,2)</f>
        <v>0</v>
      </c>
      <c r="P1328" s="175">
        <v>0</v>
      </c>
      <c r="Q1328" s="175">
        <f>ROUND(E1328*P1328,2)</f>
        <v>0</v>
      </c>
      <c r="R1328" s="175" t="s">
        <v>2093</v>
      </c>
      <c r="S1328" s="175" t="s">
        <v>279</v>
      </c>
      <c r="T1328" s="176" t="s">
        <v>279</v>
      </c>
      <c r="U1328" s="161">
        <v>0.31</v>
      </c>
      <c r="V1328" s="161">
        <f>ROUND(E1328*U1328,2)</f>
        <v>610.34</v>
      </c>
      <c r="W1328" s="161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 t="s">
        <v>364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1" x14ac:dyDescent="0.2">
      <c r="A1329" s="158"/>
      <c r="B1329" s="159"/>
      <c r="C1329" s="248" t="s">
        <v>2099</v>
      </c>
      <c r="D1329" s="249"/>
      <c r="E1329" s="249"/>
      <c r="F1329" s="249"/>
      <c r="G1329" s="249"/>
      <c r="H1329" s="161"/>
      <c r="I1329" s="161"/>
      <c r="J1329" s="161"/>
      <c r="K1329" s="161"/>
      <c r="L1329" s="161"/>
      <c r="M1329" s="161"/>
      <c r="N1329" s="161"/>
      <c r="O1329" s="161"/>
      <c r="P1329" s="161"/>
      <c r="Q1329" s="161"/>
      <c r="R1329" s="161"/>
      <c r="S1329" s="161"/>
      <c r="T1329" s="161"/>
      <c r="U1329" s="161"/>
      <c r="V1329" s="161"/>
      <c r="W1329" s="161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 t="s">
        <v>283</v>
      </c>
      <c r="AH1329" s="151"/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1" x14ac:dyDescent="0.2">
      <c r="A1330" s="158"/>
      <c r="B1330" s="159"/>
      <c r="C1330" s="193" t="s">
        <v>2100</v>
      </c>
      <c r="D1330" s="184"/>
      <c r="E1330" s="185">
        <v>1688.095</v>
      </c>
      <c r="F1330" s="161"/>
      <c r="G1330" s="161"/>
      <c r="H1330" s="161"/>
      <c r="I1330" s="161"/>
      <c r="J1330" s="161"/>
      <c r="K1330" s="161"/>
      <c r="L1330" s="161"/>
      <c r="M1330" s="161"/>
      <c r="N1330" s="161"/>
      <c r="O1330" s="161"/>
      <c r="P1330" s="161"/>
      <c r="Q1330" s="161"/>
      <c r="R1330" s="161"/>
      <c r="S1330" s="161"/>
      <c r="T1330" s="161"/>
      <c r="U1330" s="161"/>
      <c r="V1330" s="161"/>
      <c r="W1330" s="161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 t="s">
        <v>374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outlineLevel="1" x14ac:dyDescent="0.2">
      <c r="A1331" s="158"/>
      <c r="B1331" s="159"/>
      <c r="C1331" s="193" t="s">
        <v>2101</v>
      </c>
      <c r="D1331" s="184"/>
      <c r="E1331" s="185">
        <v>46.77</v>
      </c>
      <c r="F1331" s="161"/>
      <c r="G1331" s="161"/>
      <c r="H1331" s="161"/>
      <c r="I1331" s="161"/>
      <c r="J1331" s="161"/>
      <c r="K1331" s="161"/>
      <c r="L1331" s="161"/>
      <c r="M1331" s="161"/>
      <c r="N1331" s="161"/>
      <c r="O1331" s="161"/>
      <c r="P1331" s="161"/>
      <c r="Q1331" s="161"/>
      <c r="R1331" s="161"/>
      <c r="S1331" s="161"/>
      <c r="T1331" s="161"/>
      <c r="U1331" s="161"/>
      <c r="V1331" s="161"/>
      <c r="W1331" s="161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 t="s">
        <v>374</v>
      </c>
      <c r="AH1331" s="151">
        <v>0</v>
      </c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1" x14ac:dyDescent="0.2">
      <c r="A1332" s="158"/>
      <c r="B1332" s="159"/>
      <c r="C1332" s="193" t="s">
        <v>2102</v>
      </c>
      <c r="D1332" s="184"/>
      <c r="E1332" s="185">
        <v>97.864999999999995</v>
      </c>
      <c r="F1332" s="161"/>
      <c r="G1332" s="161"/>
      <c r="H1332" s="161"/>
      <c r="I1332" s="161"/>
      <c r="J1332" s="161"/>
      <c r="K1332" s="161"/>
      <c r="L1332" s="161"/>
      <c r="M1332" s="161"/>
      <c r="N1332" s="161"/>
      <c r="O1332" s="161"/>
      <c r="P1332" s="161"/>
      <c r="Q1332" s="161"/>
      <c r="R1332" s="161"/>
      <c r="S1332" s="161"/>
      <c r="T1332" s="161"/>
      <c r="U1332" s="161"/>
      <c r="V1332" s="161"/>
      <c r="W1332" s="161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 t="s">
        <v>374</v>
      </c>
      <c r="AH1332" s="151">
        <v>0</v>
      </c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1" x14ac:dyDescent="0.2">
      <c r="A1333" s="158"/>
      <c r="B1333" s="159"/>
      <c r="C1333" s="193" t="s">
        <v>2103</v>
      </c>
      <c r="D1333" s="184"/>
      <c r="E1333" s="185">
        <v>37.35</v>
      </c>
      <c r="F1333" s="161"/>
      <c r="G1333" s="161"/>
      <c r="H1333" s="161"/>
      <c r="I1333" s="161"/>
      <c r="J1333" s="161"/>
      <c r="K1333" s="161"/>
      <c r="L1333" s="161"/>
      <c r="M1333" s="161"/>
      <c r="N1333" s="161"/>
      <c r="O1333" s="161"/>
      <c r="P1333" s="161"/>
      <c r="Q1333" s="161"/>
      <c r="R1333" s="161"/>
      <c r="S1333" s="161"/>
      <c r="T1333" s="161"/>
      <c r="U1333" s="161"/>
      <c r="V1333" s="161"/>
      <c r="W1333" s="161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 t="s">
        <v>374</v>
      </c>
      <c r="AH1333" s="151">
        <v>0</v>
      </c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1" x14ac:dyDescent="0.2">
      <c r="A1334" s="158"/>
      <c r="B1334" s="159"/>
      <c r="C1334" s="193" t="s">
        <v>2104</v>
      </c>
      <c r="D1334" s="184"/>
      <c r="E1334" s="185">
        <v>5</v>
      </c>
      <c r="F1334" s="161"/>
      <c r="G1334" s="161"/>
      <c r="H1334" s="161"/>
      <c r="I1334" s="161"/>
      <c r="J1334" s="161"/>
      <c r="K1334" s="161"/>
      <c r="L1334" s="161"/>
      <c r="M1334" s="161"/>
      <c r="N1334" s="161"/>
      <c r="O1334" s="161"/>
      <c r="P1334" s="161"/>
      <c r="Q1334" s="161"/>
      <c r="R1334" s="161"/>
      <c r="S1334" s="161"/>
      <c r="T1334" s="161"/>
      <c r="U1334" s="161"/>
      <c r="V1334" s="161"/>
      <c r="W1334" s="161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 t="s">
        <v>374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1" x14ac:dyDescent="0.2">
      <c r="A1335" s="158"/>
      <c r="B1335" s="159"/>
      <c r="C1335" s="198" t="s">
        <v>609</v>
      </c>
      <c r="D1335" s="195"/>
      <c r="E1335" s="196">
        <v>1875.08</v>
      </c>
      <c r="F1335" s="161"/>
      <c r="G1335" s="161"/>
      <c r="H1335" s="161"/>
      <c r="I1335" s="161"/>
      <c r="J1335" s="161"/>
      <c r="K1335" s="161"/>
      <c r="L1335" s="161"/>
      <c r="M1335" s="161"/>
      <c r="N1335" s="161"/>
      <c r="O1335" s="161"/>
      <c r="P1335" s="161"/>
      <c r="Q1335" s="161"/>
      <c r="R1335" s="161"/>
      <c r="S1335" s="161"/>
      <c r="T1335" s="161"/>
      <c r="U1335" s="161"/>
      <c r="V1335" s="161"/>
      <c r="W1335" s="161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 t="s">
        <v>374</v>
      </c>
      <c r="AH1335" s="151">
        <v>1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58"/>
      <c r="B1336" s="159"/>
      <c r="C1336" s="193" t="s">
        <v>2105</v>
      </c>
      <c r="D1336" s="184"/>
      <c r="E1336" s="185">
        <v>93.754000000000005</v>
      </c>
      <c r="F1336" s="161"/>
      <c r="G1336" s="161"/>
      <c r="H1336" s="161"/>
      <c r="I1336" s="161"/>
      <c r="J1336" s="161"/>
      <c r="K1336" s="161"/>
      <c r="L1336" s="161"/>
      <c r="M1336" s="161"/>
      <c r="N1336" s="161"/>
      <c r="O1336" s="161"/>
      <c r="P1336" s="161"/>
      <c r="Q1336" s="161"/>
      <c r="R1336" s="161"/>
      <c r="S1336" s="161"/>
      <c r="T1336" s="161"/>
      <c r="U1336" s="161"/>
      <c r="V1336" s="161"/>
      <c r="W1336" s="161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 t="s">
        <v>374</v>
      </c>
      <c r="AH1336" s="151">
        <v>0</v>
      </c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ht="22.5" outlineLevel="1" x14ac:dyDescent="0.2">
      <c r="A1337" s="170">
        <v>364</v>
      </c>
      <c r="B1337" s="171" t="s">
        <v>2106</v>
      </c>
      <c r="C1337" s="180" t="s">
        <v>2107</v>
      </c>
      <c r="D1337" s="172" t="s">
        <v>363</v>
      </c>
      <c r="E1337" s="173">
        <v>1391.0084999999999</v>
      </c>
      <c r="F1337" s="174"/>
      <c r="G1337" s="175">
        <f>ROUND(E1337*F1337,2)</f>
        <v>0</v>
      </c>
      <c r="H1337" s="174"/>
      <c r="I1337" s="175">
        <f>ROUND(E1337*H1337,2)</f>
        <v>0</v>
      </c>
      <c r="J1337" s="174"/>
      <c r="K1337" s="175">
        <f>ROUND(E1337*J1337,2)</f>
        <v>0</v>
      </c>
      <c r="L1337" s="175">
        <v>21</v>
      </c>
      <c r="M1337" s="175">
        <f>G1337*(1+L1337/100)</f>
        <v>0</v>
      </c>
      <c r="N1337" s="175">
        <v>0</v>
      </c>
      <c r="O1337" s="175">
        <f>ROUND(E1337*N1337,2)</f>
        <v>0</v>
      </c>
      <c r="P1337" s="175">
        <v>0</v>
      </c>
      <c r="Q1337" s="175">
        <f>ROUND(E1337*P1337,2)</f>
        <v>0</v>
      </c>
      <c r="R1337" s="175" t="s">
        <v>2093</v>
      </c>
      <c r="S1337" s="175" t="s">
        <v>279</v>
      </c>
      <c r="T1337" s="176" t="s">
        <v>279</v>
      </c>
      <c r="U1337" s="161">
        <v>0.39</v>
      </c>
      <c r="V1337" s="161">
        <f>ROUND(E1337*U1337,2)</f>
        <v>542.49</v>
      </c>
      <c r="W1337" s="161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 t="s">
        <v>364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outlineLevel="1" x14ac:dyDescent="0.2">
      <c r="A1338" s="158"/>
      <c r="B1338" s="159"/>
      <c r="C1338" s="248" t="s">
        <v>2099</v>
      </c>
      <c r="D1338" s="249"/>
      <c r="E1338" s="249"/>
      <c r="F1338" s="249"/>
      <c r="G1338" s="249"/>
      <c r="H1338" s="161"/>
      <c r="I1338" s="161"/>
      <c r="J1338" s="161"/>
      <c r="K1338" s="161"/>
      <c r="L1338" s="161"/>
      <c r="M1338" s="161"/>
      <c r="N1338" s="161"/>
      <c r="O1338" s="161"/>
      <c r="P1338" s="161"/>
      <c r="Q1338" s="161"/>
      <c r="R1338" s="161"/>
      <c r="S1338" s="161"/>
      <c r="T1338" s="161"/>
      <c r="U1338" s="161"/>
      <c r="V1338" s="161"/>
      <c r="W1338" s="161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 t="s">
        <v>283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51"/>
      <c r="BB1338" s="151"/>
      <c r="BC1338" s="151"/>
      <c r="BD1338" s="151"/>
      <c r="BE1338" s="151"/>
      <c r="BF1338" s="151"/>
      <c r="BG1338" s="151"/>
      <c r="BH1338" s="151"/>
    </row>
    <row r="1339" spans="1:60" outlineLevel="1" x14ac:dyDescent="0.2">
      <c r="A1339" s="158"/>
      <c r="B1339" s="159"/>
      <c r="C1339" s="193" t="s">
        <v>2108</v>
      </c>
      <c r="D1339" s="184"/>
      <c r="E1339" s="185">
        <v>47.585000000000001</v>
      </c>
      <c r="F1339" s="161"/>
      <c r="G1339" s="161"/>
      <c r="H1339" s="161"/>
      <c r="I1339" s="161"/>
      <c r="J1339" s="161"/>
      <c r="K1339" s="161"/>
      <c r="L1339" s="161"/>
      <c r="M1339" s="161"/>
      <c r="N1339" s="161"/>
      <c r="O1339" s="161"/>
      <c r="P1339" s="161"/>
      <c r="Q1339" s="161"/>
      <c r="R1339" s="161"/>
      <c r="S1339" s="161"/>
      <c r="T1339" s="161"/>
      <c r="U1339" s="161"/>
      <c r="V1339" s="161"/>
      <c r="W1339" s="161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 t="s">
        <v>374</v>
      </c>
      <c r="AH1339" s="151">
        <v>0</v>
      </c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51"/>
      <c r="BB1339" s="151"/>
      <c r="BC1339" s="151"/>
      <c r="BD1339" s="151"/>
      <c r="BE1339" s="151"/>
      <c r="BF1339" s="151"/>
      <c r="BG1339" s="151"/>
      <c r="BH1339" s="151"/>
    </row>
    <row r="1340" spans="1:60" outlineLevel="1" x14ac:dyDescent="0.2">
      <c r="A1340" s="158"/>
      <c r="B1340" s="159"/>
      <c r="C1340" s="193" t="s">
        <v>2109</v>
      </c>
      <c r="D1340" s="184"/>
      <c r="E1340" s="185">
        <v>7.8849999999999998</v>
      </c>
      <c r="F1340" s="161"/>
      <c r="G1340" s="161"/>
      <c r="H1340" s="161"/>
      <c r="I1340" s="161"/>
      <c r="J1340" s="161"/>
      <c r="K1340" s="161"/>
      <c r="L1340" s="161"/>
      <c r="M1340" s="161"/>
      <c r="N1340" s="161"/>
      <c r="O1340" s="161"/>
      <c r="P1340" s="161"/>
      <c r="Q1340" s="161"/>
      <c r="R1340" s="161"/>
      <c r="S1340" s="161"/>
      <c r="T1340" s="161"/>
      <c r="U1340" s="161"/>
      <c r="V1340" s="161"/>
      <c r="W1340" s="161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 t="s">
        <v>374</v>
      </c>
      <c r="AH1340" s="151">
        <v>0</v>
      </c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1" x14ac:dyDescent="0.2">
      <c r="A1341" s="158"/>
      <c r="B1341" s="159"/>
      <c r="C1341" s="193" t="s">
        <v>2110</v>
      </c>
      <c r="D1341" s="184"/>
      <c r="E1341" s="185">
        <v>14.7</v>
      </c>
      <c r="F1341" s="161"/>
      <c r="G1341" s="161"/>
      <c r="H1341" s="161"/>
      <c r="I1341" s="161"/>
      <c r="J1341" s="161"/>
      <c r="K1341" s="161"/>
      <c r="L1341" s="161"/>
      <c r="M1341" s="161"/>
      <c r="N1341" s="161"/>
      <c r="O1341" s="161"/>
      <c r="P1341" s="161"/>
      <c r="Q1341" s="161"/>
      <c r="R1341" s="161"/>
      <c r="S1341" s="161"/>
      <c r="T1341" s="161"/>
      <c r="U1341" s="161"/>
      <c r="V1341" s="161"/>
      <c r="W1341" s="161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 t="s">
        <v>374</v>
      </c>
      <c r="AH1341" s="151">
        <v>0</v>
      </c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1" x14ac:dyDescent="0.2">
      <c r="A1342" s="158"/>
      <c r="B1342" s="159"/>
      <c r="C1342" s="193" t="s">
        <v>2111</v>
      </c>
      <c r="D1342" s="184"/>
      <c r="E1342" s="185">
        <v>19.88</v>
      </c>
      <c r="F1342" s="161"/>
      <c r="G1342" s="161"/>
      <c r="H1342" s="161"/>
      <c r="I1342" s="161"/>
      <c r="J1342" s="161"/>
      <c r="K1342" s="161"/>
      <c r="L1342" s="161"/>
      <c r="M1342" s="161"/>
      <c r="N1342" s="161"/>
      <c r="O1342" s="161"/>
      <c r="P1342" s="161"/>
      <c r="Q1342" s="161"/>
      <c r="R1342" s="161"/>
      <c r="S1342" s="161"/>
      <c r="T1342" s="161"/>
      <c r="U1342" s="161"/>
      <c r="V1342" s="161"/>
      <c r="W1342" s="161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 t="s">
        <v>374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1" x14ac:dyDescent="0.2">
      <c r="A1343" s="158"/>
      <c r="B1343" s="159"/>
      <c r="C1343" s="193" t="s">
        <v>2112</v>
      </c>
      <c r="D1343" s="184"/>
      <c r="E1343" s="185">
        <v>14.1625</v>
      </c>
      <c r="F1343" s="161"/>
      <c r="G1343" s="161"/>
      <c r="H1343" s="161"/>
      <c r="I1343" s="161"/>
      <c r="J1343" s="161"/>
      <c r="K1343" s="161"/>
      <c r="L1343" s="161"/>
      <c r="M1343" s="161"/>
      <c r="N1343" s="161"/>
      <c r="O1343" s="161"/>
      <c r="P1343" s="161"/>
      <c r="Q1343" s="161"/>
      <c r="R1343" s="161"/>
      <c r="S1343" s="161"/>
      <c r="T1343" s="161"/>
      <c r="U1343" s="161"/>
      <c r="V1343" s="161"/>
      <c r="W1343" s="161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 t="s">
        <v>374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58"/>
      <c r="B1344" s="159"/>
      <c r="C1344" s="193" t="s">
        <v>2113</v>
      </c>
      <c r="D1344" s="184"/>
      <c r="E1344" s="185">
        <v>17.940000000000001</v>
      </c>
      <c r="F1344" s="161"/>
      <c r="G1344" s="161"/>
      <c r="H1344" s="161"/>
      <c r="I1344" s="161"/>
      <c r="J1344" s="161"/>
      <c r="K1344" s="161"/>
      <c r="L1344" s="161"/>
      <c r="M1344" s="161"/>
      <c r="N1344" s="161"/>
      <c r="O1344" s="161"/>
      <c r="P1344" s="161"/>
      <c r="Q1344" s="161"/>
      <c r="R1344" s="161"/>
      <c r="S1344" s="161"/>
      <c r="T1344" s="161"/>
      <c r="U1344" s="161"/>
      <c r="V1344" s="161"/>
      <c r="W1344" s="161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 t="s">
        <v>374</v>
      </c>
      <c r="AH1344" s="151">
        <v>0</v>
      </c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1" x14ac:dyDescent="0.2">
      <c r="A1345" s="158"/>
      <c r="B1345" s="159"/>
      <c r="C1345" s="193" t="s">
        <v>2114</v>
      </c>
      <c r="D1345" s="184"/>
      <c r="E1345" s="185">
        <v>5.25</v>
      </c>
      <c r="F1345" s="161"/>
      <c r="G1345" s="161"/>
      <c r="H1345" s="161"/>
      <c r="I1345" s="161"/>
      <c r="J1345" s="161"/>
      <c r="K1345" s="161"/>
      <c r="L1345" s="161"/>
      <c r="M1345" s="161"/>
      <c r="N1345" s="161"/>
      <c r="O1345" s="161"/>
      <c r="P1345" s="161"/>
      <c r="Q1345" s="161"/>
      <c r="R1345" s="161"/>
      <c r="S1345" s="161"/>
      <c r="T1345" s="161"/>
      <c r="U1345" s="161"/>
      <c r="V1345" s="161"/>
      <c r="W1345" s="161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 t="s">
        <v>374</v>
      </c>
      <c r="AH1345" s="151">
        <v>0</v>
      </c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outlineLevel="1" x14ac:dyDescent="0.2">
      <c r="A1346" s="158"/>
      <c r="B1346" s="159"/>
      <c r="C1346" s="193" t="s">
        <v>2115</v>
      </c>
      <c r="D1346" s="184"/>
      <c r="E1346" s="185">
        <v>22.72</v>
      </c>
      <c r="F1346" s="161"/>
      <c r="G1346" s="161"/>
      <c r="H1346" s="161"/>
      <c r="I1346" s="161"/>
      <c r="J1346" s="161"/>
      <c r="K1346" s="161"/>
      <c r="L1346" s="161"/>
      <c r="M1346" s="161"/>
      <c r="N1346" s="161"/>
      <c r="O1346" s="161"/>
      <c r="P1346" s="161"/>
      <c r="Q1346" s="161"/>
      <c r="R1346" s="161"/>
      <c r="S1346" s="161"/>
      <c r="T1346" s="161"/>
      <c r="U1346" s="161"/>
      <c r="V1346" s="161"/>
      <c r="W1346" s="161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 t="s">
        <v>374</v>
      </c>
      <c r="AH1346" s="151">
        <v>0</v>
      </c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51"/>
      <c r="BB1346" s="151"/>
      <c r="BC1346" s="151"/>
      <c r="BD1346" s="151"/>
      <c r="BE1346" s="151"/>
      <c r="BF1346" s="151"/>
      <c r="BG1346" s="151"/>
      <c r="BH1346" s="151"/>
    </row>
    <row r="1347" spans="1:60" outlineLevel="1" x14ac:dyDescent="0.2">
      <c r="A1347" s="158"/>
      <c r="B1347" s="159"/>
      <c r="C1347" s="193" t="s">
        <v>2116</v>
      </c>
      <c r="D1347" s="184"/>
      <c r="E1347" s="185">
        <v>134.505</v>
      </c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1"/>
      <c r="T1347" s="161"/>
      <c r="U1347" s="161"/>
      <c r="V1347" s="161"/>
      <c r="W1347" s="161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 t="s">
        <v>374</v>
      </c>
      <c r="AH1347" s="151">
        <v>0</v>
      </c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51"/>
      <c r="BB1347" s="151"/>
      <c r="BC1347" s="151"/>
      <c r="BD1347" s="151"/>
      <c r="BE1347" s="151"/>
      <c r="BF1347" s="151"/>
      <c r="BG1347" s="151"/>
      <c r="BH1347" s="151"/>
    </row>
    <row r="1348" spans="1:60" outlineLevel="1" x14ac:dyDescent="0.2">
      <c r="A1348" s="158"/>
      <c r="B1348" s="159"/>
      <c r="C1348" s="193" t="s">
        <v>2117</v>
      </c>
      <c r="D1348" s="184"/>
      <c r="E1348" s="185">
        <v>60.3</v>
      </c>
      <c r="F1348" s="161"/>
      <c r="G1348" s="161"/>
      <c r="H1348" s="161"/>
      <c r="I1348" s="161"/>
      <c r="J1348" s="161"/>
      <c r="K1348" s="161"/>
      <c r="L1348" s="161"/>
      <c r="M1348" s="161"/>
      <c r="N1348" s="161"/>
      <c r="O1348" s="161"/>
      <c r="P1348" s="161"/>
      <c r="Q1348" s="161"/>
      <c r="R1348" s="161"/>
      <c r="S1348" s="161"/>
      <c r="T1348" s="161"/>
      <c r="U1348" s="161"/>
      <c r="V1348" s="161"/>
      <c r="W1348" s="161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 t="s">
        <v>374</v>
      </c>
      <c r="AH1348" s="151">
        <v>0</v>
      </c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1" x14ac:dyDescent="0.2">
      <c r="A1349" s="158"/>
      <c r="B1349" s="159"/>
      <c r="C1349" s="193" t="s">
        <v>2118</v>
      </c>
      <c r="D1349" s="184"/>
      <c r="E1349" s="185">
        <v>18.36</v>
      </c>
      <c r="F1349" s="161"/>
      <c r="G1349" s="161"/>
      <c r="H1349" s="161"/>
      <c r="I1349" s="161"/>
      <c r="J1349" s="161"/>
      <c r="K1349" s="161"/>
      <c r="L1349" s="161"/>
      <c r="M1349" s="161"/>
      <c r="N1349" s="161"/>
      <c r="O1349" s="161"/>
      <c r="P1349" s="161"/>
      <c r="Q1349" s="161"/>
      <c r="R1349" s="161"/>
      <c r="S1349" s="161"/>
      <c r="T1349" s="161"/>
      <c r="U1349" s="161"/>
      <c r="V1349" s="161"/>
      <c r="W1349" s="161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 t="s">
        <v>374</v>
      </c>
      <c r="AH1349" s="151">
        <v>0</v>
      </c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1" x14ac:dyDescent="0.2">
      <c r="A1350" s="158"/>
      <c r="B1350" s="159"/>
      <c r="C1350" s="193" t="s">
        <v>2119</v>
      </c>
      <c r="D1350" s="184"/>
      <c r="E1350" s="185">
        <v>79.745000000000005</v>
      </c>
      <c r="F1350" s="161"/>
      <c r="G1350" s="161"/>
      <c r="H1350" s="161"/>
      <c r="I1350" s="161"/>
      <c r="J1350" s="161"/>
      <c r="K1350" s="161"/>
      <c r="L1350" s="161"/>
      <c r="M1350" s="161"/>
      <c r="N1350" s="161"/>
      <c r="O1350" s="161"/>
      <c r="P1350" s="161"/>
      <c r="Q1350" s="161"/>
      <c r="R1350" s="161"/>
      <c r="S1350" s="161"/>
      <c r="T1350" s="161"/>
      <c r="U1350" s="161"/>
      <c r="V1350" s="161"/>
      <c r="W1350" s="161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 t="s">
        <v>374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1" x14ac:dyDescent="0.2">
      <c r="A1351" s="158"/>
      <c r="B1351" s="159"/>
      <c r="C1351" s="193" t="s">
        <v>2120</v>
      </c>
      <c r="D1351" s="184"/>
      <c r="E1351" s="185">
        <v>311.14</v>
      </c>
      <c r="F1351" s="161"/>
      <c r="G1351" s="161"/>
      <c r="H1351" s="161"/>
      <c r="I1351" s="161"/>
      <c r="J1351" s="161"/>
      <c r="K1351" s="161"/>
      <c r="L1351" s="161"/>
      <c r="M1351" s="161"/>
      <c r="N1351" s="161"/>
      <c r="O1351" s="161"/>
      <c r="P1351" s="161"/>
      <c r="Q1351" s="161"/>
      <c r="R1351" s="161"/>
      <c r="S1351" s="161"/>
      <c r="T1351" s="161"/>
      <c r="U1351" s="161"/>
      <c r="V1351" s="161"/>
      <c r="W1351" s="161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 t="s">
        <v>374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58"/>
      <c r="B1352" s="159"/>
      <c r="C1352" s="193" t="s">
        <v>2121</v>
      </c>
      <c r="D1352" s="184"/>
      <c r="E1352" s="185">
        <v>333.64499999999998</v>
      </c>
      <c r="F1352" s="161"/>
      <c r="G1352" s="161"/>
      <c r="H1352" s="161"/>
      <c r="I1352" s="161"/>
      <c r="J1352" s="161"/>
      <c r="K1352" s="161"/>
      <c r="L1352" s="161"/>
      <c r="M1352" s="161"/>
      <c r="N1352" s="161"/>
      <c r="O1352" s="161"/>
      <c r="P1352" s="161"/>
      <c r="Q1352" s="161"/>
      <c r="R1352" s="161"/>
      <c r="S1352" s="161"/>
      <c r="T1352" s="161"/>
      <c r="U1352" s="161"/>
      <c r="V1352" s="161"/>
      <c r="W1352" s="161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 t="s">
        <v>374</v>
      </c>
      <c r="AH1352" s="151">
        <v>0</v>
      </c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1" x14ac:dyDescent="0.2">
      <c r="A1353" s="158"/>
      <c r="B1353" s="159"/>
      <c r="C1353" s="193" t="s">
        <v>2122</v>
      </c>
      <c r="D1353" s="184"/>
      <c r="E1353" s="185">
        <v>106.25</v>
      </c>
      <c r="F1353" s="161"/>
      <c r="G1353" s="161"/>
      <c r="H1353" s="161"/>
      <c r="I1353" s="161"/>
      <c r="J1353" s="161"/>
      <c r="K1353" s="161"/>
      <c r="L1353" s="161"/>
      <c r="M1353" s="161"/>
      <c r="N1353" s="161"/>
      <c r="O1353" s="161"/>
      <c r="P1353" s="161"/>
      <c r="Q1353" s="161"/>
      <c r="R1353" s="161"/>
      <c r="S1353" s="161"/>
      <c r="T1353" s="161"/>
      <c r="U1353" s="161"/>
      <c r="V1353" s="161"/>
      <c r="W1353" s="161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 t="s">
        <v>374</v>
      </c>
      <c r="AH1353" s="151">
        <v>0</v>
      </c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outlineLevel="1" x14ac:dyDescent="0.2">
      <c r="A1354" s="158"/>
      <c r="B1354" s="159"/>
      <c r="C1354" s="193" t="s">
        <v>2123</v>
      </c>
      <c r="D1354" s="184"/>
      <c r="E1354" s="185">
        <v>106.5025</v>
      </c>
      <c r="F1354" s="161"/>
      <c r="G1354" s="161"/>
      <c r="H1354" s="161"/>
      <c r="I1354" s="161"/>
      <c r="J1354" s="161"/>
      <c r="K1354" s="161"/>
      <c r="L1354" s="161"/>
      <c r="M1354" s="161"/>
      <c r="N1354" s="161"/>
      <c r="O1354" s="161"/>
      <c r="P1354" s="161"/>
      <c r="Q1354" s="161"/>
      <c r="R1354" s="161"/>
      <c r="S1354" s="161"/>
      <c r="T1354" s="161"/>
      <c r="U1354" s="161"/>
      <c r="V1354" s="161"/>
      <c r="W1354" s="161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 t="s">
        <v>374</v>
      </c>
      <c r="AH1354" s="151">
        <v>0</v>
      </c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51"/>
      <c r="BB1354" s="151"/>
      <c r="BC1354" s="151"/>
      <c r="BD1354" s="151"/>
      <c r="BE1354" s="151"/>
      <c r="BF1354" s="151"/>
      <c r="BG1354" s="151"/>
      <c r="BH1354" s="151"/>
    </row>
    <row r="1355" spans="1:60" outlineLevel="1" x14ac:dyDescent="0.2">
      <c r="A1355" s="158"/>
      <c r="B1355" s="159"/>
      <c r="C1355" s="193" t="s">
        <v>2124</v>
      </c>
      <c r="D1355" s="184"/>
      <c r="E1355" s="185">
        <v>24.2</v>
      </c>
      <c r="F1355" s="161"/>
      <c r="G1355" s="161"/>
      <c r="H1355" s="161"/>
      <c r="I1355" s="161"/>
      <c r="J1355" s="161"/>
      <c r="K1355" s="161"/>
      <c r="L1355" s="161"/>
      <c r="M1355" s="161"/>
      <c r="N1355" s="161"/>
      <c r="O1355" s="161"/>
      <c r="P1355" s="161"/>
      <c r="Q1355" s="161"/>
      <c r="R1355" s="161"/>
      <c r="S1355" s="161"/>
      <c r="T1355" s="161"/>
      <c r="U1355" s="161"/>
      <c r="V1355" s="161"/>
      <c r="W1355" s="161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 t="s">
        <v>374</v>
      </c>
      <c r="AH1355" s="151">
        <v>0</v>
      </c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51"/>
      <c r="BB1355" s="151"/>
      <c r="BC1355" s="151"/>
      <c r="BD1355" s="151"/>
      <c r="BE1355" s="151"/>
      <c r="BF1355" s="151"/>
      <c r="BG1355" s="151"/>
      <c r="BH1355" s="151"/>
    </row>
    <row r="1356" spans="1:60" outlineLevel="1" x14ac:dyDescent="0.2">
      <c r="A1356" s="158"/>
      <c r="B1356" s="159"/>
      <c r="C1356" s="198" t="s">
        <v>609</v>
      </c>
      <c r="D1356" s="195"/>
      <c r="E1356" s="196">
        <v>1324.77</v>
      </c>
      <c r="F1356" s="161"/>
      <c r="G1356" s="161"/>
      <c r="H1356" s="161"/>
      <c r="I1356" s="161"/>
      <c r="J1356" s="161"/>
      <c r="K1356" s="161"/>
      <c r="L1356" s="161"/>
      <c r="M1356" s="161"/>
      <c r="N1356" s="161"/>
      <c r="O1356" s="161"/>
      <c r="P1356" s="161"/>
      <c r="Q1356" s="161"/>
      <c r="R1356" s="161"/>
      <c r="S1356" s="161"/>
      <c r="T1356" s="161"/>
      <c r="U1356" s="161"/>
      <c r="V1356" s="161"/>
      <c r="W1356" s="161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 t="s">
        <v>374</v>
      </c>
      <c r="AH1356" s="151">
        <v>1</v>
      </c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1" x14ac:dyDescent="0.2">
      <c r="A1357" s="158"/>
      <c r="B1357" s="159"/>
      <c r="C1357" s="193" t="s">
        <v>2125</v>
      </c>
      <c r="D1357" s="184"/>
      <c r="E1357" s="185">
        <v>66.238500000000002</v>
      </c>
      <c r="F1357" s="161"/>
      <c r="G1357" s="161"/>
      <c r="H1357" s="161"/>
      <c r="I1357" s="161"/>
      <c r="J1357" s="161"/>
      <c r="K1357" s="161"/>
      <c r="L1357" s="161"/>
      <c r="M1357" s="161"/>
      <c r="N1357" s="161"/>
      <c r="O1357" s="161"/>
      <c r="P1357" s="161"/>
      <c r="Q1357" s="161"/>
      <c r="R1357" s="161"/>
      <c r="S1357" s="161"/>
      <c r="T1357" s="161"/>
      <c r="U1357" s="161"/>
      <c r="V1357" s="161"/>
      <c r="W1357" s="161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 t="s">
        <v>374</v>
      </c>
      <c r="AH1357" s="151">
        <v>0</v>
      </c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ht="22.5" outlineLevel="1" x14ac:dyDescent="0.2">
      <c r="A1358" s="170">
        <v>365</v>
      </c>
      <c r="B1358" s="171" t="s">
        <v>2126</v>
      </c>
      <c r="C1358" s="180" t="s">
        <v>2127</v>
      </c>
      <c r="D1358" s="172" t="s">
        <v>363</v>
      </c>
      <c r="E1358" s="173">
        <v>1968.8340000000001</v>
      </c>
      <c r="F1358" s="174"/>
      <c r="G1358" s="175">
        <f>ROUND(E1358*F1358,2)</f>
        <v>0</v>
      </c>
      <c r="H1358" s="174"/>
      <c r="I1358" s="175">
        <f>ROUND(E1358*H1358,2)</f>
        <v>0</v>
      </c>
      <c r="J1358" s="174"/>
      <c r="K1358" s="175">
        <f>ROUND(E1358*J1358,2)</f>
        <v>0</v>
      </c>
      <c r="L1358" s="175">
        <v>21</v>
      </c>
      <c r="M1358" s="175">
        <f>G1358*(1+L1358/100)</f>
        <v>0</v>
      </c>
      <c r="N1358" s="175">
        <v>0</v>
      </c>
      <c r="O1358" s="175">
        <f>ROUND(E1358*N1358,2)</f>
        <v>0</v>
      </c>
      <c r="P1358" s="175">
        <v>0</v>
      </c>
      <c r="Q1358" s="175">
        <f>ROUND(E1358*P1358,2)</f>
        <v>0</v>
      </c>
      <c r="R1358" s="175" t="s">
        <v>2093</v>
      </c>
      <c r="S1358" s="175" t="s">
        <v>279</v>
      </c>
      <c r="T1358" s="176" t="s">
        <v>279</v>
      </c>
      <c r="U1358" s="161">
        <v>0.05</v>
      </c>
      <c r="V1358" s="161">
        <f>ROUND(E1358*U1358,2)</f>
        <v>98.44</v>
      </c>
      <c r="W1358" s="161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 t="s">
        <v>364</v>
      </c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1" x14ac:dyDescent="0.2">
      <c r="A1359" s="158"/>
      <c r="B1359" s="159"/>
      <c r="C1359" s="193" t="s">
        <v>2128</v>
      </c>
      <c r="D1359" s="184"/>
      <c r="E1359" s="185">
        <v>1968.8340000000001</v>
      </c>
      <c r="F1359" s="161"/>
      <c r="G1359" s="161"/>
      <c r="H1359" s="161"/>
      <c r="I1359" s="161"/>
      <c r="J1359" s="161"/>
      <c r="K1359" s="161"/>
      <c r="L1359" s="161"/>
      <c r="M1359" s="161"/>
      <c r="N1359" s="161"/>
      <c r="O1359" s="161"/>
      <c r="P1359" s="161"/>
      <c r="Q1359" s="161"/>
      <c r="R1359" s="161"/>
      <c r="S1359" s="161"/>
      <c r="T1359" s="161"/>
      <c r="U1359" s="161"/>
      <c r="V1359" s="161"/>
      <c r="W1359" s="161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 t="s">
        <v>374</v>
      </c>
      <c r="AH1359" s="151">
        <v>5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ht="22.5" outlineLevel="1" x14ac:dyDescent="0.2">
      <c r="A1360" s="170">
        <v>366</v>
      </c>
      <c r="B1360" s="171" t="s">
        <v>2129</v>
      </c>
      <c r="C1360" s="180" t="s">
        <v>2130</v>
      </c>
      <c r="D1360" s="172" t="s">
        <v>363</v>
      </c>
      <c r="E1360" s="173">
        <v>1391.0084999999999</v>
      </c>
      <c r="F1360" s="174"/>
      <c r="G1360" s="175">
        <f>ROUND(E1360*F1360,2)</f>
        <v>0</v>
      </c>
      <c r="H1360" s="174"/>
      <c r="I1360" s="175">
        <f>ROUND(E1360*H1360,2)</f>
        <v>0</v>
      </c>
      <c r="J1360" s="174"/>
      <c r="K1360" s="175">
        <f>ROUND(E1360*J1360,2)</f>
        <v>0</v>
      </c>
      <c r="L1360" s="175">
        <v>21</v>
      </c>
      <c r="M1360" s="175">
        <f>G1360*(1+L1360/100)</f>
        <v>0</v>
      </c>
      <c r="N1360" s="175">
        <v>0</v>
      </c>
      <c r="O1360" s="175">
        <f>ROUND(E1360*N1360,2)</f>
        <v>0</v>
      </c>
      <c r="P1360" s="175">
        <v>0</v>
      </c>
      <c r="Q1360" s="175">
        <f>ROUND(E1360*P1360,2)</f>
        <v>0</v>
      </c>
      <c r="R1360" s="175" t="s">
        <v>2093</v>
      </c>
      <c r="S1360" s="175" t="s">
        <v>279</v>
      </c>
      <c r="T1360" s="176" t="s">
        <v>279</v>
      </c>
      <c r="U1360" s="161">
        <v>0.11</v>
      </c>
      <c r="V1360" s="161">
        <f>ROUND(E1360*U1360,2)</f>
        <v>153.01</v>
      </c>
      <c r="W1360" s="161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 t="s">
        <v>364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1" x14ac:dyDescent="0.2">
      <c r="A1361" s="158"/>
      <c r="B1361" s="159"/>
      <c r="C1361" s="193" t="s">
        <v>2131</v>
      </c>
      <c r="D1361" s="184"/>
      <c r="E1361" s="185">
        <v>1391.0084999999999</v>
      </c>
      <c r="F1361" s="161"/>
      <c r="G1361" s="161"/>
      <c r="H1361" s="161"/>
      <c r="I1361" s="161"/>
      <c r="J1361" s="161"/>
      <c r="K1361" s="161"/>
      <c r="L1361" s="161"/>
      <c r="M1361" s="161"/>
      <c r="N1361" s="161"/>
      <c r="O1361" s="161"/>
      <c r="P1361" s="161"/>
      <c r="Q1361" s="161"/>
      <c r="R1361" s="161"/>
      <c r="S1361" s="161"/>
      <c r="T1361" s="161"/>
      <c r="U1361" s="161"/>
      <c r="V1361" s="161"/>
      <c r="W1361" s="161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 t="s">
        <v>374</v>
      </c>
      <c r="AH1361" s="151">
        <v>5</v>
      </c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outlineLevel="1" x14ac:dyDescent="0.2">
      <c r="A1362" s="170">
        <v>367</v>
      </c>
      <c r="B1362" s="171" t="s">
        <v>2132</v>
      </c>
      <c r="C1362" s="180" t="s">
        <v>2133</v>
      </c>
      <c r="D1362" s="172" t="s">
        <v>363</v>
      </c>
      <c r="E1362" s="173">
        <v>123.616</v>
      </c>
      <c r="F1362" s="174"/>
      <c r="G1362" s="175">
        <f>ROUND(E1362*F1362,2)</f>
        <v>0</v>
      </c>
      <c r="H1362" s="174"/>
      <c r="I1362" s="175">
        <f>ROUND(E1362*H1362,2)</f>
        <v>0</v>
      </c>
      <c r="J1362" s="174"/>
      <c r="K1362" s="175">
        <f>ROUND(E1362*J1362,2)</f>
        <v>0</v>
      </c>
      <c r="L1362" s="175">
        <v>21</v>
      </c>
      <c r="M1362" s="175">
        <f>G1362*(1+L1362/100)</f>
        <v>0</v>
      </c>
      <c r="N1362" s="175">
        <v>3.6800000000000001E-3</v>
      </c>
      <c r="O1362" s="175">
        <f>ROUND(E1362*N1362,2)</f>
        <v>0.45</v>
      </c>
      <c r="P1362" s="175">
        <v>0</v>
      </c>
      <c r="Q1362" s="175">
        <f>ROUND(E1362*P1362,2)</f>
        <v>0</v>
      </c>
      <c r="R1362" s="175" t="s">
        <v>2093</v>
      </c>
      <c r="S1362" s="175" t="s">
        <v>279</v>
      </c>
      <c r="T1362" s="176" t="s">
        <v>279</v>
      </c>
      <c r="U1362" s="161">
        <v>0.38500000000000001</v>
      </c>
      <c r="V1362" s="161">
        <f>ROUND(E1362*U1362,2)</f>
        <v>47.59</v>
      </c>
      <c r="W1362" s="161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 t="s">
        <v>364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51"/>
      <c r="BB1362" s="151"/>
      <c r="BC1362" s="151"/>
      <c r="BD1362" s="151"/>
      <c r="BE1362" s="151"/>
      <c r="BF1362" s="151"/>
      <c r="BG1362" s="151"/>
      <c r="BH1362" s="151"/>
    </row>
    <row r="1363" spans="1:60" outlineLevel="1" x14ac:dyDescent="0.2">
      <c r="A1363" s="158"/>
      <c r="B1363" s="159"/>
      <c r="C1363" s="248" t="s">
        <v>2134</v>
      </c>
      <c r="D1363" s="249"/>
      <c r="E1363" s="249"/>
      <c r="F1363" s="249"/>
      <c r="G1363" s="249"/>
      <c r="H1363" s="161"/>
      <c r="I1363" s="161"/>
      <c r="J1363" s="161"/>
      <c r="K1363" s="161"/>
      <c r="L1363" s="161"/>
      <c r="M1363" s="161"/>
      <c r="N1363" s="161"/>
      <c r="O1363" s="161"/>
      <c r="P1363" s="161"/>
      <c r="Q1363" s="161"/>
      <c r="R1363" s="161"/>
      <c r="S1363" s="161"/>
      <c r="T1363" s="161"/>
      <c r="U1363" s="161"/>
      <c r="V1363" s="161"/>
      <c r="W1363" s="161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 t="s">
        <v>283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51"/>
      <c r="BB1363" s="151"/>
      <c r="BC1363" s="151"/>
      <c r="BD1363" s="151"/>
      <c r="BE1363" s="151"/>
      <c r="BF1363" s="151"/>
      <c r="BG1363" s="151"/>
      <c r="BH1363" s="151"/>
    </row>
    <row r="1364" spans="1:60" outlineLevel="1" x14ac:dyDescent="0.2">
      <c r="A1364" s="158"/>
      <c r="B1364" s="159"/>
      <c r="C1364" s="246" t="s">
        <v>2135</v>
      </c>
      <c r="D1364" s="247"/>
      <c r="E1364" s="247"/>
      <c r="F1364" s="247"/>
      <c r="G1364" s="247"/>
      <c r="H1364" s="161"/>
      <c r="I1364" s="161"/>
      <c r="J1364" s="161"/>
      <c r="K1364" s="161"/>
      <c r="L1364" s="161"/>
      <c r="M1364" s="161"/>
      <c r="N1364" s="161"/>
      <c r="O1364" s="161"/>
      <c r="P1364" s="161"/>
      <c r="Q1364" s="161"/>
      <c r="R1364" s="161"/>
      <c r="S1364" s="161"/>
      <c r="T1364" s="161"/>
      <c r="U1364" s="161"/>
      <c r="V1364" s="161"/>
      <c r="W1364" s="161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 t="s">
        <v>283</v>
      </c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1" x14ac:dyDescent="0.2">
      <c r="A1365" s="158"/>
      <c r="B1365" s="159"/>
      <c r="C1365" s="193" t="s">
        <v>2136</v>
      </c>
      <c r="D1365" s="184"/>
      <c r="E1365" s="185">
        <v>36.515999999999998</v>
      </c>
      <c r="F1365" s="161"/>
      <c r="G1365" s="161"/>
      <c r="H1365" s="161"/>
      <c r="I1365" s="161"/>
      <c r="J1365" s="161"/>
      <c r="K1365" s="161"/>
      <c r="L1365" s="161"/>
      <c r="M1365" s="161"/>
      <c r="N1365" s="161"/>
      <c r="O1365" s="161"/>
      <c r="P1365" s="161"/>
      <c r="Q1365" s="161"/>
      <c r="R1365" s="161"/>
      <c r="S1365" s="161"/>
      <c r="T1365" s="161"/>
      <c r="U1365" s="161"/>
      <c r="V1365" s="161"/>
      <c r="W1365" s="161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 t="s">
        <v>374</v>
      </c>
      <c r="AH1365" s="151">
        <v>0</v>
      </c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1" x14ac:dyDescent="0.2">
      <c r="A1366" s="158"/>
      <c r="B1366" s="159"/>
      <c r="C1366" s="193" t="s">
        <v>2137</v>
      </c>
      <c r="D1366" s="184"/>
      <c r="E1366" s="185">
        <v>9.24</v>
      </c>
      <c r="F1366" s="161"/>
      <c r="G1366" s="161"/>
      <c r="H1366" s="161"/>
      <c r="I1366" s="161"/>
      <c r="J1366" s="161"/>
      <c r="K1366" s="161"/>
      <c r="L1366" s="161"/>
      <c r="M1366" s="161"/>
      <c r="N1366" s="161"/>
      <c r="O1366" s="161"/>
      <c r="P1366" s="161"/>
      <c r="Q1366" s="161"/>
      <c r="R1366" s="161"/>
      <c r="S1366" s="161"/>
      <c r="T1366" s="161"/>
      <c r="U1366" s="161"/>
      <c r="V1366" s="161"/>
      <c r="W1366" s="161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 t="s">
        <v>374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1" x14ac:dyDescent="0.2">
      <c r="A1367" s="158"/>
      <c r="B1367" s="159"/>
      <c r="C1367" s="193" t="s">
        <v>2138</v>
      </c>
      <c r="D1367" s="184"/>
      <c r="E1367" s="185">
        <v>10</v>
      </c>
      <c r="F1367" s="161"/>
      <c r="G1367" s="161"/>
      <c r="H1367" s="161"/>
      <c r="I1367" s="161"/>
      <c r="J1367" s="161"/>
      <c r="K1367" s="161"/>
      <c r="L1367" s="161"/>
      <c r="M1367" s="161"/>
      <c r="N1367" s="161"/>
      <c r="O1367" s="161"/>
      <c r="P1367" s="161"/>
      <c r="Q1367" s="161"/>
      <c r="R1367" s="161"/>
      <c r="S1367" s="161"/>
      <c r="T1367" s="161"/>
      <c r="U1367" s="161"/>
      <c r="V1367" s="161"/>
      <c r="W1367" s="161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 t="s">
        <v>374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58"/>
      <c r="B1368" s="159"/>
      <c r="C1368" s="193" t="s">
        <v>2139</v>
      </c>
      <c r="D1368" s="184"/>
      <c r="E1368" s="185">
        <v>28.14</v>
      </c>
      <c r="F1368" s="161"/>
      <c r="G1368" s="161"/>
      <c r="H1368" s="161"/>
      <c r="I1368" s="161"/>
      <c r="J1368" s="161"/>
      <c r="K1368" s="161"/>
      <c r="L1368" s="161"/>
      <c r="M1368" s="161"/>
      <c r="N1368" s="161"/>
      <c r="O1368" s="161"/>
      <c r="P1368" s="161"/>
      <c r="Q1368" s="161"/>
      <c r="R1368" s="161"/>
      <c r="S1368" s="161"/>
      <c r="T1368" s="161"/>
      <c r="U1368" s="161"/>
      <c r="V1368" s="161"/>
      <c r="W1368" s="161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 t="s">
        <v>374</v>
      </c>
      <c r="AH1368" s="151">
        <v>0</v>
      </c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1" x14ac:dyDescent="0.2">
      <c r="A1369" s="158"/>
      <c r="B1369" s="159"/>
      <c r="C1369" s="193" t="s">
        <v>2140</v>
      </c>
      <c r="D1369" s="184"/>
      <c r="E1369" s="185">
        <v>25.38</v>
      </c>
      <c r="F1369" s="161"/>
      <c r="G1369" s="161"/>
      <c r="H1369" s="161"/>
      <c r="I1369" s="161"/>
      <c r="J1369" s="161"/>
      <c r="K1369" s="161"/>
      <c r="L1369" s="161"/>
      <c r="M1369" s="161"/>
      <c r="N1369" s="161"/>
      <c r="O1369" s="161"/>
      <c r="P1369" s="161"/>
      <c r="Q1369" s="161"/>
      <c r="R1369" s="161"/>
      <c r="S1369" s="161"/>
      <c r="T1369" s="161"/>
      <c r="U1369" s="161"/>
      <c r="V1369" s="161"/>
      <c r="W1369" s="161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 t="s">
        <v>374</v>
      </c>
      <c r="AH1369" s="151">
        <v>0</v>
      </c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outlineLevel="1" x14ac:dyDescent="0.2">
      <c r="A1370" s="158"/>
      <c r="B1370" s="159"/>
      <c r="C1370" s="193" t="s">
        <v>2141</v>
      </c>
      <c r="D1370" s="184"/>
      <c r="E1370" s="185">
        <v>5.4</v>
      </c>
      <c r="F1370" s="161"/>
      <c r="G1370" s="161"/>
      <c r="H1370" s="161"/>
      <c r="I1370" s="161"/>
      <c r="J1370" s="161"/>
      <c r="K1370" s="161"/>
      <c r="L1370" s="161"/>
      <c r="M1370" s="161"/>
      <c r="N1370" s="161"/>
      <c r="O1370" s="161"/>
      <c r="P1370" s="161"/>
      <c r="Q1370" s="161"/>
      <c r="R1370" s="161"/>
      <c r="S1370" s="161"/>
      <c r="T1370" s="161"/>
      <c r="U1370" s="161"/>
      <c r="V1370" s="161"/>
      <c r="W1370" s="161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 t="s">
        <v>374</v>
      </c>
      <c r="AH1370" s="151">
        <v>0</v>
      </c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51"/>
      <c r="BB1370" s="151"/>
      <c r="BC1370" s="151"/>
      <c r="BD1370" s="151"/>
      <c r="BE1370" s="151"/>
      <c r="BF1370" s="151"/>
      <c r="BG1370" s="151"/>
      <c r="BH1370" s="151"/>
    </row>
    <row r="1371" spans="1:60" outlineLevel="1" x14ac:dyDescent="0.2">
      <c r="A1371" s="158"/>
      <c r="B1371" s="159"/>
      <c r="C1371" s="193" t="s">
        <v>2142</v>
      </c>
      <c r="D1371" s="184"/>
      <c r="E1371" s="185">
        <v>3.54</v>
      </c>
      <c r="F1371" s="161"/>
      <c r="G1371" s="161"/>
      <c r="H1371" s="161"/>
      <c r="I1371" s="161"/>
      <c r="J1371" s="161"/>
      <c r="K1371" s="161"/>
      <c r="L1371" s="161"/>
      <c r="M1371" s="161"/>
      <c r="N1371" s="161"/>
      <c r="O1371" s="161"/>
      <c r="P1371" s="161"/>
      <c r="Q1371" s="161"/>
      <c r="R1371" s="161"/>
      <c r="S1371" s="161"/>
      <c r="T1371" s="161"/>
      <c r="U1371" s="161"/>
      <c r="V1371" s="161"/>
      <c r="W1371" s="161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 t="s">
        <v>374</v>
      </c>
      <c r="AH1371" s="151">
        <v>0</v>
      </c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51"/>
      <c r="BB1371" s="151"/>
      <c r="BC1371" s="151"/>
      <c r="BD1371" s="151"/>
      <c r="BE1371" s="151"/>
      <c r="BF1371" s="151"/>
      <c r="BG1371" s="151"/>
      <c r="BH1371" s="151"/>
    </row>
    <row r="1372" spans="1:60" outlineLevel="1" x14ac:dyDescent="0.2">
      <c r="A1372" s="158"/>
      <c r="B1372" s="159"/>
      <c r="C1372" s="193" t="s">
        <v>2143</v>
      </c>
      <c r="D1372" s="184"/>
      <c r="E1372" s="185">
        <v>5.4</v>
      </c>
      <c r="F1372" s="161"/>
      <c r="G1372" s="161"/>
      <c r="H1372" s="161"/>
      <c r="I1372" s="161"/>
      <c r="J1372" s="161"/>
      <c r="K1372" s="161"/>
      <c r="L1372" s="161"/>
      <c r="M1372" s="161"/>
      <c r="N1372" s="161"/>
      <c r="O1372" s="161"/>
      <c r="P1372" s="161"/>
      <c r="Q1372" s="161"/>
      <c r="R1372" s="161"/>
      <c r="S1372" s="161"/>
      <c r="T1372" s="161"/>
      <c r="U1372" s="161"/>
      <c r="V1372" s="161"/>
      <c r="W1372" s="161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 t="s">
        <v>374</v>
      </c>
      <c r="AH1372" s="151">
        <v>0</v>
      </c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ht="22.5" outlineLevel="1" x14ac:dyDescent="0.2">
      <c r="A1373" s="170">
        <v>368</v>
      </c>
      <c r="B1373" s="171" t="s">
        <v>2144</v>
      </c>
      <c r="C1373" s="180" t="s">
        <v>2145</v>
      </c>
      <c r="D1373" s="172" t="s">
        <v>498</v>
      </c>
      <c r="E1373" s="173">
        <v>132.6</v>
      </c>
      <c r="F1373" s="174"/>
      <c r="G1373" s="175">
        <f>ROUND(E1373*F1373,2)</f>
        <v>0</v>
      </c>
      <c r="H1373" s="174"/>
      <c r="I1373" s="175">
        <f>ROUND(E1373*H1373,2)</f>
        <v>0</v>
      </c>
      <c r="J1373" s="174"/>
      <c r="K1373" s="175">
        <f>ROUND(E1373*J1373,2)</f>
        <v>0</v>
      </c>
      <c r="L1373" s="175">
        <v>21</v>
      </c>
      <c r="M1373" s="175">
        <f>G1373*(1+L1373/100)</f>
        <v>0</v>
      </c>
      <c r="N1373" s="175">
        <v>3.2000000000000003E-4</v>
      </c>
      <c r="O1373" s="175">
        <f>ROUND(E1373*N1373,2)</f>
        <v>0.04</v>
      </c>
      <c r="P1373" s="175">
        <v>0</v>
      </c>
      <c r="Q1373" s="175">
        <f>ROUND(E1373*P1373,2)</f>
        <v>0</v>
      </c>
      <c r="R1373" s="175" t="s">
        <v>2093</v>
      </c>
      <c r="S1373" s="175" t="s">
        <v>279</v>
      </c>
      <c r="T1373" s="176" t="s">
        <v>279</v>
      </c>
      <c r="U1373" s="161">
        <v>0.11</v>
      </c>
      <c r="V1373" s="161">
        <f>ROUND(E1373*U1373,2)</f>
        <v>14.59</v>
      </c>
      <c r="W1373" s="161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 t="s">
        <v>364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ht="22.5" outlineLevel="1" x14ac:dyDescent="0.2">
      <c r="A1374" s="158"/>
      <c r="B1374" s="159"/>
      <c r="C1374" s="193" t="s">
        <v>2146</v>
      </c>
      <c r="D1374" s="184"/>
      <c r="E1374" s="185">
        <v>69.400000000000006</v>
      </c>
      <c r="F1374" s="161"/>
      <c r="G1374" s="161"/>
      <c r="H1374" s="161"/>
      <c r="I1374" s="161"/>
      <c r="J1374" s="161"/>
      <c r="K1374" s="161"/>
      <c r="L1374" s="161"/>
      <c r="M1374" s="161"/>
      <c r="N1374" s="161"/>
      <c r="O1374" s="161"/>
      <c r="P1374" s="161"/>
      <c r="Q1374" s="161"/>
      <c r="R1374" s="161"/>
      <c r="S1374" s="161"/>
      <c r="T1374" s="161"/>
      <c r="U1374" s="161"/>
      <c r="V1374" s="161"/>
      <c r="W1374" s="161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 t="s">
        <v>374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1" x14ac:dyDescent="0.2">
      <c r="A1375" s="158"/>
      <c r="B1375" s="159"/>
      <c r="C1375" s="193" t="s">
        <v>2147</v>
      </c>
      <c r="D1375" s="184"/>
      <c r="E1375" s="185">
        <v>13.4</v>
      </c>
      <c r="F1375" s="161"/>
      <c r="G1375" s="161"/>
      <c r="H1375" s="161"/>
      <c r="I1375" s="161"/>
      <c r="J1375" s="161"/>
      <c r="K1375" s="161"/>
      <c r="L1375" s="161"/>
      <c r="M1375" s="161"/>
      <c r="N1375" s="161"/>
      <c r="O1375" s="161"/>
      <c r="P1375" s="161"/>
      <c r="Q1375" s="161"/>
      <c r="R1375" s="161"/>
      <c r="S1375" s="161"/>
      <c r="T1375" s="161"/>
      <c r="U1375" s="161"/>
      <c r="V1375" s="161"/>
      <c r="W1375" s="161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 t="s">
        <v>374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outlineLevel="1" x14ac:dyDescent="0.2">
      <c r="A1376" s="158"/>
      <c r="B1376" s="159"/>
      <c r="C1376" s="193" t="s">
        <v>2148</v>
      </c>
      <c r="D1376" s="184"/>
      <c r="E1376" s="185">
        <v>49.8</v>
      </c>
      <c r="F1376" s="161"/>
      <c r="G1376" s="161"/>
      <c r="H1376" s="161"/>
      <c r="I1376" s="161"/>
      <c r="J1376" s="161"/>
      <c r="K1376" s="161"/>
      <c r="L1376" s="161"/>
      <c r="M1376" s="161"/>
      <c r="N1376" s="161"/>
      <c r="O1376" s="161"/>
      <c r="P1376" s="161"/>
      <c r="Q1376" s="161"/>
      <c r="R1376" s="161"/>
      <c r="S1376" s="161"/>
      <c r="T1376" s="161"/>
      <c r="U1376" s="161"/>
      <c r="V1376" s="161"/>
      <c r="W1376" s="161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 t="s">
        <v>374</v>
      </c>
      <c r="AH1376" s="151">
        <v>0</v>
      </c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1" x14ac:dyDescent="0.2">
      <c r="A1377" s="170">
        <v>369</v>
      </c>
      <c r="B1377" s="171" t="s">
        <v>2149</v>
      </c>
      <c r="C1377" s="180" t="s">
        <v>2150</v>
      </c>
      <c r="D1377" s="172" t="s">
        <v>363</v>
      </c>
      <c r="E1377" s="173">
        <v>230.91</v>
      </c>
      <c r="F1377" s="174"/>
      <c r="G1377" s="175">
        <f>ROUND(E1377*F1377,2)</f>
        <v>0</v>
      </c>
      <c r="H1377" s="174"/>
      <c r="I1377" s="175">
        <f>ROUND(E1377*H1377,2)</f>
        <v>0</v>
      </c>
      <c r="J1377" s="174"/>
      <c r="K1377" s="175">
        <f>ROUND(E1377*J1377,2)</f>
        <v>0</v>
      </c>
      <c r="L1377" s="175">
        <v>21</v>
      </c>
      <c r="M1377" s="175">
        <f>G1377*(1+L1377/100)</f>
        <v>0</v>
      </c>
      <c r="N1377" s="175">
        <v>0</v>
      </c>
      <c r="O1377" s="175">
        <f>ROUND(E1377*N1377,2)</f>
        <v>0</v>
      </c>
      <c r="P1377" s="175">
        <v>0</v>
      </c>
      <c r="Q1377" s="175">
        <f>ROUND(E1377*P1377,2)</f>
        <v>0</v>
      </c>
      <c r="R1377" s="175" t="s">
        <v>2093</v>
      </c>
      <c r="S1377" s="175" t="s">
        <v>279</v>
      </c>
      <c r="T1377" s="176" t="s">
        <v>279</v>
      </c>
      <c r="U1377" s="161">
        <v>0.16</v>
      </c>
      <c r="V1377" s="161">
        <f>ROUND(E1377*U1377,2)</f>
        <v>36.950000000000003</v>
      </c>
      <c r="W1377" s="161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 t="s">
        <v>364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outlineLevel="1" x14ac:dyDescent="0.2">
      <c r="A1378" s="158"/>
      <c r="B1378" s="159"/>
      <c r="C1378" s="193" t="s">
        <v>2151</v>
      </c>
      <c r="D1378" s="184"/>
      <c r="E1378" s="185">
        <v>56.52</v>
      </c>
      <c r="F1378" s="161"/>
      <c r="G1378" s="161"/>
      <c r="H1378" s="161"/>
      <c r="I1378" s="161"/>
      <c r="J1378" s="161"/>
      <c r="K1378" s="161"/>
      <c r="L1378" s="161"/>
      <c r="M1378" s="161"/>
      <c r="N1378" s="161"/>
      <c r="O1378" s="161"/>
      <c r="P1378" s="161"/>
      <c r="Q1378" s="161"/>
      <c r="R1378" s="161"/>
      <c r="S1378" s="161"/>
      <c r="T1378" s="161"/>
      <c r="U1378" s="161"/>
      <c r="V1378" s="161"/>
      <c r="W1378" s="161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 t="s">
        <v>374</v>
      </c>
      <c r="AH1378" s="151">
        <v>0</v>
      </c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51"/>
      <c r="BB1378" s="151"/>
      <c r="BC1378" s="151"/>
      <c r="BD1378" s="151"/>
      <c r="BE1378" s="151"/>
      <c r="BF1378" s="151"/>
      <c r="BG1378" s="151"/>
      <c r="BH1378" s="151"/>
    </row>
    <row r="1379" spans="1:60" outlineLevel="1" x14ac:dyDescent="0.2">
      <c r="A1379" s="158"/>
      <c r="B1379" s="159"/>
      <c r="C1379" s="193" t="s">
        <v>2152</v>
      </c>
      <c r="D1379" s="184"/>
      <c r="E1379" s="185">
        <v>34.54</v>
      </c>
      <c r="F1379" s="161"/>
      <c r="G1379" s="161"/>
      <c r="H1379" s="161"/>
      <c r="I1379" s="161"/>
      <c r="J1379" s="161"/>
      <c r="K1379" s="161"/>
      <c r="L1379" s="161"/>
      <c r="M1379" s="161"/>
      <c r="N1379" s="161"/>
      <c r="O1379" s="161"/>
      <c r="P1379" s="161"/>
      <c r="Q1379" s="161"/>
      <c r="R1379" s="161"/>
      <c r="S1379" s="161"/>
      <c r="T1379" s="161"/>
      <c r="U1379" s="161"/>
      <c r="V1379" s="161"/>
      <c r="W1379" s="161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 t="s">
        <v>374</v>
      </c>
      <c r="AH1379" s="151">
        <v>0</v>
      </c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51"/>
      <c r="BB1379" s="151"/>
      <c r="BC1379" s="151"/>
      <c r="BD1379" s="151"/>
      <c r="BE1379" s="151"/>
      <c r="BF1379" s="151"/>
      <c r="BG1379" s="151"/>
      <c r="BH1379" s="151"/>
    </row>
    <row r="1380" spans="1:60" outlineLevel="1" x14ac:dyDescent="0.2">
      <c r="A1380" s="158"/>
      <c r="B1380" s="159"/>
      <c r="C1380" s="193" t="s">
        <v>2153</v>
      </c>
      <c r="D1380" s="184"/>
      <c r="E1380" s="185">
        <v>24.795000000000002</v>
      </c>
      <c r="F1380" s="161"/>
      <c r="G1380" s="161"/>
      <c r="H1380" s="161"/>
      <c r="I1380" s="161"/>
      <c r="J1380" s="161"/>
      <c r="K1380" s="161"/>
      <c r="L1380" s="161"/>
      <c r="M1380" s="161"/>
      <c r="N1380" s="161"/>
      <c r="O1380" s="161"/>
      <c r="P1380" s="161"/>
      <c r="Q1380" s="161"/>
      <c r="R1380" s="161"/>
      <c r="S1380" s="161"/>
      <c r="T1380" s="161"/>
      <c r="U1380" s="161"/>
      <c r="V1380" s="161"/>
      <c r="W1380" s="161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 t="s">
        <v>374</v>
      </c>
      <c r="AH1380" s="151">
        <v>0</v>
      </c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1" x14ac:dyDescent="0.2">
      <c r="A1381" s="158"/>
      <c r="B1381" s="159"/>
      <c r="C1381" s="193" t="s">
        <v>2154</v>
      </c>
      <c r="D1381" s="184"/>
      <c r="E1381" s="185">
        <v>90.055000000000007</v>
      </c>
      <c r="F1381" s="161"/>
      <c r="G1381" s="161"/>
      <c r="H1381" s="161"/>
      <c r="I1381" s="161"/>
      <c r="J1381" s="161"/>
      <c r="K1381" s="161"/>
      <c r="L1381" s="161"/>
      <c r="M1381" s="161"/>
      <c r="N1381" s="161"/>
      <c r="O1381" s="161"/>
      <c r="P1381" s="161"/>
      <c r="Q1381" s="161"/>
      <c r="R1381" s="161"/>
      <c r="S1381" s="161"/>
      <c r="T1381" s="161"/>
      <c r="U1381" s="161"/>
      <c r="V1381" s="161"/>
      <c r="W1381" s="161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 t="s">
        <v>374</v>
      </c>
      <c r="AH1381" s="151">
        <v>0</v>
      </c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1" x14ac:dyDescent="0.2">
      <c r="A1382" s="158"/>
      <c r="B1382" s="159"/>
      <c r="C1382" s="193" t="s">
        <v>2155</v>
      </c>
      <c r="D1382" s="184"/>
      <c r="E1382" s="185">
        <v>25</v>
      </c>
      <c r="F1382" s="161"/>
      <c r="G1382" s="161"/>
      <c r="H1382" s="161"/>
      <c r="I1382" s="161"/>
      <c r="J1382" s="161"/>
      <c r="K1382" s="161"/>
      <c r="L1382" s="161"/>
      <c r="M1382" s="161"/>
      <c r="N1382" s="161"/>
      <c r="O1382" s="161"/>
      <c r="P1382" s="161"/>
      <c r="Q1382" s="161"/>
      <c r="R1382" s="161"/>
      <c r="S1382" s="161"/>
      <c r="T1382" s="161"/>
      <c r="U1382" s="161"/>
      <c r="V1382" s="161"/>
      <c r="W1382" s="161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 t="s">
        <v>374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1" x14ac:dyDescent="0.2">
      <c r="A1383" s="170">
        <v>370</v>
      </c>
      <c r="B1383" s="171" t="s">
        <v>2156</v>
      </c>
      <c r="C1383" s="180" t="s">
        <v>2157</v>
      </c>
      <c r="D1383" s="172" t="s">
        <v>363</v>
      </c>
      <c r="E1383" s="173">
        <v>3933.3692999999998</v>
      </c>
      <c r="F1383" s="174"/>
      <c r="G1383" s="175">
        <f>ROUND(E1383*F1383,2)</f>
        <v>0</v>
      </c>
      <c r="H1383" s="174"/>
      <c r="I1383" s="175">
        <f>ROUND(E1383*H1383,2)</f>
        <v>0</v>
      </c>
      <c r="J1383" s="174"/>
      <c r="K1383" s="175">
        <f>ROUND(E1383*J1383,2)</f>
        <v>0</v>
      </c>
      <c r="L1383" s="175">
        <v>21</v>
      </c>
      <c r="M1383" s="175">
        <f>G1383*(1+L1383/100)</f>
        <v>0</v>
      </c>
      <c r="N1383" s="175">
        <v>0</v>
      </c>
      <c r="O1383" s="175">
        <f>ROUND(E1383*N1383,2)</f>
        <v>0</v>
      </c>
      <c r="P1383" s="175">
        <v>0</v>
      </c>
      <c r="Q1383" s="175">
        <f>ROUND(E1383*P1383,2)</f>
        <v>0</v>
      </c>
      <c r="R1383" s="175"/>
      <c r="S1383" s="175" t="s">
        <v>310</v>
      </c>
      <c r="T1383" s="176" t="s">
        <v>280</v>
      </c>
      <c r="U1383" s="161">
        <v>0</v>
      </c>
      <c r="V1383" s="161">
        <f>ROUND(E1383*U1383,2)</f>
        <v>0</v>
      </c>
      <c r="W1383" s="161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 t="s">
        <v>364</v>
      </c>
      <c r="AH1383" s="151"/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58"/>
      <c r="B1384" s="159"/>
      <c r="C1384" s="193" t="s">
        <v>2158</v>
      </c>
      <c r="D1384" s="184"/>
      <c r="E1384" s="185">
        <v>2264.1590999999999</v>
      </c>
      <c r="F1384" s="161"/>
      <c r="G1384" s="161"/>
      <c r="H1384" s="161"/>
      <c r="I1384" s="161"/>
      <c r="J1384" s="161"/>
      <c r="K1384" s="161"/>
      <c r="L1384" s="161"/>
      <c r="M1384" s="161"/>
      <c r="N1384" s="161"/>
      <c r="O1384" s="161"/>
      <c r="P1384" s="161"/>
      <c r="Q1384" s="161"/>
      <c r="R1384" s="161"/>
      <c r="S1384" s="161"/>
      <c r="T1384" s="161"/>
      <c r="U1384" s="161"/>
      <c r="V1384" s="161"/>
      <c r="W1384" s="161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 t="s">
        <v>374</v>
      </c>
      <c r="AH1384" s="151">
        <v>5</v>
      </c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1" x14ac:dyDescent="0.2">
      <c r="A1385" s="158"/>
      <c r="B1385" s="159"/>
      <c r="C1385" s="193" t="s">
        <v>2159</v>
      </c>
      <c r="D1385" s="184"/>
      <c r="E1385" s="185">
        <v>1669.2102</v>
      </c>
      <c r="F1385" s="161"/>
      <c r="G1385" s="161"/>
      <c r="H1385" s="161"/>
      <c r="I1385" s="161"/>
      <c r="J1385" s="161"/>
      <c r="K1385" s="161"/>
      <c r="L1385" s="161"/>
      <c r="M1385" s="161"/>
      <c r="N1385" s="161"/>
      <c r="O1385" s="161"/>
      <c r="P1385" s="161"/>
      <c r="Q1385" s="161"/>
      <c r="R1385" s="161"/>
      <c r="S1385" s="161"/>
      <c r="T1385" s="161"/>
      <c r="U1385" s="161"/>
      <c r="V1385" s="161"/>
      <c r="W1385" s="161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 t="s">
        <v>374</v>
      </c>
      <c r="AH1385" s="151">
        <v>5</v>
      </c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outlineLevel="1" x14ac:dyDescent="0.2">
      <c r="A1386" s="170">
        <v>371</v>
      </c>
      <c r="B1386" s="171" t="s">
        <v>2160</v>
      </c>
      <c r="C1386" s="180" t="s">
        <v>2161</v>
      </c>
      <c r="D1386" s="172" t="s">
        <v>363</v>
      </c>
      <c r="E1386" s="173">
        <v>3359.8425000000002</v>
      </c>
      <c r="F1386" s="174"/>
      <c r="G1386" s="175">
        <f>ROUND(E1386*F1386,2)</f>
        <v>0</v>
      </c>
      <c r="H1386" s="174"/>
      <c r="I1386" s="175">
        <f>ROUND(E1386*H1386,2)</f>
        <v>0</v>
      </c>
      <c r="J1386" s="174"/>
      <c r="K1386" s="175">
        <f>ROUND(E1386*J1386,2)</f>
        <v>0</v>
      </c>
      <c r="L1386" s="175">
        <v>21</v>
      </c>
      <c r="M1386" s="175">
        <f>G1386*(1+L1386/100)</f>
        <v>0</v>
      </c>
      <c r="N1386" s="175">
        <v>0</v>
      </c>
      <c r="O1386" s="175">
        <f>ROUND(E1386*N1386,2)</f>
        <v>0</v>
      </c>
      <c r="P1386" s="175">
        <v>0</v>
      </c>
      <c r="Q1386" s="175">
        <f>ROUND(E1386*P1386,2)</f>
        <v>0</v>
      </c>
      <c r="R1386" s="175"/>
      <c r="S1386" s="175" t="s">
        <v>310</v>
      </c>
      <c r="T1386" s="176" t="s">
        <v>280</v>
      </c>
      <c r="U1386" s="161">
        <v>0</v>
      </c>
      <c r="V1386" s="161">
        <f>ROUND(E1386*U1386,2)</f>
        <v>0</v>
      </c>
      <c r="W1386" s="161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 t="s">
        <v>364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51"/>
      <c r="BB1386" s="151"/>
      <c r="BC1386" s="151"/>
      <c r="BD1386" s="151"/>
      <c r="BE1386" s="151"/>
      <c r="BF1386" s="151"/>
      <c r="BG1386" s="151"/>
      <c r="BH1386" s="151"/>
    </row>
    <row r="1387" spans="1:60" outlineLevel="1" x14ac:dyDescent="0.2">
      <c r="A1387" s="158"/>
      <c r="B1387" s="159"/>
      <c r="C1387" s="193" t="s">
        <v>2128</v>
      </c>
      <c r="D1387" s="184"/>
      <c r="E1387" s="185">
        <v>1968.8340000000001</v>
      </c>
      <c r="F1387" s="161"/>
      <c r="G1387" s="161"/>
      <c r="H1387" s="161"/>
      <c r="I1387" s="161"/>
      <c r="J1387" s="161"/>
      <c r="K1387" s="161"/>
      <c r="L1387" s="161"/>
      <c r="M1387" s="161"/>
      <c r="N1387" s="161"/>
      <c r="O1387" s="161"/>
      <c r="P1387" s="161"/>
      <c r="Q1387" s="161"/>
      <c r="R1387" s="161"/>
      <c r="S1387" s="161"/>
      <c r="T1387" s="161"/>
      <c r="U1387" s="161"/>
      <c r="V1387" s="161"/>
      <c r="W1387" s="161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 t="s">
        <v>374</v>
      </c>
      <c r="AH1387" s="151">
        <v>5</v>
      </c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51"/>
      <c r="BB1387" s="151"/>
      <c r="BC1387" s="151"/>
      <c r="BD1387" s="151"/>
      <c r="BE1387" s="151"/>
      <c r="BF1387" s="151"/>
      <c r="BG1387" s="151"/>
      <c r="BH1387" s="151"/>
    </row>
    <row r="1388" spans="1:60" outlineLevel="1" x14ac:dyDescent="0.2">
      <c r="A1388" s="158"/>
      <c r="B1388" s="159"/>
      <c r="C1388" s="193" t="s">
        <v>2131</v>
      </c>
      <c r="D1388" s="184"/>
      <c r="E1388" s="185">
        <v>1391.0084999999999</v>
      </c>
      <c r="F1388" s="161"/>
      <c r="G1388" s="161"/>
      <c r="H1388" s="161"/>
      <c r="I1388" s="161"/>
      <c r="J1388" s="161"/>
      <c r="K1388" s="161"/>
      <c r="L1388" s="161"/>
      <c r="M1388" s="161"/>
      <c r="N1388" s="161"/>
      <c r="O1388" s="161"/>
      <c r="P1388" s="161"/>
      <c r="Q1388" s="161"/>
      <c r="R1388" s="161"/>
      <c r="S1388" s="161"/>
      <c r="T1388" s="161"/>
      <c r="U1388" s="161"/>
      <c r="V1388" s="161"/>
      <c r="W1388" s="161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 t="s">
        <v>374</v>
      </c>
      <c r="AH1388" s="151">
        <v>5</v>
      </c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1" x14ac:dyDescent="0.2">
      <c r="A1389" s="170">
        <v>372</v>
      </c>
      <c r="B1389" s="171" t="s">
        <v>2162</v>
      </c>
      <c r="C1389" s="180" t="s">
        <v>2163</v>
      </c>
      <c r="D1389" s="172" t="s">
        <v>363</v>
      </c>
      <c r="E1389" s="173">
        <v>16.399999999999999</v>
      </c>
      <c r="F1389" s="174"/>
      <c r="G1389" s="175">
        <f>ROUND(E1389*F1389,2)</f>
        <v>0</v>
      </c>
      <c r="H1389" s="174"/>
      <c r="I1389" s="175">
        <f>ROUND(E1389*H1389,2)</f>
        <v>0</v>
      </c>
      <c r="J1389" s="174"/>
      <c r="K1389" s="175">
        <f>ROUND(E1389*J1389,2)</f>
        <v>0</v>
      </c>
      <c r="L1389" s="175">
        <v>21</v>
      </c>
      <c r="M1389" s="175">
        <f>G1389*(1+L1389/100)</f>
        <v>0</v>
      </c>
      <c r="N1389" s="175">
        <v>9.5E-4</v>
      </c>
      <c r="O1389" s="175">
        <f>ROUND(E1389*N1389,2)</f>
        <v>0.02</v>
      </c>
      <c r="P1389" s="175">
        <v>0</v>
      </c>
      <c r="Q1389" s="175">
        <f>ROUND(E1389*P1389,2)</f>
        <v>0</v>
      </c>
      <c r="R1389" s="175"/>
      <c r="S1389" s="175" t="s">
        <v>310</v>
      </c>
      <c r="T1389" s="176" t="s">
        <v>279</v>
      </c>
      <c r="U1389" s="161">
        <v>0.13</v>
      </c>
      <c r="V1389" s="161">
        <f>ROUND(E1389*U1389,2)</f>
        <v>2.13</v>
      </c>
      <c r="W1389" s="161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 t="s">
        <v>364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1" x14ac:dyDescent="0.2">
      <c r="A1390" s="158"/>
      <c r="B1390" s="159"/>
      <c r="C1390" s="193" t="s">
        <v>2164</v>
      </c>
      <c r="D1390" s="184"/>
      <c r="E1390" s="185">
        <v>16.399999999999999</v>
      </c>
      <c r="F1390" s="161"/>
      <c r="G1390" s="161"/>
      <c r="H1390" s="161"/>
      <c r="I1390" s="161"/>
      <c r="J1390" s="161"/>
      <c r="K1390" s="161"/>
      <c r="L1390" s="161"/>
      <c r="M1390" s="161"/>
      <c r="N1390" s="161"/>
      <c r="O1390" s="161"/>
      <c r="P1390" s="161"/>
      <c r="Q1390" s="161"/>
      <c r="R1390" s="161"/>
      <c r="S1390" s="161"/>
      <c r="T1390" s="161"/>
      <c r="U1390" s="161"/>
      <c r="V1390" s="161"/>
      <c r="W1390" s="161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 t="s">
        <v>374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1" x14ac:dyDescent="0.2">
      <c r="A1391" s="170">
        <v>373</v>
      </c>
      <c r="B1391" s="171" t="s">
        <v>2165</v>
      </c>
      <c r="C1391" s="180" t="s">
        <v>2166</v>
      </c>
      <c r="D1391" s="172" t="s">
        <v>363</v>
      </c>
      <c r="E1391" s="173">
        <v>382.78919999999999</v>
      </c>
      <c r="F1391" s="174"/>
      <c r="G1391" s="175">
        <f>ROUND(E1391*F1391,2)</f>
        <v>0</v>
      </c>
      <c r="H1391" s="174"/>
      <c r="I1391" s="175">
        <f>ROUND(E1391*H1391,2)</f>
        <v>0</v>
      </c>
      <c r="J1391" s="174"/>
      <c r="K1391" s="175">
        <f>ROUND(E1391*J1391,2)</f>
        <v>0</v>
      </c>
      <c r="L1391" s="175">
        <v>21</v>
      </c>
      <c r="M1391" s="175">
        <f>G1391*(1+L1391/100)</f>
        <v>0</v>
      </c>
      <c r="N1391" s="175">
        <v>0</v>
      </c>
      <c r="O1391" s="175">
        <f>ROUND(E1391*N1391,2)</f>
        <v>0</v>
      </c>
      <c r="P1391" s="175">
        <v>0</v>
      </c>
      <c r="Q1391" s="175">
        <f>ROUND(E1391*P1391,2)</f>
        <v>0</v>
      </c>
      <c r="R1391" s="175"/>
      <c r="S1391" s="175" t="s">
        <v>310</v>
      </c>
      <c r="T1391" s="176" t="s">
        <v>280</v>
      </c>
      <c r="U1391" s="161">
        <v>0</v>
      </c>
      <c r="V1391" s="161">
        <f>ROUND(E1391*U1391,2)</f>
        <v>0</v>
      </c>
      <c r="W1391" s="161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 t="s">
        <v>364</v>
      </c>
      <c r="AH1391" s="151"/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58"/>
      <c r="B1392" s="159"/>
      <c r="C1392" s="193" t="s">
        <v>2167</v>
      </c>
      <c r="D1392" s="184"/>
      <c r="E1392" s="185">
        <v>213.5</v>
      </c>
      <c r="F1392" s="161"/>
      <c r="G1392" s="161"/>
      <c r="H1392" s="161"/>
      <c r="I1392" s="161"/>
      <c r="J1392" s="161"/>
      <c r="K1392" s="161"/>
      <c r="L1392" s="161"/>
      <c r="M1392" s="161"/>
      <c r="N1392" s="161"/>
      <c r="O1392" s="161"/>
      <c r="P1392" s="161"/>
      <c r="Q1392" s="161"/>
      <c r="R1392" s="161"/>
      <c r="S1392" s="161"/>
      <c r="T1392" s="161"/>
      <c r="U1392" s="161"/>
      <c r="V1392" s="161"/>
      <c r="W1392" s="161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 t="s">
        <v>374</v>
      </c>
      <c r="AH1392" s="151">
        <v>0</v>
      </c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1" x14ac:dyDescent="0.2">
      <c r="A1393" s="158"/>
      <c r="B1393" s="159"/>
      <c r="C1393" s="193" t="s">
        <v>2168</v>
      </c>
      <c r="D1393" s="184"/>
      <c r="E1393" s="185">
        <v>54.8</v>
      </c>
      <c r="F1393" s="161"/>
      <c r="G1393" s="161"/>
      <c r="H1393" s="161"/>
      <c r="I1393" s="161"/>
      <c r="J1393" s="161"/>
      <c r="K1393" s="161"/>
      <c r="L1393" s="161"/>
      <c r="M1393" s="161"/>
      <c r="N1393" s="161"/>
      <c r="O1393" s="161"/>
      <c r="P1393" s="161"/>
      <c r="Q1393" s="161"/>
      <c r="R1393" s="161"/>
      <c r="S1393" s="161"/>
      <c r="T1393" s="161"/>
      <c r="U1393" s="161"/>
      <c r="V1393" s="161"/>
      <c r="W1393" s="161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 t="s">
        <v>374</v>
      </c>
      <c r="AH1393" s="151">
        <v>0</v>
      </c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outlineLevel="1" x14ac:dyDescent="0.2">
      <c r="A1394" s="158"/>
      <c r="B1394" s="159"/>
      <c r="C1394" s="193" t="s">
        <v>2169</v>
      </c>
      <c r="D1394" s="184"/>
      <c r="E1394" s="185">
        <v>9.18</v>
      </c>
      <c r="F1394" s="161"/>
      <c r="G1394" s="161"/>
      <c r="H1394" s="161"/>
      <c r="I1394" s="161"/>
      <c r="J1394" s="161"/>
      <c r="K1394" s="161"/>
      <c r="L1394" s="161"/>
      <c r="M1394" s="161"/>
      <c r="N1394" s="161"/>
      <c r="O1394" s="161"/>
      <c r="P1394" s="161"/>
      <c r="Q1394" s="161"/>
      <c r="R1394" s="161"/>
      <c r="S1394" s="161"/>
      <c r="T1394" s="161"/>
      <c r="U1394" s="161"/>
      <c r="V1394" s="161"/>
      <c r="W1394" s="161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 t="s">
        <v>374</v>
      </c>
      <c r="AH1394" s="151">
        <v>0</v>
      </c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51"/>
      <c r="BB1394" s="151"/>
      <c r="BC1394" s="151"/>
      <c r="BD1394" s="151"/>
      <c r="BE1394" s="151"/>
      <c r="BF1394" s="151"/>
      <c r="BG1394" s="151"/>
      <c r="BH1394" s="151"/>
    </row>
    <row r="1395" spans="1:60" outlineLevel="1" x14ac:dyDescent="0.2">
      <c r="A1395" s="158"/>
      <c r="B1395" s="159"/>
      <c r="C1395" s="193" t="s">
        <v>2170</v>
      </c>
      <c r="D1395" s="184"/>
      <c r="E1395" s="185">
        <v>47.52</v>
      </c>
      <c r="F1395" s="161"/>
      <c r="G1395" s="161"/>
      <c r="H1395" s="161"/>
      <c r="I1395" s="161"/>
      <c r="J1395" s="161"/>
      <c r="K1395" s="161"/>
      <c r="L1395" s="161"/>
      <c r="M1395" s="161"/>
      <c r="N1395" s="161"/>
      <c r="O1395" s="161"/>
      <c r="P1395" s="161"/>
      <c r="Q1395" s="161"/>
      <c r="R1395" s="161"/>
      <c r="S1395" s="161"/>
      <c r="T1395" s="161"/>
      <c r="U1395" s="161"/>
      <c r="V1395" s="161"/>
      <c r="W1395" s="161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 t="s">
        <v>374</v>
      </c>
      <c r="AH1395" s="151">
        <v>0</v>
      </c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51"/>
      <c r="BB1395" s="151"/>
      <c r="BC1395" s="151"/>
      <c r="BD1395" s="151"/>
      <c r="BE1395" s="151"/>
      <c r="BF1395" s="151"/>
      <c r="BG1395" s="151"/>
      <c r="BH1395" s="151"/>
    </row>
    <row r="1396" spans="1:60" outlineLevel="1" x14ac:dyDescent="0.2">
      <c r="A1396" s="158"/>
      <c r="B1396" s="159"/>
      <c r="C1396" s="193" t="s">
        <v>2171</v>
      </c>
      <c r="D1396" s="184"/>
      <c r="E1396" s="185">
        <v>46.64</v>
      </c>
      <c r="F1396" s="161"/>
      <c r="G1396" s="161"/>
      <c r="H1396" s="161"/>
      <c r="I1396" s="161"/>
      <c r="J1396" s="161"/>
      <c r="K1396" s="161"/>
      <c r="L1396" s="161"/>
      <c r="M1396" s="161"/>
      <c r="N1396" s="161"/>
      <c r="O1396" s="161"/>
      <c r="P1396" s="161"/>
      <c r="Q1396" s="161"/>
      <c r="R1396" s="161"/>
      <c r="S1396" s="161"/>
      <c r="T1396" s="161"/>
      <c r="U1396" s="161"/>
      <c r="V1396" s="161"/>
      <c r="W1396" s="161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 t="s">
        <v>374</v>
      </c>
      <c r="AH1396" s="151">
        <v>0</v>
      </c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1" x14ac:dyDescent="0.2">
      <c r="A1397" s="158"/>
      <c r="B1397" s="159"/>
      <c r="C1397" s="198" t="s">
        <v>609</v>
      </c>
      <c r="D1397" s="195"/>
      <c r="E1397" s="196">
        <v>371.64</v>
      </c>
      <c r="F1397" s="161"/>
      <c r="G1397" s="161"/>
      <c r="H1397" s="161"/>
      <c r="I1397" s="161"/>
      <c r="J1397" s="161"/>
      <c r="K1397" s="161"/>
      <c r="L1397" s="161"/>
      <c r="M1397" s="161"/>
      <c r="N1397" s="161"/>
      <c r="O1397" s="161"/>
      <c r="P1397" s="161"/>
      <c r="Q1397" s="161"/>
      <c r="R1397" s="161"/>
      <c r="S1397" s="161"/>
      <c r="T1397" s="161"/>
      <c r="U1397" s="161"/>
      <c r="V1397" s="161"/>
      <c r="W1397" s="161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 t="s">
        <v>374</v>
      </c>
      <c r="AH1397" s="151">
        <v>1</v>
      </c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1" x14ac:dyDescent="0.2">
      <c r="A1398" s="158"/>
      <c r="B1398" s="159"/>
      <c r="C1398" s="193" t="s">
        <v>2172</v>
      </c>
      <c r="D1398" s="184"/>
      <c r="E1398" s="185">
        <v>11.1492</v>
      </c>
      <c r="F1398" s="161"/>
      <c r="G1398" s="161"/>
      <c r="H1398" s="161"/>
      <c r="I1398" s="161"/>
      <c r="J1398" s="161"/>
      <c r="K1398" s="161"/>
      <c r="L1398" s="161"/>
      <c r="M1398" s="161"/>
      <c r="N1398" s="161"/>
      <c r="O1398" s="161"/>
      <c r="P1398" s="161"/>
      <c r="Q1398" s="161"/>
      <c r="R1398" s="161"/>
      <c r="S1398" s="161"/>
      <c r="T1398" s="161"/>
      <c r="U1398" s="161"/>
      <c r="V1398" s="161"/>
      <c r="W1398" s="161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 t="s">
        <v>374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1" x14ac:dyDescent="0.2">
      <c r="A1399" s="170">
        <v>374</v>
      </c>
      <c r="B1399" s="171" t="s">
        <v>2173</v>
      </c>
      <c r="C1399" s="180" t="s">
        <v>2166</v>
      </c>
      <c r="D1399" s="172" t="s">
        <v>363</v>
      </c>
      <c r="E1399" s="173">
        <v>23.875</v>
      </c>
      <c r="F1399" s="174"/>
      <c r="G1399" s="175">
        <f>ROUND(E1399*F1399,2)</f>
        <v>0</v>
      </c>
      <c r="H1399" s="174"/>
      <c r="I1399" s="175">
        <f>ROUND(E1399*H1399,2)</f>
        <v>0</v>
      </c>
      <c r="J1399" s="174"/>
      <c r="K1399" s="175">
        <f>ROUND(E1399*J1399,2)</f>
        <v>0</v>
      </c>
      <c r="L1399" s="175">
        <v>21</v>
      </c>
      <c r="M1399" s="175">
        <f>G1399*(1+L1399/100)</f>
        <v>0</v>
      </c>
      <c r="N1399" s="175">
        <v>0</v>
      </c>
      <c r="O1399" s="175">
        <f>ROUND(E1399*N1399,2)</f>
        <v>0</v>
      </c>
      <c r="P1399" s="175">
        <v>0</v>
      </c>
      <c r="Q1399" s="175">
        <f>ROUND(E1399*P1399,2)</f>
        <v>0</v>
      </c>
      <c r="R1399" s="175"/>
      <c r="S1399" s="175" t="s">
        <v>310</v>
      </c>
      <c r="T1399" s="176" t="s">
        <v>280</v>
      </c>
      <c r="U1399" s="161">
        <v>0</v>
      </c>
      <c r="V1399" s="161">
        <f>ROUND(E1399*U1399,2)</f>
        <v>0</v>
      </c>
      <c r="W1399" s="161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 t="s">
        <v>364</v>
      </c>
      <c r="AH1399" s="151"/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58"/>
      <c r="B1400" s="159"/>
      <c r="C1400" s="193" t="s">
        <v>2174</v>
      </c>
      <c r="D1400" s="184"/>
      <c r="E1400" s="185">
        <v>5.46</v>
      </c>
      <c r="F1400" s="161"/>
      <c r="G1400" s="161"/>
      <c r="H1400" s="161"/>
      <c r="I1400" s="161"/>
      <c r="J1400" s="161"/>
      <c r="K1400" s="161"/>
      <c r="L1400" s="161"/>
      <c r="M1400" s="161"/>
      <c r="N1400" s="161"/>
      <c r="O1400" s="161"/>
      <c r="P1400" s="161"/>
      <c r="Q1400" s="161"/>
      <c r="R1400" s="161"/>
      <c r="S1400" s="161"/>
      <c r="T1400" s="161"/>
      <c r="U1400" s="161"/>
      <c r="V1400" s="161"/>
      <c r="W1400" s="161"/>
      <c r="X1400" s="151"/>
      <c r="Y1400" s="151"/>
      <c r="Z1400" s="151"/>
      <c r="AA1400" s="151"/>
      <c r="AB1400" s="151"/>
      <c r="AC1400" s="151"/>
      <c r="AD1400" s="151"/>
      <c r="AE1400" s="151"/>
      <c r="AF1400" s="151"/>
      <c r="AG1400" s="151" t="s">
        <v>374</v>
      </c>
      <c r="AH1400" s="151">
        <v>0</v>
      </c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1" x14ac:dyDescent="0.2">
      <c r="A1401" s="158"/>
      <c r="B1401" s="159"/>
      <c r="C1401" s="193" t="s">
        <v>2175</v>
      </c>
      <c r="D1401" s="184"/>
      <c r="E1401" s="185">
        <v>7.25</v>
      </c>
      <c r="F1401" s="161"/>
      <c r="G1401" s="161"/>
      <c r="H1401" s="161"/>
      <c r="I1401" s="161"/>
      <c r="J1401" s="161"/>
      <c r="K1401" s="161"/>
      <c r="L1401" s="161"/>
      <c r="M1401" s="161"/>
      <c r="N1401" s="161"/>
      <c r="O1401" s="161"/>
      <c r="P1401" s="161"/>
      <c r="Q1401" s="161"/>
      <c r="R1401" s="161"/>
      <c r="S1401" s="161"/>
      <c r="T1401" s="161"/>
      <c r="U1401" s="161"/>
      <c r="V1401" s="161"/>
      <c r="W1401" s="161"/>
      <c r="X1401" s="151"/>
      <c r="Y1401" s="151"/>
      <c r="Z1401" s="151"/>
      <c r="AA1401" s="151"/>
      <c r="AB1401" s="151"/>
      <c r="AC1401" s="151"/>
      <c r="AD1401" s="151"/>
      <c r="AE1401" s="151"/>
      <c r="AF1401" s="151"/>
      <c r="AG1401" s="151" t="s">
        <v>374</v>
      </c>
      <c r="AH1401" s="151">
        <v>0</v>
      </c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outlineLevel="1" x14ac:dyDescent="0.2">
      <c r="A1402" s="158"/>
      <c r="B1402" s="159"/>
      <c r="C1402" s="193" t="s">
        <v>2176</v>
      </c>
      <c r="D1402" s="184"/>
      <c r="E1402" s="185">
        <v>11.164999999999999</v>
      </c>
      <c r="F1402" s="161"/>
      <c r="G1402" s="161"/>
      <c r="H1402" s="161"/>
      <c r="I1402" s="161"/>
      <c r="J1402" s="161"/>
      <c r="K1402" s="161"/>
      <c r="L1402" s="161"/>
      <c r="M1402" s="161"/>
      <c r="N1402" s="161"/>
      <c r="O1402" s="161"/>
      <c r="P1402" s="161"/>
      <c r="Q1402" s="161"/>
      <c r="R1402" s="161"/>
      <c r="S1402" s="161"/>
      <c r="T1402" s="161"/>
      <c r="U1402" s="161"/>
      <c r="V1402" s="161"/>
      <c r="W1402" s="161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 t="s">
        <v>374</v>
      </c>
      <c r="AH1402" s="151">
        <v>0</v>
      </c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51"/>
      <c r="BB1402" s="151"/>
      <c r="BC1402" s="151"/>
      <c r="BD1402" s="151"/>
      <c r="BE1402" s="151"/>
      <c r="BF1402" s="151"/>
      <c r="BG1402" s="151"/>
      <c r="BH1402" s="151"/>
    </row>
    <row r="1403" spans="1:60" outlineLevel="1" x14ac:dyDescent="0.2">
      <c r="A1403" s="170">
        <v>375</v>
      </c>
      <c r="B1403" s="171" t="s">
        <v>2177</v>
      </c>
      <c r="C1403" s="180" t="s">
        <v>2178</v>
      </c>
      <c r="D1403" s="172" t="s">
        <v>363</v>
      </c>
      <c r="E1403" s="173">
        <v>313.28273999999999</v>
      </c>
      <c r="F1403" s="174"/>
      <c r="G1403" s="175">
        <f>ROUND(E1403*F1403,2)</f>
        <v>0</v>
      </c>
      <c r="H1403" s="174"/>
      <c r="I1403" s="175">
        <f>ROUND(E1403*H1403,2)</f>
        <v>0</v>
      </c>
      <c r="J1403" s="174"/>
      <c r="K1403" s="175">
        <f>ROUND(E1403*J1403,2)</f>
        <v>0</v>
      </c>
      <c r="L1403" s="175">
        <v>21</v>
      </c>
      <c r="M1403" s="175">
        <f>G1403*(1+L1403/100)</f>
        <v>0</v>
      </c>
      <c r="N1403" s="175">
        <v>0</v>
      </c>
      <c r="O1403" s="175">
        <f>ROUND(E1403*N1403,2)</f>
        <v>0</v>
      </c>
      <c r="P1403" s="175">
        <v>0</v>
      </c>
      <c r="Q1403" s="175">
        <f>ROUND(E1403*P1403,2)</f>
        <v>0</v>
      </c>
      <c r="R1403" s="175"/>
      <c r="S1403" s="175" t="s">
        <v>310</v>
      </c>
      <c r="T1403" s="176" t="s">
        <v>280</v>
      </c>
      <c r="U1403" s="161">
        <v>0</v>
      </c>
      <c r="V1403" s="161">
        <f>ROUND(E1403*U1403,2)</f>
        <v>0</v>
      </c>
      <c r="W1403" s="161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 t="s">
        <v>364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51"/>
      <c r="BB1403" s="151"/>
      <c r="BC1403" s="151"/>
      <c r="BD1403" s="151"/>
      <c r="BE1403" s="151"/>
      <c r="BF1403" s="151"/>
      <c r="BG1403" s="151"/>
      <c r="BH1403" s="151"/>
    </row>
    <row r="1404" spans="1:60" outlineLevel="1" x14ac:dyDescent="0.2">
      <c r="A1404" s="158"/>
      <c r="B1404" s="159"/>
      <c r="C1404" s="193" t="s">
        <v>2179</v>
      </c>
      <c r="D1404" s="184"/>
      <c r="E1404" s="185">
        <v>106.2</v>
      </c>
      <c r="F1404" s="161"/>
      <c r="G1404" s="161"/>
      <c r="H1404" s="161"/>
      <c r="I1404" s="161"/>
      <c r="J1404" s="161"/>
      <c r="K1404" s="161"/>
      <c r="L1404" s="161"/>
      <c r="M1404" s="161"/>
      <c r="N1404" s="161"/>
      <c r="O1404" s="161"/>
      <c r="P1404" s="161"/>
      <c r="Q1404" s="161"/>
      <c r="R1404" s="161"/>
      <c r="S1404" s="161"/>
      <c r="T1404" s="161"/>
      <c r="U1404" s="161"/>
      <c r="V1404" s="161"/>
      <c r="W1404" s="161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 t="s">
        <v>374</v>
      </c>
      <c r="AH1404" s="151">
        <v>0</v>
      </c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1" x14ac:dyDescent="0.2">
      <c r="A1405" s="158"/>
      <c r="B1405" s="159"/>
      <c r="C1405" s="193" t="s">
        <v>2180</v>
      </c>
      <c r="D1405" s="184"/>
      <c r="E1405" s="185">
        <v>155.958</v>
      </c>
      <c r="F1405" s="161"/>
      <c r="G1405" s="161"/>
      <c r="H1405" s="161"/>
      <c r="I1405" s="161"/>
      <c r="J1405" s="161"/>
      <c r="K1405" s="161"/>
      <c r="L1405" s="161"/>
      <c r="M1405" s="161"/>
      <c r="N1405" s="161"/>
      <c r="O1405" s="161"/>
      <c r="P1405" s="161"/>
      <c r="Q1405" s="161"/>
      <c r="R1405" s="161"/>
      <c r="S1405" s="161"/>
      <c r="T1405" s="161"/>
      <c r="U1405" s="161"/>
      <c r="V1405" s="161"/>
      <c r="W1405" s="161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 t="s">
        <v>374</v>
      </c>
      <c r="AH1405" s="151">
        <v>0</v>
      </c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1" x14ac:dyDescent="0.2">
      <c r="A1406" s="158"/>
      <c r="B1406" s="159"/>
      <c r="C1406" s="193" t="s">
        <v>2181</v>
      </c>
      <c r="D1406" s="184"/>
      <c r="E1406" s="185">
        <v>42</v>
      </c>
      <c r="F1406" s="161"/>
      <c r="G1406" s="161"/>
      <c r="H1406" s="161"/>
      <c r="I1406" s="161"/>
      <c r="J1406" s="161"/>
      <c r="K1406" s="161"/>
      <c r="L1406" s="161"/>
      <c r="M1406" s="161"/>
      <c r="N1406" s="161"/>
      <c r="O1406" s="161"/>
      <c r="P1406" s="161"/>
      <c r="Q1406" s="161"/>
      <c r="R1406" s="161"/>
      <c r="S1406" s="161"/>
      <c r="T1406" s="161"/>
      <c r="U1406" s="161"/>
      <c r="V1406" s="161"/>
      <c r="W1406" s="161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 t="s">
        <v>374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1" x14ac:dyDescent="0.2">
      <c r="A1407" s="158"/>
      <c r="B1407" s="159"/>
      <c r="C1407" s="198" t="s">
        <v>609</v>
      </c>
      <c r="D1407" s="195"/>
      <c r="E1407" s="196">
        <v>304.15800000000002</v>
      </c>
      <c r="F1407" s="161"/>
      <c r="G1407" s="161"/>
      <c r="H1407" s="161"/>
      <c r="I1407" s="161"/>
      <c r="J1407" s="161"/>
      <c r="K1407" s="161"/>
      <c r="L1407" s="161"/>
      <c r="M1407" s="161"/>
      <c r="N1407" s="161"/>
      <c r="O1407" s="161"/>
      <c r="P1407" s="161"/>
      <c r="Q1407" s="161"/>
      <c r="R1407" s="161"/>
      <c r="S1407" s="161"/>
      <c r="T1407" s="161"/>
      <c r="U1407" s="161"/>
      <c r="V1407" s="161"/>
      <c r="W1407" s="161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 t="s">
        <v>374</v>
      </c>
      <c r="AH1407" s="151">
        <v>1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58"/>
      <c r="B1408" s="159"/>
      <c r="C1408" s="193" t="s">
        <v>2182</v>
      </c>
      <c r="D1408" s="184"/>
      <c r="E1408" s="185">
        <v>9.1247399999999992</v>
      </c>
      <c r="F1408" s="161"/>
      <c r="G1408" s="161"/>
      <c r="H1408" s="161"/>
      <c r="I1408" s="161"/>
      <c r="J1408" s="161"/>
      <c r="K1408" s="161"/>
      <c r="L1408" s="161"/>
      <c r="M1408" s="161"/>
      <c r="N1408" s="161"/>
      <c r="O1408" s="161"/>
      <c r="P1408" s="161"/>
      <c r="Q1408" s="161"/>
      <c r="R1408" s="161"/>
      <c r="S1408" s="161"/>
      <c r="T1408" s="161"/>
      <c r="U1408" s="161"/>
      <c r="V1408" s="161"/>
      <c r="W1408" s="161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 t="s">
        <v>374</v>
      </c>
      <c r="AH1408" s="151">
        <v>0</v>
      </c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1" x14ac:dyDescent="0.2">
      <c r="A1409" s="170">
        <v>376</v>
      </c>
      <c r="B1409" s="171" t="s">
        <v>2183</v>
      </c>
      <c r="C1409" s="180" t="s">
        <v>2184</v>
      </c>
      <c r="D1409" s="172" t="s">
        <v>363</v>
      </c>
      <c r="E1409" s="173">
        <v>13.2</v>
      </c>
      <c r="F1409" s="174"/>
      <c r="G1409" s="175">
        <f>ROUND(E1409*F1409,2)</f>
        <v>0</v>
      </c>
      <c r="H1409" s="174"/>
      <c r="I1409" s="175">
        <f>ROUND(E1409*H1409,2)</f>
        <v>0</v>
      </c>
      <c r="J1409" s="174"/>
      <c r="K1409" s="175">
        <f>ROUND(E1409*J1409,2)</f>
        <v>0</v>
      </c>
      <c r="L1409" s="175">
        <v>21</v>
      </c>
      <c r="M1409" s="175">
        <f>G1409*(1+L1409/100)</f>
        <v>0</v>
      </c>
      <c r="N1409" s="175">
        <v>0</v>
      </c>
      <c r="O1409" s="175">
        <f>ROUND(E1409*N1409,2)</f>
        <v>0</v>
      </c>
      <c r="P1409" s="175">
        <v>0</v>
      </c>
      <c r="Q1409" s="175">
        <f>ROUND(E1409*P1409,2)</f>
        <v>0</v>
      </c>
      <c r="R1409" s="175"/>
      <c r="S1409" s="175" t="s">
        <v>310</v>
      </c>
      <c r="T1409" s="176" t="s">
        <v>280</v>
      </c>
      <c r="U1409" s="161">
        <v>0</v>
      </c>
      <c r="V1409" s="161">
        <f>ROUND(E1409*U1409,2)</f>
        <v>0</v>
      </c>
      <c r="W1409" s="161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 t="s">
        <v>364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outlineLevel="1" x14ac:dyDescent="0.2">
      <c r="A1410" s="158"/>
      <c r="B1410" s="159"/>
      <c r="C1410" s="193" t="s">
        <v>2185</v>
      </c>
      <c r="D1410" s="184"/>
      <c r="E1410" s="185">
        <v>13.2</v>
      </c>
      <c r="F1410" s="161"/>
      <c r="G1410" s="161"/>
      <c r="H1410" s="161"/>
      <c r="I1410" s="161"/>
      <c r="J1410" s="161"/>
      <c r="K1410" s="161"/>
      <c r="L1410" s="161"/>
      <c r="M1410" s="161"/>
      <c r="N1410" s="161"/>
      <c r="O1410" s="161"/>
      <c r="P1410" s="161"/>
      <c r="Q1410" s="161"/>
      <c r="R1410" s="161"/>
      <c r="S1410" s="161"/>
      <c r="T1410" s="161"/>
      <c r="U1410" s="161"/>
      <c r="V1410" s="161"/>
      <c r="W1410" s="161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 t="s">
        <v>374</v>
      </c>
      <c r="AH1410" s="151">
        <v>0</v>
      </c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51"/>
      <c r="BB1410" s="151"/>
      <c r="BC1410" s="151"/>
      <c r="BD1410" s="151"/>
      <c r="BE1410" s="151"/>
      <c r="BF1410" s="151"/>
      <c r="BG1410" s="151"/>
      <c r="BH1410" s="151"/>
    </row>
    <row r="1411" spans="1:60" outlineLevel="1" x14ac:dyDescent="0.2">
      <c r="A1411" s="170">
        <v>377</v>
      </c>
      <c r="B1411" s="171" t="s">
        <v>2186</v>
      </c>
      <c r="C1411" s="180" t="s">
        <v>2187</v>
      </c>
      <c r="D1411" s="172" t="s">
        <v>363</v>
      </c>
      <c r="E1411" s="173">
        <v>121.52970000000001</v>
      </c>
      <c r="F1411" s="174"/>
      <c r="G1411" s="175">
        <f>ROUND(E1411*F1411,2)</f>
        <v>0</v>
      </c>
      <c r="H1411" s="174"/>
      <c r="I1411" s="175">
        <f>ROUND(E1411*H1411,2)</f>
        <v>0</v>
      </c>
      <c r="J1411" s="174"/>
      <c r="K1411" s="175">
        <f>ROUND(E1411*J1411,2)</f>
        <v>0</v>
      </c>
      <c r="L1411" s="175">
        <v>21</v>
      </c>
      <c r="M1411" s="175">
        <f>G1411*(1+L1411/100)</f>
        <v>0</v>
      </c>
      <c r="N1411" s="175">
        <v>0</v>
      </c>
      <c r="O1411" s="175">
        <f>ROUND(E1411*N1411,2)</f>
        <v>0</v>
      </c>
      <c r="P1411" s="175">
        <v>0</v>
      </c>
      <c r="Q1411" s="175">
        <f>ROUND(E1411*P1411,2)</f>
        <v>0</v>
      </c>
      <c r="R1411" s="175"/>
      <c r="S1411" s="175" t="s">
        <v>310</v>
      </c>
      <c r="T1411" s="176" t="s">
        <v>280</v>
      </c>
      <c r="U1411" s="161">
        <v>0</v>
      </c>
      <c r="V1411" s="161">
        <f>ROUND(E1411*U1411,2)</f>
        <v>0</v>
      </c>
      <c r="W1411" s="161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 t="s">
        <v>364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51"/>
      <c r="BB1411" s="151"/>
      <c r="BC1411" s="151"/>
      <c r="BD1411" s="151"/>
      <c r="BE1411" s="151"/>
      <c r="BF1411" s="151"/>
      <c r="BG1411" s="151"/>
      <c r="BH1411" s="151"/>
    </row>
    <row r="1412" spans="1:60" outlineLevel="1" x14ac:dyDescent="0.2">
      <c r="A1412" s="158"/>
      <c r="B1412" s="159"/>
      <c r="C1412" s="193" t="s">
        <v>2188</v>
      </c>
      <c r="D1412" s="184"/>
      <c r="E1412" s="185">
        <v>46.35</v>
      </c>
      <c r="F1412" s="161"/>
      <c r="G1412" s="161"/>
      <c r="H1412" s="161"/>
      <c r="I1412" s="161"/>
      <c r="J1412" s="161"/>
      <c r="K1412" s="161"/>
      <c r="L1412" s="161"/>
      <c r="M1412" s="161"/>
      <c r="N1412" s="161"/>
      <c r="O1412" s="161"/>
      <c r="P1412" s="161"/>
      <c r="Q1412" s="161"/>
      <c r="R1412" s="161"/>
      <c r="S1412" s="161"/>
      <c r="T1412" s="161"/>
      <c r="U1412" s="161"/>
      <c r="V1412" s="161"/>
      <c r="W1412" s="161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 t="s">
        <v>374</v>
      </c>
      <c r="AH1412" s="151">
        <v>0</v>
      </c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1" x14ac:dyDescent="0.2">
      <c r="A1413" s="158"/>
      <c r="B1413" s="159"/>
      <c r="C1413" s="193" t="s">
        <v>2189</v>
      </c>
      <c r="D1413" s="184"/>
      <c r="E1413" s="185">
        <v>6.36</v>
      </c>
      <c r="F1413" s="161"/>
      <c r="G1413" s="161"/>
      <c r="H1413" s="161"/>
      <c r="I1413" s="161"/>
      <c r="J1413" s="161"/>
      <c r="K1413" s="161"/>
      <c r="L1413" s="161"/>
      <c r="M1413" s="161"/>
      <c r="N1413" s="161"/>
      <c r="O1413" s="161"/>
      <c r="P1413" s="161"/>
      <c r="Q1413" s="161"/>
      <c r="R1413" s="161"/>
      <c r="S1413" s="161"/>
      <c r="T1413" s="161"/>
      <c r="U1413" s="161"/>
      <c r="V1413" s="161"/>
      <c r="W1413" s="161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 t="s">
        <v>374</v>
      </c>
      <c r="AH1413" s="151">
        <v>0</v>
      </c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1" x14ac:dyDescent="0.2">
      <c r="A1414" s="158"/>
      <c r="B1414" s="159"/>
      <c r="C1414" s="193" t="s">
        <v>2190</v>
      </c>
      <c r="D1414" s="184"/>
      <c r="E1414" s="185">
        <v>27.93</v>
      </c>
      <c r="F1414" s="161"/>
      <c r="G1414" s="161"/>
      <c r="H1414" s="161"/>
      <c r="I1414" s="161"/>
      <c r="J1414" s="161"/>
      <c r="K1414" s="161"/>
      <c r="L1414" s="161"/>
      <c r="M1414" s="161"/>
      <c r="N1414" s="161"/>
      <c r="O1414" s="161"/>
      <c r="P1414" s="161"/>
      <c r="Q1414" s="161"/>
      <c r="R1414" s="161"/>
      <c r="S1414" s="161"/>
      <c r="T1414" s="161"/>
      <c r="U1414" s="161"/>
      <c r="V1414" s="161"/>
      <c r="W1414" s="161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 t="s">
        <v>374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1" x14ac:dyDescent="0.2">
      <c r="A1415" s="158"/>
      <c r="B1415" s="159"/>
      <c r="C1415" s="193" t="s">
        <v>2191</v>
      </c>
      <c r="D1415" s="184"/>
      <c r="E1415" s="185">
        <v>37.35</v>
      </c>
      <c r="F1415" s="161"/>
      <c r="G1415" s="161"/>
      <c r="H1415" s="161"/>
      <c r="I1415" s="161"/>
      <c r="J1415" s="161"/>
      <c r="K1415" s="161"/>
      <c r="L1415" s="161"/>
      <c r="M1415" s="161"/>
      <c r="N1415" s="161"/>
      <c r="O1415" s="161"/>
      <c r="P1415" s="161"/>
      <c r="Q1415" s="161"/>
      <c r="R1415" s="161"/>
      <c r="S1415" s="161"/>
      <c r="T1415" s="161"/>
      <c r="U1415" s="161"/>
      <c r="V1415" s="161"/>
      <c r="W1415" s="161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 t="s">
        <v>374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outlineLevel="1" x14ac:dyDescent="0.2">
      <c r="A1416" s="158"/>
      <c r="B1416" s="159"/>
      <c r="C1416" s="198" t="s">
        <v>609</v>
      </c>
      <c r="D1416" s="195"/>
      <c r="E1416" s="196">
        <v>117.99</v>
      </c>
      <c r="F1416" s="161"/>
      <c r="G1416" s="161"/>
      <c r="H1416" s="161"/>
      <c r="I1416" s="161"/>
      <c r="J1416" s="161"/>
      <c r="K1416" s="161"/>
      <c r="L1416" s="161"/>
      <c r="M1416" s="161"/>
      <c r="N1416" s="161"/>
      <c r="O1416" s="161"/>
      <c r="P1416" s="161"/>
      <c r="Q1416" s="161"/>
      <c r="R1416" s="161"/>
      <c r="S1416" s="161"/>
      <c r="T1416" s="161"/>
      <c r="U1416" s="161"/>
      <c r="V1416" s="161"/>
      <c r="W1416" s="161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 t="s">
        <v>374</v>
      </c>
      <c r="AH1416" s="151">
        <v>1</v>
      </c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1" x14ac:dyDescent="0.2">
      <c r="A1417" s="158"/>
      <c r="B1417" s="159"/>
      <c r="C1417" s="193" t="s">
        <v>2192</v>
      </c>
      <c r="D1417" s="184"/>
      <c r="E1417" s="185">
        <v>3.5396999999999998</v>
      </c>
      <c r="F1417" s="161"/>
      <c r="G1417" s="161"/>
      <c r="H1417" s="161"/>
      <c r="I1417" s="161"/>
      <c r="J1417" s="161"/>
      <c r="K1417" s="161"/>
      <c r="L1417" s="161"/>
      <c r="M1417" s="161"/>
      <c r="N1417" s="161"/>
      <c r="O1417" s="161"/>
      <c r="P1417" s="161"/>
      <c r="Q1417" s="161"/>
      <c r="R1417" s="161"/>
      <c r="S1417" s="161"/>
      <c r="T1417" s="161"/>
      <c r="U1417" s="161"/>
      <c r="V1417" s="161"/>
      <c r="W1417" s="161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 t="s">
        <v>374</v>
      </c>
      <c r="AH1417" s="151">
        <v>0</v>
      </c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1" x14ac:dyDescent="0.2">
      <c r="A1418" s="170">
        <v>378</v>
      </c>
      <c r="B1418" s="171" t="s">
        <v>2193</v>
      </c>
      <c r="C1418" s="180" t="s">
        <v>2194</v>
      </c>
      <c r="D1418" s="172" t="s">
        <v>363</v>
      </c>
      <c r="E1418" s="173">
        <v>86.432450000000003</v>
      </c>
      <c r="F1418" s="174"/>
      <c r="G1418" s="175">
        <f>ROUND(E1418*F1418,2)</f>
        <v>0</v>
      </c>
      <c r="H1418" s="174"/>
      <c r="I1418" s="175">
        <f>ROUND(E1418*H1418,2)</f>
        <v>0</v>
      </c>
      <c r="J1418" s="174"/>
      <c r="K1418" s="175">
        <f>ROUND(E1418*J1418,2)</f>
        <v>0</v>
      </c>
      <c r="L1418" s="175">
        <v>21</v>
      </c>
      <c r="M1418" s="175">
        <f>G1418*(1+L1418/100)</f>
        <v>0</v>
      </c>
      <c r="N1418" s="175">
        <v>0</v>
      </c>
      <c r="O1418" s="175">
        <f>ROUND(E1418*N1418,2)</f>
        <v>0</v>
      </c>
      <c r="P1418" s="175">
        <v>0</v>
      </c>
      <c r="Q1418" s="175">
        <f>ROUND(E1418*P1418,2)</f>
        <v>0</v>
      </c>
      <c r="R1418" s="175"/>
      <c r="S1418" s="175" t="s">
        <v>310</v>
      </c>
      <c r="T1418" s="176" t="s">
        <v>280</v>
      </c>
      <c r="U1418" s="161">
        <v>0</v>
      </c>
      <c r="V1418" s="161">
        <f>ROUND(E1418*U1418,2)</f>
        <v>0</v>
      </c>
      <c r="W1418" s="161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 t="s">
        <v>364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51"/>
      <c r="BB1418" s="151"/>
      <c r="BC1418" s="151"/>
      <c r="BD1418" s="151"/>
      <c r="BE1418" s="151"/>
      <c r="BF1418" s="151"/>
      <c r="BG1418" s="151"/>
      <c r="BH1418" s="151"/>
    </row>
    <row r="1419" spans="1:60" outlineLevel="1" x14ac:dyDescent="0.2">
      <c r="A1419" s="158"/>
      <c r="B1419" s="159"/>
      <c r="C1419" s="193" t="s">
        <v>2195</v>
      </c>
      <c r="D1419" s="184"/>
      <c r="E1419" s="185">
        <v>18.445</v>
      </c>
      <c r="F1419" s="161"/>
      <c r="G1419" s="161"/>
      <c r="H1419" s="161"/>
      <c r="I1419" s="161"/>
      <c r="J1419" s="161"/>
      <c r="K1419" s="161"/>
      <c r="L1419" s="161"/>
      <c r="M1419" s="161"/>
      <c r="N1419" s="161"/>
      <c r="O1419" s="161"/>
      <c r="P1419" s="161"/>
      <c r="Q1419" s="161"/>
      <c r="R1419" s="161"/>
      <c r="S1419" s="161"/>
      <c r="T1419" s="161"/>
      <c r="U1419" s="161"/>
      <c r="V1419" s="161"/>
      <c r="W1419" s="161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 t="s">
        <v>374</v>
      </c>
      <c r="AH1419" s="151">
        <v>0</v>
      </c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51"/>
      <c r="BB1419" s="151"/>
      <c r="BC1419" s="151"/>
      <c r="BD1419" s="151"/>
      <c r="BE1419" s="151"/>
      <c r="BF1419" s="151"/>
      <c r="BG1419" s="151"/>
      <c r="BH1419" s="151"/>
    </row>
    <row r="1420" spans="1:60" outlineLevel="1" x14ac:dyDescent="0.2">
      <c r="A1420" s="158"/>
      <c r="B1420" s="159"/>
      <c r="C1420" s="193" t="s">
        <v>2196</v>
      </c>
      <c r="D1420" s="184"/>
      <c r="E1420" s="185">
        <v>23.95</v>
      </c>
      <c r="F1420" s="161"/>
      <c r="G1420" s="161"/>
      <c r="H1420" s="161"/>
      <c r="I1420" s="161"/>
      <c r="J1420" s="161"/>
      <c r="K1420" s="161"/>
      <c r="L1420" s="161"/>
      <c r="M1420" s="161"/>
      <c r="N1420" s="161"/>
      <c r="O1420" s="161"/>
      <c r="P1420" s="161"/>
      <c r="Q1420" s="161"/>
      <c r="R1420" s="161"/>
      <c r="S1420" s="161"/>
      <c r="T1420" s="161"/>
      <c r="U1420" s="161"/>
      <c r="V1420" s="161"/>
      <c r="W1420" s="161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 t="s">
        <v>374</v>
      </c>
      <c r="AH1420" s="151">
        <v>0</v>
      </c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1" x14ac:dyDescent="0.2">
      <c r="A1421" s="158"/>
      <c r="B1421" s="159"/>
      <c r="C1421" s="193" t="s">
        <v>2197</v>
      </c>
      <c r="D1421" s="184"/>
      <c r="E1421" s="185">
        <v>33.159999999999997</v>
      </c>
      <c r="F1421" s="161"/>
      <c r="G1421" s="161"/>
      <c r="H1421" s="161"/>
      <c r="I1421" s="161"/>
      <c r="J1421" s="161"/>
      <c r="K1421" s="161"/>
      <c r="L1421" s="161"/>
      <c r="M1421" s="161"/>
      <c r="N1421" s="161"/>
      <c r="O1421" s="161"/>
      <c r="P1421" s="161"/>
      <c r="Q1421" s="161"/>
      <c r="R1421" s="161"/>
      <c r="S1421" s="161"/>
      <c r="T1421" s="161"/>
      <c r="U1421" s="161"/>
      <c r="V1421" s="161"/>
      <c r="W1421" s="161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 t="s">
        <v>374</v>
      </c>
      <c r="AH1421" s="151">
        <v>0</v>
      </c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1" x14ac:dyDescent="0.2">
      <c r="A1422" s="158"/>
      <c r="B1422" s="159"/>
      <c r="C1422" s="193" t="s">
        <v>2198</v>
      </c>
      <c r="D1422" s="184"/>
      <c r="E1422" s="185">
        <v>8.36</v>
      </c>
      <c r="F1422" s="161"/>
      <c r="G1422" s="161"/>
      <c r="H1422" s="161"/>
      <c r="I1422" s="161"/>
      <c r="J1422" s="161"/>
      <c r="K1422" s="161"/>
      <c r="L1422" s="161"/>
      <c r="M1422" s="161"/>
      <c r="N1422" s="161"/>
      <c r="O1422" s="161"/>
      <c r="P1422" s="161"/>
      <c r="Q1422" s="161"/>
      <c r="R1422" s="161"/>
      <c r="S1422" s="161"/>
      <c r="T1422" s="161"/>
      <c r="U1422" s="161"/>
      <c r="V1422" s="161"/>
      <c r="W1422" s="161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 t="s">
        <v>374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1" x14ac:dyDescent="0.2">
      <c r="A1423" s="158"/>
      <c r="B1423" s="159"/>
      <c r="C1423" s="198" t="s">
        <v>609</v>
      </c>
      <c r="D1423" s="195"/>
      <c r="E1423" s="196">
        <v>83.915000000000006</v>
      </c>
      <c r="F1423" s="161"/>
      <c r="G1423" s="161"/>
      <c r="H1423" s="161"/>
      <c r="I1423" s="161"/>
      <c r="J1423" s="161"/>
      <c r="K1423" s="161"/>
      <c r="L1423" s="161"/>
      <c r="M1423" s="161"/>
      <c r="N1423" s="161"/>
      <c r="O1423" s="161"/>
      <c r="P1423" s="161"/>
      <c r="Q1423" s="161"/>
      <c r="R1423" s="161"/>
      <c r="S1423" s="161"/>
      <c r="T1423" s="161"/>
      <c r="U1423" s="161"/>
      <c r="V1423" s="161"/>
      <c r="W1423" s="161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 t="s">
        <v>374</v>
      </c>
      <c r="AH1423" s="151">
        <v>1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58"/>
      <c r="B1424" s="159"/>
      <c r="C1424" s="193" t="s">
        <v>2199</v>
      </c>
      <c r="D1424" s="184"/>
      <c r="E1424" s="185">
        <v>2.5174500000000002</v>
      </c>
      <c r="F1424" s="161"/>
      <c r="G1424" s="161"/>
      <c r="H1424" s="161"/>
      <c r="I1424" s="161"/>
      <c r="J1424" s="161"/>
      <c r="K1424" s="161"/>
      <c r="L1424" s="161"/>
      <c r="M1424" s="161"/>
      <c r="N1424" s="161"/>
      <c r="O1424" s="161"/>
      <c r="P1424" s="161"/>
      <c r="Q1424" s="161"/>
      <c r="R1424" s="161"/>
      <c r="S1424" s="161"/>
      <c r="T1424" s="161"/>
      <c r="U1424" s="161"/>
      <c r="V1424" s="161"/>
      <c r="W1424" s="161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 t="s">
        <v>374</v>
      </c>
      <c r="AH1424" s="151">
        <v>0</v>
      </c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1" x14ac:dyDescent="0.2">
      <c r="A1425" s="186">
        <v>379</v>
      </c>
      <c r="B1425" s="187" t="s">
        <v>2200</v>
      </c>
      <c r="C1425" s="194" t="s">
        <v>2201</v>
      </c>
      <c r="D1425" s="188" t="s">
        <v>498</v>
      </c>
      <c r="E1425" s="189">
        <v>176</v>
      </c>
      <c r="F1425" s="190"/>
      <c r="G1425" s="191">
        <f>ROUND(E1425*F1425,2)</f>
        <v>0</v>
      </c>
      <c r="H1425" s="190"/>
      <c r="I1425" s="191">
        <f>ROUND(E1425*H1425,2)</f>
        <v>0</v>
      </c>
      <c r="J1425" s="190"/>
      <c r="K1425" s="191">
        <f>ROUND(E1425*J1425,2)</f>
        <v>0</v>
      </c>
      <c r="L1425" s="191">
        <v>21</v>
      </c>
      <c r="M1425" s="191">
        <f>G1425*(1+L1425/100)</f>
        <v>0</v>
      </c>
      <c r="N1425" s="191">
        <v>0</v>
      </c>
      <c r="O1425" s="191">
        <f>ROUND(E1425*N1425,2)</f>
        <v>0</v>
      </c>
      <c r="P1425" s="191">
        <v>0</v>
      </c>
      <c r="Q1425" s="191">
        <f>ROUND(E1425*P1425,2)</f>
        <v>0</v>
      </c>
      <c r="R1425" s="191"/>
      <c r="S1425" s="191" t="s">
        <v>310</v>
      </c>
      <c r="T1425" s="192" t="s">
        <v>280</v>
      </c>
      <c r="U1425" s="161">
        <v>0</v>
      </c>
      <c r="V1425" s="161">
        <f>ROUND(E1425*U1425,2)</f>
        <v>0</v>
      </c>
      <c r="W1425" s="161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 t="s">
        <v>364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ht="22.5" outlineLevel="1" x14ac:dyDescent="0.2">
      <c r="A1426" s="170">
        <v>380</v>
      </c>
      <c r="B1426" s="171" t="s">
        <v>2202</v>
      </c>
      <c r="C1426" s="180" t="s">
        <v>2203</v>
      </c>
      <c r="D1426" s="172" t="s">
        <v>1093</v>
      </c>
      <c r="E1426" s="173">
        <v>7.9359999999999999</v>
      </c>
      <c r="F1426" s="174"/>
      <c r="G1426" s="175">
        <f>ROUND(E1426*F1426,2)</f>
        <v>0</v>
      </c>
      <c r="H1426" s="174"/>
      <c r="I1426" s="175">
        <f>ROUND(E1426*H1426,2)</f>
        <v>0</v>
      </c>
      <c r="J1426" s="174"/>
      <c r="K1426" s="175">
        <f>ROUND(E1426*J1426,2)</f>
        <v>0</v>
      </c>
      <c r="L1426" s="175">
        <v>21</v>
      </c>
      <c r="M1426" s="175">
        <f>G1426*(1+L1426/100)</f>
        <v>0</v>
      </c>
      <c r="N1426" s="175">
        <v>1E-3</v>
      </c>
      <c r="O1426" s="175">
        <f>ROUND(E1426*N1426,2)</f>
        <v>0.01</v>
      </c>
      <c r="P1426" s="175">
        <v>0</v>
      </c>
      <c r="Q1426" s="175">
        <f>ROUND(E1426*P1426,2)</f>
        <v>0</v>
      </c>
      <c r="R1426" s="175" t="s">
        <v>1305</v>
      </c>
      <c r="S1426" s="175" t="s">
        <v>279</v>
      </c>
      <c r="T1426" s="176" t="s">
        <v>279</v>
      </c>
      <c r="U1426" s="161">
        <v>0</v>
      </c>
      <c r="V1426" s="161">
        <f>ROUND(E1426*U1426,2)</f>
        <v>0</v>
      </c>
      <c r="W1426" s="161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 t="s">
        <v>1306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51"/>
      <c r="BB1426" s="151"/>
      <c r="BC1426" s="151"/>
      <c r="BD1426" s="151"/>
      <c r="BE1426" s="151"/>
      <c r="BF1426" s="151"/>
      <c r="BG1426" s="151"/>
      <c r="BH1426" s="151"/>
    </row>
    <row r="1427" spans="1:60" outlineLevel="1" x14ac:dyDescent="0.2">
      <c r="A1427" s="158"/>
      <c r="B1427" s="159"/>
      <c r="C1427" s="193" t="s">
        <v>2204</v>
      </c>
      <c r="D1427" s="184"/>
      <c r="E1427" s="185">
        <v>7.9359999999999999</v>
      </c>
      <c r="F1427" s="161"/>
      <c r="G1427" s="161"/>
      <c r="H1427" s="161"/>
      <c r="I1427" s="161"/>
      <c r="J1427" s="161"/>
      <c r="K1427" s="161"/>
      <c r="L1427" s="161"/>
      <c r="M1427" s="161"/>
      <c r="N1427" s="161"/>
      <c r="O1427" s="161"/>
      <c r="P1427" s="161"/>
      <c r="Q1427" s="161"/>
      <c r="R1427" s="161"/>
      <c r="S1427" s="161"/>
      <c r="T1427" s="161"/>
      <c r="U1427" s="161"/>
      <c r="V1427" s="161"/>
      <c r="W1427" s="161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 t="s">
        <v>374</v>
      </c>
      <c r="AH1427" s="151">
        <v>5</v>
      </c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51"/>
      <c r="BB1427" s="151"/>
      <c r="BC1427" s="151"/>
      <c r="BD1427" s="151"/>
      <c r="BE1427" s="151"/>
      <c r="BF1427" s="151"/>
      <c r="BG1427" s="151"/>
      <c r="BH1427" s="151"/>
    </row>
    <row r="1428" spans="1:60" ht="22.5" outlineLevel="1" x14ac:dyDescent="0.2">
      <c r="A1428" s="170">
        <v>381</v>
      </c>
      <c r="B1428" s="171" t="s">
        <v>2205</v>
      </c>
      <c r="C1428" s="180" t="s">
        <v>2206</v>
      </c>
      <c r="D1428" s="172" t="s">
        <v>363</v>
      </c>
      <c r="E1428" s="173">
        <v>265.54649999999998</v>
      </c>
      <c r="F1428" s="174"/>
      <c r="G1428" s="175">
        <f>ROUND(E1428*F1428,2)</f>
        <v>0</v>
      </c>
      <c r="H1428" s="174"/>
      <c r="I1428" s="175">
        <f>ROUND(E1428*H1428,2)</f>
        <v>0</v>
      </c>
      <c r="J1428" s="174"/>
      <c r="K1428" s="175">
        <f>ROUND(E1428*J1428,2)</f>
        <v>0</v>
      </c>
      <c r="L1428" s="175">
        <v>21</v>
      </c>
      <c r="M1428" s="175">
        <f>G1428*(1+L1428/100)</f>
        <v>0</v>
      </c>
      <c r="N1428" s="175">
        <v>1.4999999999999999E-4</v>
      </c>
      <c r="O1428" s="175">
        <f>ROUND(E1428*N1428,2)</f>
        <v>0.04</v>
      </c>
      <c r="P1428" s="175">
        <v>0</v>
      </c>
      <c r="Q1428" s="175">
        <f>ROUND(E1428*P1428,2)</f>
        <v>0</v>
      </c>
      <c r="R1428" s="175" t="s">
        <v>1305</v>
      </c>
      <c r="S1428" s="175" t="s">
        <v>279</v>
      </c>
      <c r="T1428" s="176" t="s">
        <v>279</v>
      </c>
      <c r="U1428" s="161">
        <v>0</v>
      </c>
      <c r="V1428" s="161">
        <f>ROUND(E1428*U1428,2)</f>
        <v>0</v>
      </c>
      <c r="W1428" s="161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 t="s">
        <v>1306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1" x14ac:dyDescent="0.2">
      <c r="A1429" s="158"/>
      <c r="B1429" s="159"/>
      <c r="C1429" s="193" t="s">
        <v>2207</v>
      </c>
      <c r="D1429" s="184"/>
      <c r="E1429" s="185">
        <v>265.54649999999998</v>
      </c>
      <c r="F1429" s="161"/>
      <c r="G1429" s="161"/>
      <c r="H1429" s="161"/>
      <c r="I1429" s="161"/>
      <c r="J1429" s="161"/>
      <c r="K1429" s="161"/>
      <c r="L1429" s="161"/>
      <c r="M1429" s="161"/>
      <c r="N1429" s="161"/>
      <c r="O1429" s="161"/>
      <c r="P1429" s="161"/>
      <c r="Q1429" s="161"/>
      <c r="R1429" s="161"/>
      <c r="S1429" s="161"/>
      <c r="T1429" s="161"/>
      <c r="U1429" s="161"/>
      <c r="V1429" s="161"/>
      <c r="W1429" s="161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 t="s">
        <v>374</v>
      </c>
      <c r="AH1429" s="151">
        <v>5</v>
      </c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ht="22.5" outlineLevel="1" x14ac:dyDescent="0.2">
      <c r="A1430" s="170">
        <v>382</v>
      </c>
      <c r="B1430" s="171" t="s">
        <v>2208</v>
      </c>
      <c r="C1430" s="180" t="s">
        <v>2209</v>
      </c>
      <c r="D1430" s="172" t="s">
        <v>363</v>
      </c>
      <c r="E1430" s="173">
        <v>22.815999999999999</v>
      </c>
      <c r="F1430" s="174"/>
      <c r="G1430" s="175">
        <f>ROUND(E1430*F1430,2)</f>
        <v>0</v>
      </c>
      <c r="H1430" s="174"/>
      <c r="I1430" s="175">
        <f>ROUND(E1430*H1430,2)</f>
        <v>0</v>
      </c>
      <c r="J1430" s="174"/>
      <c r="K1430" s="175">
        <f>ROUND(E1430*J1430,2)</f>
        <v>0</v>
      </c>
      <c r="L1430" s="175">
        <v>21</v>
      </c>
      <c r="M1430" s="175">
        <f>G1430*(1+L1430/100)</f>
        <v>0</v>
      </c>
      <c r="N1430" s="175">
        <v>4.5999999999999999E-3</v>
      </c>
      <c r="O1430" s="175">
        <f>ROUND(E1430*N1430,2)</f>
        <v>0.1</v>
      </c>
      <c r="P1430" s="175">
        <v>0</v>
      </c>
      <c r="Q1430" s="175">
        <f>ROUND(E1430*P1430,2)</f>
        <v>0</v>
      </c>
      <c r="R1430" s="175" t="s">
        <v>1305</v>
      </c>
      <c r="S1430" s="175" t="s">
        <v>279</v>
      </c>
      <c r="T1430" s="176" t="s">
        <v>279</v>
      </c>
      <c r="U1430" s="161">
        <v>0</v>
      </c>
      <c r="V1430" s="161">
        <f>ROUND(E1430*U1430,2)</f>
        <v>0</v>
      </c>
      <c r="W1430" s="161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 t="s">
        <v>1306</v>
      </c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1" x14ac:dyDescent="0.2">
      <c r="A1431" s="158"/>
      <c r="B1431" s="159"/>
      <c r="C1431" s="193" t="s">
        <v>2210</v>
      </c>
      <c r="D1431" s="184"/>
      <c r="E1431" s="185">
        <v>22.815999999999999</v>
      </c>
      <c r="F1431" s="161"/>
      <c r="G1431" s="161"/>
      <c r="H1431" s="161"/>
      <c r="I1431" s="161"/>
      <c r="J1431" s="161"/>
      <c r="K1431" s="161"/>
      <c r="L1431" s="161"/>
      <c r="M1431" s="161"/>
      <c r="N1431" s="161"/>
      <c r="O1431" s="161"/>
      <c r="P1431" s="161"/>
      <c r="Q1431" s="161"/>
      <c r="R1431" s="161"/>
      <c r="S1431" s="161"/>
      <c r="T1431" s="161"/>
      <c r="U1431" s="161"/>
      <c r="V1431" s="161"/>
      <c r="W1431" s="161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 t="s">
        <v>374</v>
      </c>
      <c r="AH1431" s="151">
        <v>5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ht="22.5" outlineLevel="1" x14ac:dyDescent="0.2">
      <c r="A1432" s="170">
        <v>383</v>
      </c>
      <c r="B1432" s="171" t="s">
        <v>2211</v>
      </c>
      <c r="C1432" s="180" t="s">
        <v>2212</v>
      </c>
      <c r="D1432" s="172" t="s">
        <v>363</v>
      </c>
      <c r="E1432" s="173">
        <v>3695.8267500000002</v>
      </c>
      <c r="F1432" s="174"/>
      <c r="G1432" s="175">
        <f>ROUND(E1432*F1432,2)</f>
        <v>0</v>
      </c>
      <c r="H1432" s="174"/>
      <c r="I1432" s="175">
        <f>ROUND(E1432*H1432,2)</f>
        <v>0</v>
      </c>
      <c r="J1432" s="174"/>
      <c r="K1432" s="175">
        <f>ROUND(E1432*J1432,2)</f>
        <v>0</v>
      </c>
      <c r="L1432" s="175">
        <v>21</v>
      </c>
      <c r="M1432" s="175">
        <f>G1432*(1+L1432/100)</f>
        <v>0</v>
      </c>
      <c r="N1432" s="175">
        <v>5.0000000000000001E-4</v>
      </c>
      <c r="O1432" s="175">
        <f>ROUND(E1432*N1432,2)</f>
        <v>1.85</v>
      </c>
      <c r="P1432" s="175">
        <v>0</v>
      </c>
      <c r="Q1432" s="175">
        <f>ROUND(E1432*P1432,2)</f>
        <v>0</v>
      </c>
      <c r="R1432" s="175" t="s">
        <v>1305</v>
      </c>
      <c r="S1432" s="175" t="s">
        <v>279</v>
      </c>
      <c r="T1432" s="176" t="s">
        <v>279</v>
      </c>
      <c r="U1432" s="161">
        <v>0</v>
      </c>
      <c r="V1432" s="161">
        <f>ROUND(E1432*U1432,2)</f>
        <v>0</v>
      </c>
      <c r="W1432" s="161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 t="s">
        <v>1306</v>
      </c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1" x14ac:dyDescent="0.2">
      <c r="A1433" s="158"/>
      <c r="B1433" s="159"/>
      <c r="C1433" s="193" t="s">
        <v>2213</v>
      </c>
      <c r="D1433" s="184"/>
      <c r="E1433" s="185">
        <v>2165.7174</v>
      </c>
      <c r="F1433" s="161"/>
      <c r="G1433" s="161"/>
      <c r="H1433" s="161"/>
      <c r="I1433" s="161"/>
      <c r="J1433" s="161"/>
      <c r="K1433" s="161"/>
      <c r="L1433" s="161"/>
      <c r="M1433" s="161"/>
      <c r="N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 t="s">
        <v>374</v>
      </c>
      <c r="AH1433" s="151">
        <v>5</v>
      </c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outlineLevel="1" x14ac:dyDescent="0.2">
      <c r="A1434" s="158"/>
      <c r="B1434" s="159"/>
      <c r="C1434" s="193" t="s">
        <v>2214</v>
      </c>
      <c r="D1434" s="184"/>
      <c r="E1434" s="185">
        <v>1530.1093499999999</v>
      </c>
      <c r="F1434" s="161"/>
      <c r="G1434" s="161"/>
      <c r="H1434" s="161"/>
      <c r="I1434" s="161"/>
      <c r="J1434" s="161"/>
      <c r="K1434" s="161"/>
      <c r="L1434" s="161"/>
      <c r="M1434" s="161"/>
      <c r="N1434" s="161"/>
      <c r="O1434" s="161"/>
      <c r="P1434" s="161"/>
      <c r="Q1434" s="161"/>
      <c r="R1434" s="161"/>
      <c r="S1434" s="161"/>
      <c r="T1434" s="161"/>
      <c r="U1434" s="161"/>
      <c r="V1434" s="161"/>
      <c r="W1434" s="161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 t="s">
        <v>374</v>
      </c>
      <c r="AH1434" s="151">
        <v>5</v>
      </c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51"/>
      <c r="BB1434" s="151"/>
      <c r="BC1434" s="151"/>
      <c r="BD1434" s="151"/>
      <c r="BE1434" s="151"/>
      <c r="BF1434" s="151"/>
      <c r="BG1434" s="151"/>
      <c r="BH1434" s="151"/>
    </row>
    <row r="1435" spans="1:60" outlineLevel="1" x14ac:dyDescent="0.2">
      <c r="A1435" s="158">
        <v>384</v>
      </c>
      <c r="B1435" s="159" t="s">
        <v>2215</v>
      </c>
      <c r="C1435" s="199" t="s">
        <v>2216</v>
      </c>
      <c r="D1435" s="160" t="s">
        <v>0</v>
      </c>
      <c r="E1435" s="197"/>
      <c r="F1435" s="162"/>
      <c r="G1435" s="161">
        <f>ROUND(E1435*F1435,2)</f>
        <v>0</v>
      </c>
      <c r="H1435" s="162"/>
      <c r="I1435" s="161">
        <f>ROUND(E1435*H1435,2)</f>
        <v>0</v>
      </c>
      <c r="J1435" s="162"/>
      <c r="K1435" s="161">
        <f>ROUND(E1435*J1435,2)</f>
        <v>0</v>
      </c>
      <c r="L1435" s="161">
        <v>21</v>
      </c>
      <c r="M1435" s="161">
        <f>G1435*(1+L1435/100)</f>
        <v>0</v>
      </c>
      <c r="N1435" s="161">
        <v>0</v>
      </c>
      <c r="O1435" s="161">
        <f>ROUND(E1435*N1435,2)</f>
        <v>0</v>
      </c>
      <c r="P1435" s="161">
        <v>0</v>
      </c>
      <c r="Q1435" s="161">
        <f>ROUND(E1435*P1435,2)</f>
        <v>0</v>
      </c>
      <c r="R1435" s="161" t="s">
        <v>2093</v>
      </c>
      <c r="S1435" s="161" t="s">
        <v>279</v>
      </c>
      <c r="T1435" s="161" t="s">
        <v>279</v>
      </c>
      <c r="U1435" s="161">
        <v>0</v>
      </c>
      <c r="V1435" s="161">
        <f>ROUND(E1435*U1435,2)</f>
        <v>0</v>
      </c>
      <c r="W1435" s="161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 t="s">
        <v>553</v>
      </c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51"/>
      <c r="BB1435" s="151"/>
      <c r="BC1435" s="151"/>
      <c r="BD1435" s="151"/>
      <c r="BE1435" s="151"/>
      <c r="BF1435" s="151"/>
      <c r="BG1435" s="151"/>
      <c r="BH1435" s="151"/>
    </row>
    <row r="1436" spans="1:60" outlineLevel="1" x14ac:dyDescent="0.2">
      <c r="A1436" s="158"/>
      <c r="B1436" s="159"/>
      <c r="C1436" s="260" t="s">
        <v>2217</v>
      </c>
      <c r="D1436" s="261"/>
      <c r="E1436" s="261"/>
      <c r="F1436" s="261"/>
      <c r="G1436" s="261"/>
      <c r="H1436" s="161"/>
      <c r="I1436" s="161"/>
      <c r="J1436" s="161"/>
      <c r="K1436" s="161"/>
      <c r="L1436" s="161"/>
      <c r="M1436" s="161"/>
      <c r="N1436" s="161"/>
      <c r="O1436" s="161"/>
      <c r="P1436" s="161"/>
      <c r="Q1436" s="161"/>
      <c r="R1436" s="161"/>
      <c r="S1436" s="161"/>
      <c r="T1436" s="161"/>
      <c r="U1436" s="161"/>
      <c r="V1436" s="161"/>
      <c r="W1436" s="161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 t="s">
        <v>372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x14ac:dyDescent="0.2">
      <c r="A1437" s="164" t="s">
        <v>274</v>
      </c>
      <c r="B1437" s="165" t="s">
        <v>197</v>
      </c>
      <c r="C1437" s="179" t="s">
        <v>198</v>
      </c>
      <c r="D1437" s="166"/>
      <c r="E1437" s="167"/>
      <c r="F1437" s="168"/>
      <c r="G1437" s="168">
        <f>SUMIF(AG1438:AG1522,"&lt;&gt;NOR",G1438:G1522)</f>
        <v>0</v>
      </c>
      <c r="H1437" s="168"/>
      <c r="I1437" s="168">
        <f>SUM(I1438:I1522)</f>
        <v>0</v>
      </c>
      <c r="J1437" s="168"/>
      <c r="K1437" s="168">
        <f>SUM(K1438:K1522)</f>
        <v>0</v>
      </c>
      <c r="L1437" s="168"/>
      <c r="M1437" s="168">
        <f>SUM(M1438:M1522)</f>
        <v>0</v>
      </c>
      <c r="N1437" s="168"/>
      <c r="O1437" s="168">
        <f>SUM(O1438:O1522)</f>
        <v>11.309999999999999</v>
      </c>
      <c r="P1437" s="168"/>
      <c r="Q1437" s="168">
        <f>SUM(Q1438:Q1522)</f>
        <v>0</v>
      </c>
      <c r="R1437" s="168"/>
      <c r="S1437" s="168"/>
      <c r="T1437" s="169"/>
      <c r="U1437" s="163"/>
      <c r="V1437" s="163">
        <f>SUM(V1438:V1522)</f>
        <v>792.69</v>
      </c>
      <c r="W1437" s="163"/>
      <c r="AG1437" t="s">
        <v>275</v>
      </c>
    </row>
    <row r="1438" spans="1:60" ht="22.5" outlineLevel="1" x14ac:dyDescent="0.2">
      <c r="A1438" s="170">
        <v>385</v>
      </c>
      <c r="B1438" s="171" t="s">
        <v>2218</v>
      </c>
      <c r="C1438" s="180" t="s">
        <v>2219</v>
      </c>
      <c r="D1438" s="172" t="s">
        <v>363</v>
      </c>
      <c r="E1438" s="173">
        <v>1863.05</v>
      </c>
      <c r="F1438" s="174"/>
      <c r="G1438" s="175">
        <f>ROUND(E1438*F1438,2)</f>
        <v>0</v>
      </c>
      <c r="H1438" s="174"/>
      <c r="I1438" s="175">
        <f>ROUND(E1438*H1438,2)</f>
        <v>0</v>
      </c>
      <c r="J1438" s="174"/>
      <c r="K1438" s="175">
        <f>ROUND(E1438*J1438,2)</f>
        <v>0</v>
      </c>
      <c r="L1438" s="175">
        <v>21</v>
      </c>
      <c r="M1438" s="175">
        <f>G1438*(1+L1438/100)</f>
        <v>0</v>
      </c>
      <c r="N1438" s="175">
        <v>0</v>
      </c>
      <c r="O1438" s="175">
        <f>ROUND(E1438*N1438,2)</f>
        <v>0</v>
      </c>
      <c r="P1438" s="175">
        <v>0</v>
      </c>
      <c r="Q1438" s="175">
        <f>ROUND(E1438*P1438,2)</f>
        <v>0</v>
      </c>
      <c r="R1438" s="175" t="s">
        <v>2093</v>
      </c>
      <c r="S1438" s="175" t="s">
        <v>279</v>
      </c>
      <c r="T1438" s="176" t="s">
        <v>279</v>
      </c>
      <c r="U1438" s="161">
        <v>2.75E-2</v>
      </c>
      <c r="V1438" s="161">
        <f>ROUND(E1438*U1438,2)</f>
        <v>51.23</v>
      </c>
      <c r="W1438" s="161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 t="s">
        <v>364</v>
      </c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1" x14ac:dyDescent="0.2">
      <c r="A1439" s="158"/>
      <c r="B1439" s="159"/>
      <c r="C1439" s="248" t="s">
        <v>2220</v>
      </c>
      <c r="D1439" s="249"/>
      <c r="E1439" s="249"/>
      <c r="F1439" s="249"/>
      <c r="G1439" s="249"/>
      <c r="H1439" s="161"/>
      <c r="I1439" s="161"/>
      <c r="J1439" s="161"/>
      <c r="K1439" s="161"/>
      <c r="L1439" s="161"/>
      <c r="M1439" s="161"/>
      <c r="N1439" s="161"/>
      <c r="O1439" s="161"/>
      <c r="P1439" s="161"/>
      <c r="Q1439" s="161"/>
      <c r="R1439" s="161"/>
      <c r="S1439" s="161"/>
      <c r="T1439" s="161"/>
      <c r="U1439" s="161"/>
      <c r="V1439" s="161"/>
      <c r="W1439" s="161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 t="s">
        <v>283</v>
      </c>
      <c r="AH1439" s="151"/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58"/>
      <c r="B1440" s="159"/>
      <c r="C1440" s="193" t="s">
        <v>2221</v>
      </c>
      <c r="D1440" s="184"/>
      <c r="E1440" s="185">
        <v>563.54</v>
      </c>
      <c r="F1440" s="161"/>
      <c r="G1440" s="161"/>
      <c r="H1440" s="161"/>
      <c r="I1440" s="161"/>
      <c r="J1440" s="161"/>
      <c r="K1440" s="161"/>
      <c r="L1440" s="161"/>
      <c r="M1440" s="161"/>
      <c r="N1440" s="161"/>
      <c r="O1440" s="161"/>
      <c r="P1440" s="161"/>
      <c r="Q1440" s="161"/>
      <c r="R1440" s="161"/>
      <c r="S1440" s="161"/>
      <c r="T1440" s="161"/>
      <c r="U1440" s="161"/>
      <c r="V1440" s="161"/>
      <c r="W1440" s="161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 t="s">
        <v>374</v>
      </c>
      <c r="AH1440" s="151">
        <v>0</v>
      </c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1" x14ac:dyDescent="0.2">
      <c r="A1441" s="158"/>
      <c r="B1441" s="159"/>
      <c r="C1441" s="193" t="s">
        <v>2222</v>
      </c>
      <c r="D1441" s="184"/>
      <c r="E1441" s="185">
        <v>45.5</v>
      </c>
      <c r="F1441" s="161"/>
      <c r="G1441" s="161"/>
      <c r="H1441" s="161"/>
      <c r="I1441" s="161"/>
      <c r="J1441" s="161"/>
      <c r="K1441" s="161"/>
      <c r="L1441" s="161"/>
      <c r="M1441" s="161"/>
      <c r="N1441" s="161"/>
      <c r="O1441" s="161"/>
      <c r="P1441" s="161"/>
      <c r="Q1441" s="161"/>
      <c r="R1441" s="161"/>
      <c r="S1441" s="161"/>
      <c r="T1441" s="161"/>
      <c r="U1441" s="161"/>
      <c r="V1441" s="161"/>
      <c r="W1441" s="161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 t="s">
        <v>374</v>
      </c>
      <c r="AH1441" s="151">
        <v>0</v>
      </c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outlineLevel="1" x14ac:dyDescent="0.2">
      <c r="A1442" s="158"/>
      <c r="B1442" s="159"/>
      <c r="C1442" s="193" t="s">
        <v>2223</v>
      </c>
      <c r="D1442" s="184"/>
      <c r="E1442" s="185">
        <v>905.76</v>
      </c>
      <c r="F1442" s="161"/>
      <c r="G1442" s="161"/>
      <c r="H1442" s="161"/>
      <c r="I1442" s="161"/>
      <c r="J1442" s="161"/>
      <c r="K1442" s="161"/>
      <c r="L1442" s="161"/>
      <c r="M1442" s="161"/>
      <c r="N1442" s="161"/>
      <c r="O1442" s="161"/>
      <c r="P1442" s="161"/>
      <c r="Q1442" s="161"/>
      <c r="R1442" s="161"/>
      <c r="S1442" s="161"/>
      <c r="T1442" s="161"/>
      <c r="U1442" s="161"/>
      <c r="V1442" s="161"/>
      <c r="W1442" s="161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 t="s">
        <v>374</v>
      </c>
      <c r="AH1442" s="151">
        <v>0</v>
      </c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51"/>
      <c r="BB1442" s="151"/>
      <c r="BC1442" s="151"/>
      <c r="BD1442" s="151"/>
      <c r="BE1442" s="151"/>
      <c r="BF1442" s="151"/>
      <c r="BG1442" s="151"/>
      <c r="BH1442" s="151"/>
    </row>
    <row r="1443" spans="1:60" outlineLevel="1" x14ac:dyDescent="0.2">
      <c r="A1443" s="158"/>
      <c r="B1443" s="159"/>
      <c r="C1443" s="193" t="s">
        <v>2224</v>
      </c>
      <c r="D1443" s="184"/>
      <c r="E1443" s="185">
        <v>142.42500000000001</v>
      </c>
      <c r="F1443" s="161"/>
      <c r="G1443" s="161"/>
      <c r="H1443" s="161"/>
      <c r="I1443" s="161"/>
      <c r="J1443" s="161"/>
      <c r="K1443" s="161"/>
      <c r="L1443" s="161"/>
      <c r="M1443" s="161"/>
      <c r="N1443" s="161"/>
      <c r="O1443" s="161"/>
      <c r="P1443" s="161"/>
      <c r="Q1443" s="161"/>
      <c r="R1443" s="161"/>
      <c r="S1443" s="161"/>
      <c r="T1443" s="161"/>
      <c r="U1443" s="161"/>
      <c r="V1443" s="161"/>
      <c r="W1443" s="161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 t="s">
        <v>374</v>
      </c>
      <c r="AH1443" s="151">
        <v>0</v>
      </c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51"/>
      <c r="BB1443" s="151"/>
      <c r="BC1443" s="151"/>
      <c r="BD1443" s="151"/>
      <c r="BE1443" s="151"/>
      <c r="BF1443" s="151"/>
      <c r="BG1443" s="151"/>
      <c r="BH1443" s="151"/>
    </row>
    <row r="1444" spans="1:60" outlineLevel="1" x14ac:dyDescent="0.2">
      <c r="A1444" s="158"/>
      <c r="B1444" s="159"/>
      <c r="C1444" s="193" t="s">
        <v>2225</v>
      </c>
      <c r="D1444" s="184"/>
      <c r="E1444" s="185">
        <v>205.82499999999999</v>
      </c>
      <c r="F1444" s="161"/>
      <c r="G1444" s="161"/>
      <c r="H1444" s="161"/>
      <c r="I1444" s="161"/>
      <c r="J1444" s="161"/>
      <c r="K1444" s="161"/>
      <c r="L1444" s="161"/>
      <c r="M1444" s="161"/>
      <c r="N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 t="s">
        <v>374</v>
      </c>
      <c r="AH1444" s="151">
        <v>0</v>
      </c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ht="22.5" outlineLevel="1" x14ac:dyDescent="0.2">
      <c r="A1445" s="170">
        <v>386</v>
      </c>
      <c r="B1445" s="171" t="s">
        <v>2226</v>
      </c>
      <c r="C1445" s="180" t="s">
        <v>2227</v>
      </c>
      <c r="D1445" s="172" t="s">
        <v>363</v>
      </c>
      <c r="E1445" s="173">
        <v>1863.05</v>
      </c>
      <c r="F1445" s="174"/>
      <c r="G1445" s="175">
        <f>ROUND(E1445*F1445,2)</f>
        <v>0</v>
      </c>
      <c r="H1445" s="174"/>
      <c r="I1445" s="175">
        <f>ROUND(E1445*H1445,2)</f>
        <v>0</v>
      </c>
      <c r="J1445" s="174"/>
      <c r="K1445" s="175">
        <f>ROUND(E1445*J1445,2)</f>
        <v>0</v>
      </c>
      <c r="L1445" s="175">
        <v>21</v>
      </c>
      <c r="M1445" s="175">
        <f>G1445*(1+L1445/100)</f>
        <v>0</v>
      </c>
      <c r="N1445" s="175">
        <v>3.5E-4</v>
      </c>
      <c r="O1445" s="175">
        <f>ROUND(E1445*N1445,2)</f>
        <v>0.65</v>
      </c>
      <c r="P1445" s="175">
        <v>0</v>
      </c>
      <c r="Q1445" s="175">
        <f>ROUND(E1445*P1445,2)</f>
        <v>0</v>
      </c>
      <c r="R1445" s="175" t="s">
        <v>2093</v>
      </c>
      <c r="S1445" s="175" t="s">
        <v>279</v>
      </c>
      <c r="T1445" s="176" t="s">
        <v>279</v>
      </c>
      <c r="U1445" s="161">
        <v>0.2</v>
      </c>
      <c r="V1445" s="161">
        <f>ROUND(E1445*U1445,2)</f>
        <v>372.61</v>
      </c>
      <c r="W1445" s="161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 t="s">
        <v>364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1" x14ac:dyDescent="0.2">
      <c r="A1446" s="158"/>
      <c r="B1446" s="159"/>
      <c r="C1446" s="193" t="s">
        <v>2228</v>
      </c>
      <c r="D1446" s="184"/>
      <c r="E1446" s="185">
        <v>1863.05</v>
      </c>
      <c r="F1446" s="161"/>
      <c r="G1446" s="161"/>
      <c r="H1446" s="161"/>
      <c r="I1446" s="161"/>
      <c r="J1446" s="161"/>
      <c r="K1446" s="161"/>
      <c r="L1446" s="161"/>
      <c r="M1446" s="161"/>
      <c r="N1446" s="161"/>
      <c r="O1446" s="161"/>
      <c r="P1446" s="161"/>
      <c r="Q1446" s="161"/>
      <c r="R1446" s="161"/>
      <c r="S1446" s="161"/>
      <c r="T1446" s="161"/>
      <c r="U1446" s="161"/>
      <c r="V1446" s="161"/>
      <c r="W1446" s="161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 t="s">
        <v>374</v>
      </c>
      <c r="AH1446" s="151">
        <v>5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1" x14ac:dyDescent="0.2">
      <c r="A1447" s="170">
        <v>387</v>
      </c>
      <c r="B1447" s="171" t="s">
        <v>2229</v>
      </c>
      <c r="C1447" s="180" t="s">
        <v>2230</v>
      </c>
      <c r="D1447" s="172" t="s">
        <v>363</v>
      </c>
      <c r="E1447" s="173">
        <v>1823.4675</v>
      </c>
      <c r="F1447" s="174"/>
      <c r="G1447" s="175">
        <f>ROUND(E1447*F1447,2)</f>
        <v>0</v>
      </c>
      <c r="H1447" s="174"/>
      <c r="I1447" s="175">
        <f>ROUND(E1447*H1447,2)</f>
        <v>0</v>
      </c>
      <c r="J1447" s="174"/>
      <c r="K1447" s="175">
        <f>ROUND(E1447*J1447,2)</f>
        <v>0</v>
      </c>
      <c r="L1447" s="175">
        <v>21</v>
      </c>
      <c r="M1447" s="175">
        <f>G1447*(1+L1447/100)</f>
        <v>0</v>
      </c>
      <c r="N1447" s="175">
        <v>0</v>
      </c>
      <c r="O1447" s="175">
        <f>ROUND(E1447*N1447,2)</f>
        <v>0</v>
      </c>
      <c r="P1447" s="175">
        <v>0</v>
      </c>
      <c r="Q1447" s="175">
        <f>ROUND(E1447*P1447,2)</f>
        <v>0</v>
      </c>
      <c r="R1447" s="175" t="s">
        <v>2093</v>
      </c>
      <c r="S1447" s="175" t="s">
        <v>279</v>
      </c>
      <c r="T1447" s="176" t="s">
        <v>279</v>
      </c>
      <c r="U1447" s="161">
        <v>0.1</v>
      </c>
      <c r="V1447" s="161">
        <f>ROUND(E1447*U1447,2)</f>
        <v>182.35</v>
      </c>
      <c r="W1447" s="161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 t="s">
        <v>364</v>
      </c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outlineLevel="1" x14ac:dyDescent="0.2">
      <c r="A1448" s="158"/>
      <c r="B1448" s="159"/>
      <c r="C1448" s="193" t="s">
        <v>2231</v>
      </c>
      <c r="D1448" s="184"/>
      <c r="E1448" s="185">
        <v>598.005</v>
      </c>
      <c r="F1448" s="161"/>
      <c r="G1448" s="161"/>
      <c r="H1448" s="161"/>
      <c r="I1448" s="161"/>
      <c r="J1448" s="161"/>
      <c r="K1448" s="161"/>
      <c r="L1448" s="161"/>
      <c r="M1448" s="161"/>
      <c r="N1448" s="161"/>
      <c r="O1448" s="161"/>
      <c r="P1448" s="161"/>
      <c r="Q1448" s="161"/>
      <c r="R1448" s="161"/>
      <c r="S1448" s="161"/>
      <c r="T1448" s="161"/>
      <c r="U1448" s="161"/>
      <c r="V1448" s="161"/>
      <c r="W1448" s="161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 t="s">
        <v>374</v>
      </c>
      <c r="AH1448" s="151">
        <v>0</v>
      </c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1" x14ac:dyDescent="0.2">
      <c r="A1449" s="158"/>
      <c r="B1449" s="159"/>
      <c r="C1449" s="193" t="s">
        <v>2232</v>
      </c>
      <c r="D1449" s="184"/>
      <c r="E1449" s="185">
        <v>40.8675</v>
      </c>
      <c r="F1449" s="161"/>
      <c r="G1449" s="161"/>
      <c r="H1449" s="161"/>
      <c r="I1449" s="161"/>
      <c r="J1449" s="161"/>
      <c r="K1449" s="161"/>
      <c r="L1449" s="161"/>
      <c r="M1449" s="161"/>
      <c r="N1449" s="161"/>
      <c r="O1449" s="161"/>
      <c r="P1449" s="161"/>
      <c r="Q1449" s="161"/>
      <c r="R1449" s="161"/>
      <c r="S1449" s="161"/>
      <c r="T1449" s="161"/>
      <c r="U1449" s="161"/>
      <c r="V1449" s="161"/>
      <c r="W1449" s="161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 t="s">
        <v>374</v>
      </c>
      <c r="AH1449" s="151">
        <v>0</v>
      </c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ht="22.5" outlineLevel="1" x14ac:dyDescent="0.2">
      <c r="A1450" s="158"/>
      <c r="B1450" s="159"/>
      <c r="C1450" s="193" t="s">
        <v>2233</v>
      </c>
      <c r="D1450" s="184"/>
      <c r="E1450" s="185">
        <v>958.48</v>
      </c>
      <c r="F1450" s="161"/>
      <c r="G1450" s="161"/>
      <c r="H1450" s="161"/>
      <c r="I1450" s="161"/>
      <c r="J1450" s="161"/>
      <c r="K1450" s="161"/>
      <c r="L1450" s="161"/>
      <c r="M1450" s="161"/>
      <c r="N1450" s="161"/>
      <c r="O1450" s="161"/>
      <c r="P1450" s="161"/>
      <c r="Q1450" s="161"/>
      <c r="R1450" s="161"/>
      <c r="S1450" s="161"/>
      <c r="T1450" s="161"/>
      <c r="U1450" s="161"/>
      <c r="V1450" s="161"/>
      <c r="W1450" s="161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 t="s">
        <v>374</v>
      </c>
      <c r="AH1450" s="151">
        <v>0</v>
      </c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51"/>
      <c r="BB1450" s="151"/>
      <c r="BC1450" s="151"/>
      <c r="BD1450" s="151"/>
      <c r="BE1450" s="151"/>
      <c r="BF1450" s="151"/>
      <c r="BG1450" s="151"/>
      <c r="BH1450" s="151"/>
    </row>
    <row r="1451" spans="1:60" outlineLevel="1" x14ac:dyDescent="0.2">
      <c r="A1451" s="158"/>
      <c r="B1451" s="159"/>
      <c r="C1451" s="193" t="s">
        <v>2234</v>
      </c>
      <c r="D1451" s="184"/>
      <c r="E1451" s="185">
        <v>145.965</v>
      </c>
      <c r="F1451" s="161"/>
      <c r="G1451" s="161"/>
      <c r="H1451" s="161"/>
      <c r="I1451" s="161"/>
      <c r="J1451" s="161"/>
      <c r="K1451" s="161"/>
      <c r="L1451" s="161"/>
      <c r="M1451" s="161"/>
      <c r="N1451" s="161"/>
      <c r="O1451" s="161"/>
      <c r="P1451" s="161"/>
      <c r="Q1451" s="161"/>
      <c r="R1451" s="161"/>
      <c r="S1451" s="161"/>
      <c r="T1451" s="161"/>
      <c r="U1451" s="161"/>
      <c r="V1451" s="161"/>
      <c r="W1451" s="161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 t="s">
        <v>374</v>
      </c>
      <c r="AH1451" s="151">
        <v>0</v>
      </c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51"/>
      <c r="BB1451" s="151"/>
      <c r="BC1451" s="151"/>
      <c r="BD1451" s="151"/>
      <c r="BE1451" s="151"/>
      <c r="BF1451" s="151"/>
      <c r="BG1451" s="151"/>
      <c r="BH1451" s="151"/>
    </row>
    <row r="1452" spans="1:60" outlineLevel="1" x14ac:dyDescent="0.2">
      <c r="A1452" s="158"/>
      <c r="B1452" s="159"/>
      <c r="C1452" s="193" t="s">
        <v>2235</v>
      </c>
      <c r="D1452" s="184"/>
      <c r="E1452" s="185">
        <v>80.150000000000006</v>
      </c>
      <c r="F1452" s="161"/>
      <c r="G1452" s="161"/>
      <c r="H1452" s="161"/>
      <c r="I1452" s="161"/>
      <c r="J1452" s="161"/>
      <c r="K1452" s="161"/>
      <c r="L1452" s="161"/>
      <c r="M1452" s="161"/>
      <c r="N1452" s="161"/>
      <c r="O1452" s="161"/>
      <c r="P1452" s="161"/>
      <c r="Q1452" s="161"/>
      <c r="R1452" s="161"/>
      <c r="S1452" s="161"/>
      <c r="T1452" s="161"/>
      <c r="U1452" s="161"/>
      <c r="V1452" s="161"/>
      <c r="W1452" s="161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 t="s">
        <v>374</v>
      </c>
      <c r="AH1452" s="151">
        <v>0</v>
      </c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1" x14ac:dyDescent="0.2">
      <c r="A1453" s="170">
        <v>388</v>
      </c>
      <c r="B1453" s="171" t="s">
        <v>2236</v>
      </c>
      <c r="C1453" s="180" t="s">
        <v>2237</v>
      </c>
      <c r="D1453" s="172" t="s">
        <v>363</v>
      </c>
      <c r="E1453" s="173">
        <v>1054.9875</v>
      </c>
      <c r="F1453" s="174"/>
      <c r="G1453" s="175">
        <f>ROUND(E1453*F1453,2)</f>
        <v>0</v>
      </c>
      <c r="H1453" s="174"/>
      <c r="I1453" s="175">
        <f>ROUND(E1453*H1453,2)</f>
        <v>0</v>
      </c>
      <c r="J1453" s="174"/>
      <c r="K1453" s="175">
        <f>ROUND(E1453*J1453,2)</f>
        <v>0</v>
      </c>
      <c r="L1453" s="175">
        <v>21</v>
      </c>
      <c r="M1453" s="175">
        <f>G1453*(1+L1453/100)</f>
        <v>0</v>
      </c>
      <c r="N1453" s="175">
        <v>3.0000000000000001E-5</v>
      </c>
      <c r="O1453" s="175">
        <f>ROUND(E1453*N1453,2)</f>
        <v>0.03</v>
      </c>
      <c r="P1453" s="175">
        <v>0</v>
      </c>
      <c r="Q1453" s="175">
        <f>ROUND(E1453*P1453,2)</f>
        <v>0</v>
      </c>
      <c r="R1453" s="175" t="s">
        <v>2093</v>
      </c>
      <c r="S1453" s="175" t="s">
        <v>279</v>
      </c>
      <c r="T1453" s="176" t="s">
        <v>279</v>
      </c>
      <c r="U1453" s="161">
        <v>0.11765</v>
      </c>
      <c r="V1453" s="161">
        <f>ROUND(E1453*U1453,2)</f>
        <v>124.12</v>
      </c>
      <c r="W1453" s="161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 t="s">
        <v>364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1" x14ac:dyDescent="0.2">
      <c r="A1454" s="158"/>
      <c r="B1454" s="159"/>
      <c r="C1454" s="193" t="s">
        <v>2231</v>
      </c>
      <c r="D1454" s="184"/>
      <c r="E1454" s="185">
        <v>598.005</v>
      </c>
      <c r="F1454" s="161"/>
      <c r="G1454" s="161"/>
      <c r="H1454" s="161"/>
      <c r="I1454" s="161"/>
      <c r="J1454" s="161"/>
      <c r="K1454" s="161"/>
      <c r="L1454" s="161"/>
      <c r="M1454" s="161"/>
      <c r="N1454" s="161"/>
      <c r="O1454" s="161"/>
      <c r="P1454" s="161"/>
      <c r="Q1454" s="161"/>
      <c r="R1454" s="161"/>
      <c r="S1454" s="161"/>
      <c r="T1454" s="161"/>
      <c r="U1454" s="161"/>
      <c r="V1454" s="161"/>
      <c r="W1454" s="161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 t="s">
        <v>374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1" x14ac:dyDescent="0.2">
      <c r="A1455" s="158"/>
      <c r="B1455" s="159"/>
      <c r="C1455" s="193" t="s">
        <v>2232</v>
      </c>
      <c r="D1455" s="184"/>
      <c r="E1455" s="185">
        <v>40.8675</v>
      </c>
      <c r="F1455" s="161"/>
      <c r="G1455" s="161"/>
      <c r="H1455" s="161"/>
      <c r="I1455" s="161"/>
      <c r="J1455" s="161"/>
      <c r="K1455" s="161"/>
      <c r="L1455" s="161"/>
      <c r="M1455" s="161"/>
      <c r="N1455" s="161"/>
      <c r="O1455" s="161"/>
      <c r="P1455" s="161"/>
      <c r="Q1455" s="161"/>
      <c r="R1455" s="161"/>
      <c r="S1455" s="161"/>
      <c r="T1455" s="161"/>
      <c r="U1455" s="161"/>
      <c r="V1455" s="161"/>
      <c r="W1455" s="161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 t="s">
        <v>374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58"/>
      <c r="B1456" s="159"/>
      <c r="C1456" s="193" t="s">
        <v>2234</v>
      </c>
      <c r="D1456" s="184"/>
      <c r="E1456" s="185">
        <v>145.965</v>
      </c>
      <c r="F1456" s="161"/>
      <c r="G1456" s="161"/>
      <c r="H1456" s="161"/>
      <c r="I1456" s="161"/>
      <c r="J1456" s="161"/>
      <c r="K1456" s="161"/>
      <c r="L1456" s="161"/>
      <c r="M1456" s="161"/>
      <c r="N1456" s="161"/>
      <c r="O1456" s="161"/>
      <c r="P1456" s="161"/>
      <c r="Q1456" s="161"/>
      <c r="R1456" s="161"/>
      <c r="S1456" s="161"/>
      <c r="T1456" s="161"/>
      <c r="U1456" s="161"/>
      <c r="V1456" s="161"/>
      <c r="W1456" s="161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 t="s">
        <v>374</v>
      </c>
      <c r="AH1456" s="151">
        <v>0</v>
      </c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1" x14ac:dyDescent="0.2">
      <c r="A1457" s="158"/>
      <c r="B1457" s="159"/>
      <c r="C1457" s="193" t="s">
        <v>2235</v>
      </c>
      <c r="D1457" s="184"/>
      <c r="E1457" s="185">
        <v>80.150000000000006</v>
      </c>
      <c r="F1457" s="161"/>
      <c r="G1457" s="161"/>
      <c r="H1457" s="161"/>
      <c r="I1457" s="161"/>
      <c r="J1457" s="161"/>
      <c r="K1457" s="161"/>
      <c r="L1457" s="161"/>
      <c r="M1457" s="161"/>
      <c r="N1457" s="161"/>
      <c r="O1457" s="161"/>
      <c r="P1457" s="161"/>
      <c r="Q1457" s="161"/>
      <c r="R1457" s="161"/>
      <c r="S1457" s="161"/>
      <c r="T1457" s="161"/>
      <c r="U1457" s="161"/>
      <c r="V1457" s="161"/>
      <c r="W1457" s="161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 t="s">
        <v>374</v>
      </c>
      <c r="AH1457" s="151">
        <v>0</v>
      </c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outlineLevel="1" x14ac:dyDescent="0.2">
      <c r="A1458" s="158"/>
      <c r="B1458" s="159"/>
      <c r="C1458" s="193" t="s">
        <v>2238</v>
      </c>
      <c r="D1458" s="184"/>
      <c r="E1458" s="185">
        <v>190</v>
      </c>
      <c r="F1458" s="161"/>
      <c r="G1458" s="161"/>
      <c r="H1458" s="161"/>
      <c r="I1458" s="161"/>
      <c r="J1458" s="161"/>
      <c r="K1458" s="161"/>
      <c r="L1458" s="161"/>
      <c r="M1458" s="161"/>
      <c r="N1458" s="161"/>
      <c r="O1458" s="161"/>
      <c r="P1458" s="161"/>
      <c r="Q1458" s="161"/>
      <c r="R1458" s="161"/>
      <c r="S1458" s="161"/>
      <c r="T1458" s="161"/>
      <c r="U1458" s="161"/>
      <c r="V1458" s="161"/>
      <c r="W1458" s="161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 t="s">
        <v>374</v>
      </c>
      <c r="AH1458" s="151">
        <v>0</v>
      </c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51"/>
      <c r="BB1458" s="151"/>
      <c r="BC1458" s="151"/>
      <c r="BD1458" s="151"/>
      <c r="BE1458" s="151"/>
      <c r="BF1458" s="151"/>
      <c r="BG1458" s="151"/>
      <c r="BH1458" s="151"/>
    </row>
    <row r="1459" spans="1:60" outlineLevel="1" x14ac:dyDescent="0.2">
      <c r="A1459" s="170">
        <v>389</v>
      </c>
      <c r="B1459" s="171" t="s">
        <v>2236</v>
      </c>
      <c r="C1459" s="180" t="s">
        <v>2237</v>
      </c>
      <c r="D1459" s="172" t="s">
        <v>363</v>
      </c>
      <c r="E1459" s="173">
        <v>530.25</v>
      </c>
      <c r="F1459" s="174"/>
      <c r="G1459" s="175">
        <f>ROUND(E1459*F1459,2)</f>
        <v>0</v>
      </c>
      <c r="H1459" s="174"/>
      <c r="I1459" s="175">
        <f>ROUND(E1459*H1459,2)</f>
        <v>0</v>
      </c>
      <c r="J1459" s="174"/>
      <c r="K1459" s="175">
        <f>ROUND(E1459*J1459,2)</f>
        <v>0</v>
      </c>
      <c r="L1459" s="175">
        <v>21</v>
      </c>
      <c r="M1459" s="175">
        <f>G1459*(1+L1459/100)</f>
        <v>0</v>
      </c>
      <c r="N1459" s="175">
        <v>3.0000000000000001E-5</v>
      </c>
      <c r="O1459" s="175">
        <f>ROUND(E1459*N1459,2)</f>
        <v>0.02</v>
      </c>
      <c r="P1459" s="175">
        <v>0</v>
      </c>
      <c r="Q1459" s="175">
        <f>ROUND(E1459*P1459,2)</f>
        <v>0</v>
      </c>
      <c r="R1459" s="175" t="s">
        <v>2093</v>
      </c>
      <c r="S1459" s="175" t="s">
        <v>279</v>
      </c>
      <c r="T1459" s="176" t="s">
        <v>279</v>
      </c>
      <c r="U1459" s="161">
        <v>0.11765</v>
      </c>
      <c r="V1459" s="161">
        <f>ROUND(E1459*U1459,2)</f>
        <v>62.38</v>
      </c>
      <c r="W1459" s="161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 t="s">
        <v>364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51"/>
      <c r="BB1459" s="151"/>
      <c r="BC1459" s="151"/>
      <c r="BD1459" s="151"/>
      <c r="BE1459" s="151"/>
      <c r="BF1459" s="151"/>
      <c r="BG1459" s="151"/>
      <c r="BH1459" s="151"/>
    </row>
    <row r="1460" spans="1:60" outlineLevel="1" x14ac:dyDescent="0.2">
      <c r="A1460" s="158"/>
      <c r="B1460" s="159"/>
      <c r="C1460" s="193" t="s">
        <v>2239</v>
      </c>
      <c r="D1460" s="184"/>
      <c r="E1460" s="185">
        <v>530.25</v>
      </c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1"/>
      <c r="V1460" s="161"/>
      <c r="W1460" s="161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 t="s">
        <v>374</v>
      </c>
      <c r="AH1460" s="151">
        <v>0</v>
      </c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ht="22.5" outlineLevel="1" x14ac:dyDescent="0.2">
      <c r="A1461" s="170">
        <v>390</v>
      </c>
      <c r="B1461" s="171" t="s">
        <v>2240</v>
      </c>
      <c r="C1461" s="180" t="s">
        <v>2241</v>
      </c>
      <c r="D1461" s="172" t="s">
        <v>363</v>
      </c>
      <c r="E1461" s="173">
        <v>2214.8142499999999</v>
      </c>
      <c r="F1461" s="174"/>
      <c r="G1461" s="175">
        <f>ROUND(E1461*F1461,2)</f>
        <v>0</v>
      </c>
      <c r="H1461" s="174"/>
      <c r="I1461" s="175">
        <f>ROUND(E1461*H1461,2)</f>
        <v>0</v>
      </c>
      <c r="J1461" s="174"/>
      <c r="K1461" s="175">
        <f>ROUND(E1461*J1461,2)</f>
        <v>0</v>
      </c>
      <c r="L1461" s="175">
        <v>21</v>
      </c>
      <c r="M1461" s="175">
        <f>G1461*(1+L1461/100)</f>
        <v>0</v>
      </c>
      <c r="N1461" s="175">
        <v>0</v>
      </c>
      <c r="O1461" s="175">
        <f>ROUND(E1461*N1461,2)</f>
        <v>0</v>
      </c>
      <c r="P1461" s="175">
        <v>0</v>
      </c>
      <c r="Q1461" s="175">
        <f>ROUND(E1461*P1461,2)</f>
        <v>0</v>
      </c>
      <c r="R1461" s="175"/>
      <c r="S1461" s="175" t="s">
        <v>310</v>
      </c>
      <c r="T1461" s="176" t="s">
        <v>280</v>
      </c>
      <c r="U1461" s="161">
        <v>0</v>
      </c>
      <c r="V1461" s="161">
        <f>ROUND(E1461*U1461,2)</f>
        <v>0</v>
      </c>
      <c r="W1461" s="161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 t="s">
        <v>364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1" x14ac:dyDescent="0.2">
      <c r="A1462" s="158"/>
      <c r="B1462" s="159"/>
      <c r="C1462" s="193" t="s">
        <v>2231</v>
      </c>
      <c r="D1462" s="184"/>
      <c r="E1462" s="185">
        <v>598.005</v>
      </c>
      <c r="F1462" s="161"/>
      <c r="G1462" s="161"/>
      <c r="H1462" s="161"/>
      <c r="I1462" s="161"/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161"/>
      <c r="T1462" s="161"/>
      <c r="U1462" s="161"/>
      <c r="V1462" s="161"/>
      <c r="W1462" s="161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 t="s">
        <v>374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1" x14ac:dyDescent="0.2">
      <c r="A1463" s="158"/>
      <c r="B1463" s="159"/>
      <c r="C1463" s="193" t="s">
        <v>2232</v>
      </c>
      <c r="D1463" s="184"/>
      <c r="E1463" s="185">
        <v>40.8675</v>
      </c>
      <c r="F1463" s="161"/>
      <c r="G1463" s="161"/>
      <c r="H1463" s="161"/>
      <c r="I1463" s="161"/>
      <c r="J1463" s="161"/>
      <c r="K1463" s="161"/>
      <c r="L1463" s="161"/>
      <c r="M1463" s="161"/>
      <c r="N1463" s="161"/>
      <c r="O1463" s="161"/>
      <c r="P1463" s="161"/>
      <c r="Q1463" s="161"/>
      <c r="R1463" s="161"/>
      <c r="S1463" s="161"/>
      <c r="T1463" s="161"/>
      <c r="U1463" s="161"/>
      <c r="V1463" s="161"/>
      <c r="W1463" s="161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 t="s">
        <v>374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ht="22.5" outlineLevel="1" x14ac:dyDescent="0.2">
      <c r="A1464" s="158"/>
      <c r="B1464" s="159"/>
      <c r="C1464" s="193" t="s">
        <v>2233</v>
      </c>
      <c r="D1464" s="184"/>
      <c r="E1464" s="185">
        <v>958.48</v>
      </c>
      <c r="F1464" s="161"/>
      <c r="G1464" s="161"/>
      <c r="H1464" s="161"/>
      <c r="I1464" s="161"/>
      <c r="J1464" s="161"/>
      <c r="K1464" s="161"/>
      <c r="L1464" s="161"/>
      <c r="M1464" s="161"/>
      <c r="N1464" s="161"/>
      <c r="O1464" s="161"/>
      <c r="P1464" s="161"/>
      <c r="Q1464" s="161"/>
      <c r="R1464" s="161"/>
      <c r="S1464" s="161"/>
      <c r="T1464" s="161"/>
      <c r="U1464" s="161"/>
      <c r="V1464" s="161"/>
      <c r="W1464" s="161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 t="s">
        <v>374</v>
      </c>
      <c r="AH1464" s="151">
        <v>0</v>
      </c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1" x14ac:dyDescent="0.2">
      <c r="A1465" s="158"/>
      <c r="B1465" s="159"/>
      <c r="C1465" s="193" t="s">
        <v>2234</v>
      </c>
      <c r="D1465" s="184"/>
      <c r="E1465" s="185">
        <v>145.965</v>
      </c>
      <c r="F1465" s="161"/>
      <c r="G1465" s="161"/>
      <c r="H1465" s="161"/>
      <c r="I1465" s="161"/>
      <c r="J1465" s="161"/>
      <c r="K1465" s="161"/>
      <c r="L1465" s="161"/>
      <c r="M1465" s="161"/>
      <c r="N1465" s="161"/>
      <c r="O1465" s="161"/>
      <c r="P1465" s="161"/>
      <c r="Q1465" s="161"/>
      <c r="R1465" s="161"/>
      <c r="S1465" s="161"/>
      <c r="T1465" s="161"/>
      <c r="U1465" s="161"/>
      <c r="V1465" s="161"/>
      <c r="W1465" s="161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 t="s">
        <v>374</v>
      </c>
      <c r="AH1465" s="151">
        <v>0</v>
      </c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outlineLevel="1" x14ac:dyDescent="0.2">
      <c r="A1466" s="158"/>
      <c r="B1466" s="159"/>
      <c r="C1466" s="193" t="s">
        <v>2235</v>
      </c>
      <c r="D1466" s="184"/>
      <c r="E1466" s="185">
        <v>80.150000000000006</v>
      </c>
      <c r="F1466" s="161"/>
      <c r="G1466" s="161"/>
      <c r="H1466" s="161"/>
      <c r="I1466" s="161"/>
      <c r="J1466" s="161"/>
      <c r="K1466" s="161"/>
      <c r="L1466" s="161"/>
      <c r="M1466" s="161"/>
      <c r="N1466" s="161"/>
      <c r="O1466" s="161"/>
      <c r="P1466" s="161"/>
      <c r="Q1466" s="161"/>
      <c r="R1466" s="161"/>
      <c r="S1466" s="161"/>
      <c r="T1466" s="161"/>
      <c r="U1466" s="161"/>
      <c r="V1466" s="161"/>
      <c r="W1466" s="161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 t="s">
        <v>374</v>
      </c>
      <c r="AH1466" s="151">
        <v>0</v>
      </c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51"/>
      <c r="BB1466" s="151"/>
      <c r="BC1466" s="151"/>
      <c r="BD1466" s="151"/>
      <c r="BE1466" s="151"/>
      <c r="BF1466" s="151"/>
      <c r="BG1466" s="151"/>
      <c r="BH1466" s="151"/>
    </row>
    <row r="1467" spans="1:60" outlineLevel="1" x14ac:dyDescent="0.2">
      <c r="A1467" s="158"/>
      <c r="B1467" s="159"/>
      <c r="C1467" s="193" t="s">
        <v>2242</v>
      </c>
      <c r="D1467" s="184"/>
      <c r="E1467" s="185">
        <v>190</v>
      </c>
      <c r="F1467" s="161"/>
      <c r="G1467" s="161"/>
      <c r="H1467" s="161"/>
      <c r="I1467" s="161"/>
      <c r="J1467" s="161"/>
      <c r="K1467" s="161"/>
      <c r="L1467" s="161"/>
      <c r="M1467" s="161"/>
      <c r="N1467" s="161"/>
      <c r="O1467" s="161"/>
      <c r="P1467" s="161"/>
      <c r="Q1467" s="161"/>
      <c r="R1467" s="161"/>
      <c r="S1467" s="161"/>
      <c r="T1467" s="161"/>
      <c r="U1467" s="161"/>
      <c r="V1467" s="161"/>
      <c r="W1467" s="161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 t="s">
        <v>374</v>
      </c>
      <c r="AH1467" s="151">
        <v>0</v>
      </c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51"/>
      <c r="BB1467" s="151"/>
      <c r="BC1467" s="151"/>
      <c r="BD1467" s="151"/>
      <c r="BE1467" s="151"/>
      <c r="BF1467" s="151"/>
      <c r="BG1467" s="151"/>
      <c r="BH1467" s="151"/>
    </row>
    <row r="1468" spans="1:60" outlineLevel="1" x14ac:dyDescent="0.2">
      <c r="A1468" s="158"/>
      <c r="B1468" s="159"/>
      <c r="C1468" s="198" t="s">
        <v>609</v>
      </c>
      <c r="D1468" s="195"/>
      <c r="E1468" s="196">
        <v>2013.4675</v>
      </c>
      <c r="F1468" s="161"/>
      <c r="G1468" s="161"/>
      <c r="H1468" s="161"/>
      <c r="I1468" s="161"/>
      <c r="J1468" s="161"/>
      <c r="K1468" s="161"/>
      <c r="L1468" s="161"/>
      <c r="M1468" s="161"/>
      <c r="N1468" s="161"/>
      <c r="O1468" s="161"/>
      <c r="P1468" s="161"/>
      <c r="Q1468" s="161"/>
      <c r="R1468" s="161"/>
      <c r="S1468" s="161"/>
      <c r="T1468" s="161"/>
      <c r="U1468" s="161"/>
      <c r="V1468" s="161"/>
      <c r="W1468" s="161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 t="s">
        <v>374</v>
      </c>
      <c r="AH1468" s="151">
        <v>1</v>
      </c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1" x14ac:dyDescent="0.2">
      <c r="A1469" s="158"/>
      <c r="B1469" s="159"/>
      <c r="C1469" s="193" t="s">
        <v>2243</v>
      </c>
      <c r="D1469" s="184"/>
      <c r="E1469" s="185">
        <v>201.34674999999999</v>
      </c>
      <c r="F1469" s="161"/>
      <c r="G1469" s="161"/>
      <c r="H1469" s="161"/>
      <c r="I1469" s="161"/>
      <c r="J1469" s="161"/>
      <c r="K1469" s="161"/>
      <c r="L1469" s="161"/>
      <c r="M1469" s="161"/>
      <c r="N1469" s="161"/>
      <c r="O1469" s="161"/>
      <c r="P1469" s="161"/>
      <c r="Q1469" s="161"/>
      <c r="R1469" s="161"/>
      <c r="S1469" s="161"/>
      <c r="T1469" s="161"/>
      <c r="U1469" s="161"/>
      <c r="V1469" s="161"/>
      <c r="W1469" s="161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 t="s">
        <v>374</v>
      </c>
      <c r="AH1469" s="151">
        <v>0</v>
      </c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ht="22.5" outlineLevel="1" x14ac:dyDescent="0.2">
      <c r="A1470" s="170">
        <v>391</v>
      </c>
      <c r="B1470" s="171" t="s">
        <v>2244</v>
      </c>
      <c r="C1470" s="180" t="s">
        <v>2245</v>
      </c>
      <c r="D1470" s="172" t="s">
        <v>363</v>
      </c>
      <c r="E1470" s="173">
        <v>1042.5118</v>
      </c>
      <c r="F1470" s="174"/>
      <c r="G1470" s="175">
        <f>ROUND(E1470*F1470,2)</f>
        <v>0</v>
      </c>
      <c r="H1470" s="174"/>
      <c r="I1470" s="175">
        <f>ROUND(E1470*H1470,2)</f>
        <v>0</v>
      </c>
      <c r="J1470" s="174"/>
      <c r="K1470" s="175">
        <f>ROUND(E1470*J1470,2)</f>
        <v>0</v>
      </c>
      <c r="L1470" s="175">
        <v>21</v>
      </c>
      <c r="M1470" s="175">
        <f>G1470*(1+L1470/100)</f>
        <v>0</v>
      </c>
      <c r="N1470" s="175">
        <v>0</v>
      </c>
      <c r="O1470" s="175">
        <f>ROUND(E1470*N1470,2)</f>
        <v>0</v>
      </c>
      <c r="P1470" s="175">
        <v>0</v>
      </c>
      <c r="Q1470" s="175">
        <f>ROUND(E1470*P1470,2)</f>
        <v>0</v>
      </c>
      <c r="R1470" s="175"/>
      <c r="S1470" s="175" t="s">
        <v>310</v>
      </c>
      <c r="T1470" s="176" t="s">
        <v>280</v>
      </c>
      <c r="U1470" s="161">
        <v>0</v>
      </c>
      <c r="V1470" s="161">
        <f>ROUND(E1470*U1470,2)</f>
        <v>0</v>
      </c>
      <c r="W1470" s="161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 t="s">
        <v>364</v>
      </c>
      <c r="AH1470" s="151"/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1" x14ac:dyDescent="0.2">
      <c r="A1471" s="158"/>
      <c r="B1471" s="159"/>
      <c r="C1471" s="193" t="s">
        <v>2231</v>
      </c>
      <c r="D1471" s="184"/>
      <c r="E1471" s="185">
        <v>598.005</v>
      </c>
      <c r="F1471" s="161"/>
      <c r="G1471" s="161"/>
      <c r="H1471" s="161"/>
      <c r="I1471" s="161"/>
      <c r="J1471" s="161"/>
      <c r="K1471" s="161"/>
      <c r="L1471" s="161"/>
      <c r="M1471" s="161"/>
      <c r="N1471" s="161"/>
      <c r="O1471" s="161"/>
      <c r="P1471" s="161"/>
      <c r="Q1471" s="161"/>
      <c r="R1471" s="161"/>
      <c r="S1471" s="161"/>
      <c r="T1471" s="161"/>
      <c r="U1471" s="161"/>
      <c r="V1471" s="161"/>
      <c r="W1471" s="161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 t="s">
        <v>374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58"/>
      <c r="B1472" s="159"/>
      <c r="C1472" s="193" t="s">
        <v>2234</v>
      </c>
      <c r="D1472" s="184"/>
      <c r="E1472" s="185">
        <v>145.965</v>
      </c>
      <c r="F1472" s="161"/>
      <c r="G1472" s="161"/>
      <c r="H1472" s="161"/>
      <c r="I1472" s="161"/>
      <c r="J1472" s="161"/>
      <c r="K1472" s="161"/>
      <c r="L1472" s="161"/>
      <c r="M1472" s="161"/>
      <c r="N1472" s="161"/>
      <c r="O1472" s="161"/>
      <c r="P1472" s="161"/>
      <c r="Q1472" s="161"/>
      <c r="R1472" s="161"/>
      <c r="S1472" s="161"/>
      <c r="T1472" s="161"/>
      <c r="U1472" s="161"/>
      <c r="V1472" s="161"/>
      <c r="W1472" s="161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 t="s">
        <v>374</v>
      </c>
      <c r="AH1472" s="151">
        <v>0</v>
      </c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1" x14ac:dyDescent="0.2">
      <c r="A1473" s="158"/>
      <c r="B1473" s="159"/>
      <c r="C1473" s="193" t="s">
        <v>2235</v>
      </c>
      <c r="D1473" s="184"/>
      <c r="E1473" s="185">
        <v>80.150000000000006</v>
      </c>
      <c r="F1473" s="161"/>
      <c r="G1473" s="161"/>
      <c r="H1473" s="161"/>
      <c r="I1473" s="161"/>
      <c r="J1473" s="161"/>
      <c r="K1473" s="161"/>
      <c r="L1473" s="161"/>
      <c r="M1473" s="161"/>
      <c r="N1473" s="161"/>
      <c r="O1473" s="161"/>
      <c r="P1473" s="161"/>
      <c r="Q1473" s="161"/>
      <c r="R1473" s="161"/>
      <c r="S1473" s="161"/>
      <c r="T1473" s="161"/>
      <c r="U1473" s="161"/>
      <c r="V1473" s="161"/>
      <c r="W1473" s="161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 t="s">
        <v>374</v>
      </c>
      <c r="AH1473" s="151">
        <v>0</v>
      </c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outlineLevel="1" x14ac:dyDescent="0.2">
      <c r="A1474" s="158"/>
      <c r="B1474" s="159"/>
      <c r="C1474" s="193" t="s">
        <v>2246</v>
      </c>
      <c r="D1474" s="184"/>
      <c r="E1474" s="185">
        <v>82.412000000000006</v>
      </c>
      <c r="F1474" s="161"/>
      <c r="G1474" s="161"/>
      <c r="H1474" s="161"/>
      <c r="I1474" s="161"/>
      <c r="J1474" s="161"/>
      <c r="K1474" s="161"/>
      <c r="L1474" s="161"/>
      <c r="M1474" s="161"/>
      <c r="N1474" s="161"/>
      <c r="O1474" s="161"/>
      <c r="P1474" s="161"/>
      <c r="Q1474" s="161"/>
      <c r="R1474" s="161"/>
      <c r="S1474" s="161"/>
      <c r="T1474" s="161"/>
      <c r="U1474" s="161"/>
      <c r="V1474" s="161"/>
      <c r="W1474" s="161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 t="s">
        <v>374</v>
      </c>
      <c r="AH1474" s="151">
        <v>0</v>
      </c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51"/>
      <c r="BB1474" s="151"/>
      <c r="BC1474" s="151"/>
      <c r="BD1474" s="151"/>
      <c r="BE1474" s="151"/>
      <c r="BF1474" s="151"/>
      <c r="BG1474" s="151"/>
      <c r="BH1474" s="151"/>
    </row>
    <row r="1475" spans="1:60" outlineLevel="1" x14ac:dyDescent="0.2">
      <c r="A1475" s="158"/>
      <c r="B1475" s="159"/>
      <c r="C1475" s="198" t="s">
        <v>609</v>
      </c>
      <c r="D1475" s="195"/>
      <c r="E1475" s="196">
        <v>906.53200000000004</v>
      </c>
      <c r="F1475" s="161"/>
      <c r="G1475" s="161"/>
      <c r="H1475" s="161"/>
      <c r="I1475" s="161"/>
      <c r="J1475" s="161"/>
      <c r="K1475" s="161"/>
      <c r="L1475" s="161"/>
      <c r="M1475" s="161"/>
      <c r="N1475" s="161"/>
      <c r="O1475" s="161"/>
      <c r="P1475" s="161"/>
      <c r="Q1475" s="161"/>
      <c r="R1475" s="161"/>
      <c r="S1475" s="161"/>
      <c r="T1475" s="161"/>
      <c r="U1475" s="161"/>
      <c r="V1475" s="161"/>
      <c r="W1475" s="161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 t="s">
        <v>374</v>
      </c>
      <c r="AH1475" s="151">
        <v>1</v>
      </c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51"/>
      <c r="BB1475" s="151"/>
      <c r="BC1475" s="151"/>
      <c r="BD1475" s="151"/>
      <c r="BE1475" s="151"/>
      <c r="BF1475" s="151"/>
      <c r="BG1475" s="151"/>
      <c r="BH1475" s="151"/>
    </row>
    <row r="1476" spans="1:60" outlineLevel="1" x14ac:dyDescent="0.2">
      <c r="A1476" s="158"/>
      <c r="B1476" s="159"/>
      <c r="C1476" s="193" t="s">
        <v>2247</v>
      </c>
      <c r="D1476" s="184"/>
      <c r="E1476" s="185">
        <v>135.97980000000001</v>
      </c>
      <c r="F1476" s="161"/>
      <c r="G1476" s="161"/>
      <c r="H1476" s="161"/>
      <c r="I1476" s="161"/>
      <c r="J1476" s="161"/>
      <c r="K1476" s="161"/>
      <c r="L1476" s="161"/>
      <c r="M1476" s="161"/>
      <c r="N1476" s="161"/>
      <c r="O1476" s="161"/>
      <c r="P1476" s="161"/>
      <c r="Q1476" s="161"/>
      <c r="R1476" s="161"/>
      <c r="S1476" s="161"/>
      <c r="T1476" s="161"/>
      <c r="U1476" s="161"/>
      <c r="V1476" s="161"/>
      <c r="W1476" s="161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 t="s">
        <v>374</v>
      </c>
      <c r="AH1476" s="151">
        <v>0</v>
      </c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1" x14ac:dyDescent="0.2">
      <c r="A1477" s="170">
        <v>392</v>
      </c>
      <c r="B1477" s="171" t="s">
        <v>2248</v>
      </c>
      <c r="C1477" s="180" t="s">
        <v>2249</v>
      </c>
      <c r="D1477" s="172" t="s">
        <v>363</v>
      </c>
      <c r="E1477" s="173">
        <v>1504.52459</v>
      </c>
      <c r="F1477" s="174"/>
      <c r="G1477" s="175">
        <f>ROUND(E1477*F1477,2)</f>
        <v>0</v>
      </c>
      <c r="H1477" s="174"/>
      <c r="I1477" s="175">
        <f>ROUND(E1477*H1477,2)</f>
        <v>0</v>
      </c>
      <c r="J1477" s="174"/>
      <c r="K1477" s="175">
        <f>ROUND(E1477*J1477,2)</f>
        <v>0</v>
      </c>
      <c r="L1477" s="175">
        <v>21</v>
      </c>
      <c r="M1477" s="175">
        <f>G1477*(1+L1477/100)</f>
        <v>0</v>
      </c>
      <c r="N1477" s="175">
        <v>0</v>
      </c>
      <c r="O1477" s="175">
        <f>ROUND(E1477*N1477,2)</f>
        <v>0</v>
      </c>
      <c r="P1477" s="175">
        <v>0</v>
      </c>
      <c r="Q1477" s="175">
        <f>ROUND(E1477*P1477,2)</f>
        <v>0</v>
      </c>
      <c r="R1477" s="175"/>
      <c r="S1477" s="175" t="s">
        <v>310</v>
      </c>
      <c r="T1477" s="176" t="s">
        <v>280</v>
      </c>
      <c r="U1477" s="161">
        <v>0</v>
      </c>
      <c r="V1477" s="161">
        <f>ROUND(E1477*U1477,2)</f>
        <v>0</v>
      </c>
      <c r="W1477" s="161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 t="s">
        <v>364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1" x14ac:dyDescent="0.2">
      <c r="A1478" s="158"/>
      <c r="B1478" s="159"/>
      <c r="C1478" s="193" t="s">
        <v>2232</v>
      </c>
      <c r="D1478" s="184"/>
      <c r="E1478" s="185">
        <v>40.8675</v>
      </c>
      <c r="F1478" s="161"/>
      <c r="G1478" s="161"/>
      <c r="H1478" s="161"/>
      <c r="I1478" s="161"/>
      <c r="J1478" s="161"/>
      <c r="K1478" s="161"/>
      <c r="L1478" s="161"/>
      <c r="M1478" s="161"/>
      <c r="N1478" s="161"/>
      <c r="O1478" s="161"/>
      <c r="P1478" s="161"/>
      <c r="Q1478" s="161"/>
      <c r="R1478" s="161"/>
      <c r="S1478" s="161"/>
      <c r="T1478" s="161"/>
      <c r="U1478" s="161"/>
      <c r="V1478" s="161"/>
      <c r="W1478" s="161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 t="s">
        <v>374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ht="22.5" outlineLevel="1" x14ac:dyDescent="0.2">
      <c r="A1479" s="158"/>
      <c r="B1479" s="159"/>
      <c r="C1479" s="193" t="s">
        <v>2233</v>
      </c>
      <c r="D1479" s="184"/>
      <c r="E1479" s="185">
        <v>958.48</v>
      </c>
      <c r="F1479" s="161"/>
      <c r="G1479" s="161"/>
      <c r="H1479" s="161"/>
      <c r="I1479" s="161"/>
      <c r="J1479" s="161"/>
      <c r="K1479" s="161"/>
      <c r="L1479" s="161"/>
      <c r="M1479" s="161"/>
      <c r="N1479" s="161"/>
      <c r="O1479" s="161"/>
      <c r="P1479" s="161"/>
      <c r="Q1479" s="161"/>
      <c r="R1479" s="161"/>
      <c r="S1479" s="161"/>
      <c r="T1479" s="161"/>
      <c r="U1479" s="161"/>
      <c r="V1479" s="161"/>
      <c r="W1479" s="161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 t="s">
        <v>374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58"/>
      <c r="B1480" s="159"/>
      <c r="C1480" s="193" t="s">
        <v>2242</v>
      </c>
      <c r="D1480" s="184"/>
      <c r="E1480" s="185">
        <v>190</v>
      </c>
      <c r="F1480" s="161"/>
      <c r="G1480" s="161"/>
      <c r="H1480" s="161"/>
      <c r="I1480" s="161"/>
      <c r="J1480" s="161"/>
      <c r="K1480" s="161"/>
      <c r="L1480" s="161"/>
      <c r="M1480" s="161"/>
      <c r="N1480" s="161"/>
      <c r="O1480" s="161"/>
      <c r="P1480" s="161"/>
      <c r="Q1480" s="161"/>
      <c r="R1480" s="161"/>
      <c r="S1480" s="161"/>
      <c r="T1480" s="161"/>
      <c r="U1480" s="161"/>
      <c r="V1480" s="161"/>
      <c r="W1480" s="161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 t="s">
        <v>374</v>
      </c>
      <c r="AH1480" s="151">
        <v>0</v>
      </c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1" x14ac:dyDescent="0.2">
      <c r="A1481" s="158"/>
      <c r="B1481" s="159"/>
      <c r="C1481" s="193" t="s">
        <v>2250</v>
      </c>
      <c r="D1481" s="184"/>
      <c r="E1481" s="185">
        <v>118.93474999999999</v>
      </c>
      <c r="F1481" s="161"/>
      <c r="G1481" s="161"/>
      <c r="H1481" s="161"/>
      <c r="I1481" s="161"/>
      <c r="J1481" s="161"/>
      <c r="K1481" s="161"/>
      <c r="L1481" s="161"/>
      <c r="M1481" s="161"/>
      <c r="N1481" s="161"/>
      <c r="O1481" s="161"/>
      <c r="P1481" s="161"/>
      <c r="Q1481" s="161"/>
      <c r="R1481" s="161"/>
      <c r="S1481" s="161"/>
      <c r="T1481" s="161"/>
      <c r="U1481" s="161"/>
      <c r="V1481" s="161"/>
      <c r="W1481" s="161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 t="s">
        <v>374</v>
      </c>
      <c r="AH1481" s="151">
        <v>0</v>
      </c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outlineLevel="1" x14ac:dyDescent="0.2">
      <c r="A1482" s="158"/>
      <c r="B1482" s="159"/>
      <c r="C1482" s="198" t="s">
        <v>609</v>
      </c>
      <c r="D1482" s="195"/>
      <c r="E1482" s="196">
        <v>1308.28225</v>
      </c>
      <c r="F1482" s="161"/>
      <c r="G1482" s="161"/>
      <c r="H1482" s="161"/>
      <c r="I1482" s="161"/>
      <c r="J1482" s="161"/>
      <c r="K1482" s="161"/>
      <c r="L1482" s="161"/>
      <c r="M1482" s="161"/>
      <c r="N1482" s="161"/>
      <c r="O1482" s="161"/>
      <c r="P1482" s="161"/>
      <c r="Q1482" s="161"/>
      <c r="R1482" s="161"/>
      <c r="S1482" s="161"/>
      <c r="T1482" s="161"/>
      <c r="U1482" s="161"/>
      <c r="V1482" s="161"/>
      <c r="W1482" s="161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 t="s">
        <v>374</v>
      </c>
      <c r="AH1482" s="151">
        <v>1</v>
      </c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51"/>
      <c r="BB1482" s="151"/>
      <c r="BC1482" s="151"/>
      <c r="BD1482" s="151"/>
      <c r="BE1482" s="151"/>
      <c r="BF1482" s="151"/>
      <c r="BG1482" s="151"/>
      <c r="BH1482" s="151"/>
    </row>
    <row r="1483" spans="1:60" outlineLevel="1" x14ac:dyDescent="0.2">
      <c r="A1483" s="158"/>
      <c r="B1483" s="159"/>
      <c r="C1483" s="193" t="s">
        <v>2251</v>
      </c>
      <c r="D1483" s="184"/>
      <c r="E1483" s="185">
        <v>196.24234000000001</v>
      </c>
      <c r="F1483" s="161"/>
      <c r="G1483" s="161"/>
      <c r="H1483" s="161"/>
      <c r="I1483" s="161"/>
      <c r="J1483" s="161"/>
      <c r="K1483" s="161"/>
      <c r="L1483" s="161"/>
      <c r="M1483" s="161"/>
      <c r="N1483" s="161"/>
      <c r="O1483" s="161"/>
      <c r="P1483" s="161"/>
      <c r="Q1483" s="161"/>
      <c r="R1483" s="161"/>
      <c r="S1483" s="161"/>
      <c r="T1483" s="161"/>
      <c r="U1483" s="161"/>
      <c r="V1483" s="161"/>
      <c r="W1483" s="161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 t="s">
        <v>374</v>
      </c>
      <c r="AH1483" s="151">
        <v>0</v>
      </c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51"/>
      <c r="BB1483" s="151"/>
      <c r="BC1483" s="151"/>
      <c r="BD1483" s="151"/>
      <c r="BE1483" s="151"/>
      <c r="BF1483" s="151"/>
      <c r="BG1483" s="151"/>
      <c r="BH1483" s="151"/>
    </row>
    <row r="1484" spans="1:60" outlineLevel="1" x14ac:dyDescent="0.2">
      <c r="A1484" s="170">
        <v>393</v>
      </c>
      <c r="B1484" s="171" t="s">
        <v>2252</v>
      </c>
      <c r="C1484" s="180" t="s">
        <v>2253</v>
      </c>
      <c r="D1484" s="172" t="s">
        <v>363</v>
      </c>
      <c r="E1484" s="173">
        <v>1439.1104800000001</v>
      </c>
      <c r="F1484" s="174"/>
      <c r="G1484" s="175">
        <f>ROUND(E1484*F1484,2)</f>
        <v>0</v>
      </c>
      <c r="H1484" s="174"/>
      <c r="I1484" s="175">
        <f>ROUND(E1484*H1484,2)</f>
        <v>0</v>
      </c>
      <c r="J1484" s="174"/>
      <c r="K1484" s="175">
        <f>ROUND(E1484*J1484,2)</f>
        <v>0</v>
      </c>
      <c r="L1484" s="175">
        <v>21</v>
      </c>
      <c r="M1484" s="175">
        <f>G1484*(1+L1484/100)</f>
        <v>0</v>
      </c>
      <c r="N1484" s="175">
        <v>0</v>
      </c>
      <c r="O1484" s="175">
        <f>ROUND(E1484*N1484,2)</f>
        <v>0</v>
      </c>
      <c r="P1484" s="175">
        <v>0</v>
      </c>
      <c r="Q1484" s="175">
        <f>ROUND(E1484*P1484,2)</f>
        <v>0</v>
      </c>
      <c r="R1484" s="175"/>
      <c r="S1484" s="175" t="s">
        <v>310</v>
      </c>
      <c r="T1484" s="176" t="s">
        <v>280</v>
      </c>
      <c r="U1484" s="161">
        <v>0</v>
      </c>
      <c r="V1484" s="161">
        <f>ROUND(E1484*U1484,2)</f>
        <v>0</v>
      </c>
      <c r="W1484" s="161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 t="s">
        <v>364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1" x14ac:dyDescent="0.2">
      <c r="A1485" s="158"/>
      <c r="B1485" s="159"/>
      <c r="C1485" s="193" t="s">
        <v>2232</v>
      </c>
      <c r="D1485" s="184"/>
      <c r="E1485" s="185">
        <v>40.8675</v>
      </c>
      <c r="F1485" s="161"/>
      <c r="G1485" s="161"/>
      <c r="H1485" s="161"/>
      <c r="I1485" s="161"/>
      <c r="J1485" s="161"/>
      <c r="K1485" s="161"/>
      <c r="L1485" s="161"/>
      <c r="M1485" s="161"/>
      <c r="N1485" s="161"/>
      <c r="O1485" s="161"/>
      <c r="P1485" s="161"/>
      <c r="Q1485" s="161"/>
      <c r="R1485" s="161"/>
      <c r="S1485" s="161"/>
      <c r="T1485" s="161"/>
      <c r="U1485" s="161"/>
      <c r="V1485" s="161"/>
      <c r="W1485" s="161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 t="s">
        <v>374</v>
      </c>
      <c r="AH1485" s="151">
        <v>0</v>
      </c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ht="22.5" outlineLevel="1" x14ac:dyDescent="0.2">
      <c r="A1486" s="158"/>
      <c r="B1486" s="159"/>
      <c r="C1486" s="193" t="s">
        <v>2233</v>
      </c>
      <c r="D1486" s="184"/>
      <c r="E1486" s="185">
        <v>958.48</v>
      </c>
      <c r="F1486" s="161"/>
      <c r="G1486" s="161"/>
      <c r="H1486" s="161"/>
      <c r="I1486" s="161"/>
      <c r="J1486" s="161"/>
      <c r="K1486" s="161"/>
      <c r="L1486" s="161"/>
      <c r="M1486" s="161"/>
      <c r="N1486" s="161"/>
      <c r="O1486" s="161"/>
      <c r="P1486" s="161"/>
      <c r="Q1486" s="161"/>
      <c r="R1486" s="161"/>
      <c r="S1486" s="161"/>
      <c r="T1486" s="161"/>
      <c r="U1486" s="161"/>
      <c r="V1486" s="161"/>
      <c r="W1486" s="161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 t="s">
        <v>374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1" x14ac:dyDescent="0.2">
      <c r="A1487" s="158"/>
      <c r="B1487" s="159"/>
      <c r="C1487" s="193" t="s">
        <v>2242</v>
      </c>
      <c r="D1487" s="184"/>
      <c r="E1487" s="185">
        <v>190</v>
      </c>
      <c r="F1487" s="161"/>
      <c r="G1487" s="161"/>
      <c r="H1487" s="161"/>
      <c r="I1487" s="161"/>
      <c r="J1487" s="161"/>
      <c r="K1487" s="161"/>
      <c r="L1487" s="161"/>
      <c r="M1487" s="161"/>
      <c r="N1487" s="161"/>
      <c r="O1487" s="161"/>
      <c r="P1487" s="161"/>
      <c r="Q1487" s="161"/>
      <c r="R1487" s="161"/>
      <c r="S1487" s="161"/>
      <c r="T1487" s="161"/>
      <c r="U1487" s="161"/>
      <c r="V1487" s="161"/>
      <c r="W1487" s="161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 t="s">
        <v>374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58"/>
      <c r="B1488" s="159"/>
      <c r="C1488" s="193" t="s">
        <v>2250</v>
      </c>
      <c r="D1488" s="184"/>
      <c r="E1488" s="185">
        <v>118.93474999999999</v>
      </c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1"/>
      <c r="V1488" s="161"/>
      <c r="W1488" s="161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 t="s">
        <v>374</v>
      </c>
      <c r="AH1488" s="151">
        <v>0</v>
      </c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1" x14ac:dyDescent="0.2">
      <c r="A1489" s="158"/>
      <c r="B1489" s="159"/>
      <c r="C1489" s="198" t="s">
        <v>609</v>
      </c>
      <c r="D1489" s="195"/>
      <c r="E1489" s="196">
        <v>1308.28225</v>
      </c>
      <c r="F1489" s="161"/>
      <c r="G1489" s="161"/>
      <c r="H1489" s="161"/>
      <c r="I1489" s="161"/>
      <c r="J1489" s="161"/>
      <c r="K1489" s="161"/>
      <c r="L1489" s="161"/>
      <c r="M1489" s="161"/>
      <c r="N1489" s="161"/>
      <c r="O1489" s="161"/>
      <c r="P1489" s="161"/>
      <c r="Q1489" s="161"/>
      <c r="R1489" s="161"/>
      <c r="S1489" s="161"/>
      <c r="T1489" s="161"/>
      <c r="U1489" s="161"/>
      <c r="V1489" s="161"/>
      <c r="W1489" s="161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 t="s">
        <v>374</v>
      </c>
      <c r="AH1489" s="151">
        <v>1</v>
      </c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outlineLevel="1" x14ac:dyDescent="0.2">
      <c r="A1490" s="158"/>
      <c r="B1490" s="159"/>
      <c r="C1490" s="193" t="s">
        <v>2254</v>
      </c>
      <c r="D1490" s="184"/>
      <c r="E1490" s="185">
        <v>130.82822999999999</v>
      </c>
      <c r="F1490" s="161"/>
      <c r="G1490" s="161"/>
      <c r="H1490" s="161"/>
      <c r="I1490" s="161"/>
      <c r="J1490" s="161"/>
      <c r="K1490" s="161"/>
      <c r="L1490" s="161"/>
      <c r="M1490" s="161"/>
      <c r="N1490" s="161"/>
      <c r="O1490" s="161"/>
      <c r="P1490" s="161"/>
      <c r="Q1490" s="161"/>
      <c r="R1490" s="161"/>
      <c r="S1490" s="161"/>
      <c r="T1490" s="161"/>
      <c r="U1490" s="161"/>
      <c r="V1490" s="161"/>
      <c r="W1490" s="161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 t="s">
        <v>374</v>
      </c>
      <c r="AH1490" s="151">
        <v>0</v>
      </c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51"/>
      <c r="BB1490" s="151"/>
      <c r="BC1490" s="151"/>
      <c r="BD1490" s="151"/>
      <c r="BE1490" s="151"/>
      <c r="BF1490" s="151"/>
      <c r="BG1490" s="151"/>
      <c r="BH1490" s="151"/>
    </row>
    <row r="1491" spans="1:60" outlineLevel="1" x14ac:dyDescent="0.2">
      <c r="A1491" s="170">
        <v>394</v>
      </c>
      <c r="B1491" s="171" t="s">
        <v>2255</v>
      </c>
      <c r="C1491" s="180" t="s">
        <v>2256</v>
      </c>
      <c r="D1491" s="172" t="s">
        <v>363</v>
      </c>
      <c r="E1491" s="173">
        <v>997.18520000000001</v>
      </c>
      <c r="F1491" s="174"/>
      <c r="G1491" s="175">
        <f>ROUND(E1491*F1491,2)</f>
        <v>0</v>
      </c>
      <c r="H1491" s="174"/>
      <c r="I1491" s="175">
        <f>ROUND(E1491*H1491,2)</f>
        <v>0</v>
      </c>
      <c r="J1491" s="174"/>
      <c r="K1491" s="175">
        <f>ROUND(E1491*J1491,2)</f>
        <v>0</v>
      </c>
      <c r="L1491" s="175">
        <v>21</v>
      </c>
      <c r="M1491" s="175">
        <f>G1491*(1+L1491/100)</f>
        <v>0</v>
      </c>
      <c r="N1491" s="175">
        <v>0</v>
      </c>
      <c r="O1491" s="175">
        <f>ROUND(E1491*N1491,2)</f>
        <v>0</v>
      </c>
      <c r="P1491" s="175">
        <v>0</v>
      </c>
      <c r="Q1491" s="175">
        <f>ROUND(E1491*P1491,2)</f>
        <v>0</v>
      </c>
      <c r="R1491" s="175"/>
      <c r="S1491" s="175" t="s">
        <v>310</v>
      </c>
      <c r="T1491" s="176" t="s">
        <v>280</v>
      </c>
      <c r="U1491" s="161">
        <v>0</v>
      </c>
      <c r="V1491" s="161">
        <f>ROUND(E1491*U1491,2)</f>
        <v>0</v>
      </c>
      <c r="W1491" s="161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 t="s">
        <v>364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51"/>
      <c r="BB1491" s="151"/>
      <c r="BC1491" s="151"/>
      <c r="BD1491" s="151"/>
      <c r="BE1491" s="151"/>
      <c r="BF1491" s="151"/>
      <c r="BG1491" s="151"/>
      <c r="BH1491" s="151"/>
    </row>
    <row r="1492" spans="1:60" outlineLevel="1" x14ac:dyDescent="0.2">
      <c r="A1492" s="158"/>
      <c r="B1492" s="159"/>
      <c r="C1492" s="193" t="s">
        <v>2231</v>
      </c>
      <c r="D1492" s="184"/>
      <c r="E1492" s="185">
        <v>598.005</v>
      </c>
      <c r="F1492" s="161"/>
      <c r="G1492" s="161"/>
      <c r="H1492" s="161"/>
      <c r="I1492" s="161"/>
      <c r="J1492" s="161"/>
      <c r="K1492" s="161"/>
      <c r="L1492" s="161"/>
      <c r="M1492" s="161"/>
      <c r="N1492" s="161"/>
      <c r="O1492" s="161"/>
      <c r="P1492" s="161"/>
      <c r="Q1492" s="161"/>
      <c r="R1492" s="161"/>
      <c r="S1492" s="161"/>
      <c r="T1492" s="161"/>
      <c r="U1492" s="161"/>
      <c r="V1492" s="161"/>
      <c r="W1492" s="161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 t="s">
        <v>374</v>
      </c>
      <c r="AH1492" s="151">
        <v>0</v>
      </c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1" x14ac:dyDescent="0.2">
      <c r="A1493" s="158"/>
      <c r="B1493" s="159"/>
      <c r="C1493" s="193" t="s">
        <v>2234</v>
      </c>
      <c r="D1493" s="184"/>
      <c r="E1493" s="185">
        <v>145.965</v>
      </c>
      <c r="F1493" s="161"/>
      <c r="G1493" s="161"/>
      <c r="H1493" s="161"/>
      <c r="I1493" s="161"/>
      <c r="J1493" s="161"/>
      <c r="K1493" s="161"/>
      <c r="L1493" s="161"/>
      <c r="M1493" s="161"/>
      <c r="N1493" s="161"/>
      <c r="O1493" s="161"/>
      <c r="P1493" s="161"/>
      <c r="Q1493" s="161"/>
      <c r="R1493" s="161"/>
      <c r="S1493" s="161"/>
      <c r="T1493" s="161"/>
      <c r="U1493" s="161"/>
      <c r="V1493" s="161"/>
      <c r="W1493" s="161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 t="s">
        <v>374</v>
      </c>
      <c r="AH1493" s="151">
        <v>0</v>
      </c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1" x14ac:dyDescent="0.2">
      <c r="A1494" s="158"/>
      <c r="B1494" s="159"/>
      <c r="C1494" s="193" t="s">
        <v>2235</v>
      </c>
      <c r="D1494" s="184"/>
      <c r="E1494" s="185">
        <v>80.150000000000006</v>
      </c>
      <c r="F1494" s="161"/>
      <c r="G1494" s="161"/>
      <c r="H1494" s="161"/>
      <c r="I1494" s="161"/>
      <c r="J1494" s="161"/>
      <c r="K1494" s="161"/>
      <c r="L1494" s="161"/>
      <c r="M1494" s="161"/>
      <c r="N1494" s="161"/>
      <c r="O1494" s="161"/>
      <c r="P1494" s="161"/>
      <c r="Q1494" s="161"/>
      <c r="R1494" s="161"/>
      <c r="S1494" s="161"/>
      <c r="T1494" s="161"/>
      <c r="U1494" s="161"/>
      <c r="V1494" s="161"/>
      <c r="W1494" s="161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 t="s">
        <v>374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1" x14ac:dyDescent="0.2">
      <c r="A1495" s="158"/>
      <c r="B1495" s="159"/>
      <c r="C1495" s="193" t="s">
        <v>2246</v>
      </c>
      <c r="D1495" s="184"/>
      <c r="E1495" s="185">
        <v>82.412000000000006</v>
      </c>
      <c r="F1495" s="161"/>
      <c r="G1495" s="161"/>
      <c r="H1495" s="161"/>
      <c r="I1495" s="161"/>
      <c r="J1495" s="161"/>
      <c r="K1495" s="161"/>
      <c r="L1495" s="161"/>
      <c r="M1495" s="161"/>
      <c r="N1495" s="161"/>
      <c r="O1495" s="161"/>
      <c r="P1495" s="161"/>
      <c r="Q1495" s="161"/>
      <c r="R1495" s="161"/>
      <c r="S1495" s="161"/>
      <c r="T1495" s="161"/>
      <c r="U1495" s="161"/>
      <c r="V1495" s="161"/>
      <c r="W1495" s="161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 t="s">
        <v>374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58"/>
      <c r="B1496" s="159"/>
      <c r="C1496" s="198" t="s">
        <v>609</v>
      </c>
      <c r="D1496" s="195"/>
      <c r="E1496" s="196">
        <v>906.53200000000004</v>
      </c>
      <c r="F1496" s="161"/>
      <c r="G1496" s="161"/>
      <c r="H1496" s="161"/>
      <c r="I1496" s="161"/>
      <c r="J1496" s="161"/>
      <c r="K1496" s="161"/>
      <c r="L1496" s="161"/>
      <c r="M1496" s="161"/>
      <c r="N1496" s="161"/>
      <c r="O1496" s="161"/>
      <c r="P1496" s="161"/>
      <c r="Q1496" s="161"/>
      <c r="R1496" s="161"/>
      <c r="S1496" s="161"/>
      <c r="T1496" s="161"/>
      <c r="U1496" s="161"/>
      <c r="V1496" s="161"/>
      <c r="W1496" s="161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 t="s">
        <v>374</v>
      </c>
      <c r="AH1496" s="151">
        <v>1</v>
      </c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1" x14ac:dyDescent="0.2">
      <c r="A1497" s="158"/>
      <c r="B1497" s="159"/>
      <c r="C1497" s="193" t="s">
        <v>2257</v>
      </c>
      <c r="D1497" s="184"/>
      <c r="E1497" s="185">
        <v>90.653199999999998</v>
      </c>
      <c r="F1497" s="161"/>
      <c r="G1497" s="161"/>
      <c r="H1497" s="161"/>
      <c r="I1497" s="161"/>
      <c r="J1497" s="161"/>
      <c r="K1497" s="161"/>
      <c r="L1497" s="161"/>
      <c r="M1497" s="161"/>
      <c r="N1497" s="161"/>
      <c r="O1497" s="161"/>
      <c r="P1497" s="161"/>
      <c r="Q1497" s="161"/>
      <c r="R1497" s="161"/>
      <c r="S1497" s="161"/>
      <c r="T1497" s="161"/>
      <c r="U1497" s="161"/>
      <c r="V1497" s="161"/>
      <c r="W1497" s="161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 t="s">
        <v>374</v>
      </c>
      <c r="AH1497" s="151">
        <v>0</v>
      </c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outlineLevel="1" x14ac:dyDescent="0.2">
      <c r="A1498" s="170">
        <v>395</v>
      </c>
      <c r="B1498" s="171" t="s">
        <v>2258</v>
      </c>
      <c r="C1498" s="180" t="s">
        <v>2259</v>
      </c>
      <c r="D1498" s="172" t="s">
        <v>363</v>
      </c>
      <c r="E1498" s="173">
        <v>1046.6348800000001</v>
      </c>
      <c r="F1498" s="174"/>
      <c r="G1498" s="175">
        <f>ROUND(E1498*F1498,2)</f>
        <v>0</v>
      </c>
      <c r="H1498" s="174"/>
      <c r="I1498" s="175">
        <f>ROUND(E1498*H1498,2)</f>
        <v>0</v>
      </c>
      <c r="J1498" s="174"/>
      <c r="K1498" s="175">
        <f>ROUND(E1498*J1498,2)</f>
        <v>0</v>
      </c>
      <c r="L1498" s="175">
        <v>21</v>
      </c>
      <c r="M1498" s="175">
        <f>G1498*(1+L1498/100)</f>
        <v>0</v>
      </c>
      <c r="N1498" s="175">
        <v>0</v>
      </c>
      <c r="O1498" s="175">
        <f>ROUND(E1498*N1498,2)</f>
        <v>0</v>
      </c>
      <c r="P1498" s="175">
        <v>0</v>
      </c>
      <c r="Q1498" s="175">
        <f>ROUND(E1498*P1498,2)</f>
        <v>0</v>
      </c>
      <c r="R1498" s="175"/>
      <c r="S1498" s="175" t="s">
        <v>310</v>
      </c>
      <c r="T1498" s="176" t="s">
        <v>280</v>
      </c>
      <c r="U1498" s="161">
        <v>0</v>
      </c>
      <c r="V1498" s="161">
        <f>ROUND(E1498*U1498,2)</f>
        <v>0</v>
      </c>
      <c r="W1498" s="161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 t="s">
        <v>364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51"/>
      <c r="BB1498" s="151"/>
      <c r="BC1498" s="151"/>
      <c r="BD1498" s="151"/>
      <c r="BE1498" s="151"/>
      <c r="BF1498" s="151"/>
      <c r="BG1498" s="151"/>
      <c r="BH1498" s="151"/>
    </row>
    <row r="1499" spans="1:60" outlineLevel="1" x14ac:dyDescent="0.2">
      <c r="A1499" s="158"/>
      <c r="B1499" s="159"/>
      <c r="C1499" s="193" t="s">
        <v>2231</v>
      </c>
      <c r="D1499" s="184"/>
      <c r="E1499" s="185">
        <v>598.005</v>
      </c>
      <c r="F1499" s="161"/>
      <c r="G1499" s="161"/>
      <c r="H1499" s="161"/>
      <c r="I1499" s="161"/>
      <c r="J1499" s="161"/>
      <c r="K1499" s="161"/>
      <c r="L1499" s="161"/>
      <c r="M1499" s="161"/>
      <c r="N1499" s="161"/>
      <c r="O1499" s="161"/>
      <c r="P1499" s="161"/>
      <c r="Q1499" s="161"/>
      <c r="R1499" s="161"/>
      <c r="S1499" s="161"/>
      <c r="T1499" s="161"/>
      <c r="U1499" s="161"/>
      <c r="V1499" s="161"/>
      <c r="W1499" s="161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 t="s">
        <v>374</v>
      </c>
      <c r="AH1499" s="151">
        <v>0</v>
      </c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51"/>
      <c r="BB1499" s="151"/>
      <c r="BC1499" s="151"/>
      <c r="BD1499" s="151"/>
      <c r="BE1499" s="151"/>
      <c r="BF1499" s="151"/>
      <c r="BG1499" s="151"/>
      <c r="BH1499" s="151"/>
    </row>
    <row r="1500" spans="1:60" outlineLevel="1" x14ac:dyDescent="0.2">
      <c r="A1500" s="158"/>
      <c r="B1500" s="159"/>
      <c r="C1500" s="193" t="s">
        <v>2232</v>
      </c>
      <c r="D1500" s="184"/>
      <c r="E1500" s="185">
        <v>40.8675</v>
      </c>
      <c r="F1500" s="161"/>
      <c r="G1500" s="161"/>
      <c r="H1500" s="161"/>
      <c r="I1500" s="161"/>
      <c r="J1500" s="161"/>
      <c r="K1500" s="161"/>
      <c r="L1500" s="161"/>
      <c r="M1500" s="161"/>
      <c r="N1500" s="161"/>
      <c r="O1500" s="161"/>
      <c r="P1500" s="161"/>
      <c r="Q1500" s="161"/>
      <c r="R1500" s="161"/>
      <c r="S1500" s="161"/>
      <c r="T1500" s="161"/>
      <c r="U1500" s="161"/>
      <c r="V1500" s="161"/>
      <c r="W1500" s="161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 t="s">
        <v>374</v>
      </c>
      <c r="AH1500" s="151">
        <v>0</v>
      </c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1" x14ac:dyDescent="0.2">
      <c r="A1501" s="158"/>
      <c r="B1501" s="159"/>
      <c r="C1501" s="193" t="s">
        <v>2234</v>
      </c>
      <c r="D1501" s="184"/>
      <c r="E1501" s="185">
        <v>145.965</v>
      </c>
      <c r="F1501" s="161"/>
      <c r="G1501" s="161"/>
      <c r="H1501" s="161"/>
      <c r="I1501" s="161"/>
      <c r="J1501" s="161"/>
      <c r="K1501" s="161"/>
      <c r="L1501" s="161"/>
      <c r="M1501" s="161"/>
      <c r="N1501" s="161"/>
      <c r="O1501" s="161"/>
      <c r="P1501" s="161"/>
      <c r="Q1501" s="161"/>
      <c r="R1501" s="161"/>
      <c r="S1501" s="161"/>
      <c r="T1501" s="161"/>
      <c r="U1501" s="161"/>
      <c r="V1501" s="161"/>
      <c r="W1501" s="161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 t="s">
        <v>374</v>
      </c>
      <c r="AH1501" s="151">
        <v>0</v>
      </c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1" x14ac:dyDescent="0.2">
      <c r="A1502" s="158"/>
      <c r="B1502" s="159"/>
      <c r="C1502" s="193" t="s">
        <v>2235</v>
      </c>
      <c r="D1502" s="184"/>
      <c r="E1502" s="185">
        <v>80.150000000000006</v>
      </c>
      <c r="F1502" s="161"/>
      <c r="G1502" s="161"/>
      <c r="H1502" s="161"/>
      <c r="I1502" s="161"/>
      <c r="J1502" s="161"/>
      <c r="K1502" s="161"/>
      <c r="L1502" s="161"/>
      <c r="M1502" s="161"/>
      <c r="N1502" s="161"/>
      <c r="O1502" s="161"/>
      <c r="P1502" s="161"/>
      <c r="Q1502" s="161"/>
      <c r="R1502" s="161"/>
      <c r="S1502" s="161"/>
      <c r="T1502" s="161"/>
      <c r="U1502" s="161"/>
      <c r="V1502" s="161"/>
      <c r="W1502" s="161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 t="s">
        <v>374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1" x14ac:dyDescent="0.2">
      <c r="A1503" s="158"/>
      <c r="B1503" s="159"/>
      <c r="C1503" s="193" t="s">
        <v>2260</v>
      </c>
      <c r="D1503" s="184"/>
      <c r="E1503" s="185">
        <v>86.498750000000001</v>
      </c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1"/>
      <c r="V1503" s="161"/>
      <c r="W1503" s="161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 t="s">
        <v>374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58"/>
      <c r="B1504" s="159"/>
      <c r="C1504" s="198" t="s">
        <v>609</v>
      </c>
      <c r="D1504" s="195"/>
      <c r="E1504" s="196">
        <v>951.48625000000004</v>
      </c>
      <c r="F1504" s="161"/>
      <c r="G1504" s="161"/>
      <c r="H1504" s="161"/>
      <c r="I1504" s="161"/>
      <c r="J1504" s="161"/>
      <c r="K1504" s="161"/>
      <c r="L1504" s="161"/>
      <c r="M1504" s="161"/>
      <c r="N1504" s="161"/>
      <c r="O1504" s="161"/>
      <c r="P1504" s="161"/>
      <c r="Q1504" s="161"/>
      <c r="R1504" s="161"/>
      <c r="S1504" s="161"/>
      <c r="T1504" s="161"/>
      <c r="U1504" s="161"/>
      <c r="V1504" s="161"/>
      <c r="W1504" s="161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 t="s">
        <v>374</v>
      </c>
      <c r="AH1504" s="151">
        <v>1</v>
      </c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1" x14ac:dyDescent="0.2">
      <c r="A1505" s="158"/>
      <c r="B1505" s="159"/>
      <c r="C1505" s="193" t="s">
        <v>2261</v>
      </c>
      <c r="D1505" s="184"/>
      <c r="E1505" s="185">
        <v>95.148629999999997</v>
      </c>
      <c r="F1505" s="161"/>
      <c r="G1505" s="161"/>
      <c r="H1505" s="161"/>
      <c r="I1505" s="161"/>
      <c r="J1505" s="161"/>
      <c r="K1505" s="161"/>
      <c r="L1505" s="161"/>
      <c r="M1505" s="161"/>
      <c r="N1505" s="161"/>
      <c r="O1505" s="161"/>
      <c r="P1505" s="161"/>
      <c r="Q1505" s="161"/>
      <c r="R1505" s="161"/>
      <c r="S1505" s="161"/>
      <c r="T1505" s="161"/>
      <c r="U1505" s="161"/>
      <c r="V1505" s="161"/>
      <c r="W1505" s="161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 t="s">
        <v>374</v>
      </c>
      <c r="AH1505" s="151">
        <v>0</v>
      </c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outlineLevel="1" x14ac:dyDescent="0.2">
      <c r="A1506" s="170">
        <v>396</v>
      </c>
      <c r="B1506" s="171" t="s">
        <v>2262</v>
      </c>
      <c r="C1506" s="180" t="s">
        <v>2263</v>
      </c>
      <c r="D1506" s="172" t="s">
        <v>363</v>
      </c>
      <c r="E1506" s="173">
        <v>205.2</v>
      </c>
      <c r="F1506" s="174"/>
      <c r="G1506" s="175">
        <f>ROUND(E1506*F1506,2)</f>
        <v>0</v>
      </c>
      <c r="H1506" s="174"/>
      <c r="I1506" s="175">
        <f>ROUND(E1506*H1506,2)</f>
        <v>0</v>
      </c>
      <c r="J1506" s="174"/>
      <c r="K1506" s="175">
        <f>ROUND(E1506*J1506,2)</f>
        <v>0</v>
      </c>
      <c r="L1506" s="175">
        <v>21</v>
      </c>
      <c r="M1506" s="175">
        <f>G1506*(1+L1506/100)</f>
        <v>0</v>
      </c>
      <c r="N1506" s="175">
        <v>0</v>
      </c>
      <c r="O1506" s="175">
        <f>ROUND(E1506*N1506,2)</f>
        <v>0</v>
      </c>
      <c r="P1506" s="175">
        <v>0</v>
      </c>
      <c r="Q1506" s="175">
        <f>ROUND(E1506*P1506,2)</f>
        <v>0</v>
      </c>
      <c r="R1506" s="175"/>
      <c r="S1506" s="175" t="s">
        <v>310</v>
      </c>
      <c r="T1506" s="176" t="s">
        <v>280</v>
      </c>
      <c r="U1506" s="161">
        <v>0</v>
      </c>
      <c r="V1506" s="161">
        <f>ROUND(E1506*U1506,2)</f>
        <v>0</v>
      </c>
      <c r="W1506" s="161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 t="s">
        <v>364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51"/>
      <c r="BB1506" s="151"/>
      <c r="BC1506" s="151"/>
      <c r="BD1506" s="151"/>
      <c r="BE1506" s="151"/>
      <c r="BF1506" s="151"/>
      <c r="BG1506" s="151"/>
      <c r="BH1506" s="151"/>
    </row>
    <row r="1507" spans="1:60" outlineLevel="1" x14ac:dyDescent="0.2">
      <c r="A1507" s="158"/>
      <c r="B1507" s="159"/>
      <c r="C1507" s="193" t="s">
        <v>2264</v>
      </c>
      <c r="D1507" s="184"/>
      <c r="E1507" s="185">
        <v>205.2</v>
      </c>
      <c r="F1507" s="161"/>
      <c r="G1507" s="161"/>
      <c r="H1507" s="161"/>
      <c r="I1507" s="161"/>
      <c r="J1507" s="161"/>
      <c r="K1507" s="161"/>
      <c r="L1507" s="161"/>
      <c r="M1507" s="161"/>
      <c r="N1507" s="161"/>
      <c r="O1507" s="161"/>
      <c r="P1507" s="161"/>
      <c r="Q1507" s="161"/>
      <c r="R1507" s="161"/>
      <c r="S1507" s="161"/>
      <c r="T1507" s="161"/>
      <c r="U1507" s="161"/>
      <c r="V1507" s="161"/>
      <c r="W1507" s="161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 t="s">
        <v>374</v>
      </c>
      <c r="AH1507" s="151">
        <v>0</v>
      </c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51"/>
      <c r="BB1507" s="151"/>
      <c r="BC1507" s="151"/>
      <c r="BD1507" s="151"/>
      <c r="BE1507" s="151"/>
      <c r="BF1507" s="151"/>
      <c r="BG1507" s="151"/>
      <c r="BH1507" s="151"/>
    </row>
    <row r="1508" spans="1:60" ht="22.5" outlineLevel="1" x14ac:dyDescent="0.2">
      <c r="A1508" s="170">
        <v>397</v>
      </c>
      <c r="B1508" s="171" t="s">
        <v>2265</v>
      </c>
      <c r="C1508" s="180" t="s">
        <v>2266</v>
      </c>
      <c r="D1508" s="172" t="s">
        <v>363</v>
      </c>
      <c r="E1508" s="173">
        <v>536.25</v>
      </c>
      <c r="F1508" s="174"/>
      <c r="G1508" s="175">
        <f>ROUND(E1508*F1508,2)</f>
        <v>0</v>
      </c>
      <c r="H1508" s="174"/>
      <c r="I1508" s="175">
        <f>ROUND(E1508*H1508,2)</f>
        <v>0</v>
      </c>
      <c r="J1508" s="174"/>
      <c r="K1508" s="175">
        <f>ROUND(E1508*J1508,2)</f>
        <v>0</v>
      </c>
      <c r="L1508" s="175">
        <v>21</v>
      </c>
      <c r="M1508" s="175">
        <f>G1508*(1+L1508/100)</f>
        <v>0</v>
      </c>
      <c r="N1508" s="175">
        <v>0</v>
      </c>
      <c r="O1508" s="175">
        <f>ROUND(E1508*N1508,2)</f>
        <v>0</v>
      </c>
      <c r="P1508" s="175">
        <v>0</v>
      </c>
      <c r="Q1508" s="175">
        <f>ROUND(E1508*P1508,2)</f>
        <v>0</v>
      </c>
      <c r="R1508" s="175"/>
      <c r="S1508" s="175" t="s">
        <v>310</v>
      </c>
      <c r="T1508" s="176" t="s">
        <v>280</v>
      </c>
      <c r="U1508" s="161">
        <v>0</v>
      </c>
      <c r="V1508" s="161">
        <f>ROUND(E1508*U1508,2)</f>
        <v>0</v>
      </c>
      <c r="W1508" s="161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 t="s">
        <v>364</v>
      </c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1" x14ac:dyDescent="0.2">
      <c r="A1509" s="158"/>
      <c r="B1509" s="159"/>
      <c r="C1509" s="193" t="s">
        <v>2267</v>
      </c>
      <c r="D1509" s="184"/>
      <c r="E1509" s="185">
        <v>487.5</v>
      </c>
      <c r="F1509" s="161"/>
      <c r="G1509" s="161"/>
      <c r="H1509" s="161"/>
      <c r="I1509" s="161"/>
      <c r="J1509" s="161"/>
      <c r="K1509" s="161"/>
      <c r="L1509" s="161"/>
      <c r="M1509" s="161"/>
      <c r="N1509" s="161"/>
      <c r="O1509" s="161"/>
      <c r="P1509" s="161"/>
      <c r="Q1509" s="161"/>
      <c r="R1509" s="161"/>
      <c r="S1509" s="161"/>
      <c r="T1509" s="161"/>
      <c r="U1509" s="161"/>
      <c r="V1509" s="161"/>
      <c r="W1509" s="161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 t="s">
        <v>374</v>
      </c>
      <c r="AH1509" s="151">
        <v>0</v>
      </c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1" x14ac:dyDescent="0.2">
      <c r="A1510" s="158"/>
      <c r="B1510" s="159"/>
      <c r="C1510" s="193" t="s">
        <v>2268</v>
      </c>
      <c r="D1510" s="184"/>
      <c r="E1510" s="185">
        <v>48.75</v>
      </c>
      <c r="F1510" s="161"/>
      <c r="G1510" s="161"/>
      <c r="H1510" s="161"/>
      <c r="I1510" s="161"/>
      <c r="J1510" s="161"/>
      <c r="K1510" s="161"/>
      <c r="L1510" s="161"/>
      <c r="M1510" s="161"/>
      <c r="N1510" s="161"/>
      <c r="O1510" s="161"/>
      <c r="P1510" s="161"/>
      <c r="Q1510" s="161"/>
      <c r="R1510" s="161"/>
      <c r="S1510" s="161"/>
      <c r="T1510" s="161"/>
      <c r="U1510" s="161"/>
      <c r="V1510" s="161"/>
      <c r="W1510" s="161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 t="s">
        <v>374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1" x14ac:dyDescent="0.2">
      <c r="A1511" s="170">
        <v>398</v>
      </c>
      <c r="B1511" s="171" t="s">
        <v>2269</v>
      </c>
      <c r="C1511" s="180" t="s">
        <v>2270</v>
      </c>
      <c r="D1511" s="172" t="s">
        <v>363</v>
      </c>
      <c r="E1511" s="173">
        <v>583.27499999999998</v>
      </c>
      <c r="F1511" s="174"/>
      <c r="G1511" s="175">
        <f>ROUND(E1511*F1511,2)</f>
        <v>0</v>
      </c>
      <c r="H1511" s="174"/>
      <c r="I1511" s="175">
        <f>ROUND(E1511*H1511,2)</f>
        <v>0</v>
      </c>
      <c r="J1511" s="174"/>
      <c r="K1511" s="175">
        <f>ROUND(E1511*J1511,2)</f>
        <v>0</v>
      </c>
      <c r="L1511" s="175">
        <v>21</v>
      </c>
      <c r="M1511" s="175">
        <f>G1511*(1+L1511/100)</f>
        <v>0</v>
      </c>
      <c r="N1511" s="175">
        <v>0</v>
      </c>
      <c r="O1511" s="175">
        <f>ROUND(E1511*N1511,2)</f>
        <v>0</v>
      </c>
      <c r="P1511" s="175">
        <v>0</v>
      </c>
      <c r="Q1511" s="175">
        <f>ROUND(E1511*P1511,2)</f>
        <v>0</v>
      </c>
      <c r="R1511" s="175"/>
      <c r="S1511" s="175" t="s">
        <v>310</v>
      </c>
      <c r="T1511" s="176" t="s">
        <v>280</v>
      </c>
      <c r="U1511" s="161">
        <v>0</v>
      </c>
      <c r="V1511" s="161">
        <f>ROUND(E1511*U1511,2)</f>
        <v>0</v>
      </c>
      <c r="W1511" s="161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 t="s">
        <v>364</v>
      </c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 x14ac:dyDescent="0.2">
      <c r="A1512" s="158"/>
      <c r="B1512" s="159"/>
      <c r="C1512" s="193" t="s">
        <v>2271</v>
      </c>
      <c r="D1512" s="184"/>
      <c r="E1512" s="185">
        <v>583.27499999999998</v>
      </c>
      <c r="F1512" s="161"/>
      <c r="G1512" s="161"/>
      <c r="H1512" s="161"/>
      <c r="I1512" s="161"/>
      <c r="J1512" s="161"/>
      <c r="K1512" s="161"/>
      <c r="L1512" s="161"/>
      <c r="M1512" s="161"/>
      <c r="N1512" s="161"/>
      <c r="O1512" s="161"/>
      <c r="P1512" s="161"/>
      <c r="Q1512" s="161"/>
      <c r="R1512" s="161"/>
      <c r="S1512" s="161"/>
      <c r="T1512" s="161"/>
      <c r="U1512" s="161"/>
      <c r="V1512" s="161"/>
      <c r="W1512" s="161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 t="s">
        <v>374</v>
      </c>
      <c r="AH1512" s="151">
        <v>5</v>
      </c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1" x14ac:dyDescent="0.2">
      <c r="A1513" s="170">
        <v>399</v>
      </c>
      <c r="B1513" s="171" t="s">
        <v>2272</v>
      </c>
      <c r="C1513" s="180" t="s">
        <v>2273</v>
      </c>
      <c r="D1513" s="172" t="s">
        <v>363</v>
      </c>
      <c r="E1513" s="173">
        <v>167.47499999999999</v>
      </c>
      <c r="F1513" s="174"/>
      <c r="G1513" s="175">
        <f>ROUND(E1513*F1513,2)</f>
        <v>0</v>
      </c>
      <c r="H1513" s="174"/>
      <c r="I1513" s="175">
        <f>ROUND(E1513*H1513,2)</f>
        <v>0</v>
      </c>
      <c r="J1513" s="174"/>
      <c r="K1513" s="175">
        <f>ROUND(E1513*J1513,2)</f>
        <v>0</v>
      </c>
      <c r="L1513" s="175">
        <v>21</v>
      </c>
      <c r="M1513" s="175">
        <f>G1513*(1+L1513/100)</f>
        <v>0</v>
      </c>
      <c r="N1513" s="175">
        <v>0</v>
      </c>
      <c r="O1513" s="175">
        <f>ROUND(E1513*N1513,2)</f>
        <v>0</v>
      </c>
      <c r="P1513" s="175">
        <v>0</v>
      </c>
      <c r="Q1513" s="175">
        <f>ROUND(E1513*P1513,2)</f>
        <v>0</v>
      </c>
      <c r="R1513" s="175"/>
      <c r="S1513" s="175" t="s">
        <v>310</v>
      </c>
      <c r="T1513" s="176" t="s">
        <v>280</v>
      </c>
      <c r="U1513" s="161">
        <v>0</v>
      </c>
      <c r="V1513" s="161">
        <f>ROUND(E1513*U1513,2)</f>
        <v>0</v>
      </c>
      <c r="W1513" s="161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 t="s">
        <v>364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outlineLevel="1" x14ac:dyDescent="0.2">
      <c r="A1514" s="158"/>
      <c r="B1514" s="159"/>
      <c r="C1514" s="193" t="s">
        <v>2274</v>
      </c>
      <c r="D1514" s="184"/>
      <c r="E1514" s="185">
        <v>61.424999999999997</v>
      </c>
      <c r="F1514" s="161"/>
      <c r="G1514" s="161"/>
      <c r="H1514" s="161"/>
      <c r="I1514" s="161"/>
      <c r="J1514" s="161"/>
      <c r="K1514" s="161"/>
      <c r="L1514" s="161"/>
      <c r="M1514" s="161"/>
      <c r="N1514" s="161"/>
      <c r="O1514" s="161"/>
      <c r="P1514" s="161"/>
      <c r="Q1514" s="161"/>
      <c r="R1514" s="161"/>
      <c r="S1514" s="161"/>
      <c r="T1514" s="161"/>
      <c r="U1514" s="161"/>
      <c r="V1514" s="161"/>
      <c r="W1514" s="161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 t="s">
        <v>374</v>
      </c>
      <c r="AH1514" s="151">
        <v>0</v>
      </c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51"/>
      <c r="BB1514" s="151"/>
      <c r="BC1514" s="151"/>
      <c r="BD1514" s="151"/>
      <c r="BE1514" s="151"/>
      <c r="BF1514" s="151"/>
      <c r="BG1514" s="151"/>
      <c r="BH1514" s="151"/>
    </row>
    <row r="1515" spans="1:60" outlineLevel="1" x14ac:dyDescent="0.2">
      <c r="A1515" s="158"/>
      <c r="B1515" s="159"/>
      <c r="C1515" s="193" t="s">
        <v>2275</v>
      </c>
      <c r="D1515" s="184"/>
      <c r="E1515" s="185">
        <v>90.825000000000003</v>
      </c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1"/>
      <c r="V1515" s="161"/>
      <c r="W1515" s="161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 t="s">
        <v>374</v>
      </c>
      <c r="AH1515" s="151">
        <v>0</v>
      </c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51"/>
      <c r="BB1515" s="151"/>
      <c r="BC1515" s="151"/>
      <c r="BD1515" s="151"/>
      <c r="BE1515" s="151"/>
      <c r="BF1515" s="151"/>
      <c r="BG1515" s="151"/>
      <c r="BH1515" s="151"/>
    </row>
    <row r="1516" spans="1:60" outlineLevel="1" x14ac:dyDescent="0.2">
      <c r="A1516" s="158"/>
      <c r="B1516" s="159"/>
      <c r="C1516" s="193" t="s">
        <v>2276</v>
      </c>
      <c r="D1516" s="184"/>
      <c r="E1516" s="185">
        <v>15.225</v>
      </c>
      <c r="F1516" s="161"/>
      <c r="G1516" s="161"/>
      <c r="H1516" s="161"/>
      <c r="I1516" s="161"/>
      <c r="J1516" s="161"/>
      <c r="K1516" s="161"/>
      <c r="L1516" s="161"/>
      <c r="M1516" s="161"/>
      <c r="N1516" s="161"/>
      <c r="O1516" s="161"/>
      <c r="P1516" s="161"/>
      <c r="Q1516" s="161"/>
      <c r="R1516" s="161"/>
      <c r="S1516" s="161"/>
      <c r="T1516" s="161"/>
      <c r="U1516" s="161"/>
      <c r="V1516" s="161"/>
      <c r="W1516" s="161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 t="s">
        <v>374</v>
      </c>
      <c r="AH1516" s="151">
        <v>0</v>
      </c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ht="22.5" outlineLevel="1" x14ac:dyDescent="0.2">
      <c r="A1517" s="170">
        <v>400</v>
      </c>
      <c r="B1517" s="171" t="s">
        <v>2202</v>
      </c>
      <c r="C1517" s="180" t="s">
        <v>2203</v>
      </c>
      <c r="D1517" s="172" t="s">
        <v>1093</v>
      </c>
      <c r="E1517" s="173">
        <v>745.22</v>
      </c>
      <c r="F1517" s="174"/>
      <c r="G1517" s="175">
        <f>ROUND(E1517*F1517,2)</f>
        <v>0</v>
      </c>
      <c r="H1517" s="174"/>
      <c r="I1517" s="175">
        <f>ROUND(E1517*H1517,2)</f>
        <v>0</v>
      </c>
      <c r="J1517" s="174"/>
      <c r="K1517" s="175">
        <f>ROUND(E1517*J1517,2)</f>
        <v>0</v>
      </c>
      <c r="L1517" s="175">
        <v>21</v>
      </c>
      <c r="M1517" s="175">
        <f>G1517*(1+L1517/100)</f>
        <v>0</v>
      </c>
      <c r="N1517" s="175">
        <v>1E-3</v>
      </c>
      <c r="O1517" s="175">
        <f>ROUND(E1517*N1517,2)</f>
        <v>0.75</v>
      </c>
      <c r="P1517" s="175">
        <v>0</v>
      </c>
      <c r="Q1517" s="175">
        <f>ROUND(E1517*P1517,2)</f>
        <v>0</v>
      </c>
      <c r="R1517" s="175" t="s">
        <v>1305</v>
      </c>
      <c r="S1517" s="175" t="s">
        <v>279</v>
      </c>
      <c r="T1517" s="176" t="s">
        <v>279</v>
      </c>
      <c r="U1517" s="161">
        <v>0</v>
      </c>
      <c r="V1517" s="161">
        <f>ROUND(E1517*U1517,2)</f>
        <v>0</v>
      </c>
      <c r="W1517" s="161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 t="s">
        <v>1306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1" x14ac:dyDescent="0.2">
      <c r="A1518" s="158"/>
      <c r="B1518" s="159"/>
      <c r="C1518" s="193" t="s">
        <v>2277</v>
      </c>
      <c r="D1518" s="184"/>
      <c r="E1518" s="185">
        <v>745.22</v>
      </c>
      <c r="F1518" s="161"/>
      <c r="G1518" s="161"/>
      <c r="H1518" s="161"/>
      <c r="I1518" s="161"/>
      <c r="J1518" s="161"/>
      <c r="K1518" s="161"/>
      <c r="L1518" s="161"/>
      <c r="M1518" s="161"/>
      <c r="N1518" s="161"/>
      <c r="O1518" s="161"/>
      <c r="P1518" s="161"/>
      <c r="Q1518" s="161"/>
      <c r="R1518" s="161"/>
      <c r="S1518" s="161"/>
      <c r="T1518" s="161"/>
      <c r="U1518" s="161"/>
      <c r="V1518" s="161"/>
      <c r="W1518" s="161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 t="s">
        <v>374</v>
      </c>
      <c r="AH1518" s="151">
        <v>5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ht="22.5" outlineLevel="1" x14ac:dyDescent="0.2">
      <c r="A1519" s="170">
        <v>401</v>
      </c>
      <c r="B1519" s="171" t="s">
        <v>2208</v>
      </c>
      <c r="C1519" s="180" t="s">
        <v>2209</v>
      </c>
      <c r="D1519" s="172" t="s">
        <v>363</v>
      </c>
      <c r="E1519" s="173">
        <v>2142.5075000000002</v>
      </c>
      <c r="F1519" s="174"/>
      <c r="G1519" s="175">
        <f>ROUND(E1519*F1519,2)</f>
        <v>0</v>
      </c>
      <c r="H1519" s="174"/>
      <c r="I1519" s="175">
        <f>ROUND(E1519*H1519,2)</f>
        <v>0</v>
      </c>
      <c r="J1519" s="174"/>
      <c r="K1519" s="175">
        <f>ROUND(E1519*J1519,2)</f>
        <v>0</v>
      </c>
      <c r="L1519" s="175">
        <v>21</v>
      </c>
      <c r="M1519" s="175">
        <f>G1519*(1+L1519/100)</f>
        <v>0</v>
      </c>
      <c r="N1519" s="175">
        <v>4.5999999999999999E-3</v>
      </c>
      <c r="O1519" s="175">
        <f>ROUND(E1519*N1519,2)</f>
        <v>9.86</v>
      </c>
      <c r="P1519" s="175">
        <v>0</v>
      </c>
      <c r="Q1519" s="175">
        <f>ROUND(E1519*P1519,2)</f>
        <v>0</v>
      </c>
      <c r="R1519" s="175" t="s">
        <v>1305</v>
      </c>
      <c r="S1519" s="175" t="s">
        <v>279</v>
      </c>
      <c r="T1519" s="176" t="s">
        <v>279</v>
      </c>
      <c r="U1519" s="161">
        <v>0</v>
      </c>
      <c r="V1519" s="161">
        <f>ROUND(E1519*U1519,2)</f>
        <v>0</v>
      </c>
      <c r="W1519" s="161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 t="s">
        <v>1306</v>
      </c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58"/>
      <c r="B1520" s="159"/>
      <c r="C1520" s="193" t="s">
        <v>2278</v>
      </c>
      <c r="D1520" s="184"/>
      <c r="E1520" s="185">
        <v>2142.5075000000002</v>
      </c>
      <c r="F1520" s="161"/>
      <c r="G1520" s="161"/>
      <c r="H1520" s="161"/>
      <c r="I1520" s="161"/>
      <c r="J1520" s="161"/>
      <c r="K1520" s="161"/>
      <c r="L1520" s="161"/>
      <c r="M1520" s="161"/>
      <c r="N1520" s="161"/>
      <c r="O1520" s="161"/>
      <c r="P1520" s="161"/>
      <c r="Q1520" s="161"/>
      <c r="R1520" s="161"/>
      <c r="S1520" s="161"/>
      <c r="T1520" s="161"/>
      <c r="U1520" s="161"/>
      <c r="V1520" s="161"/>
      <c r="W1520" s="161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 t="s">
        <v>374</v>
      </c>
      <c r="AH1520" s="151">
        <v>5</v>
      </c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1" x14ac:dyDescent="0.2">
      <c r="A1521" s="158">
        <v>402</v>
      </c>
      <c r="B1521" s="159" t="s">
        <v>2279</v>
      </c>
      <c r="C1521" s="199" t="s">
        <v>2280</v>
      </c>
      <c r="D1521" s="160" t="s">
        <v>0</v>
      </c>
      <c r="E1521" s="197"/>
      <c r="F1521" s="162"/>
      <c r="G1521" s="161">
        <f>ROUND(E1521*F1521,2)</f>
        <v>0</v>
      </c>
      <c r="H1521" s="162"/>
      <c r="I1521" s="161">
        <f>ROUND(E1521*H1521,2)</f>
        <v>0</v>
      </c>
      <c r="J1521" s="162"/>
      <c r="K1521" s="161">
        <f>ROUND(E1521*J1521,2)</f>
        <v>0</v>
      </c>
      <c r="L1521" s="161">
        <v>21</v>
      </c>
      <c r="M1521" s="161">
        <f>G1521*(1+L1521/100)</f>
        <v>0</v>
      </c>
      <c r="N1521" s="161">
        <v>0</v>
      </c>
      <c r="O1521" s="161">
        <f>ROUND(E1521*N1521,2)</f>
        <v>0</v>
      </c>
      <c r="P1521" s="161">
        <v>0</v>
      </c>
      <c r="Q1521" s="161">
        <f>ROUND(E1521*P1521,2)</f>
        <v>0</v>
      </c>
      <c r="R1521" s="161" t="s">
        <v>2093</v>
      </c>
      <c r="S1521" s="161" t="s">
        <v>279</v>
      </c>
      <c r="T1521" s="161" t="s">
        <v>279</v>
      </c>
      <c r="U1521" s="161">
        <v>0</v>
      </c>
      <c r="V1521" s="161">
        <f>ROUND(E1521*U1521,2)</f>
        <v>0</v>
      </c>
      <c r="W1521" s="161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 t="s">
        <v>553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outlineLevel="1" x14ac:dyDescent="0.2">
      <c r="A1522" s="158"/>
      <c r="B1522" s="159"/>
      <c r="C1522" s="260" t="s">
        <v>2281</v>
      </c>
      <c r="D1522" s="261"/>
      <c r="E1522" s="261"/>
      <c r="F1522" s="261"/>
      <c r="G1522" s="261"/>
      <c r="H1522" s="161"/>
      <c r="I1522" s="161"/>
      <c r="J1522" s="161"/>
      <c r="K1522" s="161"/>
      <c r="L1522" s="161"/>
      <c r="M1522" s="161"/>
      <c r="N1522" s="161"/>
      <c r="O1522" s="161"/>
      <c r="P1522" s="161"/>
      <c r="Q1522" s="161"/>
      <c r="R1522" s="161"/>
      <c r="S1522" s="161"/>
      <c r="T1522" s="161"/>
      <c r="U1522" s="161"/>
      <c r="V1522" s="161"/>
      <c r="W1522" s="161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 t="s">
        <v>372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51"/>
      <c r="BB1522" s="151"/>
      <c r="BC1522" s="151"/>
      <c r="BD1522" s="151"/>
      <c r="BE1522" s="151"/>
      <c r="BF1522" s="151"/>
      <c r="BG1522" s="151"/>
      <c r="BH1522" s="151"/>
    </row>
    <row r="1523" spans="1:60" x14ac:dyDescent="0.2">
      <c r="A1523" s="164" t="s">
        <v>274</v>
      </c>
      <c r="B1523" s="165" t="s">
        <v>199</v>
      </c>
      <c r="C1523" s="179" t="s">
        <v>200</v>
      </c>
      <c r="D1523" s="166"/>
      <c r="E1523" s="167"/>
      <c r="F1523" s="168"/>
      <c r="G1523" s="168">
        <f>SUMIF(AG1524:AG1613,"&lt;&gt;NOR",G1524:G1613)</f>
        <v>0</v>
      </c>
      <c r="H1523" s="168"/>
      <c r="I1523" s="168">
        <f>SUM(I1524:I1613)</f>
        <v>0</v>
      </c>
      <c r="J1523" s="168"/>
      <c r="K1523" s="168">
        <f>SUM(K1524:K1613)</f>
        <v>0</v>
      </c>
      <c r="L1523" s="168"/>
      <c r="M1523" s="168">
        <f>SUM(M1524:M1613)</f>
        <v>0</v>
      </c>
      <c r="N1523" s="168"/>
      <c r="O1523" s="168">
        <f>SUM(O1524:O1613)</f>
        <v>0</v>
      </c>
      <c r="P1523" s="168"/>
      <c r="Q1523" s="168">
        <f>SUM(Q1524:Q1613)</f>
        <v>0</v>
      </c>
      <c r="R1523" s="168"/>
      <c r="S1523" s="168"/>
      <c r="T1523" s="169"/>
      <c r="U1523" s="163"/>
      <c r="V1523" s="163">
        <f>SUM(V1524:V1613)</f>
        <v>749.29</v>
      </c>
      <c r="W1523" s="163"/>
      <c r="AG1523" t="s">
        <v>275</v>
      </c>
    </row>
    <row r="1524" spans="1:60" outlineLevel="1" x14ac:dyDescent="0.2">
      <c r="A1524" s="170">
        <v>403</v>
      </c>
      <c r="B1524" s="171" t="s">
        <v>2282</v>
      </c>
      <c r="C1524" s="180" t="s">
        <v>2283</v>
      </c>
      <c r="D1524" s="172" t="s">
        <v>363</v>
      </c>
      <c r="E1524" s="173">
        <v>2568.4110000000001</v>
      </c>
      <c r="F1524" s="174"/>
      <c r="G1524" s="175">
        <f>ROUND(E1524*F1524,2)</f>
        <v>0</v>
      </c>
      <c r="H1524" s="174"/>
      <c r="I1524" s="175">
        <f>ROUND(E1524*H1524,2)</f>
        <v>0</v>
      </c>
      <c r="J1524" s="174"/>
      <c r="K1524" s="175">
        <f>ROUND(E1524*J1524,2)</f>
        <v>0</v>
      </c>
      <c r="L1524" s="175">
        <v>21</v>
      </c>
      <c r="M1524" s="175">
        <f>G1524*(1+L1524/100)</f>
        <v>0</v>
      </c>
      <c r="N1524" s="175">
        <v>0</v>
      </c>
      <c r="O1524" s="175">
        <f>ROUND(E1524*N1524,2)</f>
        <v>0</v>
      </c>
      <c r="P1524" s="175">
        <v>0</v>
      </c>
      <c r="Q1524" s="175">
        <f>ROUND(E1524*P1524,2)</f>
        <v>0</v>
      </c>
      <c r="R1524" s="175" t="s">
        <v>2284</v>
      </c>
      <c r="S1524" s="175" t="s">
        <v>279</v>
      </c>
      <c r="T1524" s="176" t="s">
        <v>279</v>
      </c>
      <c r="U1524" s="161">
        <v>0.08</v>
      </c>
      <c r="V1524" s="161">
        <f>ROUND(E1524*U1524,2)</f>
        <v>205.47</v>
      </c>
      <c r="W1524" s="161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 t="s">
        <v>364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ht="33.75" outlineLevel="1" x14ac:dyDescent="0.2">
      <c r="A1525" s="158"/>
      <c r="B1525" s="159"/>
      <c r="C1525" s="193" t="s">
        <v>2285</v>
      </c>
      <c r="D1525" s="184"/>
      <c r="E1525" s="185">
        <v>2315.145</v>
      </c>
      <c r="F1525" s="161"/>
      <c r="G1525" s="161"/>
      <c r="H1525" s="161"/>
      <c r="I1525" s="161"/>
      <c r="J1525" s="161"/>
      <c r="K1525" s="161"/>
      <c r="L1525" s="161"/>
      <c r="M1525" s="161"/>
      <c r="N1525" s="161"/>
      <c r="O1525" s="161"/>
      <c r="P1525" s="161"/>
      <c r="Q1525" s="161"/>
      <c r="R1525" s="161"/>
      <c r="S1525" s="161"/>
      <c r="T1525" s="161"/>
      <c r="U1525" s="161"/>
      <c r="V1525" s="161"/>
      <c r="W1525" s="161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 t="s">
        <v>374</v>
      </c>
      <c r="AH1525" s="151">
        <v>0</v>
      </c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1" x14ac:dyDescent="0.2">
      <c r="A1526" s="158"/>
      <c r="B1526" s="159"/>
      <c r="C1526" s="193" t="s">
        <v>1765</v>
      </c>
      <c r="D1526" s="184"/>
      <c r="E1526" s="185">
        <v>562.68299999999999</v>
      </c>
      <c r="F1526" s="161"/>
      <c r="G1526" s="161"/>
      <c r="H1526" s="161"/>
      <c r="I1526" s="161"/>
      <c r="J1526" s="161"/>
      <c r="K1526" s="161"/>
      <c r="L1526" s="161"/>
      <c r="M1526" s="161"/>
      <c r="N1526" s="161"/>
      <c r="O1526" s="161"/>
      <c r="P1526" s="161"/>
      <c r="Q1526" s="161"/>
      <c r="R1526" s="161"/>
      <c r="S1526" s="161"/>
      <c r="T1526" s="161"/>
      <c r="U1526" s="161"/>
      <c r="V1526" s="161"/>
      <c r="W1526" s="161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 t="s">
        <v>374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1" x14ac:dyDescent="0.2">
      <c r="A1527" s="158"/>
      <c r="B1527" s="159"/>
      <c r="C1527" s="193" t="s">
        <v>2286</v>
      </c>
      <c r="D1527" s="184"/>
      <c r="E1527" s="185">
        <v>307.58100000000002</v>
      </c>
      <c r="F1527" s="161"/>
      <c r="G1527" s="161"/>
      <c r="H1527" s="161"/>
      <c r="I1527" s="161"/>
      <c r="J1527" s="161"/>
      <c r="K1527" s="161"/>
      <c r="L1527" s="161"/>
      <c r="M1527" s="161"/>
      <c r="N1527" s="161"/>
      <c r="O1527" s="161"/>
      <c r="P1527" s="161"/>
      <c r="Q1527" s="161"/>
      <c r="R1527" s="161"/>
      <c r="S1527" s="161"/>
      <c r="T1527" s="161"/>
      <c r="U1527" s="161"/>
      <c r="V1527" s="161"/>
      <c r="W1527" s="161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 t="s">
        <v>374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58"/>
      <c r="B1528" s="159"/>
      <c r="C1528" s="193" t="s">
        <v>2287</v>
      </c>
      <c r="D1528" s="184"/>
      <c r="E1528" s="185">
        <v>-616.99800000000005</v>
      </c>
      <c r="F1528" s="161"/>
      <c r="G1528" s="161"/>
      <c r="H1528" s="161"/>
      <c r="I1528" s="161"/>
      <c r="J1528" s="161"/>
      <c r="K1528" s="161"/>
      <c r="L1528" s="161"/>
      <c r="M1528" s="161"/>
      <c r="N1528" s="161"/>
      <c r="O1528" s="161"/>
      <c r="P1528" s="161"/>
      <c r="Q1528" s="161"/>
      <c r="R1528" s="161"/>
      <c r="S1528" s="161"/>
      <c r="T1528" s="161"/>
      <c r="U1528" s="161"/>
      <c r="V1528" s="161"/>
      <c r="W1528" s="161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 t="s">
        <v>374</v>
      </c>
      <c r="AH1528" s="151">
        <v>0</v>
      </c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1" x14ac:dyDescent="0.2">
      <c r="A1529" s="170">
        <v>404</v>
      </c>
      <c r="B1529" s="171" t="s">
        <v>2288</v>
      </c>
      <c r="C1529" s="180" t="s">
        <v>2289</v>
      </c>
      <c r="D1529" s="172" t="s">
        <v>363</v>
      </c>
      <c r="E1529" s="173">
        <v>924.57899999999995</v>
      </c>
      <c r="F1529" s="174"/>
      <c r="G1529" s="175">
        <f>ROUND(E1529*F1529,2)</f>
        <v>0</v>
      </c>
      <c r="H1529" s="174"/>
      <c r="I1529" s="175">
        <f>ROUND(E1529*H1529,2)</f>
        <v>0</v>
      </c>
      <c r="J1529" s="174"/>
      <c r="K1529" s="175">
        <f>ROUND(E1529*J1529,2)</f>
        <v>0</v>
      </c>
      <c r="L1529" s="175">
        <v>21</v>
      </c>
      <c r="M1529" s="175">
        <f>G1529*(1+L1529/100)</f>
        <v>0</v>
      </c>
      <c r="N1529" s="175">
        <v>0</v>
      </c>
      <c r="O1529" s="175">
        <f>ROUND(E1529*N1529,2)</f>
        <v>0</v>
      </c>
      <c r="P1529" s="175">
        <v>0</v>
      </c>
      <c r="Q1529" s="175">
        <f>ROUND(E1529*P1529,2)</f>
        <v>0</v>
      </c>
      <c r="R1529" s="175" t="s">
        <v>2284</v>
      </c>
      <c r="S1529" s="175" t="s">
        <v>279</v>
      </c>
      <c r="T1529" s="176" t="s">
        <v>279</v>
      </c>
      <c r="U1529" s="161">
        <v>0.15</v>
      </c>
      <c r="V1529" s="161">
        <f>ROUND(E1529*U1529,2)</f>
        <v>138.69</v>
      </c>
      <c r="W1529" s="161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 t="s">
        <v>364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outlineLevel="1" x14ac:dyDescent="0.2">
      <c r="A1530" s="158"/>
      <c r="B1530" s="159"/>
      <c r="C1530" s="193" t="s">
        <v>2286</v>
      </c>
      <c r="D1530" s="184"/>
      <c r="E1530" s="185">
        <v>307.58100000000002</v>
      </c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1"/>
      <c r="V1530" s="161"/>
      <c r="W1530" s="161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 t="s">
        <v>374</v>
      </c>
      <c r="AH1530" s="151">
        <v>0</v>
      </c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51"/>
      <c r="BB1530" s="151"/>
      <c r="BC1530" s="151"/>
      <c r="BD1530" s="151"/>
      <c r="BE1530" s="151"/>
      <c r="BF1530" s="151"/>
      <c r="BG1530" s="151"/>
      <c r="BH1530" s="151"/>
    </row>
    <row r="1531" spans="1:60" outlineLevel="1" x14ac:dyDescent="0.2">
      <c r="A1531" s="158"/>
      <c r="B1531" s="159"/>
      <c r="C1531" s="193" t="s">
        <v>2290</v>
      </c>
      <c r="D1531" s="184"/>
      <c r="E1531" s="185">
        <v>616.99800000000005</v>
      </c>
      <c r="F1531" s="161"/>
      <c r="G1531" s="161"/>
      <c r="H1531" s="161"/>
      <c r="I1531" s="161"/>
      <c r="J1531" s="161"/>
      <c r="K1531" s="161"/>
      <c r="L1531" s="161"/>
      <c r="M1531" s="161"/>
      <c r="N1531" s="161"/>
      <c r="O1531" s="161"/>
      <c r="P1531" s="161"/>
      <c r="Q1531" s="161"/>
      <c r="R1531" s="161"/>
      <c r="S1531" s="161"/>
      <c r="T1531" s="161"/>
      <c r="U1531" s="161"/>
      <c r="V1531" s="161"/>
      <c r="W1531" s="161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 t="s">
        <v>374</v>
      </c>
      <c r="AH1531" s="151">
        <v>0</v>
      </c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51"/>
      <c r="BB1531" s="151"/>
      <c r="BC1531" s="151"/>
      <c r="BD1531" s="151"/>
      <c r="BE1531" s="151"/>
      <c r="BF1531" s="151"/>
      <c r="BG1531" s="151"/>
      <c r="BH1531" s="151"/>
    </row>
    <row r="1532" spans="1:60" ht="22.5" outlineLevel="1" x14ac:dyDescent="0.2">
      <c r="A1532" s="170">
        <v>405</v>
      </c>
      <c r="B1532" s="171" t="s">
        <v>2291</v>
      </c>
      <c r="C1532" s="180" t="s">
        <v>2292</v>
      </c>
      <c r="D1532" s="172" t="s">
        <v>363</v>
      </c>
      <c r="E1532" s="173">
        <v>1219.5119999999999</v>
      </c>
      <c r="F1532" s="174"/>
      <c r="G1532" s="175">
        <f>ROUND(E1532*F1532,2)</f>
        <v>0</v>
      </c>
      <c r="H1532" s="174"/>
      <c r="I1532" s="175">
        <f>ROUND(E1532*H1532,2)</f>
        <v>0</v>
      </c>
      <c r="J1532" s="174"/>
      <c r="K1532" s="175">
        <f>ROUND(E1532*J1532,2)</f>
        <v>0</v>
      </c>
      <c r="L1532" s="175">
        <v>21</v>
      </c>
      <c r="M1532" s="175">
        <f>G1532*(1+L1532/100)</f>
        <v>0</v>
      </c>
      <c r="N1532" s="175">
        <v>0</v>
      </c>
      <c r="O1532" s="175">
        <f>ROUND(E1532*N1532,2)</f>
        <v>0</v>
      </c>
      <c r="P1532" s="175">
        <v>0</v>
      </c>
      <c r="Q1532" s="175">
        <f>ROUND(E1532*P1532,2)</f>
        <v>0</v>
      </c>
      <c r="R1532" s="175" t="s">
        <v>2284</v>
      </c>
      <c r="S1532" s="175" t="s">
        <v>279</v>
      </c>
      <c r="T1532" s="176" t="s">
        <v>279</v>
      </c>
      <c r="U1532" s="161">
        <v>7.0000000000000007E-2</v>
      </c>
      <c r="V1532" s="161">
        <f>ROUND(E1532*U1532,2)</f>
        <v>85.37</v>
      </c>
      <c r="W1532" s="161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 t="s">
        <v>364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1" x14ac:dyDescent="0.2">
      <c r="A1533" s="158"/>
      <c r="B1533" s="159"/>
      <c r="C1533" s="193" t="s">
        <v>2293</v>
      </c>
      <c r="D1533" s="184"/>
      <c r="E1533" s="185">
        <v>656.82899999999995</v>
      </c>
      <c r="F1533" s="161"/>
      <c r="G1533" s="161"/>
      <c r="H1533" s="161"/>
      <c r="I1533" s="161"/>
      <c r="J1533" s="161"/>
      <c r="K1533" s="161"/>
      <c r="L1533" s="161"/>
      <c r="M1533" s="161"/>
      <c r="N1533" s="161"/>
      <c r="O1533" s="161"/>
      <c r="P1533" s="161"/>
      <c r="Q1533" s="161"/>
      <c r="R1533" s="161"/>
      <c r="S1533" s="161"/>
      <c r="T1533" s="161"/>
      <c r="U1533" s="161"/>
      <c r="V1533" s="161"/>
      <c r="W1533" s="161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 t="s">
        <v>374</v>
      </c>
      <c r="AH1533" s="151">
        <v>0</v>
      </c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1" x14ac:dyDescent="0.2">
      <c r="A1534" s="158"/>
      <c r="B1534" s="159"/>
      <c r="C1534" s="193" t="s">
        <v>1765</v>
      </c>
      <c r="D1534" s="184"/>
      <c r="E1534" s="185">
        <v>562.68299999999999</v>
      </c>
      <c r="F1534" s="161"/>
      <c r="G1534" s="161"/>
      <c r="H1534" s="161"/>
      <c r="I1534" s="161"/>
      <c r="J1534" s="161"/>
      <c r="K1534" s="161"/>
      <c r="L1534" s="161"/>
      <c r="M1534" s="161"/>
      <c r="N1534" s="161"/>
      <c r="O1534" s="161"/>
      <c r="P1534" s="161"/>
      <c r="Q1534" s="161"/>
      <c r="R1534" s="161"/>
      <c r="S1534" s="161"/>
      <c r="T1534" s="161"/>
      <c r="U1534" s="161"/>
      <c r="V1534" s="161"/>
      <c r="W1534" s="161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 t="s">
        <v>374</v>
      </c>
      <c r="AH1534" s="151">
        <v>0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1" x14ac:dyDescent="0.2">
      <c r="A1535" s="170">
        <v>406</v>
      </c>
      <c r="B1535" s="171" t="s">
        <v>2294</v>
      </c>
      <c r="C1535" s="180" t="s">
        <v>2295</v>
      </c>
      <c r="D1535" s="172" t="s">
        <v>363</v>
      </c>
      <c r="E1535" s="173">
        <v>506.59931999999998</v>
      </c>
      <c r="F1535" s="174"/>
      <c r="G1535" s="175">
        <f>ROUND(E1535*F1535,2)</f>
        <v>0</v>
      </c>
      <c r="H1535" s="174"/>
      <c r="I1535" s="175">
        <f>ROUND(E1535*H1535,2)</f>
        <v>0</v>
      </c>
      <c r="J1535" s="174"/>
      <c r="K1535" s="175">
        <f>ROUND(E1535*J1535,2)</f>
        <v>0</v>
      </c>
      <c r="L1535" s="175">
        <v>21</v>
      </c>
      <c r="M1535" s="175">
        <f>G1535*(1+L1535/100)</f>
        <v>0</v>
      </c>
      <c r="N1535" s="175">
        <v>0</v>
      </c>
      <c r="O1535" s="175">
        <f>ROUND(E1535*N1535,2)</f>
        <v>0</v>
      </c>
      <c r="P1535" s="175">
        <v>0</v>
      </c>
      <c r="Q1535" s="175">
        <f>ROUND(E1535*P1535,2)</f>
        <v>0</v>
      </c>
      <c r="R1535" s="175"/>
      <c r="S1535" s="175" t="s">
        <v>310</v>
      </c>
      <c r="T1535" s="176" t="s">
        <v>280</v>
      </c>
      <c r="U1535" s="161">
        <v>0</v>
      </c>
      <c r="V1535" s="161">
        <f>ROUND(E1535*U1535,2)</f>
        <v>0</v>
      </c>
      <c r="W1535" s="161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 t="s">
        <v>364</v>
      </c>
      <c r="AH1535" s="151"/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outlineLevel="1" x14ac:dyDescent="0.2">
      <c r="A1536" s="158"/>
      <c r="B1536" s="159"/>
      <c r="C1536" s="193" t="s">
        <v>2296</v>
      </c>
      <c r="D1536" s="184"/>
      <c r="E1536" s="185">
        <v>506.59931999999998</v>
      </c>
      <c r="F1536" s="161"/>
      <c r="G1536" s="161"/>
      <c r="H1536" s="161"/>
      <c r="I1536" s="161"/>
      <c r="J1536" s="161"/>
      <c r="K1536" s="161"/>
      <c r="L1536" s="161"/>
      <c r="M1536" s="161"/>
      <c r="N1536" s="161"/>
      <c r="O1536" s="161"/>
      <c r="P1536" s="161"/>
      <c r="Q1536" s="161"/>
      <c r="R1536" s="161"/>
      <c r="S1536" s="161"/>
      <c r="T1536" s="161"/>
      <c r="U1536" s="161"/>
      <c r="V1536" s="161"/>
      <c r="W1536" s="161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 t="s">
        <v>374</v>
      </c>
      <c r="AH1536" s="151">
        <v>0</v>
      </c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1" x14ac:dyDescent="0.2">
      <c r="A1537" s="170">
        <v>407</v>
      </c>
      <c r="B1537" s="171" t="s">
        <v>2297</v>
      </c>
      <c r="C1537" s="180" t="s">
        <v>2298</v>
      </c>
      <c r="D1537" s="172" t="s">
        <v>363</v>
      </c>
      <c r="E1537" s="173">
        <v>431.00864999999999</v>
      </c>
      <c r="F1537" s="174"/>
      <c r="G1537" s="175">
        <f>ROUND(E1537*F1537,2)</f>
        <v>0</v>
      </c>
      <c r="H1537" s="174"/>
      <c r="I1537" s="175">
        <f>ROUND(E1537*H1537,2)</f>
        <v>0</v>
      </c>
      <c r="J1537" s="174"/>
      <c r="K1537" s="175">
        <f>ROUND(E1537*J1537,2)</f>
        <v>0</v>
      </c>
      <c r="L1537" s="175">
        <v>21</v>
      </c>
      <c r="M1537" s="175">
        <f>G1537*(1+L1537/100)</f>
        <v>0</v>
      </c>
      <c r="N1537" s="175">
        <v>0</v>
      </c>
      <c r="O1537" s="175">
        <f>ROUND(E1537*N1537,2)</f>
        <v>0</v>
      </c>
      <c r="P1537" s="175">
        <v>0</v>
      </c>
      <c r="Q1537" s="175">
        <f>ROUND(E1537*P1537,2)</f>
        <v>0</v>
      </c>
      <c r="R1537" s="175"/>
      <c r="S1537" s="175" t="s">
        <v>310</v>
      </c>
      <c r="T1537" s="176" t="s">
        <v>280</v>
      </c>
      <c r="U1537" s="161">
        <v>0</v>
      </c>
      <c r="V1537" s="161">
        <f>ROUND(E1537*U1537,2)</f>
        <v>0</v>
      </c>
      <c r="W1537" s="161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 t="s">
        <v>364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outlineLevel="1" x14ac:dyDescent="0.2">
      <c r="A1538" s="158"/>
      <c r="B1538" s="159"/>
      <c r="C1538" s="193" t="s">
        <v>2299</v>
      </c>
      <c r="D1538" s="184"/>
      <c r="E1538" s="185">
        <v>431.00864999999999</v>
      </c>
      <c r="F1538" s="161"/>
      <c r="G1538" s="161"/>
      <c r="H1538" s="161"/>
      <c r="I1538" s="161"/>
      <c r="J1538" s="161"/>
      <c r="K1538" s="161"/>
      <c r="L1538" s="161"/>
      <c r="M1538" s="161"/>
      <c r="N1538" s="161"/>
      <c r="O1538" s="161"/>
      <c r="P1538" s="161"/>
      <c r="Q1538" s="161"/>
      <c r="R1538" s="161"/>
      <c r="S1538" s="161"/>
      <c r="T1538" s="161"/>
      <c r="U1538" s="161"/>
      <c r="V1538" s="161"/>
      <c r="W1538" s="161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 t="s">
        <v>374</v>
      </c>
      <c r="AH1538" s="151">
        <v>0</v>
      </c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51"/>
      <c r="BB1538" s="151"/>
      <c r="BC1538" s="151"/>
      <c r="BD1538" s="151"/>
      <c r="BE1538" s="151"/>
      <c r="BF1538" s="151"/>
      <c r="BG1538" s="151"/>
      <c r="BH1538" s="151"/>
    </row>
    <row r="1539" spans="1:60" outlineLevel="1" x14ac:dyDescent="0.2">
      <c r="A1539" s="170">
        <v>408</v>
      </c>
      <c r="B1539" s="171" t="s">
        <v>2300</v>
      </c>
      <c r="C1539" s="180" t="s">
        <v>2301</v>
      </c>
      <c r="D1539" s="172" t="s">
        <v>363</v>
      </c>
      <c r="E1539" s="173">
        <v>63.561300000000003</v>
      </c>
      <c r="F1539" s="174"/>
      <c r="G1539" s="175">
        <f>ROUND(E1539*F1539,2)</f>
        <v>0</v>
      </c>
      <c r="H1539" s="174"/>
      <c r="I1539" s="175">
        <f>ROUND(E1539*H1539,2)</f>
        <v>0</v>
      </c>
      <c r="J1539" s="174"/>
      <c r="K1539" s="175">
        <f>ROUND(E1539*J1539,2)</f>
        <v>0</v>
      </c>
      <c r="L1539" s="175">
        <v>21</v>
      </c>
      <c r="M1539" s="175">
        <f>G1539*(1+L1539/100)</f>
        <v>0</v>
      </c>
      <c r="N1539" s="175">
        <v>0</v>
      </c>
      <c r="O1539" s="175">
        <f>ROUND(E1539*N1539,2)</f>
        <v>0</v>
      </c>
      <c r="P1539" s="175">
        <v>0</v>
      </c>
      <c r="Q1539" s="175">
        <f>ROUND(E1539*P1539,2)</f>
        <v>0</v>
      </c>
      <c r="R1539" s="175"/>
      <c r="S1539" s="175" t="s">
        <v>310</v>
      </c>
      <c r="T1539" s="176" t="s">
        <v>280</v>
      </c>
      <c r="U1539" s="161">
        <v>0</v>
      </c>
      <c r="V1539" s="161">
        <f>ROUND(E1539*U1539,2)</f>
        <v>0</v>
      </c>
      <c r="W1539" s="161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 t="s">
        <v>364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51"/>
      <c r="BB1539" s="151"/>
      <c r="BC1539" s="151"/>
      <c r="BD1539" s="151"/>
      <c r="BE1539" s="151"/>
      <c r="BF1539" s="151"/>
      <c r="BG1539" s="151"/>
      <c r="BH1539" s="151"/>
    </row>
    <row r="1540" spans="1:60" outlineLevel="1" x14ac:dyDescent="0.2">
      <c r="A1540" s="158"/>
      <c r="B1540" s="159"/>
      <c r="C1540" s="193" t="s">
        <v>2302</v>
      </c>
      <c r="D1540" s="184"/>
      <c r="E1540" s="185">
        <v>63.561300000000003</v>
      </c>
      <c r="F1540" s="161"/>
      <c r="G1540" s="161"/>
      <c r="H1540" s="161"/>
      <c r="I1540" s="161"/>
      <c r="J1540" s="161"/>
      <c r="K1540" s="161"/>
      <c r="L1540" s="161"/>
      <c r="M1540" s="161"/>
      <c r="N1540" s="161"/>
      <c r="O1540" s="161"/>
      <c r="P1540" s="161"/>
      <c r="Q1540" s="161"/>
      <c r="R1540" s="161"/>
      <c r="S1540" s="161"/>
      <c r="T1540" s="161"/>
      <c r="U1540" s="161"/>
      <c r="V1540" s="161"/>
      <c r="W1540" s="161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 t="s">
        <v>374</v>
      </c>
      <c r="AH1540" s="151">
        <v>0</v>
      </c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1" x14ac:dyDescent="0.2">
      <c r="A1541" s="170">
        <v>409</v>
      </c>
      <c r="B1541" s="171" t="s">
        <v>2303</v>
      </c>
      <c r="C1541" s="180" t="s">
        <v>2304</v>
      </c>
      <c r="D1541" s="172" t="s">
        <v>363</v>
      </c>
      <c r="E1541" s="173">
        <v>287.33909999999997</v>
      </c>
      <c r="F1541" s="174"/>
      <c r="G1541" s="175">
        <f>ROUND(E1541*F1541,2)</f>
        <v>0</v>
      </c>
      <c r="H1541" s="174"/>
      <c r="I1541" s="175">
        <f>ROUND(E1541*H1541,2)</f>
        <v>0</v>
      </c>
      <c r="J1541" s="174"/>
      <c r="K1541" s="175">
        <f>ROUND(E1541*J1541,2)</f>
        <v>0</v>
      </c>
      <c r="L1541" s="175">
        <v>21</v>
      </c>
      <c r="M1541" s="175">
        <f>G1541*(1+L1541/100)</f>
        <v>0</v>
      </c>
      <c r="N1541" s="175">
        <v>0</v>
      </c>
      <c r="O1541" s="175">
        <f>ROUND(E1541*N1541,2)</f>
        <v>0</v>
      </c>
      <c r="P1541" s="175">
        <v>0</v>
      </c>
      <c r="Q1541" s="175">
        <f>ROUND(E1541*P1541,2)</f>
        <v>0</v>
      </c>
      <c r="R1541" s="175"/>
      <c r="S1541" s="175" t="s">
        <v>310</v>
      </c>
      <c r="T1541" s="176" t="s">
        <v>280</v>
      </c>
      <c r="U1541" s="161">
        <v>0</v>
      </c>
      <c r="V1541" s="161">
        <f>ROUND(E1541*U1541,2)</f>
        <v>0</v>
      </c>
      <c r="W1541" s="161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 t="s">
        <v>364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1" x14ac:dyDescent="0.2">
      <c r="A1542" s="158"/>
      <c r="B1542" s="159"/>
      <c r="C1542" s="193" t="s">
        <v>2305</v>
      </c>
      <c r="D1542" s="184"/>
      <c r="E1542" s="185">
        <v>287.33909999999997</v>
      </c>
      <c r="F1542" s="161"/>
      <c r="G1542" s="161"/>
      <c r="H1542" s="161"/>
      <c r="I1542" s="161"/>
      <c r="J1542" s="161"/>
      <c r="K1542" s="161"/>
      <c r="L1542" s="161"/>
      <c r="M1542" s="161"/>
      <c r="N1542" s="161"/>
      <c r="O1542" s="161"/>
      <c r="P1542" s="161"/>
      <c r="Q1542" s="161"/>
      <c r="R1542" s="161"/>
      <c r="S1542" s="161"/>
      <c r="T1542" s="161"/>
      <c r="U1542" s="161"/>
      <c r="V1542" s="161"/>
      <c r="W1542" s="161"/>
      <c r="X1542" s="151"/>
      <c r="Y1542" s="151"/>
      <c r="Z1542" s="151"/>
      <c r="AA1542" s="151"/>
      <c r="AB1542" s="151"/>
      <c r="AC1542" s="151"/>
      <c r="AD1542" s="151"/>
      <c r="AE1542" s="151"/>
      <c r="AF1542" s="151"/>
      <c r="AG1542" s="151" t="s">
        <v>374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1" x14ac:dyDescent="0.2">
      <c r="A1543" s="170">
        <v>410</v>
      </c>
      <c r="B1543" s="171" t="s">
        <v>2306</v>
      </c>
      <c r="C1543" s="180" t="s">
        <v>2307</v>
      </c>
      <c r="D1543" s="172" t="s">
        <v>363</v>
      </c>
      <c r="E1543" s="173">
        <v>406.79232000000002</v>
      </c>
      <c r="F1543" s="174"/>
      <c r="G1543" s="175">
        <f>ROUND(E1543*F1543,2)</f>
        <v>0</v>
      </c>
      <c r="H1543" s="174"/>
      <c r="I1543" s="175">
        <f>ROUND(E1543*H1543,2)</f>
        <v>0</v>
      </c>
      <c r="J1543" s="174"/>
      <c r="K1543" s="175">
        <f>ROUND(E1543*J1543,2)</f>
        <v>0</v>
      </c>
      <c r="L1543" s="175">
        <v>21</v>
      </c>
      <c r="M1543" s="175">
        <f>G1543*(1+L1543/100)</f>
        <v>0</v>
      </c>
      <c r="N1543" s="175">
        <v>0</v>
      </c>
      <c r="O1543" s="175">
        <f>ROUND(E1543*N1543,2)</f>
        <v>0</v>
      </c>
      <c r="P1543" s="175">
        <v>0</v>
      </c>
      <c r="Q1543" s="175">
        <f>ROUND(E1543*P1543,2)</f>
        <v>0</v>
      </c>
      <c r="R1543" s="175"/>
      <c r="S1543" s="175" t="s">
        <v>310</v>
      </c>
      <c r="T1543" s="176" t="s">
        <v>280</v>
      </c>
      <c r="U1543" s="161">
        <v>0</v>
      </c>
      <c r="V1543" s="161">
        <f>ROUND(E1543*U1543,2)</f>
        <v>0</v>
      </c>
      <c r="W1543" s="161"/>
      <c r="X1543" s="151"/>
      <c r="Y1543" s="151"/>
      <c r="Z1543" s="151"/>
      <c r="AA1543" s="151"/>
      <c r="AB1543" s="151"/>
      <c r="AC1543" s="151"/>
      <c r="AD1543" s="151"/>
      <c r="AE1543" s="151"/>
      <c r="AF1543" s="151"/>
      <c r="AG1543" s="151" t="s">
        <v>364</v>
      </c>
      <c r="AH1543" s="151"/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58"/>
      <c r="B1544" s="159"/>
      <c r="C1544" s="193" t="s">
        <v>2308</v>
      </c>
      <c r="D1544" s="184"/>
      <c r="E1544" s="185">
        <v>406.79232000000002</v>
      </c>
      <c r="F1544" s="161"/>
      <c r="G1544" s="161"/>
      <c r="H1544" s="161"/>
      <c r="I1544" s="161"/>
      <c r="J1544" s="161"/>
      <c r="K1544" s="161"/>
      <c r="L1544" s="161"/>
      <c r="M1544" s="161"/>
      <c r="N1544" s="161"/>
      <c r="O1544" s="161"/>
      <c r="P1544" s="161"/>
      <c r="Q1544" s="161"/>
      <c r="R1544" s="161"/>
      <c r="S1544" s="161"/>
      <c r="T1544" s="161"/>
      <c r="U1544" s="161"/>
      <c r="V1544" s="161"/>
      <c r="W1544" s="161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 t="s">
        <v>374</v>
      </c>
      <c r="AH1544" s="151">
        <v>0</v>
      </c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1" x14ac:dyDescent="0.2">
      <c r="A1545" s="170">
        <v>411</v>
      </c>
      <c r="B1545" s="171" t="s">
        <v>2309</v>
      </c>
      <c r="C1545" s="180" t="s">
        <v>2310</v>
      </c>
      <c r="D1545" s="172" t="s">
        <v>363</v>
      </c>
      <c r="E1545" s="173">
        <v>913.39164000000005</v>
      </c>
      <c r="F1545" s="174"/>
      <c r="G1545" s="175">
        <f>ROUND(E1545*F1545,2)</f>
        <v>0</v>
      </c>
      <c r="H1545" s="174"/>
      <c r="I1545" s="175">
        <f>ROUND(E1545*H1545,2)</f>
        <v>0</v>
      </c>
      <c r="J1545" s="174"/>
      <c r="K1545" s="175">
        <f>ROUND(E1545*J1545,2)</f>
        <v>0</v>
      </c>
      <c r="L1545" s="175">
        <v>21</v>
      </c>
      <c r="M1545" s="175">
        <f>G1545*(1+L1545/100)</f>
        <v>0</v>
      </c>
      <c r="N1545" s="175">
        <v>0</v>
      </c>
      <c r="O1545" s="175">
        <f>ROUND(E1545*N1545,2)</f>
        <v>0</v>
      </c>
      <c r="P1545" s="175">
        <v>0</v>
      </c>
      <c r="Q1545" s="175">
        <f>ROUND(E1545*P1545,2)</f>
        <v>0</v>
      </c>
      <c r="R1545" s="175"/>
      <c r="S1545" s="175" t="s">
        <v>310</v>
      </c>
      <c r="T1545" s="176" t="s">
        <v>280</v>
      </c>
      <c r="U1545" s="161">
        <v>0</v>
      </c>
      <c r="V1545" s="161">
        <f>ROUND(E1545*U1545,2)</f>
        <v>0</v>
      </c>
      <c r="W1545" s="161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 t="s">
        <v>364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outlineLevel="1" x14ac:dyDescent="0.2">
      <c r="A1546" s="158"/>
      <c r="B1546" s="159"/>
      <c r="C1546" s="193" t="s">
        <v>2311</v>
      </c>
      <c r="D1546" s="184"/>
      <c r="E1546" s="185">
        <v>333.82814999999999</v>
      </c>
      <c r="F1546" s="161"/>
      <c r="G1546" s="161"/>
      <c r="H1546" s="161"/>
      <c r="I1546" s="161"/>
      <c r="J1546" s="161"/>
      <c r="K1546" s="161"/>
      <c r="L1546" s="161"/>
      <c r="M1546" s="161"/>
      <c r="N1546" s="161"/>
      <c r="O1546" s="161"/>
      <c r="P1546" s="161"/>
      <c r="Q1546" s="161"/>
      <c r="R1546" s="161"/>
      <c r="S1546" s="161"/>
      <c r="T1546" s="161"/>
      <c r="U1546" s="161"/>
      <c r="V1546" s="161"/>
      <c r="W1546" s="161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 t="s">
        <v>374</v>
      </c>
      <c r="AH1546" s="151">
        <v>0</v>
      </c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51"/>
      <c r="BB1546" s="151"/>
      <c r="BC1546" s="151"/>
      <c r="BD1546" s="151"/>
      <c r="BE1546" s="151"/>
      <c r="BF1546" s="151"/>
      <c r="BG1546" s="151"/>
      <c r="BH1546" s="151"/>
    </row>
    <row r="1547" spans="1:60" outlineLevel="1" x14ac:dyDescent="0.2">
      <c r="A1547" s="158"/>
      <c r="B1547" s="159"/>
      <c r="C1547" s="193" t="s">
        <v>2312</v>
      </c>
      <c r="D1547" s="184"/>
      <c r="E1547" s="185">
        <v>579.56349</v>
      </c>
      <c r="F1547" s="161"/>
      <c r="G1547" s="161"/>
      <c r="H1547" s="161"/>
      <c r="I1547" s="161"/>
      <c r="J1547" s="161"/>
      <c r="K1547" s="161"/>
      <c r="L1547" s="161"/>
      <c r="M1547" s="161"/>
      <c r="N1547" s="161"/>
      <c r="O1547" s="161"/>
      <c r="P1547" s="161"/>
      <c r="Q1547" s="161"/>
      <c r="R1547" s="161"/>
      <c r="S1547" s="161"/>
      <c r="T1547" s="161"/>
      <c r="U1547" s="161"/>
      <c r="V1547" s="161"/>
      <c r="W1547" s="161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 t="s">
        <v>374</v>
      </c>
      <c r="AH1547" s="151">
        <v>0</v>
      </c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51"/>
      <c r="BB1547" s="151"/>
      <c r="BC1547" s="151"/>
      <c r="BD1547" s="151"/>
      <c r="BE1547" s="151"/>
      <c r="BF1547" s="151"/>
      <c r="BG1547" s="151"/>
      <c r="BH1547" s="151"/>
    </row>
    <row r="1548" spans="1:60" outlineLevel="1" x14ac:dyDescent="0.2">
      <c r="A1548" s="170">
        <v>412</v>
      </c>
      <c r="B1548" s="171" t="s">
        <v>2313</v>
      </c>
      <c r="C1548" s="180" t="s">
        <v>2314</v>
      </c>
      <c r="D1548" s="172" t="s">
        <v>363</v>
      </c>
      <c r="E1548" s="173">
        <v>203.71134000000001</v>
      </c>
      <c r="F1548" s="174"/>
      <c r="G1548" s="175">
        <f>ROUND(E1548*F1548,2)</f>
        <v>0</v>
      </c>
      <c r="H1548" s="174"/>
      <c r="I1548" s="175">
        <f>ROUND(E1548*H1548,2)</f>
        <v>0</v>
      </c>
      <c r="J1548" s="174"/>
      <c r="K1548" s="175">
        <f>ROUND(E1548*J1548,2)</f>
        <v>0</v>
      </c>
      <c r="L1548" s="175">
        <v>21</v>
      </c>
      <c r="M1548" s="175">
        <f>G1548*(1+L1548/100)</f>
        <v>0</v>
      </c>
      <c r="N1548" s="175">
        <v>0</v>
      </c>
      <c r="O1548" s="175">
        <f>ROUND(E1548*N1548,2)</f>
        <v>0</v>
      </c>
      <c r="P1548" s="175">
        <v>0</v>
      </c>
      <c r="Q1548" s="175">
        <f>ROUND(E1548*P1548,2)</f>
        <v>0</v>
      </c>
      <c r="R1548" s="175"/>
      <c r="S1548" s="175" t="s">
        <v>310</v>
      </c>
      <c r="T1548" s="176" t="s">
        <v>280</v>
      </c>
      <c r="U1548" s="161">
        <v>0</v>
      </c>
      <c r="V1548" s="161">
        <f>ROUND(E1548*U1548,2)</f>
        <v>0</v>
      </c>
      <c r="W1548" s="161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 t="s">
        <v>364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1" x14ac:dyDescent="0.2">
      <c r="A1549" s="158"/>
      <c r="B1549" s="159"/>
      <c r="C1549" s="193" t="s">
        <v>2315</v>
      </c>
      <c r="D1549" s="184"/>
      <c r="E1549" s="185">
        <v>203.71134000000001</v>
      </c>
      <c r="F1549" s="161"/>
      <c r="G1549" s="161"/>
      <c r="H1549" s="161"/>
      <c r="I1549" s="161"/>
      <c r="J1549" s="161"/>
      <c r="K1549" s="161"/>
      <c r="L1549" s="161"/>
      <c r="M1549" s="161"/>
      <c r="N1549" s="161"/>
      <c r="O1549" s="161"/>
      <c r="P1549" s="161"/>
      <c r="Q1549" s="161"/>
      <c r="R1549" s="161"/>
      <c r="S1549" s="161"/>
      <c r="T1549" s="161"/>
      <c r="U1549" s="161"/>
      <c r="V1549" s="161"/>
      <c r="W1549" s="161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 t="s">
        <v>374</v>
      </c>
      <c r="AH1549" s="151">
        <v>0</v>
      </c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1" x14ac:dyDescent="0.2">
      <c r="A1550" s="170">
        <v>413</v>
      </c>
      <c r="B1550" s="171" t="s">
        <v>2316</v>
      </c>
      <c r="C1550" s="180" t="s">
        <v>2317</v>
      </c>
      <c r="D1550" s="172" t="s">
        <v>363</v>
      </c>
      <c r="E1550" s="173">
        <v>15.39129</v>
      </c>
      <c r="F1550" s="174"/>
      <c r="G1550" s="175">
        <f>ROUND(E1550*F1550,2)</f>
        <v>0</v>
      </c>
      <c r="H1550" s="174"/>
      <c r="I1550" s="175">
        <f>ROUND(E1550*H1550,2)</f>
        <v>0</v>
      </c>
      <c r="J1550" s="174"/>
      <c r="K1550" s="175">
        <f>ROUND(E1550*J1550,2)</f>
        <v>0</v>
      </c>
      <c r="L1550" s="175">
        <v>21</v>
      </c>
      <c r="M1550" s="175">
        <f>G1550*(1+L1550/100)</f>
        <v>0</v>
      </c>
      <c r="N1550" s="175">
        <v>0</v>
      </c>
      <c r="O1550" s="175">
        <f>ROUND(E1550*N1550,2)</f>
        <v>0</v>
      </c>
      <c r="P1550" s="175">
        <v>0</v>
      </c>
      <c r="Q1550" s="175">
        <f>ROUND(E1550*P1550,2)</f>
        <v>0</v>
      </c>
      <c r="R1550" s="175"/>
      <c r="S1550" s="175" t="s">
        <v>310</v>
      </c>
      <c r="T1550" s="176" t="s">
        <v>280</v>
      </c>
      <c r="U1550" s="161">
        <v>0</v>
      </c>
      <c r="V1550" s="161">
        <f>ROUND(E1550*U1550,2)</f>
        <v>0</v>
      </c>
      <c r="W1550" s="161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 t="s">
        <v>364</v>
      </c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1" x14ac:dyDescent="0.2">
      <c r="A1551" s="158"/>
      <c r="B1551" s="159"/>
      <c r="C1551" s="193" t="s">
        <v>2318</v>
      </c>
      <c r="D1551" s="184"/>
      <c r="E1551" s="185">
        <v>15.39129</v>
      </c>
      <c r="F1551" s="161"/>
      <c r="G1551" s="161"/>
      <c r="H1551" s="161"/>
      <c r="I1551" s="161"/>
      <c r="J1551" s="161"/>
      <c r="K1551" s="161"/>
      <c r="L1551" s="161"/>
      <c r="M1551" s="161"/>
      <c r="N1551" s="161"/>
      <c r="O1551" s="161"/>
      <c r="P1551" s="161"/>
      <c r="Q1551" s="161"/>
      <c r="R1551" s="161"/>
      <c r="S1551" s="161"/>
      <c r="T1551" s="161"/>
      <c r="U1551" s="161"/>
      <c r="V1551" s="161"/>
      <c r="W1551" s="161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 t="s">
        <v>374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70">
        <v>414</v>
      </c>
      <c r="B1552" s="171" t="s">
        <v>2319</v>
      </c>
      <c r="C1552" s="180" t="s">
        <v>2320</v>
      </c>
      <c r="D1552" s="172" t="s">
        <v>363</v>
      </c>
      <c r="E1552" s="173">
        <v>40.3142</v>
      </c>
      <c r="F1552" s="174"/>
      <c r="G1552" s="175">
        <f>ROUND(E1552*F1552,2)</f>
        <v>0</v>
      </c>
      <c r="H1552" s="174"/>
      <c r="I1552" s="175">
        <f>ROUND(E1552*H1552,2)</f>
        <v>0</v>
      </c>
      <c r="J1552" s="174"/>
      <c r="K1552" s="175">
        <f>ROUND(E1552*J1552,2)</f>
        <v>0</v>
      </c>
      <c r="L1552" s="175">
        <v>21</v>
      </c>
      <c r="M1552" s="175">
        <f>G1552*(1+L1552/100)</f>
        <v>0</v>
      </c>
      <c r="N1552" s="175">
        <v>0</v>
      </c>
      <c r="O1552" s="175">
        <f>ROUND(E1552*N1552,2)</f>
        <v>0</v>
      </c>
      <c r="P1552" s="175">
        <v>0</v>
      </c>
      <c r="Q1552" s="175">
        <f>ROUND(E1552*P1552,2)</f>
        <v>0</v>
      </c>
      <c r="R1552" s="175"/>
      <c r="S1552" s="175" t="s">
        <v>310</v>
      </c>
      <c r="T1552" s="176" t="s">
        <v>280</v>
      </c>
      <c r="U1552" s="161">
        <v>0</v>
      </c>
      <c r="V1552" s="161">
        <f>ROUND(E1552*U1552,2)</f>
        <v>0</v>
      </c>
      <c r="W1552" s="161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 t="s">
        <v>364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1" x14ac:dyDescent="0.2">
      <c r="A1553" s="158"/>
      <c r="B1553" s="159"/>
      <c r="C1553" s="193" t="s">
        <v>2321</v>
      </c>
      <c r="D1553" s="184"/>
      <c r="E1553" s="185">
        <v>40.3142</v>
      </c>
      <c r="F1553" s="161"/>
      <c r="G1553" s="161"/>
      <c r="H1553" s="161"/>
      <c r="I1553" s="161"/>
      <c r="J1553" s="161"/>
      <c r="K1553" s="161"/>
      <c r="L1553" s="161"/>
      <c r="M1553" s="161"/>
      <c r="N1553" s="161"/>
      <c r="O1553" s="161"/>
      <c r="P1553" s="161"/>
      <c r="Q1553" s="161"/>
      <c r="R1553" s="161"/>
      <c r="S1553" s="161"/>
      <c r="T1553" s="161"/>
      <c r="U1553" s="161"/>
      <c r="V1553" s="161"/>
      <c r="W1553" s="161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 t="s">
        <v>374</v>
      </c>
      <c r="AH1553" s="151">
        <v>0</v>
      </c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outlineLevel="1" x14ac:dyDescent="0.2">
      <c r="A1554" s="170">
        <v>415</v>
      </c>
      <c r="B1554" s="171" t="s">
        <v>2322</v>
      </c>
      <c r="C1554" s="180" t="s">
        <v>2323</v>
      </c>
      <c r="D1554" s="172" t="s">
        <v>363</v>
      </c>
      <c r="E1554" s="173">
        <v>635.50793999999996</v>
      </c>
      <c r="F1554" s="174"/>
      <c r="G1554" s="175">
        <f>ROUND(E1554*F1554,2)</f>
        <v>0</v>
      </c>
      <c r="H1554" s="174"/>
      <c r="I1554" s="175">
        <f>ROUND(E1554*H1554,2)</f>
        <v>0</v>
      </c>
      <c r="J1554" s="174"/>
      <c r="K1554" s="175">
        <f>ROUND(E1554*J1554,2)</f>
        <v>0</v>
      </c>
      <c r="L1554" s="175">
        <v>21</v>
      </c>
      <c r="M1554" s="175">
        <f>G1554*(1+L1554/100)</f>
        <v>0</v>
      </c>
      <c r="N1554" s="175">
        <v>0</v>
      </c>
      <c r="O1554" s="175">
        <f>ROUND(E1554*N1554,2)</f>
        <v>0</v>
      </c>
      <c r="P1554" s="175">
        <v>0</v>
      </c>
      <c r="Q1554" s="175">
        <f>ROUND(E1554*P1554,2)</f>
        <v>0</v>
      </c>
      <c r="R1554" s="175"/>
      <c r="S1554" s="175" t="s">
        <v>310</v>
      </c>
      <c r="T1554" s="176" t="s">
        <v>280</v>
      </c>
      <c r="U1554" s="161">
        <v>0</v>
      </c>
      <c r="V1554" s="161">
        <f>ROUND(E1554*U1554,2)</f>
        <v>0</v>
      </c>
      <c r="W1554" s="161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 t="s">
        <v>364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51"/>
      <c r="BB1554" s="151"/>
      <c r="BC1554" s="151"/>
      <c r="BD1554" s="151"/>
      <c r="BE1554" s="151"/>
      <c r="BF1554" s="151"/>
      <c r="BG1554" s="151"/>
      <c r="BH1554" s="151"/>
    </row>
    <row r="1555" spans="1:60" outlineLevel="1" x14ac:dyDescent="0.2">
      <c r="A1555" s="158"/>
      <c r="B1555" s="159"/>
      <c r="C1555" s="193" t="s">
        <v>2324</v>
      </c>
      <c r="D1555" s="184"/>
      <c r="E1555" s="185">
        <v>635.50793999999996</v>
      </c>
      <c r="F1555" s="161"/>
      <c r="G1555" s="161"/>
      <c r="H1555" s="161"/>
      <c r="I1555" s="161"/>
      <c r="J1555" s="161"/>
      <c r="K1555" s="161"/>
      <c r="L1555" s="161"/>
      <c r="M1555" s="161"/>
      <c r="N1555" s="161"/>
      <c r="O1555" s="161"/>
      <c r="P1555" s="161"/>
      <c r="Q1555" s="161"/>
      <c r="R1555" s="161"/>
      <c r="S1555" s="161"/>
      <c r="T1555" s="161"/>
      <c r="U1555" s="161"/>
      <c r="V1555" s="161"/>
      <c r="W1555" s="161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 t="s">
        <v>374</v>
      </c>
      <c r="AH1555" s="151">
        <v>0</v>
      </c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51"/>
      <c r="BB1555" s="151"/>
      <c r="BC1555" s="151"/>
      <c r="BD1555" s="151"/>
      <c r="BE1555" s="151"/>
      <c r="BF1555" s="151"/>
      <c r="BG1555" s="151"/>
      <c r="BH1555" s="151"/>
    </row>
    <row r="1556" spans="1:60" outlineLevel="1" x14ac:dyDescent="0.2">
      <c r="A1556" s="170">
        <v>416</v>
      </c>
      <c r="B1556" s="171" t="s">
        <v>2325</v>
      </c>
      <c r="C1556" s="180" t="s">
        <v>2326</v>
      </c>
      <c r="D1556" s="172" t="s">
        <v>363</v>
      </c>
      <c r="E1556" s="173">
        <v>635.50793999999996</v>
      </c>
      <c r="F1556" s="174"/>
      <c r="G1556" s="175">
        <f>ROUND(E1556*F1556,2)</f>
        <v>0</v>
      </c>
      <c r="H1556" s="174"/>
      <c r="I1556" s="175">
        <f>ROUND(E1556*H1556,2)</f>
        <v>0</v>
      </c>
      <c r="J1556" s="174"/>
      <c r="K1556" s="175">
        <f>ROUND(E1556*J1556,2)</f>
        <v>0</v>
      </c>
      <c r="L1556" s="175">
        <v>21</v>
      </c>
      <c r="M1556" s="175">
        <f>G1556*(1+L1556/100)</f>
        <v>0</v>
      </c>
      <c r="N1556" s="175">
        <v>0</v>
      </c>
      <c r="O1556" s="175">
        <f>ROUND(E1556*N1556,2)</f>
        <v>0</v>
      </c>
      <c r="P1556" s="175">
        <v>0</v>
      </c>
      <c r="Q1556" s="175">
        <f>ROUND(E1556*P1556,2)</f>
        <v>0</v>
      </c>
      <c r="R1556" s="175"/>
      <c r="S1556" s="175" t="s">
        <v>310</v>
      </c>
      <c r="T1556" s="176" t="s">
        <v>280</v>
      </c>
      <c r="U1556" s="161">
        <v>0</v>
      </c>
      <c r="V1556" s="161">
        <f>ROUND(E1556*U1556,2)</f>
        <v>0</v>
      </c>
      <c r="W1556" s="161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 t="s">
        <v>364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1" x14ac:dyDescent="0.2">
      <c r="A1557" s="158"/>
      <c r="B1557" s="159"/>
      <c r="C1557" s="193" t="s">
        <v>2324</v>
      </c>
      <c r="D1557" s="184"/>
      <c r="E1557" s="185">
        <v>635.50793999999996</v>
      </c>
      <c r="F1557" s="161"/>
      <c r="G1557" s="161"/>
      <c r="H1557" s="161"/>
      <c r="I1557" s="161"/>
      <c r="J1557" s="161"/>
      <c r="K1557" s="161"/>
      <c r="L1557" s="161"/>
      <c r="M1557" s="161"/>
      <c r="N1557" s="161"/>
      <c r="O1557" s="161"/>
      <c r="P1557" s="161"/>
      <c r="Q1557" s="161"/>
      <c r="R1557" s="161"/>
      <c r="S1557" s="161"/>
      <c r="T1557" s="161"/>
      <c r="U1557" s="161"/>
      <c r="V1557" s="161"/>
      <c r="W1557" s="161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 t="s">
        <v>374</v>
      </c>
      <c r="AH1557" s="151">
        <v>0</v>
      </c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1" x14ac:dyDescent="0.2">
      <c r="A1558" s="170">
        <v>417</v>
      </c>
      <c r="B1558" s="171" t="s">
        <v>2327</v>
      </c>
      <c r="C1558" s="180" t="s">
        <v>2328</v>
      </c>
      <c r="D1558" s="172" t="s">
        <v>363</v>
      </c>
      <c r="E1558" s="173">
        <v>722.51189999999997</v>
      </c>
      <c r="F1558" s="174"/>
      <c r="G1558" s="175">
        <f>ROUND(E1558*F1558,2)</f>
        <v>0</v>
      </c>
      <c r="H1558" s="174"/>
      <c r="I1558" s="175">
        <f>ROUND(E1558*H1558,2)</f>
        <v>0</v>
      </c>
      <c r="J1558" s="174"/>
      <c r="K1558" s="175">
        <f>ROUND(E1558*J1558,2)</f>
        <v>0</v>
      </c>
      <c r="L1558" s="175">
        <v>21</v>
      </c>
      <c r="M1558" s="175">
        <f>G1558*(1+L1558/100)</f>
        <v>0</v>
      </c>
      <c r="N1558" s="175">
        <v>0</v>
      </c>
      <c r="O1558" s="175">
        <f>ROUND(E1558*N1558,2)</f>
        <v>0</v>
      </c>
      <c r="P1558" s="175">
        <v>0</v>
      </c>
      <c r="Q1558" s="175">
        <f>ROUND(E1558*P1558,2)</f>
        <v>0</v>
      </c>
      <c r="R1558" s="175"/>
      <c r="S1558" s="175" t="s">
        <v>310</v>
      </c>
      <c r="T1558" s="176" t="s">
        <v>280</v>
      </c>
      <c r="U1558" s="161">
        <v>0</v>
      </c>
      <c r="V1558" s="161">
        <f>ROUND(E1558*U1558,2)</f>
        <v>0</v>
      </c>
      <c r="W1558" s="161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 t="s">
        <v>364</v>
      </c>
      <c r="AH1558" s="151"/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1" x14ac:dyDescent="0.2">
      <c r="A1559" s="158"/>
      <c r="B1559" s="159"/>
      <c r="C1559" s="193" t="s">
        <v>2329</v>
      </c>
      <c r="D1559" s="184"/>
      <c r="E1559" s="185">
        <v>722.51189999999997</v>
      </c>
      <c r="F1559" s="161"/>
      <c r="G1559" s="161"/>
      <c r="H1559" s="161"/>
      <c r="I1559" s="161"/>
      <c r="J1559" s="161"/>
      <c r="K1559" s="161"/>
      <c r="L1559" s="161"/>
      <c r="M1559" s="161"/>
      <c r="N1559" s="161"/>
      <c r="O1559" s="161"/>
      <c r="P1559" s="161"/>
      <c r="Q1559" s="161"/>
      <c r="R1559" s="161"/>
      <c r="S1559" s="161"/>
      <c r="T1559" s="161"/>
      <c r="U1559" s="161"/>
      <c r="V1559" s="161"/>
      <c r="W1559" s="161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 t="s">
        <v>374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70">
        <v>418</v>
      </c>
      <c r="B1560" s="171" t="s">
        <v>2330</v>
      </c>
      <c r="C1560" s="180" t="s">
        <v>2331</v>
      </c>
      <c r="D1560" s="172" t="s">
        <v>363</v>
      </c>
      <c r="E1560" s="173">
        <v>618.95129999999995</v>
      </c>
      <c r="F1560" s="174"/>
      <c r="G1560" s="175">
        <f>ROUND(E1560*F1560,2)</f>
        <v>0</v>
      </c>
      <c r="H1560" s="174"/>
      <c r="I1560" s="175">
        <f>ROUND(E1560*H1560,2)</f>
        <v>0</v>
      </c>
      <c r="J1560" s="174"/>
      <c r="K1560" s="175">
        <f>ROUND(E1560*J1560,2)</f>
        <v>0</v>
      </c>
      <c r="L1560" s="175">
        <v>21</v>
      </c>
      <c r="M1560" s="175">
        <f>G1560*(1+L1560/100)</f>
        <v>0</v>
      </c>
      <c r="N1560" s="175">
        <v>0</v>
      </c>
      <c r="O1560" s="175">
        <f>ROUND(E1560*N1560,2)</f>
        <v>0</v>
      </c>
      <c r="P1560" s="175">
        <v>0</v>
      </c>
      <c r="Q1560" s="175">
        <f>ROUND(E1560*P1560,2)</f>
        <v>0</v>
      </c>
      <c r="R1560" s="175"/>
      <c r="S1560" s="175" t="s">
        <v>310</v>
      </c>
      <c r="T1560" s="176" t="s">
        <v>280</v>
      </c>
      <c r="U1560" s="161">
        <v>0</v>
      </c>
      <c r="V1560" s="161">
        <f>ROUND(E1560*U1560,2)</f>
        <v>0</v>
      </c>
      <c r="W1560" s="161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 t="s">
        <v>364</v>
      </c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1" x14ac:dyDescent="0.2">
      <c r="A1561" s="158"/>
      <c r="B1561" s="159"/>
      <c r="C1561" s="193" t="s">
        <v>2332</v>
      </c>
      <c r="D1561" s="184"/>
      <c r="E1561" s="185">
        <v>618.95129999999995</v>
      </c>
      <c r="F1561" s="161"/>
      <c r="G1561" s="161"/>
      <c r="H1561" s="161"/>
      <c r="I1561" s="161"/>
      <c r="J1561" s="161"/>
      <c r="K1561" s="161"/>
      <c r="L1561" s="161"/>
      <c r="M1561" s="161"/>
      <c r="N1561" s="161"/>
      <c r="O1561" s="161"/>
      <c r="P1561" s="161"/>
      <c r="Q1561" s="161"/>
      <c r="R1561" s="161"/>
      <c r="S1561" s="161"/>
      <c r="T1561" s="161"/>
      <c r="U1561" s="161"/>
      <c r="V1561" s="161"/>
      <c r="W1561" s="161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 t="s">
        <v>374</v>
      </c>
      <c r="AH1561" s="151">
        <v>0</v>
      </c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outlineLevel="1" x14ac:dyDescent="0.2">
      <c r="A1562" s="170">
        <v>419</v>
      </c>
      <c r="B1562" s="171" t="s">
        <v>2333</v>
      </c>
      <c r="C1562" s="180" t="s">
        <v>2334</v>
      </c>
      <c r="D1562" s="172" t="s">
        <v>498</v>
      </c>
      <c r="E1562" s="173">
        <v>6395.2349999999997</v>
      </c>
      <c r="F1562" s="174"/>
      <c r="G1562" s="175">
        <f>ROUND(E1562*F1562,2)</f>
        <v>0</v>
      </c>
      <c r="H1562" s="174"/>
      <c r="I1562" s="175">
        <f>ROUND(E1562*H1562,2)</f>
        <v>0</v>
      </c>
      <c r="J1562" s="174"/>
      <c r="K1562" s="175">
        <f>ROUND(E1562*J1562,2)</f>
        <v>0</v>
      </c>
      <c r="L1562" s="175">
        <v>21</v>
      </c>
      <c r="M1562" s="175">
        <f>G1562*(1+L1562/100)</f>
        <v>0</v>
      </c>
      <c r="N1562" s="175">
        <v>0</v>
      </c>
      <c r="O1562" s="175">
        <f>ROUND(E1562*N1562,2)</f>
        <v>0</v>
      </c>
      <c r="P1562" s="175">
        <v>0</v>
      </c>
      <c r="Q1562" s="175">
        <f>ROUND(E1562*P1562,2)</f>
        <v>0</v>
      </c>
      <c r="R1562" s="175"/>
      <c r="S1562" s="175" t="s">
        <v>310</v>
      </c>
      <c r="T1562" s="176" t="s">
        <v>280</v>
      </c>
      <c r="U1562" s="161">
        <v>0.05</v>
      </c>
      <c r="V1562" s="161">
        <f>ROUND(E1562*U1562,2)</f>
        <v>319.76</v>
      </c>
      <c r="W1562" s="161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 t="s">
        <v>364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51"/>
      <c r="BB1562" s="151"/>
      <c r="BC1562" s="151"/>
      <c r="BD1562" s="151"/>
      <c r="BE1562" s="151"/>
      <c r="BF1562" s="151"/>
      <c r="BG1562" s="151"/>
      <c r="BH1562" s="151"/>
    </row>
    <row r="1563" spans="1:60" outlineLevel="1" x14ac:dyDescent="0.2">
      <c r="A1563" s="158"/>
      <c r="B1563" s="159"/>
      <c r="C1563" s="193" t="s">
        <v>2335</v>
      </c>
      <c r="D1563" s="184"/>
      <c r="E1563" s="185">
        <v>6395.2349999999997</v>
      </c>
      <c r="F1563" s="161"/>
      <c r="G1563" s="161"/>
      <c r="H1563" s="161"/>
      <c r="I1563" s="161"/>
      <c r="J1563" s="161"/>
      <c r="K1563" s="161"/>
      <c r="L1563" s="161"/>
      <c r="M1563" s="161"/>
      <c r="N1563" s="161"/>
      <c r="O1563" s="161"/>
      <c r="P1563" s="161"/>
      <c r="Q1563" s="161"/>
      <c r="R1563" s="161"/>
      <c r="S1563" s="161"/>
      <c r="T1563" s="161"/>
      <c r="U1563" s="161"/>
      <c r="V1563" s="161"/>
      <c r="W1563" s="161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 t="s">
        <v>374</v>
      </c>
      <c r="AH1563" s="151">
        <v>0</v>
      </c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51"/>
      <c r="BB1563" s="151"/>
      <c r="BC1563" s="151"/>
      <c r="BD1563" s="151"/>
      <c r="BE1563" s="151"/>
      <c r="BF1563" s="151"/>
      <c r="BG1563" s="151"/>
      <c r="BH1563" s="151"/>
    </row>
    <row r="1564" spans="1:60" outlineLevel="1" x14ac:dyDescent="0.2">
      <c r="A1564" s="170">
        <v>420</v>
      </c>
      <c r="B1564" s="171" t="s">
        <v>2336</v>
      </c>
      <c r="C1564" s="180" t="s">
        <v>2337</v>
      </c>
      <c r="D1564" s="172" t="s">
        <v>363</v>
      </c>
      <c r="E1564" s="173">
        <v>149.59</v>
      </c>
      <c r="F1564" s="174"/>
      <c r="G1564" s="175">
        <f>ROUND(E1564*F1564,2)</f>
        <v>0</v>
      </c>
      <c r="H1564" s="174"/>
      <c r="I1564" s="175">
        <f>ROUND(E1564*H1564,2)</f>
        <v>0</v>
      </c>
      <c r="J1564" s="174"/>
      <c r="K1564" s="175">
        <f>ROUND(E1564*J1564,2)</f>
        <v>0</v>
      </c>
      <c r="L1564" s="175">
        <v>21</v>
      </c>
      <c r="M1564" s="175">
        <f>G1564*(1+L1564/100)</f>
        <v>0</v>
      </c>
      <c r="N1564" s="175">
        <v>0</v>
      </c>
      <c r="O1564" s="175">
        <f>ROUND(E1564*N1564,2)</f>
        <v>0</v>
      </c>
      <c r="P1564" s="175">
        <v>0</v>
      </c>
      <c r="Q1564" s="175">
        <f>ROUND(E1564*P1564,2)</f>
        <v>0</v>
      </c>
      <c r="R1564" s="175"/>
      <c r="S1564" s="175" t="s">
        <v>310</v>
      </c>
      <c r="T1564" s="176" t="s">
        <v>280</v>
      </c>
      <c r="U1564" s="161">
        <v>0</v>
      </c>
      <c r="V1564" s="161">
        <f>ROUND(E1564*U1564,2)</f>
        <v>0</v>
      </c>
      <c r="W1564" s="161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 t="s">
        <v>364</v>
      </c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1" x14ac:dyDescent="0.2">
      <c r="A1565" s="158"/>
      <c r="B1565" s="159"/>
      <c r="C1565" s="193" t="s">
        <v>2338</v>
      </c>
      <c r="D1565" s="184"/>
      <c r="E1565" s="185">
        <v>59.5</v>
      </c>
      <c r="F1565" s="161"/>
      <c r="G1565" s="161"/>
      <c r="H1565" s="161"/>
      <c r="I1565" s="161"/>
      <c r="J1565" s="161"/>
      <c r="K1565" s="161"/>
      <c r="L1565" s="161"/>
      <c r="M1565" s="161"/>
      <c r="N1565" s="161"/>
      <c r="O1565" s="161"/>
      <c r="P1565" s="161"/>
      <c r="Q1565" s="161"/>
      <c r="R1565" s="161"/>
      <c r="S1565" s="161"/>
      <c r="T1565" s="161"/>
      <c r="U1565" s="161"/>
      <c r="V1565" s="161"/>
      <c r="W1565" s="161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 t="s">
        <v>374</v>
      </c>
      <c r="AH1565" s="151">
        <v>0</v>
      </c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1" x14ac:dyDescent="0.2">
      <c r="A1566" s="158"/>
      <c r="B1566" s="159"/>
      <c r="C1566" s="193" t="s">
        <v>2339</v>
      </c>
      <c r="D1566" s="184"/>
      <c r="E1566" s="185">
        <v>90.09</v>
      </c>
      <c r="F1566" s="161"/>
      <c r="G1566" s="161"/>
      <c r="H1566" s="161"/>
      <c r="I1566" s="161"/>
      <c r="J1566" s="161"/>
      <c r="K1566" s="161"/>
      <c r="L1566" s="161"/>
      <c r="M1566" s="161"/>
      <c r="N1566" s="161"/>
      <c r="O1566" s="161"/>
      <c r="P1566" s="161"/>
      <c r="Q1566" s="161"/>
      <c r="R1566" s="161"/>
      <c r="S1566" s="161"/>
      <c r="T1566" s="161"/>
      <c r="U1566" s="161"/>
      <c r="V1566" s="161"/>
      <c r="W1566" s="161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 t="s">
        <v>374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1" x14ac:dyDescent="0.2">
      <c r="A1567" s="170">
        <v>421</v>
      </c>
      <c r="B1567" s="171" t="s">
        <v>2340</v>
      </c>
      <c r="C1567" s="180" t="s">
        <v>2341</v>
      </c>
      <c r="D1567" s="172" t="s">
        <v>363</v>
      </c>
      <c r="E1567" s="173">
        <v>71.64</v>
      </c>
      <c r="F1567" s="174"/>
      <c r="G1567" s="175">
        <f>ROUND(E1567*F1567,2)</f>
        <v>0</v>
      </c>
      <c r="H1567" s="174"/>
      <c r="I1567" s="175">
        <f>ROUND(E1567*H1567,2)</f>
        <v>0</v>
      </c>
      <c r="J1567" s="174"/>
      <c r="K1567" s="175">
        <f>ROUND(E1567*J1567,2)</f>
        <v>0</v>
      </c>
      <c r="L1567" s="175">
        <v>21</v>
      </c>
      <c r="M1567" s="175">
        <f>G1567*(1+L1567/100)</f>
        <v>0</v>
      </c>
      <c r="N1567" s="175">
        <v>0</v>
      </c>
      <c r="O1567" s="175">
        <f>ROUND(E1567*N1567,2)</f>
        <v>0</v>
      </c>
      <c r="P1567" s="175">
        <v>0</v>
      </c>
      <c r="Q1567" s="175">
        <f>ROUND(E1567*P1567,2)</f>
        <v>0</v>
      </c>
      <c r="R1567" s="175"/>
      <c r="S1567" s="175" t="s">
        <v>310</v>
      </c>
      <c r="T1567" s="176" t="s">
        <v>280</v>
      </c>
      <c r="U1567" s="161">
        <v>0</v>
      </c>
      <c r="V1567" s="161">
        <f>ROUND(E1567*U1567,2)</f>
        <v>0</v>
      </c>
      <c r="W1567" s="161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 t="s">
        <v>364</v>
      </c>
      <c r="AH1567" s="151"/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58"/>
      <c r="B1568" s="159"/>
      <c r="C1568" s="193" t="s">
        <v>2342</v>
      </c>
      <c r="D1568" s="184"/>
      <c r="E1568" s="185">
        <v>67.040000000000006</v>
      </c>
      <c r="F1568" s="161"/>
      <c r="G1568" s="161"/>
      <c r="H1568" s="161"/>
      <c r="I1568" s="161"/>
      <c r="J1568" s="161"/>
      <c r="K1568" s="161"/>
      <c r="L1568" s="161"/>
      <c r="M1568" s="161"/>
      <c r="N1568" s="161"/>
      <c r="O1568" s="161"/>
      <c r="P1568" s="161"/>
      <c r="Q1568" s="161"/>
      <c r="R1568" s="161"/>
      <c r="S1568" s="161"/>
      <c r="T1568" s="161"/>
      <c r="U1568" s="161"/>
      <c r="V1568" s="161"/>
      <c r="W1568" s="161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 t="s">
        <v>374</v>
      </c>
      <c r="AH1568" s="151">
        <v>0</v>
      </c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1" x14ac:dyDescent="0.2">
      <c r="A1569" s="158"/>
      <c r="B1569" s="159"/>
      <c r="C1569" s="193" t="s">
        <v>2343</v>
      </c>
      <c r="D1569" s="184"/>
      <c r="E1569" s="185">
        <v>4.5999999999999996</v>
      </c>
      <c r="F1569" s="161"/>
      <c r="G1569" s="161"/>
      <c r="H1569" s="161"/>
      <c r="I1569" s="161"/>
      <c r="J1569" s="161"/>
      <c r="K1569" s="161"/>
      <c r="L1569" s="161"/>
      <c r="M1569" s="161"/>
      <c r="N1569" s="161"/>
      <c r="O1569" s="161"/>
      <c r="P1569" s="161"/>
      <c r="Q1569" s="161"/>
      <c r="R1569" s="161"/>
      <c r="S1569" s="161"/>
      <c r="T1569" s="161"/>
      <c r="U1569" s="161"/>
      <c r="V1569" s="161"/>
      <c r="W1569" s="161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 t="s">
        <v>374</v>
      </c>
      <c r="AH1569" s="151">
        <v>0</v>
      </c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outlineLevel="1" x14ac:dyDescent="0.2">
      <c r="A1570" s="170">
        <v>422</v>
      </c>
      <c r="B1570" s="171" t="s">
        <v>2344</v>
      </c>
      <c r="C1570" s="180" t="s">
        <v>2345</v>
      </c>
      <c r="D1570" s="172" t="s">
        <v>363</v>
      </c>
      <c r="E1570" s="173">
        <v>114.56</v>
      </c>
      <c r="F1570" s="174"/>
      <c r="G1570" s="175">
        <f>ROUND(E1570*F1570,2)</f>
        <v>0</v>
      </c>
      <c r="H1570" s="174"/>
      <c r="I1570" s="175">
        <f>ROUND(E1570*H1570,2)</f>
        <v>0</v>
      </c>
      <c r="J1570" s="174"/>
      <c r="K1570" s="175">
        <f>ROUND(E1570*J1570,2)</f>
        <v>0</v>
      </c>
      <c r="L1570" s="175">
        <v>21</v>
      </c>
      <c r="M1570" s="175">
        <f>G1570*(1+L1570/100)</f>
        <v>0</v>
      </c>
      <c r="N1570" s="175">
        <v>0</v>
      </c>
      <c r="O1570" s="175">
        <f>ROUND(E1570*N1570,2)</f>
        <v>0</v>
      </c>
      <c r="P1570" s="175">
        <v>0</v>
      </c>
      <c r="Q1570" s="175">
        <f>ROUND(E1570*P1570,2)</f>
        <v>0</v>
      </c>
      <c r="R1570" s="175"/>
      <c r="S1570" s="175" t="s">
        <v>310</v>
      </c>
      <c r="T1570" s="176" t="s">
        <v>280</v>
      </c>
      <c r="U1570" s="161">
        <v>0</v>
      </c>
      <c r="V1570" s="161">
        <f>ROUND(E1570*U1570,2)</f>
        <v>0</v>
      </c>
      <c r="W1570" s="161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 t="s">
        <v>364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51"/>
      <c r="BB1570" s="151"/>
      <c r="BC1570" s="151"/>
      <c r="BD1570" s="151"/>
      <c r="BE1570" s="151"/>
      <c r="BF1570" s="151"/>
      <c r="BG1570" s="151"/>
      <c r="BH1570" s="151"/>
    </row>
    <row r="1571" spans="1:60" outlineLevel="1" x14ac:dyDescent="0.2">
      <c r="A1571" s="158"/>
      <c r="B1571" s="159"/>
      <c r="C1571" s="193" t="s">
        <v>2346</v>
      </c>
      <c r="D1571" s="184"/>
      <c r="E1571" s="185">
        <v>114.56</v>
      </c>
      <c r="F1571" s="161"/>
      <c r="G1571" s="161"/>
      <c r="H1571" s="161"/>
      <c r="I1571" s="161"/>
      <c r="J1571" s="161"/>
      <c r="K1571" s="161"/>
      <c r="L1571" s="161"/>
      <c r="M1571" s="161"/>
      <c r="N1571" s="161"/>
      <c r="O1571" s="161"/>
      <c r="P1571" s="161"/>
      <c r="Q1571" s="161"/>
      <c r="R1571" s="161"/>
      <c r="S1571" s="161"/>
      <c r="T1571" s="161"/>
      <c r="U1571" s="161"/>
      <c r="V1571" s="161"/>
      <c r="W1571" s="161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 t="s">
        <v>374</v>
      </c>
      <c r="AH1571" s="151">
        <v>0</v>
      </c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51"/>
      <c r="BB1571" s="151"/>
      <c r="BC1571" s="151"/>
      <c r="BD1571" s="151"/>
      <c r="BE1571" s="151"/>
      <c r="BF1571" s="151"/>
      <c r="BG1571" s="151"/>
      <c r="BH1571" s="151"/>
    </row>
    <row r="1572" spans="1:60" outlineLevel="1" x14ac:dyDescent="0.2">
      <c r="A1572" s="170">
        <v>423</v>
      </c>
      <c r="B1572" s="171" t="s">
        <v>2347</v>
      </c>
      <c r="C1572" s="180" t="s">
        <v>2348</v>
      </c>
      <c r="D1572" s="172" t="s">
        <v>363</v>
      </c>
      <c r="E1572" s="173">
        <v>49.664999999999999</v>
      </c>
      <c r="F1572" s="174"/>
      <c r="G1572" s="175">
        <f>ROUND(E1572*F1572,2)</f>
        <v>0</v>
      </c>
      <c r="H1572" s="174"/>
      <c r="I1572" s="175">
        <f>ROUND(E1572*H1572,2)</f>
        <v>0</v>
      </c>
      <c r="J1572" s="174"/>
      <c r="K1572" s="175">
        <f>ROUND(E1572*J1572,2)</f>
        <v>0</v>
      </c>
      <c r="L1572" s="175">
        <v>21</v>
      </c>
      <c r="M1572" s="175">
        <f>G1572*(1+L1572/100)</f>
        <v>0</v>
      </c>
      <c r="N1572" s="175">
        <v>0</v>
      </c>
      <c r="O1572" s="175">
        <f>ROUND(E1572*N1572,2)</f>
        <v>0</v>
      </c>
      <c r="P1572" s="175">
        <v>0</v>
      </c>
      <c r="Q1572" s="175">
        <f>ROUND(E1572*P1572,2)</f>
        <v>0</v>
      </c>
      <c r="R1572" s="175"/>
      <c r="S1572" s="175" t="s">
        <v>310</v>
      </c>
      <c r="T1572" s="176" t="s">
        <v>280</v>
      </c>
      <c r="U1572" s="161">
        <v>0</v>
      </c>
      <c r="V1572" s="161">
        <f>ROUND(E1572*U1572,2)</f>
        <v>0</v>
      </c>
      <c r="W1572" s="161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 t="s">
        <v>364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1" x14ac:dyDescent="0.2">
      <c r="A1573" s="158"/>
      <c r="B1573" s="159"/>
      <c r="C1573" s="193" t="s">
        <v>2349</v>
      </c>
      <c r="D1573" s="184"/>
      <c r="E1573" s="185">
        <v>43.645000000000003</v>
      </c>
      <c r="F1573" s="161"/>
      <c r="G1573" s="161"/>
      <c r="H1573" s="161"/>
      <c r="I1573" s="161"/>
      <c r="J1573" s="161"/>
      <c r="K1573" s="161"/>
      <c r="L1573" s="161"/>
      <c r="M1573" s="161"/>
      <c r="N1573" s="161"/>
      <c r="O1573" s="161"/>
      <c r="P1573" s="161"/>
      <c r="Q1573" s="161"/>
      <c r="R1573" s="161"/>
      <c r="S1573" s="161"/>
      <c r="T1573" s="161"/>
      <c r="U1573" s="161"/>
      <c r="V1573" s="161"/>
      <c r="W1573" s="161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 t="s">
        <v>374</v>
      </c>
      <c r="AH1573" s="151">
        <v>0</v>
      </c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1" x14ac:dyDescent="0.2">
      <c r="A1574" s="158"/>
      <c r="B1574" s="159"/>
      <c r="C1574" s="193" t="s">
        <v>2350</v>
      </c>
      <c r="D1574" s="184"/>
      <c r="E1574" s="185">
        <v>6.02</v>
      </c>
      <c r="F1574" s="161"/>
      <c r="G1574" s="161"/>
      <c r="H1574" s="161"/>
      <c r="I1574" s="161"/>
      <c r="J1574" s="161"/>
      <c r="K1574" s="161"/>
      <c r="L1574" s="161"/>
      <c r="M1574" s="161"/>
      <c r="N1574" s="161"/>
      <c r="O1574" s="161"/>
      <c r="P1574" s="161"/>
      <c r="Q1574" s="161"/>
      <c r="R1574" s="161"/>
      <c r="S1574" s="161"/>
      <c r="T1574" s="161"/>
      <c r="U1574" s="161"/>
      <c r="V1574" s="161"/>
      <c r="W1574" s="161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 t="s">
        <v>374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1" x14ac:dyDescent="0.2">
      <c r="A1575" s="170">
        <v>424</v>
      </c>
      <c r="B1575" s="171" t="s">
        <v>2351</v>
      </c>
      <c r="C1575" s="180" t="s">
        <v>2352</v>
      </c>
      <c r="D1575" s="172" t="s">
        <v>363</v>
      </c>
      <c r="E1575" s="173">
        <v>20.440000000000001</v>
      </c>
      <c r="F1575" s="174"/>
      <c r="G1575" s="175">
        <f>ROUND(E1575*F1575,2)</f>
        <v>0</v>
      </c>
      <c r="H1575" s="174"/>
      <c r="I1575" s="175">
        <f>ROUND(E1575*H1575,2)</f>
        <v>0</v>
      </c>
      <c r="J1575" s="174"/>
      <c r="K1575" s="175">
        <f>ROUND(E1575*J1575,2)</f>
        <v>0</v>
      </c>
      <c r="L1575" s="175">
        <v>21</v>
      </c>
      <c r="M1575" s="175">
        <f>G1575*(1+L1575/100)</f>
        <v>0</v>
      </c>
      <c r="N1575" s="175">
        <v>0</v>
      </c>
      <c r="O1575" s="175">
        <f>ROUND(E1575*N1575,2)</f>
        <v>0</v>
      </c>
      <c r="P1575" s="175">
        <v>0</v>
      </c>
      <c r="Q1575" s="175">
        <f>ROUND(E1575*P1575,2)</f>
        <v>0</v>
      </c>
      <c r="R1575" s="175"/>
      <c r="S1575" s="175" t="s">
        <v>310</v>
      </c>
      <c r="T1575" s="176" t="s">
        <v>280</v>
      </c>
      <c r="U1575" s="161">
        <v>0</v>
      </c>
      <c r="V1575" s="161">
        <f>ROUND(E1575*U1575,2)</f>
        <v>0</v>
      </c>
      <c r="W1575" s="161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 t="s">
        <v>364</v>
      </c>
      <c r="AH1575" s="151"/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58"/>
      <c r="B1576" s="159"/>
      <c r="C1576" s="193" t="s">
        <v>2353</v>
      </c>
      <c r="D1576" s="184"/>
      <c r="E1576" s="185">
        <v>18.079999999999998</v>
      </c>
      <c r="F1576" s="161"/>
      <c r="G1576" s="161"/>
      <c r="H1576" s="161"/>
      <c r="I1576" s="161"/>
      <c r="J1576" s="161"/>
      <c r="K1576" s="161"/>
      <c r="L1576" s="161"/>
      <c r="M1576" s="161"/>
      <c r="N1576" s="161"/>
      <c r="O1576" s="161"/>
      <c r="P1576" s="161"/>
      <c r="Q1576" s="161"/>
      <c r="R1576" s="161"/>
      <c r="S1576" s="161"/>
      <c r="T1576" s="161"/>
      <c r="U1576" s="161"/>
      <c r="V1576" s="161"/>
      <c r="W1576" s="161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 t="s">
        <v>374</v>
      </c>
      <c r="AH1576" s="151">
        <v>0</v>
      </c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1" x14ac:dyDescent="0.2">
      <c r="A1577" s="158"/>
      <c r="B1577" s="159"/>
      <c r="C1577" s="193" t="s">
        <v>2354</v>
      </c>
      <c r="D1577" s="184"/>
      <c r="E1577" s="185">
        <v>2.36</v>
      </c>
      <c r="F1577" s="161"/>
      <c r="G1577" s="161"/>
      <c r="H1577" s="161"/>
      <c r="I1577" s="161"/>
      <c r="J1577" s="161"/>
      <c r="K1577" s="161"/>
      <c r="L1577" s="161"/>
      <c r="M1577" s="161"/>
      <c r="N1577" s="161"/>
      <c r="O1577" s="161"/>
      <c r="P1577" s="161"/>
      <c r="Q1577" s="161"/>
      <c r="R1577" s="161"/>
      <c r="S1577" s="161"/>
      <c r="T1577" s="161"/>
      <c r="U1577" s="161"/>
      <c r="V1577" s="161"/>
      <c r="W1577" s="161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 t="s">
        <v>374</v>
      </c>
      <c r="AH1577" s="151">
        <v>0</v>
      </c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outlineLevel="1" x14ac:dyDescent="0.2">
      <c r="A1578" s="170">
        <v>425</v>
      </c>
      <c r="B1578" s="171" t="s">
        <v>2355</v>
      </c>
      <c r="C1578" s="180" t="s">
        <v>2356</v>
      </c>
      <c r="D1578" s="172" t="s">
        <v>363</v>
      </c>
      <c r="E1578" s="173">
        <v>2879.73</v>
      </c>
      <c r="F1578" s="174"/>
      <c r="G1578" s="175">
        <f>ROUND(E1578*F1578,2)</f>
        <v>0</v>
      </c>
      <c r="H1578" s="174"/>
      <c r="I1578" s="175">
        <f>ROUND(E1578*H1578,2)</f>
        <v>0</v>
      </c>
      <c r="J1578" s="174"/>
      <c r="K1578" s="175">
        <f>ROUND(E1578*J1578,2)</f>
        <v>0</v>
      </c>
      <c r="L1578" s="175">
        <v>21</v>
      </c>
      <c r="M1578" s="175">
        <f>G1578*(1+L1578/100)</f>
        <v>0</v>
      </c>
      <c r="N1578" s="175">
        <v>0</v>
      </c>
      <c r="O1578" s="175">
        <f>ROUND(E1578*N1578,2)</f>
        <v>0</v>
      </c>
      <c r="P1578" s="175">
        <v>0</v>
      </c>
      <c r="Q1578" s="175">
        <f>ROUND(E1578*P1578,2)</f>
        <v>0</v>
      </c>
      <c r="R1578" s="175"/>
      <c r="S1578" s="175" t="s">
        <v>310</v>
      </c>
      <c r="T1578" s="176" t="s">
        <v>280</v>
      </c>
      <c r="U1578" s="161">
        <v>0</v>
      </c>
      <c r="V1578" s="161">
        <f>ROUND(E1578*U1578,2)</f>
        <v>0</v>
      </c>
      <c r="W1578" s="161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 t="s">
        <v>364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51"/>
      <c r="BB1578" s="151"/>
      <c r="BC1578" s="151"/>
      <c r="BD1578" s="151"/>
      <c r="BE1578" s="151"/>
      <c r="BF1578" s="151"/>
      <c r="BG1578" s="151"/>
      <c r="BH1578" s="151"/>
    </row>
    <row r="1579" spans="1:60" outlineLevel="1" x14ac:dyDescent="0.2">
      <c r="A1579" s="158"/>
      <c r="B1579" s="159"/>
      <c r="C1579" s="193" t="s">
        <v>2357</v>
      </c>
      <c r="D1579" s="184"/>
      <c r="E1579" s="185">
        <v>1002.15</v>
      </c>
      <c r="F1579" s="161"/>
      <c r="G1579" s="161"/>
      <c r="H1579" s="161"/>
      <c r="I1579" s="161"/>
      <c r="J1579" s="161"/>
      <c r="K1579" s="161"/>
      <c r="L1579" s="161"/>
      <c r="M1579" s="161"/>
      <c r="N1579" s="161"/>
      <c r="O1579" s="161"/>
      <c r="P1579" s="161"/>
      <c r="Q1579" s="161"/>
      <c r="R1579" s="161"/>
      <c r="S1579" s="161"/>
      <c r="T1579" s="161"/>
      <c r="U1579" s="161"/>
      <c r="V1579" s="161"/>
      <c r="W1579" s="161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 t="s">
        <v>374</v>
      </c>
      <c r="AH1579" s="151">
        <v>0</v>
      </c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51"/>
      <c r="BB1579" s="151"/>
      <c r="BC1579" s="151"/>
      <c r="BD1579" s="151"/>
      <c r="BE1579" s="151"/>
      <c r="BF1579" s="151"/>
      <c r="BG1579" s="151"/>
      <c r="BH1579" s="151"/>
    </row>
    <row r="1580" spans="1:60" outlineLevel="1" x14ac:dyDescent="0.2">
      <c r="A1580" s="158"/>
      <c r="B1580" s="159"/>
      <c r="C1580" s="193" t="s">
        <v>2358</v>
      </c>
      <c r="D1580" s="184"/>
      <c r="E1580" s="185">
        <v>41</v>
      </c>
      <c r="F1580" s="161"/>
      <c r="G1580" s="161"/>
      <c r="H1580" s="161"/>
      <c r="I1580" s="161"/>
      <c r="J1580" s="161"/>
      <c r="K1580" s="161"/>
      <c r="L1580" s="161"/>
      <c r="M1580" s="161"/>
      <c r="N1580" s="161"/>
      <c r="O1580" s="161"/>
      <c r="P1580" s="161"/>
      <c r="Q1580" s="161"/>
      <c r="R1580" s="161"/>
      <c r="S1580" s="161"/>
      <c r="T1580" s="161"/>
      <c r="U1580" s="161"/>
      <c r="V1580" s="161"/>
      <c r="W1580" s="161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 t="s">
        <v>374</v>
      </c>
      <c r="AH1580" s="151">
        <v>0</v>
      </c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1" x14ac:dyDescent="0.2">
      <c r="A1581" s="158"/>
      <c r="B1581" s="159"/>
      <c r="C1581" s="193" t="s">
        <v>2359</v>
      </c>
      <c r="D1581" s="184"/>
      <c r="E1581" s="185">
        <v>1609.42</v>
      </c>
      <c r="F1581" s="161"/>
      <c r="G1581" s="161"/>
      <c r="H1581" s="161"/>
      <c r="I1581" s="161"/>
      <c r="J1581" s="161"/>
      <c r="K1581" s="161"/>
      <c r="L1581" s="161"/>
      <c r="M1581" s="161"/>
      <c r="N1581" s="161"/>
      <c r="O1581" s="161"/>
      <c r="P1581" s="161"/>
      <c r="Q1581" s="161"/>
      <c r="R1581" s="161"/>
      <c r="S1581" s="161"/>
      <c r="T1581" s="161"/>
      <c r="U1581" s="161"/>
      <c r="V1581" s="161"/>
      <c r="W1581" s="161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 t="s">
        <v>374</v>
      </c>
      <c r="AH1581" s="151">
        <v>0</v>
      </c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1" x14ac:dyDescent="0.2">
      <c r="A1582" s="158"/>
      <c r="B1582" s="159"/>
      <c r="C1582" s="193" t="s">
        <v>2360</v>
      </c>
      <c r="D1582" s="184"/>
      <c r="E1582" s="185">
        <v>217.44</v>
      </c>
      <c r="F1582" s="161"/>
      <c r="G1582" s="161"/>
      <c r="H1582" s="161"/>
      <c r="I1582" s="161"/>
      <c r="J1582" s="161"/>
      <c r="K1582" s="161"/>
      <c r="L1582" s="161"/>
      <c r="M1582" s="161"/>
      <c r="N1582" s="161"/>
      <c r="O1582" s="161"/>
      <c r="P1582" s="161"/>
      <c r="Q1582" s="161"/>
      <c r="R1582" s="161"/>
      <c r="S1582" s="161"/>
      <c r="T1582" s="161"/>
      <c r="U1582" s="161"/>
      <c r="V1582" s="161"/>
      <c r="W1582" s="161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 t="s">
        <v>374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1" x14ac:dyDescent="0.2">
      <c r="A1583" s="158"/>
      <c r="B1583" s="159"/>
      <c r="C1583" s="193" t="s">
        <v>2361</v>
      </c>
      <c r="D1583" s="184"/>
      <c r="E1583" s="185">
        <v>9.7200000000000006</v>
      </c>
      <c r="F1583" s="161"/>
      <c r="G1583" s="161"/>
      <c r="H1583" s="161"/>
      <c r="I1583" s="161"/>
      <c r="J1583" s="161"/>
      <c r="K1583" s="161"/>
      <c r="L1583" s="161"/>
      <c r="M1583" s="161"/>
      <c r="N1583" s="161"/>
      <c r="O1583" s="161"/>
      <c r="P1583" s="161"/>
      <c r="Q1583" s="161"/>
      <c r="R1583" s="161"/>
      <c r="S1583" s="161"/>
      <c r="T1583" s="161"/>
      <c r="U1583" s="161"/>
      <c r="V1583" s="161"/>
      <c r="W1583" s="161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 t="s">
        <v>374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70">
        <v>426</v>
      </c>
      <c r="B1584" s="171" t="s">
        <v>2362</v>
      </c>
      <c r="C1584" s="180" t="s">
        <v>2363</v>
      </c>
      <c r="D1584" s="172" t="s">
        <v>363</v>
      </c>
      <c r="E1584" s="173">
        <v>217.44</v>
      </c>
      <c r="F1584" s="174"/>
      <c r="G1584" s="175">
        <f>ROUND(E1584*F1584,2)</f>
        <v>0</v>
      </c>
      <c r="H1584" s="174"/>
      <c r="I1584" s="175">
        <f>ROUND(E1584*H1584,2)</f>
        <v>0</v>
      </c>
      <c r="J1584" s="174"/>
      <c r="K1584" s="175">
        <f>ROUND(E1584*J1584,2)</f>
        <v>0</v>
      </c>
      <c r="L1584" s="175">
        <v>21</v>
      </c>
      <c r="M1584" s="175">
        <f>G1584*(1+L1584/100)</f>
        <v>0</v>
      </c>
      <c r="N1584" s="175">
        <v>0</v>
      </c>
      <c r="O1584" s="175">
        <f>ROUND(E1584*N1584,2)</f>
        <v>0</v>
      </c>
      <c r="P1584" s="175">
        <v>0</v>
      </c>
      <c r="Q1584" s="175">
        <f>ROUND(E1584*P1584,2)</f>
        <v>0</v>
      </c>
      <c r="R1584" s="175"/>
      <c r="S1584" s="175" t="s">
        <v>310</v>
      </c>
      <c r="T1584" s="176" t="s">
        <v>280</v>
      </c>
      <c r="U1584" s="161">
        <v>0</v>
      </c>
      <c r="V1584" s="161">
        <f>ROUND(E1584*U1584,2)</f>
        <v>0</v>
      </c>
      <c r="W1584" s="161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 t="s">
        <v>364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1" x14ac:dyDescent="0.2">
      <c r="A1585" s="158"/>
      <c r="B1585" s="159"/>
      <c r="C1585" s="193" t="s">
        <v>2360</v>
      </c>
      <c r="D1585" s="184"/>
      <c r="E1585" s="185">
        <v>217.44</v>
      </c>
      <c r="F1585" s="161"/>
      <c r="G1585" s="161"/>
      <c r="H1585" s="161"/>
      <c r="I1585" s="161"/>
      <c r="J1585" s="161"/>
      <c r="K1585" s="161"/>
      <c r="L1585" s="161"/>
      <c r="M1585" s="161"/>
      <c r="N1585" s="161"/>
      <c r="O1585" s="161"/>
      <c r="P1585" s="161"/>
      <c r="Q1585" s="161"/>
      <c r="R1585" s="161"/>
      <c r="S1585" s="161"/>
      <c r="T1585" s="161"/>
      <c r="U1585" s="161"/>
      <c r="V1585" s="161"/>
      <c r="W1585" s="161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 t="s">
        <v>374</v>
      </c>
      <c r="AH1585" s="151">
        <v>0</v>
      </c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outlineLevel="1" x14ac:dyDescent="0.2">
      <c r="A1586" s="170">
        <v>427</v>
      </c>
      <c r="B1586" s="171" t="s">
        <v>2364</v>
      </c>
      <c r="C1586" s="180" t="s">
        <v>2365</v>
      </c>
      <c r="D1586" s="172" t="s">
        <v>363</v>
      </c>
      <c r="E1586" s="173">
        <v>21.114999999999998</v>
      </c>
      <c r="F1586" s="174"/>
      <c r="G1586" s="175">
        <f>ROUND(E1586*F1586,2)</f>
        <v>0</v>
      </c>
      <c r="H1586" s="174"/>
      <c r="I1586" s="175">
        <f>ROUND(E1586*H1586,2)</f>
        <v>0</v>
      </c>
      <c r="J1586" s="174"/>
      <c r="K1586" s="175">
        <f>ROUND(E1586*J1586,2)</f>
        <v>0</v>
      </c>
      <c r="L1586" s="175">
        <v>21</v>
      </c>
      <c r="M1586" s="175">
        <f>G1586*(1+L1586/100)</f>
        <v>0</v>
      </c>
      <c r="N1586" s="175">
        <v>0</v>
      </c>
      <c r="O1586" s="175">
        <f>ROUND(E1586*N1586,2)</f>
        <v>0</v>
      </c>
      <c r="P1586" s="175">
        <v>0</v>
      </c>
      <c r="Q1586" s="175">
        <f>ROUND(E1586*P1586,2)</f>
        <v>0</v>
      </c>
      <c r="R1586" s="175"/>
      <c r="S1586" s="175" t="s">
        <v>310</v>
      </c>
      <c r="T1586" s="176" t="s">
        <v>280</v>
      </c>
      <c r="U1586" s="161">
        <v>0</v>
      </c>
      <c r="V1586" s="161">
        <f>ROUND(E1586*U1586,2)</f>
        <v>0</v>
      </c>
      <c r="W1586" s="161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 t="s">
        <v>364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51"/>
      <c r="BB1586" s="151"/>
      <c r="BC1586" s="151"/>
      <c r="BD1586" s="151"/>
      <c r="BE1586" s="151"/>
      <c r="BF1586" s="151"/>
      <c r="BG1586" s="151"/>
      <c r="BH1586" s="151"/>
    </row>
    <row r="1587" spans="1:60" outlineLevel="1" x14ac:dyDescent="0.2">
      <c r="A1587" s="158"/>
      <c r="B1587" s="159"/>
      <c r="C1587" s="193" t="s">
        <v>2366</v>
      </c>
      <c r="D1587" s="184"/>
      <c r="E1587" s="185">
        <v>21.114999999999998</v>
      </c>
      <c r="F1587" s="161"/>
      <c r="G1587" s="161"/>
      <c r="H1587" s="161"/>
      <c r="I1587" s="161"/>
      <c r="J1587" s="161"/>
      <c r="K1587" s="161"/>
      <c r="L1587" s="161"/>
      <c r="M1587" s="161"/>
      <c r="N1587" s="161"/>
      <c r="O1587" s="161"/>
      <c r="P1587" s="161"/>
      <c r="Q1587" s="161"/>
      <c r="R1587" s="161"/>
      <c r="S1587" s="161"/>
      <c r="T1587" s="161"/>
      <c r="U1587" s="161"/>
      <c r="V1587" s="161"/>
      <c r="W1587" s="161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 t="s">
        <v>374</v>
      </c>
      <c r="AH1587" s="151">
        <v>0</v>
      </c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51"/>
      <c r="BB1587" s="151"/>
      <c r="BC1587" s="151"/>
      <c r="BD1587" s="151"/>
      <c r="BE1587" s="151"/>
      <c r="BF1587" s="151"/>
      <c r="BG1587" s="151"/>
      <c r="BH1587" s="151"/>
    </row>
    <row r="1588" spans="1:60" outlineLevel="1" x14ac:dyDescent="0.2">
      <c r="A1588" s="170">
        <v>428</v>
      </c>
      <c r="B1588" s="171" t="s">
        <v>2367</v>
      </c>
      <c r="C1588" s="180" t="s">
        <v>2368</v>
      </c>
      <c r="D1588" s="172" t="s">
        <v>363</v>
      </c>
      <c r="E1588" s="173">
        <v>1882.1808000000001</v>
      </c>
      <c r="F1588" s="174"/>
      <c r="G1588" s="175">
        <f>ROUND(E1588*F1588,2)</f>
        <v>0</v>
      </c>
      <c r="H1588" s="174"/>
      <c r="I1588" s="175">
        <f>ROUND(E1588*H1588,2)</f>
        <v>0</v>
      </c>
      <c r="J1588" s="174"/>
      <c r="K1588" s="175">
        <f>ROUND(E1588*J1588,2)</f>
        <v>0</v>
      </c>
      <c r="L1588" s="175">
        <v>21</v>
      </c>
      <c r="M1588" s="175">
        <f>G1588*(1+L1588/100)</f>
        <v>0</v>
      </c>
      <c r="N1588" s="175">
        <v>0</v>
      </c>
      <c r="O1588" s="175">
        <f>ROUND(E1588*N1588,2)</f>
        <v>0</v>
      </c>
      <c r="P1588" s="175">
        <v>0</v>
      </c>
      <c r="Q1588" s="175">
        <f>ROUND(E1588*P1588,2)</f>
        <v>0</v>
      </c>
      <c r="R1588" s="175"/>
      <c r="S1588" s="175" t="s">
        <v>310</v>
      </c>
      <c r="T1588" s="176" t="s">
        <v>280</v>
      </c>
      <c r="U1588" s="161">
        <v>0</v>
      </c>
      <c r="V1588" s="161">
        <f>ROUND(E1588*U1588,2)</f>
        <v>0</v>
      </c>
      <c r="W1588" s="161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 t="s">
        <v>364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1" x14ac:dyDescent="0.2">
      <c r="A1589" s="158"/>
      <c r="B1589" s="159"/>
      <c r="C1589" s="193" t="s">
        <v>2369</v>
      </c>
      <c r="D1589" s="184"/>
      <c r="E1589" s="185">
        <v>1032.2145</v>
      </c>
      <c r="F1589" s="161"/>
      <c r="G1589" s="161"/>
      <c r="H1589" s="161"/>
      <c r="I1589" s="161"/>
      <c r="J1589" s="161"/>
      <c r="K1589" s="161"/>
      <c r="L1589" s="161"/>
      <c r="M1589" s="161"/>
      <c r="N1589" s="161"/>
      <c r="O1589" s="161"/>
      <c r="P1589" s="161"/>
      <c r="Q1589" s="161"/>
      <c r="R1589" s="161"/>
      <c r="S1589" s="161"/>
      <c r="T1589" s="161"/>
      <c r="U1589" s="161"/>
      <c r="V1589" s="161"/>
      <c r="W1589" s="161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 t="s">
        <v>374</v>
      </c>
      <c r="AH1589" s="151">
        <v>0</v>
      </c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1" x14ac:dyDescent="0.2">
      <c r="A1590" s="158"/>
      <c r="B1590" s="159"/>
      <c r="C1590" s="193" t="s">
        <v>2366</v>
      </c>
      <c r="D1590" s="184"/>
      <c r="E1590" s="185">
        <v>21.114999999999998</v>
      </c>
      <c r="F1590" s="161"/>
      <c r="G1590" s="161"/>
      <c r="H1590" s="161"/>
      <c r="I1590" s="161"/>
      <c r="J1590" s="161"/>
      <c r="K1590" s="161"/>
      <c r="L1590" s="161"/>
      <c r="M1590" s="161"/>
      <c r="N1590" s="161"/>
      <c r="O1590" s="161"/>
      <c r="P1590" s="161"/>
      <c r="Q1590" s="161"/>
      <c r="R1590" s="161"/>
      <c r="S1590" s="161"/>
      <c r="T1590" s="161"/>
      <c r="U1590" s="161"/>
      <c r="V1590" s="161"/>
      <c r="W1590" s="161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 t="s">
        <v>374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1" x14ac:dyDescent="0.2">
      <c r="A1591" s="158"/>
      <c r="B1591" s="159"/>
      <c r="C1591" s="193" t="s">
        <v>2370</v>
      </c>
      <c r="D1591" s="184"/>
      <c r="E1591" s="185">
        <v>828.85130000000004</v>
      </c>
      <c r="F1591" s="161"/>
      <c r="G1591" s="161"/>
      <c r="H1591" s="161"/>
      <c r="I1591" s="161"/>
      <c r="J1591" s="161"/>
      <c r="K1591" s="161"/>
      <c r="L1591" s="161"/>
      <c r="M1591" s="161"/>
      <c r="N1591" s="161"/>
      <c r="O1591" s="161"/>
      <c r="P1591" s="161"/>
      <c r="Q1591" s="161"/>
      <c r="R1591" s="161"/>
      <c r="S1591" s="161"/>
      <c r="T1591" s="161"/>
      <c r="U1591" s="161"/>
      <c r="V1591" s="161"/>
      <c r="W1591" s="161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 t="s">
        <v>374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70">
        <v>429</v>
      </c>
      <c r="B1592" s="171" t="s">
        <v>2371</v>
      </c>
      <c r="C1592" s="180" t="s">
        <v>2372</v>
      </c>
      <c r="D1592" s="172" t="s">
        <v>363</v>
      </c>
      <c r="E1592" s="173">
        <v>828.85130000000004</v>
      </c>
      <c r="F1592" s="174"/>
      <c r="G1592" s="175">
        <f>ROUND(E1592*F1592,2)</f>
        <v>0</v>
      </c>
      <c r="H1592" s="174"/>
      <c r="I1592" s="175">
        <f>ROUND(E1592*H1592,2)</f>
        <v>0</v>
      </c>
      <c r="J1592" s="174"/>
      <c r="K1592" s="175">
        <f>ROUND(E1592*J1592,2)</f>
        <v>0</v>
      </c>
      <c r="L1592" s="175">
        <v>21</v>
      </c>
      <c r="M1592" s="175">
        <f>G1592*(1+L1592/100)</f>
        <v>0</v>
      </c>
      <c r="N1592" s="175">
        <v>0</v>
      </c>
      <c r="O1592" s="175">
        <f>ROUND(E1592*N1592,2)</f>
        <v>0</v>
      </c>
      <c r="P1592" s="175">
        <v>0</v>
      </c>
      <c r="Q1592" s="175">
        <f>ROUND(E1592*P1592,2)</f>
        <v>0</v>
      </c>
      <c r="R1592" s="175"/>
      <c r="S1592" s="175" t="s">
        <v>310</v>
      </c>
      <c r="T1592" s="176" t="s">
        <v>280</v>
      </c>
      <c r="U1592" s="161">
        <v>0</v>
      </c>
      <c r="V1592" s="161">
        <f>ROUND(E1592*U1592,2)</f>
        <v>0</v>
      </c>
      <c r="W1592" s="161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 t="s">
        <v>364</v>
      </c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1" x14ac:dyDescent="0.2">
      <c r="A1593" s="158"/>
      <c r="B1593" s="159"/>
      <c r="C1593" s="193" t="s">
        <v>2370</v>
      </c>
      <c r="D1593" s="184"/>
      <c r="E1593" s="185">
        <v>828.85130000000004</v>
      </c>
      <c r="F1593" s="161"/>
      <c r="G1593" s="161"/>
      <c r="H1593" s="161"/>
      <c r="I1593" s="161"/>
      <c r="J1593" s="161"/>
      <c r="K1593" s="161"/>
      <c r="L1593" s="161"/>
      <c r="M1593" s="161"/>
      <c r="N1593" s="161"/>
      <c r="O1593" s="161"/>
      <c r="P1593" s="161"/>
      <c r="Q1593" s="161"/>
      <c r="R1593" s="161"/>
      <c r="S1593" s="161"/>
      <c r="T1593" s="161"/>
      <c r="U1593" s="161"/>
      <c r="V1593" s="161"/>
      <c r="W1593" s="161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 t="s">
        <v>374</v>
      </c>
      <c r="AH1593" s="151">
        <v>0</v>
      </c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outlineLevel="1" x14ac:dyDescent="0.2">
      <c r="A1594" s="170">
        <v>430</v>
      </c>
      <c r="B1594" s="171" t="s">
        <v>2373</v>
      </c>
      <c r="C1594" s="180" t="s">
        <v>2374</v>
      </c>
      <c r="D1594" s="172" t="s">
        <v>363</v>
      </c>
      <c r="E1594" s="173">
        <v>223.9632</v>
      </c>
      <c r="F1594" s="174"/>
      <c r="G1594" s="175">
        <f>ROUND(E1594*F1594,2)</f>
        <v>0</v>
      </c>
      <c r="H1594" s="174"/>
      <c r="I1594" s="175">
        <f>ROUND(E1594*H1594,2)</f>
        <v>0</v>
      </c>
      <c r="J1594" s="174"/>
      <c r="K1594" s="175">
        <f>ROUND(E1594*J1594,2)</f>
        <v>0</v>
      </c>
      <c r="L1594" s="175">
        <v>21</v>
      </c>
      <c r="M1594" s="175">
        <f>G1594*(1+L1594/100)</f>
        <v>0</v>
      </c>
      <c r="N1594" s="175">
        <v>0</v>
      </c>
      <c r="O1594" s="175">
        <f>ROUND(E1594*N1594,2)</f>
        <v>0</v>
      </c>
      <c r="P1594" s="175">
        <v>0</v>
      </c>
      <c r="Q1594" s="175">
        <f>ROUND(E1594*P1594,2)</f>
        <v>0</v>
      </c>
      <c r="R1594" s="175"/>
      <c r="S1594" s="175" t="s">
        <v>310</v>
      </c>
      <c r="T1594" s="176" t="s">
        <v>280</v>
      </c>
      <c r="U1594" s="161">
        <v>0</v>
      </c>
      <c r="V1594" s="161">
        <f>ROUND(E1594*U1594,2)</f>
        <v>0</v>
      </c>
      <c r="W1594" s="161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 t="s">
        <v>364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51"/>
      <c r="BB1594" s="151"/>
      <c r="BC1594" s="151"/>
      <c r="BD1594" s="151"/>
      <c r="BE1594" s="151"/>
      <c r="BF1594" s="151"/>
      <c r="BG1594" s="151"/>
      <c r="BH1594" s="151"/>
    </row>
    <row r="1595" spans="1:60" outlineLevel="1" x14ac:dyDescent="0.2">
      <c r="A1595" s="158"/>
      <c r="B1595" s="159"/>
      <c r="C1595" s="193" t="s">
        <v>2375</v>
      </c>
      <c r="D1595" s="184"/>
      <c r="E1595" s="185">
        <v>223.9632</v>
      </c>
      <c r="F1595" s="161"/>
      <c r="G1595" s="161"/>
      <c r="H1595" s="161"/>
      <c r="I1595" s="161"/>
      <c r="J1595" s="161"/>
      <c r="K1595" s="161"/>
      <c r="L1595" s="161"/>
      <c r="M1595" s="161"/>
      <c r="N1595" s="161"/>
      <c r="O1595" s="161"/>
      <c r="P1595" s="161"/>
      <c r="Q1595" s="161"/>
      <c r="R1595" s="161"/>
      <c r="S1595" s="161"/>
      <c r="T1595" s="161"/>
      <c r="U1595" s="161"/>
      <c r="V1595" s="161"/>
      <c r="W1595" s="161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 t="s">
        <v>374</v>
      </c>
      <c r="AH1595" s="151">
        <v>0</v>
      </c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51"/>
      <c r="BB1595" s="151"/>
      <c r="BC1595" s="151"/>
      <c r="BD1595" s="151"/>
      <c r="BE1595" s="151"/>
      <c r="BF1595" s="151"/>
      <c r="BG1595" s="151"/>
      <c r="BH1595" s="151"/>
    </row>
    <row r="1596" spans="1:60" outlineLevel="1" x14ac:dyDescent="0.2">
      <c r="A1596" s="170">
        <v>431</v>
      </c>
      <c r="B1596" s="171" t="s">
        <v>2376</v>
      </c>
      <c r="C1596" s="180" t="s">
        <v>2377</v>
      </c>
      <c r="D1596" s="172" t="s">
        <v>363</v>
      </c>
      <c r="E1596" s="173">
        <v>10.0116</v>
      </c>
      <c r="F1596" s="174"/>
      <c r="G1596" s="175">
        <f>ROUND(E1596*F1596,2)</f>
        <v>0</v>
      </c>
      <c r="H1596" s="174"/>
      <c r="I1596" s="175">
        <f>ROUND(E1596*H1596,2)</f>
        <v>0</v>
      </c>
      <c r="J1596" s="174"/>
      <c r="K1596" s="175">
        <f>ROUND(E1596*J1596,2)</f>
        <v>0</v>
      </c>
      <c r="L1596" s="175">
        <v>21</v>
      </c>
      <c r="M1596" s="175">
        <f>G1596*(1+L1596/100)</f>
        <v>0</v>
      </c>
      <c r="N1596" s="175">
        <v>0</v>
      </c>
      <c r="O1596" s="175">
        <f>ROUND(E1596*N1596,2)</f>
        <v>0</v>
      </c>
      <c r="P1596" s="175">
        <v>0</v>
      </c>
      <c r="Q1596" s="175">
        <f>ROUND(E1596*P1596,2)</f>
        <v>0</v>
      </c>
      <c r="R1596" s="175"/>
      <c r="S1596" s="175" t="s">
        <v>310</v>
      </c>
      <c r="T1596" s="176" t="s">
        <v>280</v>
      </c>
      <c r="U1596" s="161">
        <v>0</v>
      </c>
      <c r="V1596" s="161">
        <f>ROUND(E1596*U1596,2)</f>
        <v>0</v>
      </c>
      <c r="W1596" s="161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 t="s">
        <v>364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1" x14ac:dyDescent="0.2">
      <c r="A1597" s="158"/>
      <c r="B1597" s="159"/>
      <c r="C1597" s="193" t="s">
        <v>2378</v>
      </c>
      <c r="D1597" s="184"/>
      <c r="E1597" s="185">
        <v>10.0116</v>
      </c>
      <c r="F1597" s="161"/>
      <c r="G1597" s="161"/>
      <c r="H1597" s="161"/>
      <c r="I1597" s="161"/>
      <c r="J1597" s="161"/>
      <c r="K1597" s="161"/>
      <c r="L1597" s="161"/>
      <c r="M1597" s="161"/>
      <c r="N1597" s="161"/>
      <c r="O1597" s="161"/>
      <c r="P1597" s="161"/>
      <c r="Q1597" s="161"/>
      <c r="R1597" s="161"/>
      <c r="S1597" s="161"/>
      <c r="T1597" s="161"/>
      <c r="U1597" s="161"/>
      <c r="V1597" s="161"/>
      <c r="W1597" s="161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 t="s">
        <v>374</v>
      </c>
      <c r="AH1597" s="151">
        <v>0</v>
      </c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1" x14ac:dyDescent="0.2">
      <c r="A1598" s="170">
        <v>432</v>
      </c>
      <c r="B1598" s="171" t="s">
        <v>2379</v>
      </c>
      <c r="C1598" s="180" t="s">
        <v>2380</v>
      </c>
      <c r="D1598" s="172" t="s">
        <v>363</v>
      </c>
      <c r="E1598" s="173">
        <v>223.9632</v>
      </c>
      <c r="F1598" s="174"/>
      <c r="G1598" s="175">
        <f>ROUND(E1598*F1598,2)</f>
        <v>0</v>
      </c>
      <c r="H1598" s="174"/>
      <c r="I1598" s="175">
        <f>ROUND(E1598*H1598,2)</f>
        <v>0</v>
      </c>
      <c r="J1598" s="174"/>
      <c r="K1598" s="175">
        <f>ROUND(E1598*J1598,2)</f>
        <v>0</v>
      </c>
      <c r="L1598" s="175">
        <v>21</v>
      </c>
      <c r="M1598" s="175">
        <f>G1598*(1+L1598/100)</f>
        <v>0</v>
      </c>
      <c r="N1598" s="175">
        <v>0</v>
      </c>
      <c r="O1598" s="175">
        <f>ROUND(E1598*N1598,2)</f>
        <v>0</v>
      </c>
      <c r="P1598" s="175">
        <v>0</v>
      </c>
      <c r="Q1598" s="175">
        <f>ROUND(E1598*P1598,2)</f>
        <v>0</v>
      </c>
      <c r="R1598" s="175"/>
      <c r="S1598" s="175" t="s">
        <v>310</v>
      </c>
      <c r="T1598" s="176" t="s">
        <v>280</v>
      </c>
      <c r="U1598" s="161">
        <v>0</v>
      </c>
      <c r="V1598" s="161">
        <f>ROUND(E1598*U1598,2)</f>
        <v>0</v>
      </c>
      <c r="W1598" s="161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 t="s">
        <v>364</v>
      </c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1" x14ac:dyDescent="0.2">
      <c r="A1599" s="158"/>
      <c r="B1599" s="159"/>
      <c r="C1599" s="193" t="s">
        <v>2375</v>
      </c>
      <c r="D1599" s="184"/>
      <c r="E1599" s="185">
        <v>223.9632</v>
      </c>
      <c r="F1599" s="161"/>
      <c r="G1599" s="161"/>
      <c r="H1599" s="161"/>
      <c r="I1599" s="161"/>
      <c r="J1599" s="161"/>
      <c r="K1599" s="161"/>
      <c r="L1599" s="161"/>
      <c r="M1599" s="161"/>
      <c r="N1599" s="161"/>
      <c r="O1599" s="161"/>
      <c r="P1599" s="161"/>
      <c r="Q1599" s="161"/>
      <c r="R1599" s="161"/>
      <c r="S1599" s="161"/>
      <c r="T1599" s="161"/>
      <c r="U1599" s="161"/>
      <c r="V1599" s="161"/>
      <c r="W1599" s="161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 t="s">
        <v>374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70">
        <v>433</v>
      </c>
      <c r="B1600" s="171" t="s">
        <v>2381</v>
      </c>
      <c r="C1600" s="180" t="s">
        <v>2382</v>
      </c>
      <c r="D1600" s="172" t="s">
        <v>363</v>
      </c>
      <c r="E1600" s="173">
        <v>4.431</v>
      </c>
      <c r="F1600" s="174"/>
      <c r="G1600" s="175">
        <f>ROUND(E1600*F1600,2)</f>
        <v>0</v>
      </c>
      <c r="H1600" s="174"/>
      <c r="I1600" s="175">
        <f>ROUND(E1600*H1600,2)</f>
        <v>0</v>
      </c>
      <c r="J1600" s="174"/>
      <c r="K1600" s="175">
        <f>ROUND(E1600*J1600,2)</f>
        <v>0</v>
      </c>
      <c r="L1600" s="175">
        <v>21</v>
      </c>
      <c r="M1600" s="175">
        <f>G1600*(1+L1600/100)</f>
        <v>0</v>
      </c>
      <c r="N1600" s="175">
        <v>0</v>
      </c>
      <c r="O1600" s="175">
        <f>ROUND(E1600*N1600,2)</f>
        <v>0</v>
      </c>
      <c r="P1600" s="175">
        <v>0</v>
      </c>
      <c r="Q1600" s="175">
        <f>ROUND(E1600*P1600,2)</f>
        <v>0</v>
      </c>
      <c r="R1600" s="175"/>
      <c r="S1600" s="175" t="s">
        <v>310</v>
      </c>
      <c r="T1600" s="176" t="s">
        <v>280</v>
      </c>
      <c r="U1600" s="161">
        <v>0</v>
      </c>
      <c r="V1600" s="161">
        <f>ROUND(E1600*U1600,2)</f>
        <v>0</v>
      </c>
      <c r="W1600" s="161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 t="s">
        <v>364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1" x14ac:dyDescent="0.2">
      <c r="A1601" s="158"/>
      <c r="B1601" s="159"/>
      <c r="C1601" s="193" t="s">
        <v>2383</v>
      </c>
      <c r="D1601" s="184"/>
      <c r="E1601" s="185">
        <v>1.6379999999999999</v>
      </c>
      <c r="F1601" s="161"/>
      <c r="G1601" s="161"/>
      <c r="H1601" s="161"/>
      <c r="I1601" s="161"/>
      <c r="J1601" s="161"/>
      <c r="K1601" s="161"/>
      <c r="L1601" s="161"/>
      <c r="M1601" s="161"/>
      <c r="N1601" s="161"/>
      <c r="O1601" s="161"/>
      <c r="P1601" s="161"/>
      <c r="Q1601" s="161"/>
      <c r="R1601" s="161"/>
      <c r="S1601" s="161"/>
      <c r="T1601" s="161"/>
      <c r="U1601" s="161"/>
      <c r="V1601" s="161"/>
      <c r="W1601" s="161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 t="s">
        <v>374</v>
      </c>
      <c r="AH1601" s="151">
        <v>0</v>
      </c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outlineLevel="1" x14ac:dyDescent="0.2">
      <c r="A1602" s="158"/>
      <c r="B1602" s="159"/>
      <c r="C1602" s="193" t="s">
        <v>2384</v>
      </c>
      <c r="D1602" s="184"/>
      <c r="E1602" s="185">
        <v>2.7930000000000001</v>
      </c>
      <c r="F1602" s="161"/>
      <c r="G1602" s="161"/>
      <c r="H1602" s="161"/>
      <c r="I1602" s="161"/>
      <c r="J1602" s="161"/>
      <c r="K1602" s="161"/>
      <c r="L1602" s="161"/>
      <c r="M1602" s="161"/>
      <c r="N1602" s="161"/>
      <c r="O1602" s="161"/>
      <c r="P1602" s="161"/>
      <c r="Q1602" s="161"/>
      <c r="R1602" s="161"/>
      <c r="S1602" s="161"/>
      <c r="T1602" s="161"/>
      <c r="U1602" s="161"/>
      <c r="V1602" s="161"/>
      <c r="W1602" s="161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 t="s">
        <v>374</v>
      </c>
      <c r="AH1602" s="151">
        <v>0</v>
      </c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51"/>
      <c r="BB1602" s="151"/>
      <c r="BC1602" s="151"/>
      <c r="BD1602" s="151"/>
      <c r="BE1602" s="151"/>
      <c r="BF1602" s="151"/>
      <c r="BG1602" s="151"/>
      <c r="BH1602" s="151"/>
    </row>
    <row r="1603" spans="1:60" outlineLevel="1" x14ac:dyDescent="0.2">
      <c r="A1603" s="170">
        <v>434</v>
      </c>
      <c r="B1603" s="171" t="s">
        <v>2385</v>
      </c>
      <c r="C1603" s="180" t="s">
        <v>2386</v>
      </c>
      <c r="D1603" s="172" t="s">
        <v>471</v>
      </c>
      <c r="E1603" s="173">
        <v>2.3980000000000001</v>
      </c>
      <c r="F1603" s="174"/>
      <c r="G1603" s="175">
        <f>ROUND(E1603*F1603,2)</f>
        <v>0</v>
      </c>
      <c r="H1603" s="174"/>
      <c r="I1603" s="175">
        <f>ROUND(E1603*H1603,2)</f>
        <v>0</v>
      </c>
      <c r="J1603" s="174"/>
      <c r="K1603" s="175">
        <f>ROUND(E1603*J1603,2)</f>
        <v>0</v>
      </c>
      <c r="L1603" s="175">
        <v>21</v>
      </c>
      <c r="M1603" s="175">
        <f>G1603*(1+L1603/100)</f>
        <v>0</v>
      </c>
      <c r="N1603" s="175">
        <v>0</v>
      </c>
      <c r="O1603" s="175">
        <f>ROUND(E1603*N1603,2)</f>
        <v>0</v>
      </c>
      <c r="P1603" s="175">
        <v>0</v>
      </c>
      <c r="Q1603" s="175">
        <f>ROUND(E1603*P1603,2)</f>
        <v>0</v>
      </c>
      <c r="R1603" s="175"/>
      <c r="S1603" s="175" t="s">
        <v>310</v>
      </c>
      <c r="T1603" s="176" t="s">
        <v>280</v>
      </c>
      <c r="U1603" s="161">
        <v>0</v>
      </c>
      <c r="V1603" s="161">
        <f>ROUND(E1603*U1603,2)</f>
        <v>0</v>
      </c>
      <c r="W1603" s="161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 t="s">
        <v>364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51"/>
      <c r="BB1603" s="151"/>
      <c r="BC1603" s="151"/>
      <c r="BD1603" s="151"/>
      <c r="BE1603" s="151"/>
      <c r="BF1603" s="151"/>
      <c r="BG1603" s="151"/>
      <c r="BH1603" s="151"/>
    </row>
    <row r="1604" spans="1:60" outlineLevel="1" x14ac:dyDescent="0.2">
      <c r="A1604" s="158"/>
      <c r="B1604" s="159"/>
      <c r="C1604" s="193" t="s">
        <v>2387</v>
      </c>
      <c r="D1604" s="184"/>
      <c r="E1604" s="185">
        <v>0.44800000000000001</v>
      </c>
      <c r="F1604" s="161"/>
      <c r="G1604" s="161"/>
      <c r="H1604" s="161"/>
      <c r="I1604" s="161"/>
      <c r="J1604" s="161"/>
      <c r="K1604" s="161"/>
      <c r="L1604" s="161"/>
      <c r="M1604" s="161"/>
      <c r="N1604" s="161"/>
      <c r="O1604" s="161"/>
      <c r="P1604" s="161"/>
      <c r="Q1604" s="161"/>
      <c r="R1604" s="161"/>
      <c r="S1604" s="161"/>
      <c r="T1604" s="161"/>
      <c r="U1604" s="161"/>
      <c r="V1604" s="161"/>
      <c r="W1604" s="161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 t="s">
        <v>374</v>
      </c>
      <c r="AH1604" s="151">
        <v>0</v>
      </c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1" x14ac:dyDescent="0.2">
      <c r="A1605" s="158"/>
      <c r="B1605" s="159"/>
      <c r="C1605" s="193" t="s">
        <v>2388</v>
      </c>
      <c r="D1605" s="184"/>
      <c r="E1605" s="185">
        <v>1.95</v>
      </c>
      <c r="F1605" s="161"/>
      <c r="G1605" s="161"/>
      <c r="H1605" s="161"/>
      <c r="I1605" s="161"/>
      <c r="J1605" s="161"/>
      <c r="K1605" s="161"/>
      <c r="L1605" s="161"/>
      <c r="M1605" s="161"/>
      <c r="N1605" s="161"/>
      <c r="O1605" s="161"/>
      <c r="P1605" s="161"/>
      <c r="Q1605" s="161"/>
      <c r="R1605" s="161"/>
      <c r="S1605" s="161"/>
      <c r="T1605" s="161"/>
      <c r="U1605" s="161"/>
      <c r="V1605" s="161"/>
      <c r="W1605" s="161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 t="s">
        <v>374</v>
      </c>
      <c r="AH1605" s="151">
        <v>0</v>
      </c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1" x14ac:dyDescent="0.2">
      <c r="A1606" s="170">
        <v>435</v>
      </c>
      <c r="B1606" s="171" t="s">
        <v>2389</v>
      </c>
      <c r="C1606" s="180" t="s">
        <v>2390</v>
      </c>
      <c r="D1606" s="172" t="s">
        <v>363</v>
      </c>
      <c r="E1606" s="173">
        <v>39.375</v>
      </c>
      <c r="F1606" s="174"/>
      <c r="G1606" s="175">
        <f>ROUND(E1606*F1606,2)</f>
        <v>0</v>
      </c>
      <c r="H1606" s="174"/>
      <c r="I1606" s="175">
        <f>ROUND(E1606*H1606,2)</f>
        <v>0</v>
      </c>
      <c r="J1606" s="174"/>
      <c r="K1606" s="175">
        <f>ROUND(E1606*J1606,2)</f>
        <v>0</v>
      </c>
      <c r="L1606" s="175">
        <v>21</v>
      </c>
      <c r="M1606" s="175">
        <f>G1606*(1+L1606/100)</f>
        <v>0</v>
      </c>
      <c r="N1606" s="175">
        <v>0</v>
      </c>
      <c r="O1606" s="175">
        <f>ROUND(E1606*N1606,2)</f>
        <v>0</v>
      </c>
      <c r="P1606" s="175">
        <v>0</v>
      </c>
      <c r="Q1606" s="175">
        <f>ROUND(E1606*P1606,2)</f>
        <v>0</v>
      </c>
      <c r="R1606" s="175"/>
      <c r="S1606" s="175" t="s">
        <v>310</v>
      </c>
      <c r="T1606" s="176" t="s">
        <v>280</v>
      </c>
      <c r="U1606" s="161">
        <v>0</v>
      </c>
      <c r="V1606" s="161">
        <f>ROUND(E1606*U1606,2)</f>
        <v>0</v>
      </c>
      <c r="W1606" s="161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 t="s">
        <v>364</v>
      </c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1" x14ac:dyDescent="0.2">
      <c r="A1607" s="158"/>
      <c r="B1607" s="159"/>
      <c r="C1607" s="193" t="s">
        <v>2391</v>
      </c>
      <c r="D1607" s="184"/>
      <c r="E1607" s="185">
        <v>39.375</v>
      </c>
      <c r="F1607" s="161"/>
      <c r="G1607" s="161"/>
      <c r="H1607" s="161"/>
      <c r="I1607" s="161"/>
      <c r="J1607" s="161"/>
      <c r="K1607" s="161"/>
      <c r="L1607" s="161"/>
      <c r="M1607" s="161"/>
      <c r="N1607" s="161"/>
      <c r="O1607" s="161"/>
      <c r="P1607" s="161"/>
      <c r="Q1607" s="161"/>
      <c r="R1607" s="161"/>
      <c r="S1607" s="161"/>
      <c r="T1607" s="161"/>
      <c r="U1607" s="161"/>
      <c r="V1607" s="161"/>
      <c r="W1607" s="161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 t="s">
        <v>374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70">
        <v>436</v>
      </c>
      <c r="B1608" s="171" t="s">
        <v>2392</v>
      </c>
      <c r="C1608" s="180" t="s">
        <v>2393</v>
      </c>
      <c r="D1608" s="172" t="s">
        <v>363</v>
      </c>
      <c r="E1608" s="173">
        <v>14.59</v>
      </c>
      <c r="F1608" s="174"/>
      <c r="G1608" s="175">
        <f>ROUND(E1608*F1608,2)</f>
        <v>0</v>
      </c>
      <c r="H1608" s="174"/>
      <c r="I1608" s="175">
        <f>ROUND(E1608*H1608,2)</f>
        <v>0</v>
      </c>
      <c r="J1608" s="174"/>
      <c r="K1608" s="175">
        <f>ROUND(E1608*J1608,2)</f>
        <v>0</v>
      </c>
      <c r="L1608" s="175">
        <v>21</v>
      </c>
      <c r="M1608" s="175">
        <f>G1608*(1+L1608/100)</f>
        <v>0</v>
      </c>
      <c r="N1608" s="175">
        <v>0</v>
      </c>
      <c r="O1608" s="175">
        <f>ROUND(E1608*N1608,2)</f>
        <v>0</v>
      </c>
      <c r="P1608" s="175">
        <v>0</v>
      </c>
      <c r="Q1608" s="175">
        <f>ROUND(E1608*P1608,2)</f>
        <v>0</v>
      </c>
      <c r="R1608" s="175"/>
      <c r="S1608" s="175" t="s">
        <v>310</v>
      </c>
      <c r="T1608" s="176" t="s">
        <v>280</v>
      </c>
      <c r="U1608" s="161">
        <v>0</v>
      </c>
      <c r="V1608" s="161">
        <f>ROUND(E1608*U1608,2)</f>
        <v>0</v>
      </c>
      <c r="W1608" s="161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 t="s">
        <v>364</v>
      </c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1" x14ac:dyDescent="0.2">
      <c r="A1609" s="158"/>
      <c r="B1609" s="159"/>
      <c r="C1609" s="193" t="s">
        <v>2394</v>
      </c>
      <c r="D1609" s="184"/>
      <c r="E1609" s="185">
        <v>14.59</v>
      </c>
      <c r="F1609" s="161"/>
      <c r="G1609" s="161"/>
      <c r="H1609" s="161"/>
      <c r="I1609" s="161"/>
      <c r="J1609" s="161"/>
      <c r="K1609" s="161"/>
      <c r="L1609" s="161"/>
      <c r="M1609" s="161"/>
      <c r="N1609" s="161"/>
      <c r="O1609" s="161"/>
      <c r="P1609" s="161"/>
      <c r="Q1609" s="161"/>
      <c r="R1609" s="161"/>
      <c r="S1609" s="161"/>
      <c r="T1609" s="161"/>
      <c r="U1609" s="161"/>
      <c r="V1609" s="161"/>
      <c r="W1609" s="161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 t="s">
        <v>374</v>
      </c>
      <c r="AH1609" s="151">
        <v>0</v>
      </c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1" x14ac:dyDescent="0.2">
      <c r="A1610" s="170">
        <v>437</v>
      </c>
      <c r="B1610" s="171" t="s">
        <v>2395</v>
      </c>
      <c r="C1610" s="180" t="s">
        <v>2396</v>
      </c>
      <c r="D1610" s="172" t="s">
        <v>363</v>
      </c>
      <c r="E1610" s="173">
        <v>4533.6374999999998</v>
      </c>
      <c r="F1610" s="174"/>
      <c r="G1610" s="175">
        <f>ROUND(E1610*F1610,2)</f>
        <v>0</v>
      </c>
      <c r="H1610" s="174"/>
      <c r="I1610" s="175">
        <f>ROUND(E1610*H1610,2)</f>
        <v>0</v>
      </c>
      <c r="J1610" s="174"/>
      <c r="K1610" s="175">
        <f>ROUND(E1610*J1610,2)</f>
        <v>0</v>
      </c>
      <c r="L1610" s="175">
        <v>21</v>
      </c>
      <c r="M1610" s="175">
        <f>G1610*(1+L1610/100)</f>
        <v>0</v>
      </c>
      <c r="N1610" s="175">
        <v>0</v>
      </c>
      <c r="O1610" s="175">
        <f>ROUND(E1610*N1610,2)</f>
        <v>0</v>
      </c>
      <c r="P1610" s="175">
        <v>0</v>
      </c>
      <c r="Q1610" s="175">
        <f>ROUND(E1610*P1610,2)</f>
        <v>0</v>
      </c>
      <c r="R1610" s="175"/>
      <c r="S1610" s="175" t="s">
        <v>310</v>
      </c>
      <c r="T1610" s="176" t="s">
        <v>280</v>
      </c>
      <c r="U1610" s="161">
        <v>0</v>
      </c>
      <c r="V1610" s="161">
        <f>ROUND(E1610*U1610,2)</f>
        <v>0</v>
      </c>
      <c r="W1610" s="161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 t="s">
        <v>364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51"/>
      <c r="BB1610" s="151"/>
      <c r="BC1610" s="151"/>
      <c r="BD1610" s="151"/>
      <c r="BE1610" s="151"/>
      <c r="BF1610" s="151"/>
      <c r="BG1610" s="151"/>
      <c r="BH1610" s="151"/>
    </row>
    <row r="1611" spans="1:60" ht="33.75" outlineLevel="1" x14ac:dyDescent="0.2">
      <c r="A1611" s="158"/>
      <c r="B1611" s="159"/>
      <c r="C1611" s="193" t="s">
        <v>2397</v>
      </c>
      <c r="D1611" s="184"/>
      <c r="E1611" s="185">
        <v>4533.6374999999998</v>
      </c>
      <c r="F1611" s="161"/>
      <c r="G1611" s="161"/>
      <c r="H1611" s="161"/>
      <c r="I1611" s="161"/>
      <c r="J1611" s="161"/>
      <c r="K1611" s="161"/>
      <c r="L1611" s="161"/>
      <c r="M1611" s="161"/>
      <c r="N1611" s="161"/>
      <c r="O1611" s="161"/>
      <c r="P1611" s="161"/>
      <c r="Q1611" s="161"/>
      <c r="R1611" s="161"/>
      <c r="S1611" s="161"/>
      <c r="T1611" s="161"/>
      <c r="U1611" s="161"/>
      <c r="V1611" s="161"/>
      <c r="W1611" s="161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 t="s">
        <v>374</v>
      </c>
      <c r="AH1611" s="151">
        <v>0</v>
      </c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51"/>
      <c r="BB1611" s="151"/>
      <c r="BC1611" s="151"/>
      <c r="BD1611" s="151"/>
      <c r="BE1611" s="151"/>
      <c r="BF1611" s="151"/>
      <c r="BG1611" s="151"/>
      <c r="BH1611" s="151"/>
    </row>
    <row r="1612" spans="1:60" outlineLevel="1" x14ac:dyDescent="0.2">
      <c r="A1612" s="158">
        <v>438</v>
      </c>
      <c r="B1612" s="159" t="s">
        <v>2398</v>
      </c>
      <c r="C1612" s="199" t="s">
        <v>2399</v>
      </c>
      <c r="D1612" s="160" t="s">
        <v>0</v>
      </c>
      <c r="E1612" s="197"/>
      <c r="F1612" s="162"/>
      <c r="G1612" s="161">
        <f>ROUND(E1612*F1612,2)</f>
        <v>0</v>
      </c>
      <c r="H1612" s="162"/>
      <c r="I1612" s="161">
        <f>ROUND(E1612*H1612,2)</f>
        <v>0</v>
      </c>
      <c r="J1612" s="162"/>
      <c r="K1612" s="161">
        <f>ROUND(E1612*J1612,2)</f>
        <v>0</v>
      </c>
      <c r="L1612" s="161">
        <v>21</v>
      </c>
      <c r="M1612" s="161">
        <f>G1612*(1+L1612/100)</f>
        <v>0</v>
      </c>
      <c r="N1612" s="161">
        <v>0</v>
      </c>
      <c r="O1612" s="161">
        <f>ROUND(E1612*N1612,2)</f>
        <v>0</v>
      </c>
      <c r="P1612" s="161">
        <v>0</v>
      </c>
      <c r="Q1612" s="161">
        <f>ROUND(E1612*P1612,2)</f>
        <v>0</v>
      </c>
      <c r="R1612" s="161" t="s">
        <v>2284</v>
      </c>
      <c r="S1612" s="161" t="s">
        <v>279</v>
      </c>
      <c r="T1612" s="161" t="s">
        <v>279</v>
      </c>
      <c r="U1612" s="161">
        <v>0</v>
      </c>
      <c r="V1612" s="161">
        <f>ROUND(E1612*U1612,2)</f>
        <v>0</v>
      </c>
      <c r="W1612" s="161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 t="s">
        <v>553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1" x14ac:dyDescent="0.2">
      <c r="A1613" s="158"/>
      <c r="B1613" s="159"/>
      <c r="C1613" s="260" t="s">
        <v>2281</v>
      </c>
      <c r="D1613" s="261"/>
      <c r="E1613" s="261"/>
      <c r="F1613" s="261"/>
      <c r="G1613" s="261"/>
      <c r="H1613" s="161"/>
      <c r="I1613" s="161"/>
      <c r="J1613" s="161"/>
      <c r="K1613" s="161"/>
      <c r="L1613" s="161"/>
      <c r="M1613" s="161"/>
      <c r="N1613" s="161"/>
      <c r="O1613" s="161"/>
      <c r="P1613" s="161"/>
      <c r="Q1613" s="161"/>
      <c r="R1613" s="161"/>
      <c r="S1613" s="161"/>
      <c r="T1613" s="161"/>
      <c r="U1613" s="161"/>
      <c r="V1613" s="161"/>
      <c r="W1613" s="161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 t="s">
        <v>372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x14ac:dyDescent="0.2">
      <c r="A1614" s="164" t="s">
        <v>274</v>
      </c>
      <c r="B1614" s="165" t="s">
        <v>209</v>
      </c>
      <c r="C1614" s="179" t="s">
        <v>210</v>
      </c>
      <c r="D1614" s="166"/>
      <c r="E1614" s="167"/>
      <c r="F1614" s="168"/>
      <c r="G1614" s="168">
        <f>SUMIF(AG1615:AG1677,"&lt;&gt;NOR",G1615:G1677)</f>
        <v>0</v>
      </c>
      <c r="H1614" s="168"/>
      <c r="I1614" s="168">
        <f>SUM(I1615:I1677)</f>
        <v>0</v>
      </c>
      <c r="J1614" s="168"/>
      <c r="K1614" s="168">
        <f>SUM(K1615:K1677)</f>
        <v>0</v>
      </c>
      <c r="L1614" s="168"/>
      <c r="M1614" s="168">
        <f>SUM(M1615:M1677)</f>
        <v>0</v>
      </c>
      <c r="N1614" s="168"/>
      <c r="O1614" s="168">
        <f>SUM(O1615:O1677)</f>
        <v>0</v>
      </c>
      <c r="P1614" s="168"/>
      <c r="Q1614" s="168">
        <f>SUM(Q1615:Q1677)</f>
        <v>0</v>
      </c>
      <c r="R1614" s="168"/>
      <c r="S1614" s="168"/>
      <c r="T1614" s="169"/>
      <c r="U1614" s="163"/>
      <c r="V1614" s="163">
        <f>SUM(V1615:V1677)</f>
        <v>0</v>
      </c>
      <c r="W1614" s="163"/>
      <c r="AG1614" t="s">
        <v>275</v>
      </c>
    </row>
    <row r="1615" spans="1:60" outlineLevel="1" x14ac:dyDescent="0.2">
      <c r="A1615" s="170">
        <v>439</v>
      </c>
      <c r="B1615" s="171" t="s">
        <v>2400</v>
      </c>
      <c r="C1615" s="180" t="s">
        <v>2401</v>
      </c>
      <c r="D1615" s="172" t="s">
        <v>363</v>
      </c>
      <c r="E1615" s="173">
        <v>7.35</v>
      </c>
      <c r="F1615" s="174"/>
      <c r="G1615" s="175">
        <f>ROUND(E1615*F1615,2)</f>
        <v>0</v>
      </c>
      <c r="H1615" s="174"/>
      <c r="I1615" s="175">
        <f>ROUND(E1615*H1615,2)</f>
        <v>0</v>
      </c>
      <c r="J1615" s="174"/>
      <c r="K1615" s="175">
        <f>ROUND(E1615*J1615,2)</f>
        <v>0</v>
      </c>
      <c r="L1615" s="175">
        <v>21</v>
      </c>
      <c r="M1615" s="175">
        <f>G1615*(1+L1615/100)</f>
        <v>0</v>
      </c>
      <c r="N1615" s="175">
        <v>0</v>
      </c>
      <c r="O1615" s="175">
        <f>ROUND(E1615*N1615,2)</f>
        <v>0</v>
      </c>
      <c r="P1615" s="175">
        <v>0</v>
      </c>
      <c r="Q1615" s="175">
        <f>ROUND(E1615*P1615,2)</f>
        <v>0</v>
      </c>
      <c r="R1615" s="175"/>
      <c r="S1615" s="175" t="s">
        <v>310</v>
      </c>
      <c r="T1615" s="176" t="s">
        <v>280</v>
      </c>
      <c r="U1615" s="161">
        <v>0</v>
      </c>
      <c r="V1615" s="161">
        <f>ROUND(E1615*U1615,2)</f>
        <v>0</v>
      </c>
      <c r="W1615" s="161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 t="s">
        <v>364</v>
      </c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58"/>
      <c r="B1616" s="159"/>
      <c r="C1616" s="193" t="s">
        <v>2402</v>
      </c>
      <c r="D1616" s="184"/>
      <c r="E1616" s="185">
        <v>7</v>
      </c>
      <c r="F1616" s="161"/>
      <c r="G1616" s="161"/>
      <c r="H1616" s="161"/>
      <c r="I1616" s="161"/>
      <c r="J1616" s="161"/>
      <c r="K1616" s="161"/>
      <c r="L1616" s="161"/>
      <c r="M1616" s="161"/>
      <c r="N1616" s="161"/>
      <c r="O1616" s="161"/>
      <c r="P1616" s="161"/>
      <c r="Q1616" s="161"/>
      <c r="R1616" s="161"/>
      <c r="S1616" s="161"/>
      <c r="T1616" s="161"/>
      <c r="U1616" s="161"/>
      <c r="V1616" s="161"/>
      <c r="W1616" s="161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 t="s">
        <v>374</v>
      </c>
      <c r="AH1616" s="151">
        <v>0</v>
      </c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1" x14ac:dyDescent="0.2">
      <c r="A1617" s="158"/>
      <c r="B1617" s="159"/>
      <c r="C1617" s="198" t="s">
        <v>609</v>
      </c>
      <c r="D1617" s="195"/>
      <c r="E1617" s="196">
        <v>7</v>
      </c>
      <c r="F1617" s="161"/>
      <c r="G1617" s="161"/>
      <c r="H1617" s="161"/>
      <c r="I1617" s="161"/>
      <c r="J1617" s="161"/>
      <c r="K1617" s="161"/>
      <c r="L1617" s="161"/>
      <c r="M1617" s="161"/>
      <c r="N1617" s="161"/>
      <c r="O1617" s="161"/>
      <c r="P1617" s="161"/>
      <c r="Q1617" s="161"/>
      <c r="R1617" s="161"/>
      <c r="S1617" s="161"/>
      <c r="T1617" s="161"/>
      <c r="U1617" s="161"/>
      <c r="V1617" s="161"/>
      <c r="W1617" s="161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 t="s">
        <v>374</v>
      </c>
      <c r="AH1617" s="151">
        <v>1</v>
      </c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outlineLevel="1" x14ac:dyDescent="0.2">
      <c r="A1618" s="158"/>
      <c r="B1618" s="159"/>
      <c r="C1618" s="193" t="s">
        <v>2403</v>
      </c>
      <c r="D1618" s="184"/>
      <c r="E1618" s="185">
        <v>0.35</v>
      </c>
      <c r="F1618" s="161"/>
      <c r="G1618" s="161"/>
      <c r="H1618" s="161"/>
      <c r="I1618" s="161"/>
      <c r="J1618" s="161"/>
      <c r="K1618" s="161"/>
      <c r="L1618" s="161"/>
      <c r="M1618" s="161"/>
      <c r="N1618" s="161"/>
      <c r="O1618" s="161"/>
      <c r="P1618" s="161"/>
      <c r="Q1618" s="161"/>
      <c r="R1618" s="161"/>
      <c r="S1618" s="161"/>
      <c r="T1618" s="161"/>
      <c r="U1618" s="161"/>
      <c r="V1618" s="161"/>
      <c r="W1618" s="161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 t="s">
        <v>374</v>
      </c>
      <c r="AH1618" s="151">
        <v>0</v>
      </c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51"/>
      <c r="BB1618" s="151"/>
      <c r="BC1618" s="151"/>
      <c r="BD1618" s="151"/>
      <c r="BE1618" s="151"/>
      <c r="BF1618" s="151"/>
      <c r="BG1618" s="151"/>
      <c r="BH1618" s="151"/>
    </row>
    <row r="1619" spans="1:60" ht="22.5" outlineLevel="1" x14ac:dyDescent="0.2">
      <c r="A1619" s="170">
        <v>440</v>
      </c>
      <c r="B1619" s="171" t="s">
        <v>2404</v>
      </c>
      <c r="C1619" s="180" t="s">
        <v>2405</v>
      </c>
      <c r="D1619" s="172" t="s">
        <v>363</v>
      </c>
      <c r="E1619" s="173">
        <v>236.5</v>
      </c>
      <c r="F1619" s="174"/>
      <c r="G1619" s="175">
        <f>ROUND(E1619*F1619,2)</f>
        <v>0</v>
      </c>
      <c r="H1619" s="174"/>
      <c r="I1619" s="175">
        <f>ROUND(E1619*H1619,2)</f>
        <v>0</v>
      </c>
      <c r="J1619" s="174"/>
      <c r="K1619" s="175">
        <f>ROUND(E1619*J1619,2)</f>
        <v>0</v>
      </c>
      <c r="L1619" s="175">
        <v>21</v>
      </c>
      <c r="M1619" s="175">
        <f>G1619*(1+L1619/100)</f>
        <v>0</v>
      </c>
      <c r="N1619" s="175">
        <v>0</v>
      </c>
      <c r="O1619" s="175">
        <f>ROUND(E1619*N1619,2)</f>
        <v>0</v>
      </c>
      <c r="P1619" s="175">
        <v>0</v>
      </c>
      <c r="Q1619" s="175">
        <f>ROUND(E1619*P1619,2)</f>
        <v>0</v>
      </c>
      <c r="R1619" s="175"/>
      <c r="S1619" s="175" t="s">
        <v>310</v>
      </c>
      <c r="T1619" s="176" t="s">
        <v>280</v>
      </c>
      <c r="U1619" s="161">
        <v>0</v>
      </c>
      <c r="V1619" s="161">
        <f>ROUND(E1619*U1619,2)</f>
        <v>0</v>
      </c>
      <c r="W1619" s="161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 t="s">
        <v>364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51"/>
      <c r="BB1619" s="151"/>
      <c r="BC1619" s="151"/>
      <c r="BD1619" s="151"/>
      <c r="BE1619" s="151"/>
      <c r="BF1619" s="151"/>
      <c r="BG1619" s="151"/>
      <c r="BH1619" s="151"/>
    </row>
    <row r="1620" spans="1:60" outlineLevel="1" x14ac:dyDescent="0.2">
      <c r="A1620" s="158"/>
      <c r="B1620" s="159"/>
      <c r="C1620" s="248" t="s">
        <v>2406</v>
      </c>
      <c r="D1620" s="249"/>
      <c r="E1620" s="249"/>
      <c r="F1620" s="249"/>
      <c r="G1620" s="249"/>
      <c r="H1620" s="161"/>
      <c r="I1620" s="161"/>
      <c r="J1620" s="161"/>
      <c r="K1620" s="161"/>
      <c r="L1620" s="161"/>
      <c r="M1620" s="161"/>
      <c r="N1620" s="161"/>
      <c r="O1620" s="161"/>
      <c r="P1620" s="161"/>
      <c r="Q1620" s="161"/>
      <c r="R1620" s="161"/>
      <c r="S1620" s="161"/>
      <c r="T1620" s="161"/>
      <c r="U1620" s="161"/>
      <c r="V1620" s="161"/>
      <c r="W1620" s="161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 t="s">
        <v>283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1" x14ac:dyDescent="0.2">
      <c r="A1621" s="158"/>
      <c r="B1621" s="159"/>
      <c r="C1621" s="246" t="s">
        <v>2407</v>
      </c>
      <c r="D1621" s="247"/>
      <c r="E1621" s="247"/>
      <c r="F1621" s="247"/>
      <c r="G1621" s="247"/>
      <c r="H1621" s="161"/>
      <c r="I1621" s="161"/>
      <c r="J1621" s="161"/>
      <c r="K1621" s="161"/>
      <c r="L1621" s="161"/>
      <c r="M1621" s="161"/>
      <c r="N1621" s="161"/>
      <c r="O1621" s="161"/>
      <c r="P1621" s="161"/>
      <c r="Q1621" s="161"/>
      <c r="R1621" s="161"/>
      <c r="S1621" s="161"/>
      <c r="T1621" s="161"/>
      <c r="U1621" s="161"/>
      <c r="V1621" s="161"/>
      <c r="W1621" s="161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 t="s">
        <v>283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1" x14ac:dyDescent="0.2">
      <c r="A1622" s="158"/>
      <c r="B1622" s="159"/>
      <c r="C1622" s="193" t="s">
        <v>2408</v>
      </c>
      <c r="D1622" s="184"/>
      <c r="E1622" s="185">
        <v>215</v>
      </c>
      <c r="F1622" s="161"/>
      <c r="G1622" s="161"/>
      <c r="H1622" s="161"/>
      <c r="I1622" s="161"/>
      <c r="J1622" s="161"/>
      <c r="K1622" s="161"/>
      <c r="L1622" s="161"/>
      <c r="M1622" s="161"/>
      <c r="N1622" s="161"/>
      <c r="O1622" s="161"/>
      <c r="P1622" s="161"/>
      <c r="Q1622" s="161"/>
      <c r="R1622" s="161"/>
      <c r="S1622" s="161"/>
      <c r="T1622" s="161"/>
      <c r="U1622" s="161"/>
      <c r="V1622" s="161"/>
      <c r="W1622" s="161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 t="s">
        <v>374</v>
      </c>
      <c r="AH1622" s="151">
        <v>0</v>
      </c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1" x14ac:dyDescent="0.2">
      <c r="A1623" s="158"/>
      <c r="B1623" s="159"/>
      <c r="C1623" s="198" t="s">
        <v>609</v>
      </c>
      <c r="D1623" s="195"/>
      <c r="E1623" s="196">
        <v>215</v>
      </c>
      <c r="F1623" s="161"/>
      <c r="G1623" s="161"/>
      <c r="H1623" s="161"/>
      <c r="I1623" s="161"/>
      <c r="J1623" s="161"/>
      <c r="K1623" s="161"/>
      <c r="L1623" s="161"/>
      <c r="M1623" s="161"/>
      <c r="N1623" s="161"/>
      <c r="O1623" s="161"/>
      <c r="P1623" s="161"/>
      <c r="Q1623" s="161"/>
      <c r="R1623" s="161"/>
      <c r="S1623" s="161"/>
      <c r="T1623" s="161"/>
      <c r="U1623" s="161"/>
      <c r="V1623" s="161"/>
      <c r="W1623" s="161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 t="s">
        <v>374</v>
      </c>
      <c r="AH1623" s="151">
        <v>1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58"/>
      <c r="B1624" s="159"/>
      <c r="C1624" s="193" t="s">
        <v>2409</v>
      </c>
      <c r="D1624" s="184"/>
      <c r="E1624" s="185">
        <v>21.5</v>
      </c>
      <c r="F1624" s="161"/>
      <c r="G1624" s="161"/>
      <c r="H1624" s="161"/>
      <c r="I1624" s="161"/>
      <c r="J1624" s="161"/>
      <c r="K1624" s="161"/>
      <c r="L1624" s="161"/>
      <c r="M1624" s="161"/>
      <c r="N1624" s="161"/>
      <c r="O1624" s="161"/>
      <c r="P1624" s="161"/>
      <c r="Q1624" s="161"/>
      <c r="R1624" s="161"/>
      <c r="S1624" s="161"/>
      <c r="T1624" s="161"/>
      <c r="U1624" s="161"/>
      <c r="V1624" s="161"/>
      <c r="W1624" s="161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 t="s">
        <v>374</v>
      </c>
      <c r="AH1624" s="151">
        <v>0</v>
      </c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ht="22.5" outlineLevel="1" x14ac:dyDescent="0.2">
      <c r="A1625" s="170">
        <v>441</v>
      </c>
      <c r="B1625" s="171" t="s">
        <v>2410</v>
      </c>
      <c r="C1625" s="180" t="s">
        <v>2411</v>
      </c>
      <c r="D1625" s="172" t="s">
        <v>363</v>
      </c>
      <c r="E1625" s="173">
        <v>2203.3000000000002</v>
      </c>
      <c r="F1625" s="174"/>
      <c r="G1625" s="175">
        <f>ROUND(E1625*F1625,2)</f>
        <v>0</v>
      </c>
      <c r="H1625" s="174"/>
      <c r="I1625" s="175">
        <f>ROUND(E1625*H1625,2)</f>
        <v>0</v>
      </c>
      <c r="J1625" s="174"/>
      <c r="K1625" s="175">
        <f>ROUND(E1625*J1625,2)</f>
        <v>0</v>
      </c>
      <c r="L1625" s="175">
        <v>21</v>
      </c>
      <c r="M1625" s="175">
        <f>G1625*(1+L1625/100)</f>
        <v>0</v>
      </c>
      <c r="N1625" s="175">
        <v>0</v>
      </c>
      <c r="O1625" s="175">
        <f>ROUND(E1625*N1625,2)</f>
        <v>0</v>
      </c>
      <c r="P1625" s="175">
        <v>0</v>
      </c>
      <c r="Q1625" s="175">
        <f>ROUND(E1625*P1625,2)</f>
        <v>0</v>
      </c>
      <c r="R1625" s="175"/>
      <c r="S1625" s="175" t="s">
        <v>310</v>
      </c>
      <c r="T1625" s="176" t="s">
        <v>280</v>
      </c>
      <c r="U1625" s="161">
        <v>0</v>
      </c>
      <c r="V1625" s="161">
        <f>ROUND(E1625*U1625,2)</f>
        <v>0</v>
      </c>
      <c r="W1625" s="161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 t="s">
        <v>364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outlineLevel="1" x14ac:dyDescent="0.2">
      <c r="A1626" s="158"/>
      <c r="B1626" s="159"/>
      <c r="C1626" s="248" t="s">
        <v>2406</v>
      </c>
      <c r="D1626" s="249"/>
      <c r="E1626" s="249"/>
      <c r="F1626" s="249"/>
      <c r="G1626" s="249"/>
      <c r="H1626" s="161"/>
      <c r="I1626" s="161"/>
      <c r="J1626" s="161"/>
      <c r="K1626" s="161"/>
      <c r="L1626" s="161"/>
      <c r="M1626" s="161"/>
      <c r="N1626" s="161"/>
      <c r="O1626" s="161"/>
      <c r="P1626" s="161"/>
      <c r="Q1626" s="161"/>
      <c r="R1626" s="161"/>
      <c r="S1626" s="161"/>
      <c r="T1626" s="161"/>
      <c r="U1626" s="161"/>
      <c r="V1626" s="161"/>
      <c r="W1626" s="161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 t="s">
        <v>283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51"/>
      <c r="BB1626" s="151"/>
      <c r="BC1626" s="151"/>
      <c r="BD1626" s="151"/>
      <c r="BE1626" s="151"/>
      <c r="BF1626" s="151"/>
      <c r="BG1626" s="151"/>
      <c r="BH1626" s="151"/>
    </row>
    <row r="1627" spans="1:60" outlineLevel="1" x14ac:dyDescent="0.2">
      <c r="A1627" s="158"/>
      <c r="B1627" s="159"/>
      <c r="C1627" s="246" t="s">
        <v>2412</v>
      </c>
      <c r="D1627" s="247"/>
      <c r="E1627" s="247"/>
      <c r="F1627" s="247"/>
      <c r="G1627" s="247"/>
      <c r="H1627" s="161"/>
      <c r="I1627" s="161"/>
      <c r="J1627" s="161"/>
      <c r="K1627" s="161"/>
      <c r="L1627" s="161"/>
      <c r="M1627" s="161"/>
      <c r="N1627" s="161"/>
      <c r="O1627" s="161"/>
      <c r="P1627" s="161"/>
      <c r="Q1627" s="161"/>
      <c r="R1627" s="161"/>
      <c r="S1627" s="161"/>
      <c r="T1627" s="161"/>
      <c r="U1627" s="161"/>
      <c r="V1627" s="161"/>
      <c r="W1627" s="161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 t="s">
        <v>283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51"/>
      <c r="BB1627" s="151"/>
      <c r="BC1627" s="151"/>
      <c r="BD1627" s="151"/>
      <c r="BE1627" s="151"/>
      <c r="BF1627" s="151"/>
      <c r="BG1627" s="151"/>
      <c r="BH1627" s="151"/>
    </row>
    <row r="1628" spans="1:60" outlineLevel="1" x14ac:dyDescent="0.2">
      <c r="A1628" s="158"/>
      <c r="B1628" s="159"/>
      <c r="C1628" s="193" t="s">
        <v>2413</v>
      </c>
      <c r="D1628" s="184"/>
      <c r="E1628" s="185">
        <v>2003</v>
      </c>
      <c r="F1628" s="161"/>
      <c r="G1628" s="161"/>
      <c r="H1628" s="161"/>
      <c r="I1628" s="161"/>
      <c r="J1628" s="161"/>
      <c r="K1628" s="161"/>
      <c r="L1628" s="161"/>
      <c r="M1628" s="161"/>
      <c r="N1628" s="161"/>
      <c r="O1628" s="161"/>
      <c r="P1628" s="161"/>
      <c r="Q1628" s="161"/>
      <c r="R1628" s="161"/>
      <c r="S1628" s="161"/>
      <c r="T1628" s="161"/>
      <c r="U1628" s="161"/>
      <c r="V1628" s="161"/>
      <c r="W1628" s="161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 t="s">
        <v>374</v>
      </c>
      <c r="AH1628" s="151">
        <v>0</v>
      </c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1" x14ac:dyDescent="0.2">
      <c r="A1629" s="158"/>
      <c r="B1629" s="159"/>
      <c r="C1629" s="198" t="s">
        <v>609</v>
      </c>
      <c r="D1629" s="195"/>
      <c r="E1629" s="196">
        <v>2003</v>
      </c>
      <c r="F1629" s="161"/>
      <c r="G1629" s="161"/>
      <c r="H1629" s="161"/>
      <c r="I1629" s="161"/>
      <c r="J1629" s="161"/>
      <c r="K1629" s="161"/>
      <c r="L1629" s="161"/>
      <c r="M1629" s="161"/>
      <c r="N1629" s="161"/>
      <c r="O1629" s="161"/>
      <c r="P1629" s="161"/>
      <c r="Q1629" s="161"/>
      <c r="R1629" s="161"/>
      <c r="S1629" s="161"/>
      <c r="T1629" s="161"/>
      <c r="U1629" s="161"/>
      <c r="V1629" s="161"/>
      <c r="W1629" s="161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 t="s">
        <v>374</v>
      </c>
      <c r="AH1629" s="151">
        <v>1</v>
      </c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1" x14ac:dyDescent="0.2">
      <c r="A1630" s="158"/>
      <c r="B1630" s="159"/>
      <c r="C1630" s="193" t="s">
        <v>2414</v>
      </c>
      <c r="D1630" s="184"/>
      <c r="E1630" s="185">
        <v>200.3</v>
      </c>
      <c r="F1630" s="161"/>
      <c r="G1630" s="161"/>
      <c r="H1630" s="161"/>
      <c r="I1630" s="161"/>
      <c r="J1630" s="161"/>
      <c r="K1630" s="161"/>
      <c r="L1630" s="161"/>
      <c r="M1630" s="161"/>
      <c r="N1630" s="161"/>
      <c r="O1630" s="161"/>
      <c r="P1630" s="161"/>
      <c r="Q1630" s="161"/>
      <c r="R1630" s="161"/>
      <c r="S1630" s="161"/>
      <c r="T1630" s="161"/>
      <c r="U1630" s="161"/>
      <c r="V1630" s="161"/>
      <c r="W1630" s="161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 t="s">
        <v>374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ht="22.5" outlineLevel="1" x14ac:dyDescent="0.2">
      <c r="A1631" s="170">
        <v>442</v>
      </c>
      <c r="B1631" s="171" t="s">
        <v>2415</v>
      </c>
      <c r="C1631" s="180" t="s">
        <v>2416</v>
      </c>
      <c r="D1631" s="172" t="s">
        <v>363</v>
      </c>
      <c r="E1631" s="173">
        <v>523.6</v>
      </c>
      <c r="F1631" s="174"/>
      <c r="G1631" s="175">
        <f>ROUND(E1631*F1631,2)</f>
        <v>0</v>
      </c>
      <c r="H1631" s="174"/>
      <c r="I1631" s="175">
        <f>ROUND(E1631*H1631,2)</f>
        <v>0</v>
      </c>
      <c r="J1631" s="174"/>
      <c r="K1631" s="175">
        <f>ROUND(E1631*J1631,2)</f>
        <v>0</v>
      </c>
      <c r="L1631" s="175">
        <v>21</v>
      </c>
      <c r="M1631" s="175">
        <f>G1631*(1+L1631/100)</f>
        <v>0</v>
      </c>
      <c r="N1631" s="175">
        <v>0</v>
      </c>
      <c r="O1631" s="175">
        <f>ROUND(E1631*N1631,2)</f>
        <v>0</v>
      </c>
      <c r="P1631" s="175">
        <v>0</v>
      </c>
      <c r="Q1631" s="175">
        <f>ROUND(E1631*P1631,2)</f>
        <v>0</v>
      </c>
      <c r="R1631" s="175"/>
      <c r="S1631" s="175" t="s">
        <v>310</v>
      </c>
      <c r="T1631" s="176" t="s">
        <v>280</v>
      </c>
      <c r="U1631" s="161">
        <v>0</v>
      </c>
      <c r="V1631" s="161">
        <f>ROUND(E1631*U1631,2)</f>
        <v>0</v>
      </c>
      <c r="W1631" s="161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 t="s">
        <v>364</v>
      </c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outlineLevel="1" x14ac:dyDescent="0.2">
      <c r="A1632" s="158"/>
      <c r="B1632" s="159"/>
      <c r="C1632" s="248" t="s">
        <v>2406</v>
      </c>
      <c r="D1632" s="249"/>
      <c r="E1632" s="249"/>
      <c r="F1632" s="249"/>
      <c r="G1632" s="249"/>
      <c r="H1632" s="161"/>
      <c r="I1632" s="161"/>
      <c r="J1632" s="161"/>
      <c r="K1632" s="161"/>
      <c r="L1632" s="161"/>
      <c r="M1632" s="161"/>
      <c r="N1632" s="161"/>
      <c r="O1632" s="161"/>
      <c r="P1632" s="161"/>
      <c r="Q1632" s="161"/>
      <c r="R1632" s="161"/>
      <c r="S1632" s="161"/>
      <c r="T1632" s="161"/>
      <c r="U1632" s="161"/>
      <c r="V1632" s="161"/>
      <c r="W1632" s="161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 t="s">
        <v>283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1" x14ac:dyDescent="0.2">
      <c r="A1633" s="158"/>
      <c r="B1633" s="159"/>
      <c r="C1633" s="246" t="s">
        <v>2412</v>
      </c>
      <c r="D1633" s="247"/>
      <c r="E1633" s="247"/>
      <c r="F1633" s="247"/>
      <c r="G1633" s="247"/>
      <c r="H1633" s="161"/>
      <c r="I1633" s="161"/>
      <c r="J1633" s="161"/>
      <c r="K1633" s="161"/>
      <c r="L1633" s="161"/>
      <c r="M1633" s="161"/>
      <c r="N1633" s="161"/>
      <c r="O1633" s="161"/>
      <c r="P1633" s="161"/>
      <c r="Q1633" s="161"/>
      <c r="R1633" s="161"/>
      <c r="S1633" s="161"/>
      <c r="T1633" s="161"/>
      <c r="U1633" s="161"/>
      <c r="V1633" s="161"/>
      <c r="W1633" s="161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 t="s">
        <v>283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outlineLevel="1" x14ac:dyDescent="0.2">
      <c r="A1634" s="158"/>
      <c r="B1634" s="159"/>
      <c r="C1634" s="193" t="s">
        <v>2417</v>
      </c>
      <c r="D1634" s="184"/>
      <c r="E1634" s="185">
        <v>476</v>
      </c>
      <c r="F1634" s="161"/>
      <c r="G1634" s="161"/>
      <c r="H1634" s="161"/>
      <c r="I1634" s="161"/>
      <c r="J1634" s="161"/>
      <c r="K1634" s="161"/>
      <c r="L1634" s="161"/>
      <c r="M1634" s="161"/>
      <c r="N1634" s="161"/>
      <c r="O1634" s="161"/>
      <c r="P1634" s="161"/>
      <c r="Q1634" s="161"/>
      <c r="R1634" s="161"/>
      <c r="S1634" s="161"/>
      <c r="T1634" s="161"/>
      <c r="U1634" s="161"/>
      <c r="V1634" s="161"/>
      <c r="W1634" s="161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 t="s">
        <v>374</v>
      </c>
      <c r="AH1634" s="151">
        <v>0</v>
      </c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51"/>
      <c r="BB1634" s="151"/>
      <c r="BC1634" s="151"/>
      <c r="BD1634" s="151"/>
      <c r="BE1634" s="151"/>
      <c r="BF1634" s="151"/>
      <c r="BG1634" s="151"/>
      <c r="BH1634" s="151"/>
    </row>
    <row r="1635" spans="1:60" outlineLevel="1" x14ac:dyDescent="0.2">
      <c r="A1635" s="158"/>
      <c r="B1635" s="159"/>
      <c r="C1635" s="193" t="s">
        <v>2418</v>
      </c>
      <c r="D1635" s="184"/>
      <c r="E1635" s="185">
        <v>47.6</v>
      </c>
      <c r="F1635" s="161"/>
      <c r="G1635" s="161"/>
      <c r="H1635" s="161"/>
      <c r="I1635" s="161"/>
      <c r="J1635" s="161"/>
      <c r="K1635" s="161"/>
      <c r="L1635" s="161"/>
      <c r="M1635" s="161"/>
      <c r="N1635" s="161"/>
      <c r="O1635" s="161"/>
      <c r="P1635" s="161"/>
      <c r="Q1635" s="161"/>
      <c r="R1635" s="161"/>
      <c r="S1635" s="161"/>
      <c r="T1635" s="161"/>
      <c r="U1635" s="161"/>
      <c r="V1635" s="161"/>
      <c r="W1635" s="161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 t="s">
        <v>374</v>
      </c>
      <c r="AH1635" s="151">
        <v>0</v>
      </c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51"/>
      <c r="BB1635" s="151"/>
      <c r="BC1635" s="151"/>
      <c r="BD1635" s="151"/>
      <c r="BE1635" s="151"/>
      <c r="BF1635" s="151"/>
      <c r="BG1635" s="151"/>
      <c r="BH1635" s="151"/>
    </row>
    <row r="1636" spans="1:60" ht="22.5" outlineLevel="1" x14ac:dyDescent="0.2">
      <c r="A1636" s="170">
        <v>443</v>
      </c>
      <c r="B1636" s="171" t="s">
        <v>2419</v>
      </c>
      <c r="C1636" s="180" t="s">
        <v>2420</v>
      </c>
      <c r="D1636" s="172" t="s">
        <v>363</v>
      </c>
      <c r="E1636" s="173">
        <v>355.79500000000002</v>
      </c>
      <c r="F1636" s="174"/>
      <c r="G1636" s="175">
        <f>ROUND(E1636*F1636,2)</f>
        <v>0</v>
      </c>
      <c r="H1636" s="174"/>
      <c r="I1636" s="175">
        <f>ROUND(E1636*H1636,2)</f>
        <v>0</v>
      </c>
      <c r="J1636" s="174"/>
      <c r="K1636" s="175">
        <f>ROUND(E1636*J1636,2)</f>
        <v>0</v>
      </c>
      <c r="L1636" s="175">
        <v>21</v>
      </c>
      <c r="M1636" s="175">
        <f>G1636*(1+L1636/100)</f>
        <v>0</v>
      </c>
      <c r="N1636" s="175">
        <v>0</v>
      </c>
      <c r="O1636" s="175">
        <f>ROUND(E1636*N1636,2)</f>
        <v>0</v>
      </c>
      <c r="P1636" s="175">
        <v>0</v>
      </c>
      <c r="Q1636" s="175">
        <f>ROUND(E1636*P1636,2)</f>
        <v>0</v>
      </c>
      <c r="R1636" s="175"/>
      <c r="S1636" s="175" t="s">
        <v>310</v>
      </c>
      <c r="T1636" s="176" t="s">
        <v>280</v>
      </c>
      <c r="U1636" s="161">
        <v>0</v>
      </c>
      <c r="V1636" s="161">
        <f>ROUND(E1636*U1636,2)</f>
        <v>0</v>
      </c>
      <c r="W1636" s="161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 t="s">
        <v>364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1" x14ac:dyDescent="0.2">
      <c r="A1637" s="158"/>
      <c r="B1637" s="159"/>
      <c r="C1637" s="248" t="s">
        <v>2406</v>
      </c>
      <c r="D1637" s="249"/>
      <c r="E1637" s="249"/>
      <c r="F1637" s="249"/>
      <c r="G1637" s="249"/>
      <c r="H1637" s="161"/>
      <c r="I1637" s="161"/>
      <c r="J1637" s="161"/>
      <c r="K1637" s="161"/>
      <c r="L1637" s="161"/>
      <c r="M1637" s="161"/>
      <c r="N1637" s="161"/>
      <c r="O1637" s="161"/>
      <c r="P1637" s="161"/>
      <c r="Q1637" s="161"/>
      <c r="R1637" s="161"/>
      <c r="S1637" s="161"/>
      <c r="T1637" s="161"/>
      <c r="U1637" s="161"/>
      <c r="V1637" s="161"/>
      <c r="W1637" s="161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 t="s">
        <v>283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1" x14ac:dyDescent="0.2">
      <c r="A1638" s="158"/>
      <c r="B1638" s="159"/>
      <c r="C1638" s="246" t="s">
        <v>2412</v>
      </c>
      <c r="D1638" s="247"/>
      <c r="E1638" s="247"/>
      <c r="F1638" s="247"/>
      <c r="G1638" s="247"/>
      <c r="H1638" s="161"/>
      <c r="I1638" s="161"/>
      <c r="J1638" s="161"/>
      <c r="K1638" s="161"/>
      <c r="L1638" s="161"/>
      <c r="M1638" s="161"/>
      <c r="N1638" s="161"/>
      <c r="O1638" s="161"/>
      <c r="P1638" s="161"/>
      <c r="Q1638" s="161"/>
      <c r="R1638" s="161"/>
      <c r="S1638" s="161"/>
      <c r="T1638" s="161"/>
      <c r="U1638" s="161"/>
      <c r="V1638" s="161"/>
      <c r="W1638" s="161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 t="s">
        <v>283</v>
      </c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1" x14ac:dyDescent="0.2">
      <c r="A1639" s="158"/>
      <c r="B1639" s="159"/>
      <c r="C1639" s="193" t="s">
        <v>2421</v>
      </c>
      <c r="D1639" s="184"/>
      <c r="E1639" s="185">
        <v>304</v>
      </c>
      <c r="F1639" s="161"/>
      <c r="G1639" s="161"/>
      <c r="H1639" s="161"/>
      <c r="I1639" s="161"/>
      <c r="J1639" s="161"/>
      <c r="K1639" s="161"/>
      <c r="L1639" s="161"/>
      <c r="M1639" s="161"/>
      <c r="N1639" s="161"/>
      <c r="O1639" s="161"/>
      <c r="P1639" s="161"/>
      <c r="Q1639" s="161"/>
      <c r="R1639" s="161"/>
      <c r="S1639" s="161"/>
      <c r="T1639" s="161"/>
      <c r="U1639" s="161"/>
      <c r="V1639" s="161"/>
      <c r="W1639" s="161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 t="s">
        <v>374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58"/>
      <c r="B1640" s="159"/>
      <c r="C1640" s="193" t="s">
        <v>2422</v>
      </c>
      <c r="D1640" s="184"/>
      <c r="E1640" s="185">
        <v>19.45</v>
      </c>
      <c r="F1640" s="161"/>
      <c r="G1640" s="161"/>
      <c r="H1640" s="161"/>
      <c r="I1640" s="161"/>
      <c r="J1640" s="161"/>
      <c r="K1640" s="161"/>
      <c r="L1640" s="161"/>
      <c r="M1640" s="161"/>
      <c r="N1640" s="161"/>
      <c r="O1640" s="161"/>
      <c r="P1640" s="161"/>
      <c r="Q1640" s="161"/>
      <c r="R1640" s="161"/>
      <c r="S1640" s="161"/>
      <c r="T1640" s="161"/>
      <c r="U1640" s="161"/>
      <c r="V1640" s="161"/>
      <c r="W1640" s="161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 t="s">
        <v>374</v>
      </c>
      <c r="AH1640" s="151">
        <v>0</v>
      </c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1" x14ac:dyDescent="0.2">
      <c r="A1641" s="158"/>
      <c r="B1641" s="159"/>
      <c r="C1641" s="198" t="s">
        <v>609</v>
      </c>
      <c r="D1641" s="195"/>
      <c r="E1641" s="196">
        <v>323.45</v>
      </c>
      <c r="F1641" s="161"/>
      <c r="G1641" s="161"/>
      <c r="H1641" s="161"/>
      <c r="I1641" s="161"/>
      <c r="J1641" s="161"/>
      <c r="K1641" s="161"/>
      <c r="L1641" s="161"/>
      <c r="M1641" s="161"/>
      <c r="N1641" s="161"/>
      <c r="O1641" s="161"/>
      <c r="P1641" s="161"/>
      <c r="Q1641" s="161"/>
      <c r="R1641" s="161"/>
      <c r="S1641" s="161"/>
      <c r="T1641" s="161"/>
      <c r="U1641" s="161"/>
      <c r="V1641" s="161"/>
      <c r="W1641" s="161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 t="s">
        <v>374</v>
      </c>
      <c r="AH1641" s="151">
        <v>1</v>
      </c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outlineLevel="1" x14ac:dyDescent="0.2">
      <c r="A1642" s="158"/>
      <c r="B1642" s="159"/>
      <c r="C1642" s="193" t="s">
        <v>2423</v>
      </c>
      <c r="D1642" s="184"/>
      <c r="E1642" s="185">
        <v>32.344999999999999</v>
      </c>
      <c r="F1642" s="161"/>
      <c r="G1642" s="161"/>
      <c r="H1642" s="161"/>
      <c r="I1642" s="161"/>
      <c r="J1642" s="161"/>
      <c r="K1642" s="161"/>
      <c r="L1642" s="161"/>
      <c r="M1642" s="161"/>
      <c r="N1642" s="161"/>
      <c r="O1642" s="161"/>
      <c r="P1642" s="161"/>
      <c r="Q1642" s="161"/>
      <c r="R1642" s="161"/>
      <c r="S1642" s="161"/>
      <c r="T1642" s="161"/>
      <c r="U1642" s="161"/>
      <c r="V1642" s="161"/>
      <c r="W1642" s="161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 t="s">
        <v>374</v>
      </c>
      <c r="AH1642" s="151">
        <v>0</v>
      </c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51"/>
      <c r="BB1642" s="151"/>
      <c r="BC1642" s="151"/>
      <c r="BD1642" s="151"/>
      <c r="BE1642" s="151"/>
      <c r="BF1642" s="151"/>
      <c r="BG1642" s="151"/>
      <c r="BH1642" s="151"/>
    </row>
    <row r="1643" spans="1:60" outlineLevel="1" x14ac:dyDescent="0.2">
      <c r="A1643" s="170">
        <v>444</v>
      </c>
      <c r="B1643" s="171" t="s">
        <v>2424</v>
      </c>
      <c r="C1643" s="180" t="s">
        <v>2425</v>
      </c>
      <c r="D1643" s="172" t="s">
        <v>363</v>
      </c>
      <c r="E1643" s="173">
        <v>302.5</v>
      </c>
      <c r="F1643" s="174"/>
      <c r="G1643" s="175">
        <f>ROUND(E1643*F1643,2)</f>
        <v>0</v>
      </c>
      <c r="H1643" s="174"/>
      <c r="I1643" s="175">
        <f>ROUND(E1643*H1643,2)</f>
        <v>0</v>
      </c>
      <c r="J1643" s="174"/>
      <c r="K1643" s="175">
        <f>ROUND(E1643*J1643,2)</f>
        <v>0</v>
      </c>
      <c r="L1643" s="175">
        <v>21</v>
      </c>
      <c r="M1643" s="175">
        <f>G1643*(1+L1643/100)</f>
        <v>0</v>
      </c>
      <c r="N1643" s="175">
        <v>0</v>
      </c>
      <c r="O1643" s="175">
        <f>ROUND(E1643*N1643,2)</f>
        <v>0</v>
      </c>
      <c r="P1643" s="175">
        <v>0</v>
      </c>
      <c r="Q1643" s="175">
        <f>ROUND(E1643*P1643,2)</f>
        <v>0</v>
      </c>
      <c r="R1643" s="175"/>
      <c r="S1643" s="175" t="s">
        <v>310</v>
      </c>
      <c r="T1643" s="176" t="s">
        <v>280</v>
      </c>
      <c r="U1643" s="161">
        <v>0</v>
      </c>
      <c r="V1643" s="161">
        <f>ROUND(E1643*U1643,2)</f>
        <v>0</v>
      </c>
      <c r="W1643" s="161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 t="s">
        <v>364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51"/>
      <c r="BB1643" s="151"/>
      <c r="BC1643" s="151"/>
      <c r="BD1643" s="151"/>
      <c r="BE1643" s="151"/>
      <c r="BF1643" s="151"/>
      <c r="BG1643" s="151"/>
      <c r="BH1643" s="151"/>
    </row>
    <row r="1644" spans="1:60" outlineLevel="1" x14ac:dyDescent="0.2">
      <c r="A1644" s="158"/>
      <c r="B1644" s="159"/>
      <c r="C1644" s="248" t="s">
        <v>2406</v>
      </c>
      <c r="D1644" s="249"/>
      <c r="E1644" s="249"/>
      <c r="F1644" s="249"/>
      <c r="G1644" s="249"/>
      <c r="H1644" s="161"/>
      <c r="I1644" s="161"/>
      <c r="J1644" s="161"/>
      <c r="K1644" s="161"/>
      <c r="L1644" s="161"/>
      <c r="M1644" s="161"/>
      <c r="N1644" s="161"/>
      <c r="O1644" s="161"/>
      <c r="P1644" s="161"/>
      <c r="Q1644" s="161"/>
      <c r="R1644" s="161"/>
      <c r="S1644" s="161"/>
      <c r="T1644" s="161"/>
      <c r="U1644" s="161"/>
      <c r="V1644" s="161"/>
      <c r="W1644" s="161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 t="s">
        <v>283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1" x14ac:dyDescent="0.2">
      <c r="A1645" s="158"/>
      <c r="B1645" s="159"/>
      <c r="C1645" s="246" t="s">
        <v>2407</v>
      </c>
      <c r="D1645" s="247"/>
      <c r="E1645" s="247"/>
      <c r="F1645" s="247"/>
      <c r="G1645" s="247"/>
      <c r="H1645" s="161"/>
      <c r="I1645" s="161"/>
      <c r="J1645" s="161"/>
      <c r="K1645" s="161"/>
      <c r="L1645" s="161"/>
      <c r="M1645" s="161"/>
      <c r="N1645" s="161"/>
      <c r="O1645" s="161"/>
      <c r="P1645" s="161"/>
      <c r="Q1645" s="161"/>
      <c r="R1645" s="161"/>
      <c r="S1645" s="161"/>
      <c r="T1645" s="161"/>
      <c r="U1645" s="161"/>
      <c r="V1645" s="161"/>
      <c r="W1645" s="161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 t="s">
        <v>283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1" x14ac:dyDescent="0.2">
      <c r="A1646" s="158"/>
      <c r="B1646" s="159"/>
      <c r="C1646" s="193" t="s">
        <v>2426</v>
      </c>
      <c r="D1646" s="184"/>
      <c r="E1646" s="185">
        <v>275</v>
      </c>
      <c r="F1646" s="161"/>
      <c r="G1646" s="161"/>
      <c r="H1646" s="161"/>
      <c r="I1646" s="161"/>
      <c r="J1646" s="161"/>
      <c r="K1646" s="161"/>
      <c r="L1646" s="161"/>
      <c r="M1646" s="161"/>
      <c r="N1646" s="161"/>
      <c r="O1646" s="161"/>
      <c r="P1646" s="161"/>
      <c r="Q1646" s="161"/>
      <c r="R1646" s="161"/>
      <c r="S1646" s="161"/>
      <c r="T1646" s="161"/>
      <c r="U1646" s="161"/>
      <c r="V1646" s="161"/>
      <c r="W1646" s="161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 t="s">
        <v>374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1" x14ac:dyDescent="0.2">
      <c r="A1647" s="158"/>
      <c r="B1647" s="159"/>
      <c r="C1647" s="198" t="s">
        <v>609</v>
      </c>
      <c r="D1647" s="195"/>
      <c r="E1647" s="196">
        <v>275</v>
      </c>
      <c r="F1647" s="161"/>
      <c r="G1647" s="161"/>
      <c r="H1647" s="161"/>
      <c r="I1647" s="161"/>
      <c r="J1647" s="161"/>
      <c r="K1647" s="161"/>
      <c r="L1647" s="161"/>
      <c r="M1647" s="161"/>
      <c r="N1647" s="161"/>
      <c r="O1647" s="161"/>
      <c r="P1647" s="161"/>
      <c r="Q1647" s="161"/>
      <c r="R1647" s="161"/>
      <c r="S1647" s="161"/>
      <c r="T1647" s="161"/>
      <c r="U1647" s="161"/>
      <c r="V1647" s="161"/>
      <c r="W1647" s="161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 t="s">
        <v>374</v>
      </c>
      <c r="AH1647" s="151">
        <v>1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58"/>
      <c r="B1648" s="159"/>
      <c r="C1648" s="193" t="s">
        <v>2427</v>
      </c>
      <c r="D1648" s="184"/>
      <c r="E1648" s="185">
        <v>27.5</v>
      </c>
      <c r="F1648" s="161"/>
      <c r="G1648" s="161"/>
      <c r="H1648" s="161"/>
      <c r="I1648" s="161"/>
      <c r="J1648" s="161"/>
      <c r="K1648" s="161"/>
      <c r="L1648" s="161"/>
      <c r="M1648" s="161"/>
      <c r="N1648" s="161"/>
      <c r="O1648" s="161"/>
      <c r="P1648" s="161"/>
      <c r="Q1648" s="161"/>
      <c r="R1648" s="161"/>
      <c r="S1648" s="161"/>
      <c r="T1648" s="161"/>
      <c r="U1648" s="161"/>
      <c r="V1648" s="161"/>
      <c r="W1648" s="161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 t="s">
        <v>374</v>
      </c>
      <c r="AH1648" s="151">
        <v>0</v>
      </c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ht="22.5" outlineLevel="1" x14ac:dyDescent="0.2">
      <c r="A1649" s="170">
        <v>445</v>
      </c>
      <c r="B1649" s="171" t="s">
        <v>2428</v>
      </c>
      <c r="C1649" s="180" t="s">
        <v>2429</v>
      </c>
      <c r="D1649" s="172" t="s">
        <v>363</v>
      </c>
      <c r="E1649" s="173">
        <v>482.9</v>
      </c>
      <c r="F1649" s="174"/>
      <c r="G1649" s="175">
        <f>ROUND(E1649*F1649,2)</f>
        <v>0</v>
      </c>
      <c r="H1649" s="174"/>
      <c r="I1649" s="175">
        <f>ROUND(E1649*H1649,2)</f>
        <v>0</v>
      </c>
      <c r="J1649" s="174"/>
      <c r="K1649" s="175">
        <f>ROUND(E1649*J1649,2)</f>
        <v>0</v>
      </c>
      <c r="L1649" s="175">
        <v>21</v>
      </c>
      <c r="M1649" s="175">
        <f>G1649*(1+L1649/100)</f>
        <v>0</v>
      </c>
      <c r="N1649" s="175">
        <v>0</v>
      </c>
      <c r="O1649" s="175">
        <f>ROUND(E1649*N1649,2)</f>
        <v>0</v>
      </c>
      <c r="P1649" s="175">
        <v>0</v>
      </c>
      <c r="Q1649" s="175">
        <f>ROUND(E1649*P1649,2)</f>
        <v>0</v>
      </c>
      <c r="R1649" s="175"/>
      <c r="S1649" s="175" t="s">
        <v>310</v>
      </c>
      <c r="T1649" s="176" t="s">
        <v>280</v>
      </c>
      <c r="U1649" s="161">
        <v>0</v>
      </c>
      <c r="V1649" s="161">
        <f>ROUND(E1649*U1649,2)</f>
        <v>0</v>
      </c>
      <c r="W1649" s="161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 t="s">
        <v>364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outlineLevel="1" x14ac:dyDescent="0.2">
      <c r="A1650" s="158"/>
      <c r="B1650" s="159"/>
      <c r="C1650" s="248" t="s">
        <v>2406</v>
      </c>
      <c r="D1650" s="249"/>
      <c r="E1650" s="249"/>
      <c r="F1650" s="249"/>
      <c r="G1650" s="249"/>
      <c r="H1650" s="161"/>
      <c r="I1650" s="161"/>
      <c r="J1650" s="161"/>
      <c r="K1650" s="161"/>
      <c r="L1650" s="161"/>
      <c r="M1650" s="161"/>
      <c r="N1650" s="161"/>
      <c r="O1650" s="161"/>
      <c r="P1650" s="161"/>
      <c r="Q1650" s="161"/>
      <c r="R1650" s="161"/>
      <c r="S1650" s="161"/>
      <c r="T1650" s="161"/>
      <c r="U1650" s="161"/>
      <c r="V1650" s="161"/>
      <c r="W1650" s="161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 t="s">
        <v>283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51"/>
      <c r="BB1650" s="151"/>
      <c r="BC1650" s="151"/>
      <c r="BD1650" s="151"/>
      <c r="BE1650" s="151"/>
      <c r="BF1650" s="151"/>
      <c r="BG1650" s="151"/>
      <c r="BH1650" s="151"/>
    </row>
    <row r="1651" spans="1:60" outlineLevel="1" x14ac:dyDescent="0.2">
      <c r="A1651" s="158"/>
      <c r="B1651" s="159"/>
      <c r="C1651" s="246" t="s">
        <v>2430</v>
      </c>
      <c r="D1651" s="247"/>
      <c r="E1651" s="247"/>
      <c r="F1651" s="247"/>
      <c r="G1651" s="247"/>
      <c r="H1651" s="161"/>
      <c r="I1651" s="161"/>
      <c r="J1651" s="161"/>
      <c r="K1651" s="161"/>
      <c r="L1651" s="161"/>
      <c r="M1651" s="161"/>
      <c r="N1651" s="161"/>
      <c r="O1651" s="161"/>
      <c r="P1651" s="161"/>
      <c r="Q1651" s="161"/>
      <c r="R1651" s="161"/>
      <c r="S1651" s="161"/>
      <c r="T1651" s="161"/>
      <c r="U1651" s="161"/>
      <c r="V1651" s="161"/>
      <c r="W1651" s="161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 t="s">
        <v>283</v>
      </c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51"/>
      <c r="BB1651" s="151"/>
      <c r="BC1651" s="151"/>
      <c r="BD1651" s="151"/>
      <c r="BE1651" s="151"/>
      <c r="BF1651" s="151"/>
      <c r="BG1651" s="151"/>
      <c r="BH1651" s="151"/>
    </row>
    <row r="1652" spans="1:60" outlineLevel="1" x14ac:dyDescent="0.2">
      <c r="A1652" s="158"/>
      <c r="B1652" s="159"/>
      <c r="C1652" s="193" t="s">
        <v>2431</v>
      </c>
      <c r="D1652" s="184"/>
      <c r="E1652" s="185">
        <v>200</v>
      </c>
      <c r="F1652" s="161"/>
      <c r="G1652" s="161"/>
      <c r="H1652" s="161"/>
      <c r="I1652" s="161"/>
      <c r="J1652" s="161"/>
      <c r="K1652" s="161"/>
      <c r="L1652" s="161"/>
      <c r="M1652" s="161"/>
      <c r="N1652" s="161"/>
      <c r="O1652" s="161"/>
      <c r="P1652" s="161"/>
      <c r="Q1652" s="161"/>
      <c r="R1652" s="161"/>
      <c r="S1652" s="161"/>
      <c r="T1652" s="161"/>
      <c r="U1652" s="161"/>
      <c r="V1652" s="161"/>
      <c r="W1652" s="161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 t="s">
        <v>374</v>
      </c>
      <c r="AH1652" s="151">
        <v>0</v>
      </c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1" x14ac:dyDescent="0.2">
      <c r="A1653" s="158"/>
      <c r="B1653" s="159"/>
      <c r="C1653" s="193" t="s">
        <v>2432</v>
      </c>
      <c r="D1653" s="184"/>
      <c r="E1653" s="185">
        <v>157</v>
      </c>
      <c r="F1653" s="161"/>
      <c r="G1653" s="161"/>
      <c r="H1653" s="161"/>
      <c r="I1653" s="161"/>
      <c r="J1653" s="161"/>
      <c r="K1653" s="161"/>
      <c r="L1653" s="161"/>
      <c r="M1653" s="161"/>
      <c r="N1653" s="161"/>
      <c r="O1653" s="161"/>
      <c r="P1653" s="161"/>
      <c r="Q1653" s="161"/>
      <c r="R1653" s="161"/>
      <c r="S1653" s="161"/>
      <c r="T1653" s="161"/>
      <c r="U1653" s="161"/>
      <c r="V1653" s="161"/>
      <c r="W1653" s="161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 t="s">
        <v>374</v>
      </c>
      <c r="AH1653" s="151">
        <v>0</v>
      </c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1" x14ac:dyDescent="0.2">
      <c r="A1654" s="158"/>
      <c r="B1654" s="159"/>
      <c r="C1654" s="193" t="s">
        <v>2433</v>
      </c>
      <c r="D1654" s="184"/>
      <c r="E1654" s="185">
        <v>82</v>
      </c>
      <c r="F1654" s="161"/>
      <c r="G1654" s="161"/>
      <c r="H1654" s="161"/>
      <c r="I1654" s="161"/>
      <c r="J1654" s="161"/>
      <c r="K1654" s="161"/>
      <c r="L1654" s="161"/>
      <c r="M1654" s="161"/>
      <c r="N1654" s="161"/>
      <c r="O1654" s="161"/>
      <c r="P1654" s="161"/>
      <c r="Q1654" s="161"/>
      <c r="R1654" s="161"/>
      <c r="S1654" s="161"/>
      <c r="T1654" s="161"/>
      <c r="U1654" s="161"/>
      <c r="V1654" s="161"/>
      <c r="W1654" s="161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 t="s">
        <v>374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1" x14ac:dyDescent="0.2">
      <c r="A1655" s="158"/>
      <c r="B1655" s="159"/>
      <c r="C1655" s="198" t="s">
        <v>609</v>
      </c>
      <c r="D1655" s="195"/>
      <c r="E1655" s="196">
        <v>439</v>
      </c>
      <c r="F1655" s="161"/>
      <c r="G1655" s="161"/>
      <c r="H1655" s="161"/>
      <c r="I1655" s="161"/>
      <c r="J1655" s="161"/>
      <c r="K1655" s="161"/>
      <c r="L1655" s="161"/>
      <c r="M1655" s="161"/>
      <c r="N1655" s="161"/>
      <c r="O1655" s="161"/>
      <c r="P1655" s="161"/>
      <c r="Q1655" s="161"/>
      <c r="R1655" s="161"/>
      <c r="S1655" s="161"/>
      <c r="T1655" s="161"/>
      <c r="U1655" s="161"/>
      <c r="V1655" s="161"/>
      <c r="W1655" s="161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 t="s">
        <v>374</v>
      </c>
      <c r="AH1655" s="151">
        <v>1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 x14ac:dyDescent="0.2">
      <c r="A1656" s="158"/>
      <c r="B1656" s="159"/>
      <c r="C1656" s="193" t="s">
        <v>2434</v>
      </c>
      <c r="D1656" s="184"/>
      <c r="E1656" s="185">
        <v>43.9</v>
      </c>
      <c r="F1656" s="161"/>
      <c r="G1656" s="161"/>
      <c r="H1656" s="161"/>
      <c r="I1656" s="161"/>
      <c r="J1656" s="161"/>
      <c r="K1656" s="161"/>
      <c r="L1656" s="161"/>
      <c r="M1656" s="161"/>
      <c r="N1656" s="161"/>
      <c r="O1656" s="161"/>
      <c r="P1656" s="161"/>
      <c r="Q1656" s="161"/>
      <c r="R1656" s="161"/>
      <c r="S1656" s="161"/>
      <c r="T1656" s="161"/>
      <c r="U1656" s="161"/>
      <c r="V1656" s="161"/>
      <c r="W1656" s="161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 t="s">
        <v>374</v>
      </c>
      <c r="AH1656" s="151">
        <v>0</v>
      </c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ht="22.5" outlineLevel="1" x14ac:dyDescent="0.2">
      <c r="A1657" s="170">
        <v>446</v>
      </c>
      <c r="B1657" s="171" t="s">
        <v>2435</v>
      </c>
      <c r="C1657" s="180" t="s">
        <v>2436</v>
      </c>
      <c r="D1657" s="172" t="s">
        <v>363</v>
      </c>
      <c r="E1657" s="173">
        <v>176</v>
      </c>
      <c r="F1657" s="174"/>
      <c r="G1657" s="175">
        <f>ROUND(E1657*F1657,2)</f>
        <v>0</v>
      </c>
      <c r="H1657" s="174"/>
      <c r="I1657" s="175">
        <f>ROUND(E1657*H1657,2)</f>
        <v>0</v>
      </c>
      <c r="J1657" s="174"/>
      <c r="K1657" s="175">
        <f>ROUND(E1657*J1657,2)</f>
        <v>0</v>
      </c>
      <c r="L1657" s="175">
        <v>21</v>
      </c>
      <c r="M1657" s="175">
        <f>G1657*(1+L1657/100)</f>
        <v>0</v>
      </c>
      <c r="N1657" s="175">
        <v>0</v>
      </c>
      <c r="O1657" s="175">
        <f>ROUND(E1657*N1657,2)</f>
        <v>0</v>
      </c>
      <c r="P1657" s="175">
        <v>0</v>
      </c>
      <c r="Q1657" s="175">
        <f>ROUND(E1657*P1657,2)</f>
        <v>0</v>
      </c>
      <c r="R1657" s="175"/>
      <c r="S1657" s="175" t="s">
        <v>310</v>
      </c>
      <c r="T1657" s="176" t="s">
        <v>280</v>
      </c>
      <c r="U1657" s="161">
        <v>0</v>
      </c>
      <c r="V1657" s="161">
        <f>ROUND(E1657*U1657,2)</f>
        <v>0</v>
      </c>
      <c r="W1657" s="161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 t="s">
        <v>364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outlineLevel="1" x14ac:dyDescent="0.2">
      <c r="A1658" s="158"/>
      <c r="B1658" s="159"/>
      <c r="C1658" s="248" t="s">
        <v>2406</v>
      </c>
      <c r="D1658" s="249"/>
      <c r="E1658" s="249"/>
      <c r="F1658" s="249"/>
      <c r="G1658" s="249"/>
      <c r="H1658" s="161"/>
      <c r="I1658" s="161"/>
      <c r="J1658" s="161"/>
      <c r="K1658" s="161"/>
      <c r="L1658" s="161"/>
      <c r="M1658" s="161"/>
      <c r="N1658" s="161"/>
      <c r="O1658" s="161"/>
      <c r="P1658" s="161"/>
      <c r="Q1658" s="161"/>
      <c r="R1658" s="161"/>
      <c r="S1658" s="161"/>
      <c r="T1658" s="161"/>
      <c r="U1658" s="161"/>
      <c r="V1658" s="161"/>
      <c r="W1658" s="161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 t="s">
        <v>283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51"/>
      <c r="BB1658" s="151"/>
      <c r="BC1658" s="151"/>
      <c r="BD1658" s="151"/>
      <c r="BE1658" s="151"/>
      <c r="BF1658" s="151"/>
      <c r="BG1658" s="151"/>
      <c r="BH1658" s="151"/>
    </row>
    <row r="1659" spans="1:60" outlineLevel="1" x14ac:dyDescent="0.2">
      <c r="A1659" s="158"/>
      <c r="B1659" s="159"/>
      <c r="C1659" s="246" t="s">
        <v>2430</v>
      </c>
      <c r="D1659" s="247"/>
      <c r="E1659" s="247"/>
      <c r="F1659" s="247"/>
      <c r="G1659" s="247"/>
      <c r="H1659" s="161"/>
      <c r="I1659" s="161"/>
      <c r="J1659" s="161"/>
      <c r="K1659" s="161"/>
      <c r="L1659" s="161"/>
      <c r="M1659" s="161"/>
      <c r="N1659" s="161"/>
      <c r="O1659" s="161"/>
      <c r="P1659" s="161"/>
      <c r="Q1659" s="161"/>
      <c r="R1659" s="161"/>
      <c r="S1659" s="161"/>
      <c r="T1659" s="161"/>
      <c r="U1659" s="161"/>
      <c r="V1659" s="161"/>
      <c r="W1659" s="161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 t="s">
        <v>283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51"/>
      <c r="BB1659" s="151"/>
      <c r="BC1659" s="151"/>
      <c r="BD1659" s="151"/>
      <c r="BE1659" s="151"/>
      <c r="BF1659" s="151"/>
      <c r="BG1659" s="151"/>
      <c r="BH1659" s="151"/>
    </row>
    <row r="1660" spans="1:60" outlineLevel="1" x14ac:dyDescent="0.2">
      <c r="A1660" s="158"/>
      <c r="B1660" s="159"/>
      <c r="C1660" s="193" t="s">
        <v>2437</v>
      </c>
      <c r="D1660" s="184"/>
      <c r="E1660" s="185">
        <v>160</v>
      </c>
      <c r="F1660" s="161"/>
      <c r="G1660" s="161"/>
      <c r="H1660" s="161"/>
      <c r="I1660" s="161"/>
      <c r="J1660" s="161"/>
      <c r="K1660" s="161"/>
      <c r="L1660" s="161"/>
      <c r="M1660" s="161"/>
      <c r="N1660" s="161"/>
      <c r="O1660" s="161"/>
      <c r="P1660" s="161"/>
      <c r="Q1660" s="161"/>
      <c r="R1660" s="161"/>
      <c r="S1660" s="161"/>
      <c r="T1660" s="161"/>
      <c r="U1660" s="161"/>
      <c r="V1660" s="161"/>
      <c r="W1660" s="161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 t="s">
        <v>374</v>
      </c>
      <c r="AH1660" s="151">
        <v>0</v>
      </c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1" x14ac:dyDescent="0.2">
      <c r="A1661" s="158"/>
      <c r="B1661" s="159"/>
      <c r="C1661" s="193" t="s">
        <v>2438</v>
      </c>
      <c r="D1661" s="184"/>
      <c r="E1661" s="185">
        <v>16</v>
      </c>
      <c r="F1661" s="161"/>
      <c r="G1661" s="161"/>
      <c r="H1661" s="161"/>
      <c r="I1661" s="161"/>
      <c r="J1661" s="161"/>
      <c r="K1661" s="161"/>
      <c r="L1661" s="161"/>
      <c r="M1661" s="161"/>
      <c r="N1661" s="161"/>
      <c r="O1661" s="161"/>
      <c r="P1661" s="161"/>
      <c r="Q1661" s="161"/>
      <c r="R1661" s="161"/>
      <c r="S1661" s="161"/>
      <c r="T1661" s="161"/>
      <c r="U1661" s="161"/>
      <c r="V1661" s="161"/>
      <c r="W1661" s="161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 t="s">
        <v>374</v>
      </c>
      <c r="AH1661" s="151">
        <v>0</v>
      </c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1" x14ac:dyDescent="0.2">
      <c r="A1662" s="170">
        <v>447</v>
      </c>
      <c r="B1662" s="171" t="s">
        <v>2439</v>
      </c>
      <c r="C1662" s="180" t="s">
        <v>2440</v>
      </c>
      <c r="D1662" s="172" t="s">
        <v>363</v>
      </c>
      <c r="E1662" s="173">
        <v>473</v>
      </c>
      <c r="F1662" s="174"/>
      <c r="G1662" s="175">
        <f>ROUND(E1662*F1662,2)</f>
        <v>0</v>
      </c>
      <c r="H1662" s="174"/>
      <c r="I1662" s="175">
        <f>ROUND(E1662*H1662,2)</f>
        <v>0</v>
      </c>
      <c r="J1662" s="174"/>
      <c r="K1662" s="175">
        <f>ROUND(E1662*J1662,2)</f>
        <v>0</v>
      </c>
      <c r="L1662" s="175">
        <v>21</v>
      </c>
      <c r="M1662" s="175">
        <f>G1662*(1+L1662/100)</f>
        <v>0</v>
      </c>
      <c r="N1662" s="175">
        <v>0</v>
      </c>
      <c r="O1662" s="175">
        <f>ROUND(E1662*N1662,2)</f>
        <v>0</v>
      </c>
      <c r="P1662" s="175">
        <v>0</v>
      </c>
      <c r="Q1662" s="175">
        <f>ROUND(E1662*P1662,2)</f>
        <v>0</v>
      </c>
      <c r="R1662" s="175"/>
      <c r="S1662" s="175" t="s">
        <v>310</v>
      </c>
      <c r="T1662" s="176" t="s">
        <v>280</v>
      </c>
      <c r="U1662" s="161">
        <v>0</v>
      </c>
      <c r="V1662" s="161">
        <f>ROUND(E1662*U1662,2)</f>
        <v>0</v>
      </c>
      <c r="W1662" s="161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 t="s">
        <v>364</v>
      </c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1" x14ac:dyDescent="0.2">
      <c r="A1663" s="158"/>
      <c r="B1663" s="159"/>
      <c r="C1663" s="248" t="s">
        <v>2406</v>
      </c>
      <c r="D1663" s="249"/>
      <c r="E1663" s="249"/>
      <c r="F1663" s="249"/>
      <c r="G1663" s="249"/>
      <c r="H1663" s="161"/>
      <c r="I1663" s="161"/>
      <c r="J1663" s="161"/>
      <c r="K1663" s="161"/>
      <c r="L1663" s="161"/>
      <c r="M1663" s="161"/>
      <c r="N1663" s="161"/>
      <c r="O1663" s="161"/>
      <c r="P1663" s="161"/>
      <c r="Q1663" s="161"/>
      <c r="R1663" s="161"/>
      <c r="S1663" s="161"/>
      <c r="T1663" s="161"/>
      <c r="U1663" s="161"/>
      <c r="V1663" s="161"/>
      <c r="W1663" s="161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 t="s">
        <v>283</v>
      </c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58"/>
      <c r="B1664" s="159"/>
      <c r="C1664" s="246" t="s">
        <v>2412</v>
      </c>
      <c r="D1664" s="247"/>
      <c r="E1664" s="247"/>
      <c r="F1664" s="247"/>
      <c r="G1664" s="247"/>
      <c r="H1664" s="161"/>
      <c r="I1664" s="161"/>
      <c r="J1664" s="161"/>
      <c r="K1664" s="161"/>
      <c r="L1664" s="161"/>
      <c r="M1664" s="161"/>
      <c r="N1664" s="161"/>
      <c r="O1664" s="161"/>
      <c r="P1664" s="161"/>
      <c r="Q1664" s="161"/>
      <c r="R1664" s="161"/>
      <c r="S1664" s="161"/>
      <c r="T1664" s="161"/>
      <c r="U1664" s="161"/>
      <c r="V1664" s="161"/>
      <c r="W1664" s="161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 t="s">
        <v>283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1" x14ac:dyDescent="0.2">
      <c r="A1665" s="158"/>
      <c r="B1665" s="159"/>
      <c r="C1665" s="193" t="s">
        <v>2441</v>
      </c>
      <c r="D1665" s="184"/>
      <c r="E1665" s="185">
        <v>90</v>
      </c>
      <c r="F1665" s="161"/>
      <c r="G1665" s="161"/>
      <c r="H1665" s="161"/>
      <c r="I1665" s="161"/>
      <c r="J1665" s="161"/>
      <c r="K1665" s="161"/>
      <c r="L1665" s="161"/>
      <c r="M1665" s="161"/>
      <c r="N1665" s="161"/>
      <c r="O1665" s="161"/>
      <c r="P1665" s="161"/>
      <c r="Q1665" s="161"/>
      <c r="R1665" s="161"/>
      <c r="S1665" s="161"/>
      <c r="T1665" s="161"/>
      <c r="U1665" s="161"/>
      <c r="V1665" s="161"/>
      <c r="W1665" s="161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 t="s">
        <v>374</v>
      </c>
      <c r="AH1665" s="151">
        <v>0</v>
      </c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outlineLevel="1" x14ac:dyDescent="0.2">
      <c r="A1666" s="158"/>
      <c r="B1666" s="159"/>
      <c r="C1666" s="193" t="s">
        <v>2442</v>
      </c>
      <c r="D1666" s="184"/>
      <c r="E1666" s="185">
        <v>166</v>
      </c>
      <c r="F1666" s="161"/>
      <c r="G1666" s="161"/>
      <c r="H1666" s="161"/>
      <c r="I1666" s="161"/>
      <c r="J1666" s="161"/>
      <c r="K1666" s="161"/>
      <c r="L1666" s="161"/>
      <c r="M1666" s="161"/>
      <c r="N1666" s="161"/>
      <c r="O1666" s="161"/>
      <c r="P1666" s="161"/>
      <c r="Q1666" s="161"/>
      <c r="R1666" s="161"/>
      <c r="S1666" s="161"/>
      <c r="T1666" s="161"/>
      <c r="U1666" s="161"/>
      <c r="V1666" s="161"/>
      <c r="W1666" s="161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 t="s">
        <v>374</v>
      </c>
      <c r="AH1666" s="151">
        <v>0</v>
      </c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51"/>
      <c r="BB1666" s="151"/>
      <c r="BC1666" s="151"/>
      <c r="BD1666" s="151"/>
      <c r="BE1666" s="151"/>
      <c r="BF1666" s="151"/>
      <c r="BG1666" s="151"/>
      <c r="BH1666" s="151"/>
    </row>
    <row r="1667" spans="1:60" outlineLevel="1" x14ac:dyDescent="0.2">
      <c r="A1667" s="158"/>
      <c r="B1667" s="159"/>
      <c r="C1667" s="193" t="s">
        <v>2443</v>
      </c>
      <c r="D1667" s="184"/>
      <c r="E1667" s="185">
        <v>66</v>
      </c>
      <c r="F1667" s="161"/>
      <c r="G1667" s="161"/>
      <c r="H1667" s="161"/>
      <c r="I1667" s="161"/>
      <c r="J1667" s="161"/>
      <c r="K1667" s="161"/>
      <c r="L1667" s="161"/>
      <c r="M1667" s="161"/>
      <c r="N1667" s="161"/>
      <c r="O1667" s="161"/>
      <c r="P1667" s="161"/>
      <c r="Q1667" s="161"/>
      <c r="R1667" s="161"/>
      <c r="S1667" s="161"/>
      <c r="T1667" s="161"/>
      <c r="U1667" s="161"/>
      <c r="V1667" s="161"/>
      <c r="W1667" s="161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 t="s">
        <v>374</v>
      </c>
      <c r="AH1667" s="151">
        <v>0</v>
      </c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51"/>
      <c r="BB1667" s="151"/>
      <c r="BC1667" s="151"/>
      <c r="BD1667" s="151"/>
      <c r="BE1667" s="151"/>
      <c r="BF1667" s="151"/>
      <c r="BG1667" s="151"/>
      <c r="BH1667" s="151"/>
    </row>
    <row r="1668" spans="1:60" outlineLevel="1" x14ac:dyDescent="0.2">
      <c r="A1668" s="158"/>
      <c r="B1668" s="159"/>
      <c r="C1668" s="193" t="s">
        <v>2444</v>
      </c>
      <c r="D1668" s="184"/>
      <c r="E1668" s="185">
        <v>108</v>
      </c>
      <c r="F1668" s="161"/>
      <c r="G1668" s="161"/>
      <c r="H1668" s="161"/>
      <c r="I1668" s="161"/>
      <c r="J1668" s="161"/>
      <c r="K1668" s="161"/>
      <c r="L1668" s="161"/>
      <c r="M1668" s="161"/>
      <c r="N1668" s="161"/>
      <c r="O1668" s="161"/>
      <c r="P1668" s="161"/>
      <c r="Q1668" s="161"/>
      <c r="R1668" s="161"/>
      <c r="S1668" s="161"/>
      <c r="T1668" s="161"/>
      <c r="U1668" s="161"/>
      <c r="V1668" s="161"/>
      <c r="W1668" s="161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 t="s">
        <v>374</v>
      </c>
      <c r="AH1668" s="151">
        <v>0</v>
      </c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1" x14ac:dyDescent="0.2">
      <c r="A1669" s="158"/>
      <c r="B1669" s="159"/>
      <c r="C1669" s="198" t="s">
        <v>609</v>
      </c>
      <c r="D1669" s="195"/>
      <c r="E1669" s="196">
        <v>430</v>
      </c>
      <c r="F1669" s="161"/>
      <c r="G1669" s="161"/>
      <c r="H1669" s="161"/>
      <c r="I1669" s="161"/>
      <c r="J1669" s="161"/>
      <c r="K1669" s="161"/>
      <c r="L1669" s="161"/>
      <c r="M1669" s="161"/>
      <c r="N1669" s="161"/>
      <c r="O1669" s="161"/>
      <c r="P1669" s="161"/>
      <c r="Q1669" s="161"/>
      <c r="R1669" s="161"/>
      <c r="S1669" s="161"/>
      <c r="T1669" s="161"/>
      <c r="U1669" s="161"/>
      <c r="V1669" s="161"/>
      <c r="W1669" s="161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 t="s">
        <v>374</v>
      </c>
      <c r="AH1669" s="151">
        <v>1</v>
      </c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1" x14ac:dyDescent="0.2">
      <c r="A1670" s="158"/>
      <c r="B1670" s="159"/>
      <c r="C1670" s="193" t="s">
        <v>2445</v>
      </c>
      <c r="D1670" s="184"/>
      <c r="E1670" s="185">
        <v>43</v>
      </c>
      <c r="F1670" s="161"/>
      <c r="G1670" s="161"/>
      <c r="H1670" s="161"/>
      <c r="I1670" s="161"/>
      <c r="J1670" s="161"/>
      <c r="K1670" s="161"/>
      <c r="L1670" s="161"/>
      <c r="M1670" s="161"/>
      <c r="N1670" s="161"/>
      <c r="O1670" s="161"/>
      <c r="P1670" s="161"/>
      <c r="Q1670" s="161"/>
      <c r="R1670" s="161"/>
      <c r="S1670" s="161"/>
      <c r="T1670" s="161"/>
      <c r="U1670" s="161"/>
      <c r="V1670" s="161"/>
      <c r="W1670" s="161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 t="s">
        <v>374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1" x14ac:dyDescent="0.2">
      <c r="A1671" s="170">
        <v>448</v>
      </c>
      <c r="B1671" s="171" t="s">
        <v>2446</v>
      </c>
      <c r="C1671" s="180" t="s">
        <v>2447</v>
      </c>
      <c r="D1671" s="172" t="s">
        <v>363</v>
      </c>
      <c r="E1671" s="173">
        <v>29.320499999999999</v>
      </c>
      <c r="F1671" s="174"/>
      <c r="G1671" s="175">
        <f>ROUND(E1671*F1671,2)</f>
        <v>0</v>
      </c>
      <c r="H1671" s="174"/>
      <c r="I1671" s="175">
        <f>ROUND(E1671*H1671,2)</f>
        <v>0</v>
      </c>
      <c r="J1671" s="174"/>
      <c r="K1671" s="175">
        <f>ROUND(E1671*J1671,2)</f>
        <v>0</v>
      </c>
      <c r="L1671" s="175">
        <v>21</v>
      </c>
      <c r="M1671" s="175">
        <f>G1671*(1+L1671/100)</f>
        <v>0</v>
      </c>
      <c r="N1671" s="175">
        <v>0</v>
      </c>
      <c r="O1671" s="175">
        <f>ROUND(E1671*N1671,2)</f>
        <v>0</v>
      </c>
      <c r="P1671" s="175">
        <v>0</v>
      </c>
      <c r="Q1671" s="175">
        <f>ROUND(E1671*P1671,2)</f>
        <v>0</v>
      </c>
      <c r="R1671" s="175"/>
      <c r="S1671" s="175" t="s">
        <v>310</v>
      </c>
      <c r="T1671" s="176" t="s">
        <v>280</v>
      </c>
      <c r="U1671" s="161">
        <v>0</v>
      </c>
      <c r="V1671" s="161">
        <f>ROUND(E1671*U1671,2)</f>
        <v>0</v>
      </c>
      <c r="W1671" s="161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 t="s">
        <v>364</v>
      </c>
      <c r="AH1671" s="151"/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58"/>
      <c r="B1672" s="159"/>
      <c r="C1672" s="248" t="s">
        <v>2406</v>
      </c>
      <c r="D1672" s="249"/>
      <c r="E1672" s="249"/>
      <c r="F1672" s="249"/>
      <c r="G1672" s="249"/>
      <c r="H1672" s="161"/>
      <c r="I1672" s="161"/>
      <c r="J1672" s="161"/>
      <c r="K1672" s="161"/>
      <c r="L1672" s="161"/>
      <c r="M1672" s="161"/>
      <c r="N1672" s="161"/>
      <c r="O1672" s="161"/>
      <c r="P1672" s="161"/>
      <c r="Q1672" s="161"/>
      <c r="R1672" s="161"/>
      <c r="S1672" s="161"/>
      <c r="T1672" s="161"/>
      <c r="U1672" s="161"/>
      <c r="V1672" s="161"/>
      <c r="W1672" s="161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 t="s">
        <v>283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1" x14ac:dyDescent="0.2">
      <c r="A1673" s="158"/>
      <c r="B1673" s="159"/>
      <c r="C1673" s="246" t="s">
        <v>2412</v>
      </c>
      <c r="D1673" s="247"/>
      <c r="E1673" s="247"/>
      <c r="F1673" s="247"/>
      <c r="G1673" s="247"/>
      <c r="H1673" s="161"/>
      <c r="I1673" s="161"/>
      <c r="J1673" s="161"/>
      <c r="K1673" s="161"/>
      <c r="L1673" s="161"/>
      <c r="M1673" s="161"/>
      <c r="N1673" s="161"/>
      <c r="O1673" s="161"/>
      <c r="P1673" s="161"/>
      <c r="Q1673" s="161"/>
      <c r="R1673" s="161"/>
      <c r="S1673" s="161"/>
      <c r="T1673" s="161"/>
      <c r="U1673" s="161"/>
      <c r="V1673" s="161"/>
      <c r="W1673" s="161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 t="s">
        <v>283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outlineLevel="1" x14ac:dyDescent="0.2">
      <c r="A1674" s="158"/>
      <c r="B1674" s="159"/>
      <c r="C1674" s="193" t="s">
        <v>2448</v>
      </c>
      <c r="D1674" s="184"/>
      <c r="E1674" s="185">
        <v>26.655000000000001</v>
      </c>
      <c r="F1674" s="161"/>
      <c r="G1674" s="161"/>
      <c r="H1674" s="161"/>
      <c r="I1674" s="161"/>
      <c r="J1674" s="161"/>
      <c r="K1674" s="161"/>
      <c r="L1674" s="161"/>
      <c r="M1674" s="161"/>
      <c r="N1674" s="161"/>
      <c r="O1674" s="161"/>
      <c r="P1674" s="161"/>
      <c r="Q1674" s="161"/>
      <c r="R1674" s="161"/>
      <c r="S1674" s="161"/>
      <c r="T1674" s="161"/>
      <c r="U1674" s="161"/>
      <c r="V1674" s="161"/>
      <c r="W1674" s="161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 t="s">
        <v>374</v>
      </c>
      <c r="AH1674" s="151">
        <v>0</v>
      </c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51"/>
      <c r="BB1674" s="151"/>
      <c r="BC1674" s="151"/>
      <c r="BD1674" s="151"/>
      <c r="BE1674" s="151"/>
      <c r="BF1674" s="151"/>
      <c r="BG1674" s="151"/>
      <c r="BH1674" s="151"/>
    </row>
    <row r="1675" spans="1:60" outlineLevel="1" x14ac:dyDescent="0.2">
      <c r="A1675" s="158"/>
      <c r="B1675" s="159"/>
      <c r="C1675" s="193" t="s">
        <v>2449</v>
      </c>
      <c r="D1675" s="184"/>
      <c r="E1675" s="185">
        <v>2.6655000000000002</v>
      </c>
      <c r="F1675" s="161"/>
      <c r="G1675" s="161"/>
      <c r="H1675" s="161"/>
      <c r="I1675" s="161"/>
      <c r="J1675" s="161"/>
      <c r="K1675" s="161"/>
      <c r="L1675" s="161"/>
      <c r="M1675" s="161"/>
      <c r="N1675" s="161"/>
      <c r="O1675" s="161"/>
      <c r="P1675" s="161"/>
      <c r="Q1675" s="161"/>
      <c r="R1675" s="161"/>
      <c r="S1675" s="161"/>
      <c r="T1675" s="161"/>
      <c r="U1675" s="161"/>
      <c r="V1675" s="161"/>
      <c r="W1675" s="161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 t="s">
        <v>374</v>
      </c>
      <c r="AH1675" s="151">
        <v>0</v>
      </c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51"/>
      <c r="BB1675" s="151"/>
      <c r="BC1675" s="151"/>
      <c r="BD1675" s="151"/>
      <c r="BE1675" s="151"/>
      <c r="BF1675" s="151"/>
      <c r="BG1675" s="151"/>
      <c r="BH1675" s="151"/>
    </row>
    <row r="1676" spans="1:60" outlineLevel="1" x14ac:dyDescent="0.2">
      <c r="A1676" s="158">
        <v>449</v>
      </c>
      <c r="B1676" s="159" t="s">
        <v>2450</v>
      </c>
      <c r="C1676" s="199" t="s">
        <v>2451</v>
      </c>
      <c r="D1676" s="160" t="s">
        <v>0</v>
      </c>
      <c r="E1676" s="197"/>
      <c r="F1676" s="162"/>
      <c r="G1676" s="161">
        <f>ROUND(E1676*F1676,2)</f>
        <v>0</v>
      </c>
      <c r="H1676" s="162"/>
      <c r="I1676" s="161">
        <f>ROUND(E1676*H1676,2)</f>
        <v>0</v>
      </c>
      <c r="J1676" s="162"/>
      <c r="K1676" s="161">
        <f>ROUND(E1676*J1676,2)</f>
        <v>0</v>
      </c>
      <c r="L1676" s="161">
        <v>21</v>
      </c>
      <c r="M1676" s="161">
        <f>G1676*(1+L1676/100)</f>
        <v>0</v>
      </c>
      <c r="N1676" s="161">
        <v>0</v>
      </c>
      <c r="O1676" s="161">
        <f>ROUND(E1676*N1676,2)</f>
        <v>0</v>
      </c>
      <c r="P1676" s="161">
        <v>0</v>
      </c>
      <c r="Q1676" s="161">
        <f>ROUND(E1676*P1676,2)</f>
        <v>0</v>
      </c>
      <c r="R1676" s="161" t="s">
        <v>2452</v>
      </c>
      <c r="S1676" s="161" t="s">
        <v>279</v>
      </c>
      <c r="T1676" s="161" t="s">
        <v>280</v>
      </c>
      <c r="U1676" s="161">
        <v>0</v>
      </c>
      <c r="V1676" s="161">
        <f>ROUND(E1676*U1676,2)</f>
        <v>0</v>
      </c>
      <c r="W1676" s="161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 t="s">
        <v>553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1" x14ac:dyDescent="0.2">
      <c r="A1677" s="158"/>
      <c r="B1677" s="159"/>
      <c r="C1677" s="260" t="s">
        <v>2281</v>
      </c>
      <c r="D1677" s="261"/>
      <c r="E1677" s="261"/>
      <c r="F1677" s="261"/>
      <c r="G1677" s="261"/>
      <c r="H1677" s="161"/>
      <c r="I1677" s="161"/>
      <c r="J1677" s="161"/>
      <c r="K1677" s="161"/>
      <c r="L1677" s="161"/>
      <c r="M1677" s="161"/>
      <c r="N1677" s="161"/>
      <c r="O1677" s="161"/>
      <c r="P1677" s="161"/>
      <c r="Q1677" s="161"/>
      <c r="R1677" s="161"/>
      <c r="S1677" s="161"/>
      <c r="T1677" s="161"/>
      <c r="U1677" s="161"/>
      <c r="V1677" s="161"/>
      <c r="W1677" s="161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 t="s">
        <v>372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x14ac:dyDescent="0.2">
      <c r="A1678" s="164" t="s">
        <v>274</v>
      </c>
      <c r="B1678" s="165" t="s">
        <v>211</v>
      </c>
      <c r="C1678" s="179" t="s">
        <v>212</v>
      </c>
      <c r="D1678" s="166"/>
      <c r="E1678" s="167"/>
      <c r="F1678" s="168"/>
      <c r="G1678" s="168">
        <f>SUMIF(AG1679:AG1703,"&lt;&gt;NOR",G1679:G1703)</f>
        <v>0</v>
      </c>
      <c r="H1678" s="168"/>
      <c r="I1678" s="168">
        <f>SUM(I1679:I1703)</f>
        <v>0</v>
      </c>
      <c r="J1678" s="168"/>
      <c r="K1678" s="168">
        <f>SUM(K1679:K1703)</f>
        <v>0</v>
      </c>
      <c r="L1678" s="168"/>
      <c r="M1678" s="168">
        <f>SUM(M1679:M1703)</f>
        <v>0</v>
      </c>
      <c r="N1678" s="168"/>
      <c r="O1678" s="168">
        <f>SUM(O1679:O1703)</f>
        <v>0</v>
      </c>
      <c r="P1678" s="168"/>
      <c r="Q1678" s="168">
        <f>SUM(Q1679:Q1703)</f>
        <v>0</v>
      </c>
      <c r="R1678" s="168"/>
      <c r="S1678" s="168"/>
      <c r="T1678" s="169"/>
      <c r="U1678" s="163"/>
      <c r="V1678" s="163">
        <f>SUM(V1679:V1703)</f>
        <v>0</v>
      </c>
      <c r="W1678" s="163"/>
      <c r="AG1678" t="s">
        <v>275</v>
      </c>
    </row>
    <row r="1679" spans="1:60" outlineLevel="1" x14ac:dyDescent="0.2">
      <c r="A1679" s="186">
        <v>450</v>
      </c>
      <c r="B1679" s="187" t="s">
        <v>2453</v>
      </c>
      <c r="C1679" s="194" t="s">
        <v>2454</v>
      </c>
      <c r="D1679" s="188" t="s">
        <v>462</v>
      </c>
      <c r="E1679" s="189">
        <v>2</v>
      </c>
      <c r="F1679" s="190"/>
      <c r="G1679" s="191">
        <f t="shared" ref="G1679:G1702" si="28">ROUND(E1679*F1679,2)</f>
        <v>0</v>
      </c>
      <c r="H1679" s="190"/>
      <c r="I1679" s="191">
        <f t="shared" ref="I1679:I1702" si="29">ROUND(E1679*H1679,2)</f>
        <v>0</v>
      </c>
      <c r="J1679" s="190"/>
      <c r="K1679" s="191">
        <f t="shared" ref="K1679:K1702" si="30">ROUND(E1679*J1679,2)</f>
        <v>0</v>
      </c>
      <c r="L1679" s="191">
        <v>21</v>
      </c>
      <c r="M1679" s="191">
        <f t="shared" ref="M1679:M1702" si="31">G1679*(1+L1679/100)</f>
        <v>0</v>
      </c>
      <c r="N1679" s="191">
        <v>0</v>
      </c>
      <c r="O1679" s="191">
        <f t="shared" ref="O1679:O1702" si="32">ROUND(E1679*N1679,2)</f>
        <v>0</v>
      </c>
      <c r="P1679" s="191">
        <v>0</v>
      </c>
      <c r="Q1679" s="191">
        <f t="shared" ref="Q1679:Q1702" si="33">ROUND(E1679*P1679,2)</f>
        <v>0</v>
      </c>
      <c r="R1679" s="191"/>
      <c r="S1679" s="191" t="s">
        <v>310</v>
      </c>
      <c r="T1679" s="192" t="s">
        <v>280</v>
      </c>
      <c r="U1679" s="161">
        <v>0</v>
      </c>
      <c r="V1679" s="161">
        <f t="shared" ref="V1679:V1702" si="34">ROUND(E1679*U1679,2)</f>
        <v>0</v>
      </c>
      <c r="W1679" s="161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 t="s">
        <v>364</v>
      </c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ht="22.5" outlineLevel="1" x14ac:dyDescent="0.2">
      <c r="A1680" s="186">
        <v>451</v>
      </c>
      <c r="B1680" s="187" t="s">
        <v>2455</v>
      </c>
      <c r="C1680" s="194" t="s">
        <v>2456</v>
      </c>
      <c r="D1680" s="188" t="s">
        <v>462</v>
      </c>
      <c r="E1680" s="189">
        <v>1</v>
      </c>
      <c r="F1680" s="190"/>
      <c r="G1680" s="191">
        <f t="shared" si="28"/>
        <v>0</v>
      </c>
      <c r="H1680" s="190"/>
      <c r="I1680" s="191">
        <f t="shared" si="29"/>
        <v>0</v>
      </c>
      <c r="J1680" s="190"/>
      <c r="K1680" s="191">
        <f t="shared" si="30"/>
        <v>0</v>
      </c>
      <c r="L1680" s="191">
        <v>21</v>
      </c>
      <c r="M1680" s="191">
        <f t="shared" si="31"/>
        <v>0</v>
      </c>
      <c r="N1680" s="191">
        <v>0</v>
      </c>
      <c r="O1680" s="191">
        <f t="shared" si="32"/>
        <v>0</v>
      </c>
      <c r="P1680" s="191">
        <v>0</v>
      </c>
      <c r="Q1680" s="191">
        <f t="shared" si="33"/>
        <v>0</v>
      </c>
      <c r="R1680" s="191"/>
      <c r="S1680" s="191" t="s">
        <v>310</v>
      </c>
      <c r="T1680" s="192" t="s">
        <v>280</v>
      </c>
      <c r="U1680" s="161">
        <v>0</v>
      </c>
      <c r="V1680" s="161">
        <f t="shared" si="34"/>
        <v>0</v>
      </c>
      <c r="W1680" s="161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 t="s">
        <v>364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ht="22.5" outlineLevel="1" x14ac:dyDescent="0.2">
      <c r="A1681" s="186">
        <v>452</v>
      </c>
      <c r="B1681" s="187" t="s">
        <v>2457</v>
      </c>
      <c r="C1681" s="194" t="s">
        <v>2458</v>
      </c>
      <c r="D1681" s="188" t="s">
        <v>462</v>
      </c>
      <c r="E1681" s="189">
        <v>1</v>
      </c>
      <c r="F1681" s="190"/>
      <c r="G1681" s="191">
        <f t="shared" si="28"/>
        <v>0</v>
      </c>
      <c r="H1681" s="190"/>
      <c r="I1681" s="191">
        <f t="shared" si="29"/>
        <v>0</v>
      </c>
      <c r="J1681" s="190"/>
      <c r="K1681" s="191">
        <f t="shared" si="30"/>
        <v>0</v>
      </c>
      <c r="L1681" s="191">
        <v>21</v>
      </c>
      <c r="M1681" s="191">
        <f t="shared" si="31"/>
        <v>0</v>
      </c>
      <c r="N1681" s="191">
        <v>0</v>
      </c>
      <c r="O1681" s="191">
        <f t="shared" si="32"/>
        <v>0</v>
      </c>
      <c r="P1681" s="191">
        <v>0</v>
      </c>
      <c r="Q1681" s="191">
        <f t="shared" si="33"/>
        <v>0</v>
      </c>
      <c r="R1681" s="191"/>
      <c r="S1681" s="191" t="s">
        <v>310</v>
      </c>
      <c r="T1681" s="192" t="s">
        <v>280</v>
      </c>
      <c r="U1681" s="161">
        <v>0</v>
      </c>
      <c r="V1681" s="161">
        <f t="shared" si="34"/>
        <v>0</v>
      </c>
      <c r="W1681" s="161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 t="s">
        <v>364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ht="22.5" outlineLevel="1" x14ac:dyDescent="0.2">
      <c r="A1682" s="186">
        <v>453</v>
      </c>
      <c r="B1682" s="187" t="s">
        <v>2459</v>
      </c>
      <c r="C1682" s="194" t="s">
        <v>2460</v>
      </c>
      <c r="D1682" s="188" t="s">
        <v>498</v>
      </c>
      <c r="E1682" s="189">
        <v>49</v>
      </c>
      <c r="F1682" s="190"/>
      <c r="G1682" s="191">
        <f t="shared" si="28"/>
        <v>0</v>
      </c>
      <c r="H1682" s="190"/>
      <c r="I1682" s="191">
        <f t="shared" si="29"/>
        <v>0</v>
      </c>
      <c r="J1682" s="190"/>
      <c r="K1682" s="191">
        <f t="shared" si="30"/>
        <v>0</v>
      </c>
      <c r="L1682" s="191">
        <v>21</v>
      </c>
      <c r="M1682" s="191">
        <f t="shared" si="31"/>
        <v>0</v>
      </c>
      <c r="N1682" s="191">
        <v>0</v>
      </c>
      <c r="O1682" s="191">
        <f t="shared" si="32"/>
        <v>0</v>
      </c>
      <c r="P1682" s="191">
        <v>0</v>
      </c>
      <c r="Q1682" s="191">
        <f t="shared" si="33"/>
        <v>0</v>
      </c>
      <c r="R1682" s="191"/>
      <c r="S1682" s="191" t="s">
        <v>310</v>
      </c>
      <c r="T1682" s="192" t="s">
        <v>280</v>
      </c>
      <c r="U1682" s="161">
        <v>0</v>
      </c>
      <c r="V1682" s="161">
        <f t="shared" si="34"/>
        <v>0</v>
      </c>
      <c r="W1682" s="161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 t="s">
        <v>364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51"/>
      <c r="BB1682" s="151"/>
      <c r="BC1682" s="151"/>
      <c r="BD1682" s="151"/>
      <c r="BE1682" s="151"/>
      <c r="BF1682" s="151"/>
      <c r="BG1682" s="151"/>
      <c r="BH1682" s="151"/>
    </row>
    <row r="1683" spans="1:60" ht="22.5" outlineLevel="1" x14ac:dyDescent="0.2">
      <c r="A1683" s="186">
        <v>454</v>
      </c>
      <c r="B1683" s="187" t="s">
        <v>2461</v>
      </c>
      <c r="C1683" s="194" t="s">
        <v>2462</v>
      </c>
      <c r="D1683" s="188" t="s">
        <v>498</v>
      </c>
      <c r="E1683" s="189">
        <v>47</v>
      </c>
      <c r="F1683" s="190"/>
      <c r="G1683" s="191">
        <f t="shared" si="28"/>
        <v>0</v>
      </c>
      <c r="H1683" s="190"/>
      <c r="I1683" s="191">
        <f t="shared" si="29"/>
        <v>0</v>
      </c>
      <c r="J1683" s="190"/>
      <c r="K1683" s="191">
        <f t="shared" si="30"/>
        <v>0</v>
      </c>
      <c r="L1683" s="191">
        <v>21</v>
      </c>
      <c r="M1683" s="191">
        <f t="shared" si="31"/>
        <v>0</v>
      </c>
      <c r="N1683" s="191">
        <v>0</v>
      </c>
      <c r="O1683" s="191">
        <f t="shared" si="32"/>
        <v>0</v>
      </c>
      <c r="P1683" s="191">
        <v>0</v>
      </c>
      <c r="Q1683" s="191">
        <f t="shared" si="33"/>
        <v>0</v>
      </c>
      <c r="R1683" s="191"/>
      <c r="S1683" s="191" t="s">
        <v>310</v>
      </c>
      <c r="T1683" s="192" t="s">
        <v>280</v>
      </c>
      <c r="U1683" s="161">
        <v>0</v>
      </c>
      <c r="V1683" s="161">
        <f t="shared" si="34"/>
        <v>0</v>
      </c>
      <c r="W1683" s="161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 t="s">
        <v>364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51"/>
      <c r="BB1683" s="151"/>
      <c r="BC1683" s="151"/>
      <c r="BD1683" s="151"/>
      <c r="BE1683" s="151"/>
      <c r="BF1683" s="151"/>
      <c r="BG1683" s="151"/>
      <c r="BH1683" s="151"/>
    </row>
    <row r="1684" spans="1:60" ht="22.5" outlineLevel="1" x14ac:dyDescent="0.2">
      <c r="A1684" s="186">
        <v>455</v>
      </c>
      <c r="B1684" s="187" t="s">
        <v>2463</v>
      </c>
      <c r="C1684" s="194" t="s">
        <v>2464</v>
      </c>
      <c r="D1684" s="188" t="s">
        <v>498</v>
      </c>
      <c r="E1684" s="189">
        <v>63</v>
      </c>
      <c r="F1684" s="190"/>
      <c r="G1684" s="191">
        <f t="shared" si="28"/>
        <v>0</v>
      </c>
      <c r="H1684" s="190"/>
      <c r="I1684" s="191">
        <f t="shared" si="29"/>
        <v>0</v>
      </c>
      <c r="J1684" s="190"/>
      <c r="K1684" s="191">
        <f t="shared" si="30"/>
        <v>0</v>
      </c>
      <c r="L1684" s="191">
        <v>21</v>
      </c>
      <c r="M1684" s="191">
        <f t="shared" si="31"/>
        <v>0</v>
      </c>
      <c r="N1684" s="191">
        <v>0</v>
      </c>
      <c r="O1684" s="191">
        <f t="shared" si="32"/>
        <v>0</v>
      </c>
      <c r="P1684" s="191">
        <v>0</v>
      </c>
      <c r="Q1684" s="191">
        <f t="shared" si="33"/>
        <v>0</v>
      </c>
      <c r="R1684" s="191"/>
      <c r="S1684" s="191" t="s">
        <v>310</v>
      </c>
      <c r="T1684" s="192" t="s">
        <v>280</v>
      </c>
      <c r="U1684" s="161">
        <v>0</v>
      </c>
      <c r="V1684" s="161">
        <f t="shared" si="34"/>
        <v>0</v>
      </c>
      <c r="W1684" s="161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 t="s">
        <v>364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ht="22.5" outlineLevel="1" x14ac:dyDescent="0.2">
      <c r="A1685" s="186">
        <v>456</v>
      </c>
      <c r="B1685" s="187" t="s">
        <v>2465</v>
      </c>
      <c r="C1685" s="194" t="s">
        <v>2466</v>
      </c>
      <c r="D1685" s="188" t="s">
        <v>498</v>
      </c>
      <c r="E1685" s="189">
        <v>61</v>
      </c>
      <c r="F1685" s="190"/>
      <c r="G1685" s="191">
        <f t="shared" si="28"/>
        <v>0</v>
      </c>
      <c r="H1685" s="190"/>
      <c r="I1685" s="191">
        <f t="shared" si="29"/>
        <v>0</v>
      </c>
      <c r="J1685" s="190"/>
      <c r="K1685" s="191">
        <f t="shared" si="30"/>
        <v>0</v>
      </c>
      <c r="L1685" s="191">
        <v>21</v>
      </c>
      <c r="M1685" s="191">
        <f t="shared" si="31"/>
        <v>0</v>
      </c>
      <c r="N1685" s="191">
        <v>0</v>
      </c>
      <c r="O1685" s="191">
        <f t="shared" si="32"/>
        <v>0</v>
      </c>
      <c r="P1685" s="191">
        <v>0</v>
      </c>
      <c r="Q1685" s="191">
        <f t="shared" si="33"/>
        <v>0</v>
      </c>
      <c r="R1685" s="191"/>
      <c r="S1685" s="191" t="s">
        <v>310</v>
      </c>
      <c r="T1685" s="192" t="s">
        <v>280</v>
      </c>
      <c r="U1685" s="161">
        <v>0</v>
      </c>
      <c r="V1685" s="161">
        <f t="shared" si="34"/>
        <v>0</v>
      </c>
      <c r="W1685" s="161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 t="s">
        <v>364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ht="22.5" outlineLevel="1" x14ac:dyDescent="0.2">
      <c r="A1686" s="186">
        <v>457</v>
      </c>
      <c r="B1686" s="187" t="s">
        <v>2467</v>
      </c>
      <c r="C1686" s="194" t="s">
        <v>2468</v>
      </c>
      <c r="D1686" s="188" t="s">
        <v>498</v>
      </c>
      <c r="E1686" s="189">
        <v>98</v>
      </c>
      <c r="F1686" s="190"/>
      <c r="G1686" s="191">
        <f t="shared" si="28"/>
        <v>0</v>
      </c>
      <c r="H1686" s="190"/>
      <c r="I1686" s="191">
        <f t="shared" si="29"/>
        <v>0</v>
      </c>
      <c r="J1686" s="190"/>
      <c r="K1686" s="191">
        <f t="shared" si="30"/>
        <v>0</v>
      </c>
      <c r="L1686" s="191">
        <v>21</v>
      </c>
      <c r="M1686" s="191">
        <f t="shared" si="31"/>
        <v>0</v>
      </c>
      <c r="N1686" s="191">
        <v>0</v>
      </c>
      <c r="O1686" s="191">
        <f t="shared" si="32"/>
        <v>0</v>
      </c>
      <c r="P1686" s="191">
        <v>0</v>
      </c>
      <c r="Q1686" s="191">
        <f t="shared" si="33"/>
        <v>0</v>
      </c>
      <c r="R1686" s="191"/>
      <c r="S1686" s="191" t="s">
        <v>310</v>
      </c>
      <c r="T1686" s="192" t="s">
        <v>280</v>
      </c>
      <c r="U1686" s="161">
        <v>0</v>
      </c>
      <c r="V1686" s="161">
        <f t="shared" si="34"/>
        <v>0</v>
      </c>
      <c r="W1686" s="161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 t="s">
        <v>364</v>
      </c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1" x14ac:dyDescent="0.2">
      <c r="A1687" s="186">
        <v>458</v>
      </c>
      <c r="B1687" s="187" t="s">
        <v>2469</v>
      </c>
      <c r="C1687" s="194" t="s">
        <v>2470</v>
      </c>
      <c r="D1687" s="188" t="s">
        <v>498</v>
      </c>
      <c r="E1687" s="189">
        <v>88</v>
      </c>
      <c r="F1687" s="190"/>
      <c r="G1687" s="191">
        <f t="shared" si="28"/>
        <v>0</v>
      </c>
      <c r="H1687" s="190"/>
      <c r="I1687" s="191">
        <f t="shared" si="29"/>
        <v>0</v>
      </c>
      <c r="J1687" s="190"/>
      <c r="K1687" s="191">
        <f t="shared" si="30"/>
        <v>0</v>
      </c>
      <c r="L1687" s="191">
        <v>21</v>
      </c>
      <c r="M1687" s="191">
        <f t="shared" si="31"/>
        <v>0</v>
      </c>
      <c r="N1687" s="191">
        <v>0</v>
      </c>
      <c r="O1687" s="191">
        <f t="shared" si="32"/>
        <v>0</v>
      </c>
      <c r="P1687" s="191">
        <v>0</v>
      </c>
      <c r="Q1687" s="191">
        <f t="shared" si="33"/>
        <v>0</v>
      </c>
      <c r="R1687" s="191"/>
      <c r="S1687" s="191" t="s">
        <v>310</v>
      </c>
      <c r="T1687" s="192" t="s">
        <v>280</v>
      </c>
      <c r="U1687" s="161">
        <v>0</v>
      </c>
      <c r="V1687" s="161">
        <f t="shared" si="34"/>
        <v>0</v>
      </c>
      <c r="W1687" s="161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 t="s">
        <v>364</v>
      </c>
      <c r="AH1687" s="151"/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ht="22.5" outlineLevel="1" x14ac:dyDescent="0.2">
      <c r="A1688" s="186">
        <v>459</v>
      </c>
      <c r="B1688" s="187" t="s">
        <v>2471</v>
      </c>
      <c r="C1688" s="194" t="s">
        <v>2472</v>
      </c>
      <c r="D1688" s="188" t="s">
        <v>498</v>
      </c>
      <c r="E1688" s="189">
        <v>7</v>
      </c>
      <c r="F1688" s="190"/>
      <c r="G1688" s="191">
        <f t="shared" si="28"/>
        <v>0</v>
      </c>
      <c r="H1688" s="190"/>
      <c r="I1688" s="191">
        <f t="shared" si="29"/>
        <v>0</v>
      </c>
      <c r="J1688" s="190"/>
      <c r="K1688" s="191">
        <f t="shared" si="30"/>
        <v>0</v>
      </c>
      <c r="L1688" s="191">
        <v>21</v>
      </c>
      <c r="M1688" s="191">
        <f t="shared" si="31"/>
        <v>0</v>
      </c>
      <c r="N1688" s="191">
        <v>0</v>
      </c>
      <c r="O1688" s="191">
        <f t="shared" si="32"/>
        <v>0</v>
      </c>
      <c r="P1688" s="191">
        <v>0</v>
      </c>
      <c r="Q1688" s="191">
        <f t="shared" si="33"/>
        <v>0</v>
      </c>
      <c r="R1688" s="191"/>
      <c r="S1688" s="191" t="s">
        <v>310</v>
      </c>
      <c r="T1688" s="192" t="s">
        <v>280</v>
      </c>
      <c r="U1688" s="161">
        <v>0</v>
      </c>
      <c r="V1688" s="161">
        <f t="shared" si="34"/>
        <v>0</v>
      </c>
      <c r="W1688" s="161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 t="s">
        <v>364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1" x14ac:dyDescent="0.2">
      <c r="A1689" s="186">
        <v>460</v>
      </c>
      <c r="B1689" s="187" t="s">
        <v>2473</v>
      </c>
      <c r="C1689" s="194" t="s">
        <v>2474</v>
      </c>
      <c r="D1689" s="188" t="s">
        <v>498</v>
      </c>
      <c r="E1689" s="189">
        <v>130</v>
      </c>
      <c r="F1689" s="190"/>
      <c r="G1689" s="191">
        <f t="shared" si="28"/>
        <v>0</v>
      </c>
      <c r="H1689" s="190"/>
      <c r="I1689" s="191">
        <f t="shared" si="29"/>
        <v>0</v>
      </c>
      <c r="J1689" s="190"/>
      <c r="K1689" s="191">
        <f t="shared" si="30"/>
        <v>0</v>
      </c>
      <c r="L1689" s="191">
        <v>21</v>
      </c>
      <c r="M1689" s="191">
        <f t="shared" si="31"/>
        <v>0</v>
      </c>
      <c r="N1689" s="191">
        <v>0</v>
      </c>
      <c r="O1689" s="191">
        <f t="shared" si="32"/>
        <v>0</v>
      </c>
      <c r="P1689" s="191">
        <v>0</v>
      </c>
      <c r="Q1689" s="191">
        <f t="shared" si="33"/>
        <v>0</v>
      </c>
      <c r="R1689" s="191"/>
      <c r="S1689" s="191" t="s">
        <v>310</v>
      </c>
      <c r="T1689" s="192" t="s">
        <v>280</v>
      </c>
      <c r="U1689" s="161">
        <v>0</v>
      </c>
      <c r="V1689" s="161">
        <f t="shared" si="34"/>
        <v>0</v>
      </c>
      <c r="W1689" s="161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 t="s">
        <v>364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outlineLevel="1" x14ac:dyDescent="0.2">
      <c r="A1690" s="186">
        <v>461</v>
      </c>
      <c r="B1690" s="187" t="s">
        <v>2475</v>
      </c>
      <c r="C1690" s="194" t="s">
        <v>2476</v>
      </c>
      <c r="D1690" s="188" t="s">
        <v>498</v>
      </c>
      <c r="E1690" s="189">
        <v>17</v>
      </c>
      <c r="F1690" s="190"/>
      <c r="G1690" s="191">
        <f t="shared" si="28"/>
        <v>0</v>
      </c>
      <c r="H1690" s="190"/>
      <c r="I1690" s="191">
        <f t="shared" si="29"/>
        <v>0</v>
      </c>
      <c r="J1690" s="190"/>
      <c r="K1690" s="191">
        <f t="shared" si="30"/>
        <v>0</v>
      </c>
      <c r="L1690" s="191">
        <v>21</v>
      </c>
      <c r="M1690" s="191">
        <f t="shared" si="31"/>
        <v>0</v>
      </c>
      <c r="N1690" s="191">
        <v>0</v>
      </c>
      <c r="O1690" s="191">
        <f t="shared" si="32"/>
        <v>0</v>
      </c>
      <c r="P1690" s="191">
        <v>0</v>
      </c>
      <c r="Q1690" s="191">
        <f t="shared" si="33"/>
        <v>0</v>
      </c>
      <c r="R1690" s="191"/>
      <c r="S1690" s="191" t="s">
        <v>310</v>
      </c>
      <c r="T1690" s="192" t="s">
        <v>280</v>
      </c>
      <c r="U1690" s="161">
        <v>0</v>
      </c>
      <c r="V1690" s="161">
        <f t="shared" si="34"/>
        <v>0</v>
      </c>
      <c r="W1690" s="161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 t="s">
        <v>364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51"/>
      <c r="BB1690" s="151"/>
      <c r="BC1690" s="151"/>
      <c r="BD1690" s="151"/>
      <c r="BE1690" s="151"/>
      <c r="BF1690" s="151"/>
      <c r="BG1690" s="151"/>
      <c r="BH1690" s="151"/>
    </row>
    <row r="1691" spans="1:60" ht="22.5" outlineLevel="1" x14ac:dyDescent="0.2">
      <c r="A1691" s="186">
        <v>462</v>
      </c>
      <c r="B1691" s="187" t="s">
        <v>2477</v>
      </c>
      <c r="C1691" s="194" t="s">
        <v>2478</v>
      </c>
      <c r="D1691" s="188" t="s">
        <v>462</v>
      </c>
      <c r="E1691" s="189">
        <v>12</v>
      </c>
      <c r="F1691" s="190"/>
      <c r="G1691" s="191">
        <f t="shared" si="28"/>
        <v>0</v>
      </c>
      <c r="H1691" s="190"/>
      <c r="I1691" s="191">
        <f t="shared" si="29"/>
        <v>0</v>
      </c>
      <c r="J1691" s="190"/>
      <c r="K1691" s="191">
        <f t="shared" si="30"/>
        <v>0</v>
      </c>
      <c r="L1691" s="191">
        <v>21</v>
      </c>
      <c r="M1691" s="191">
        <f t="shared" si="31"/>
        <v>0</v>
      </c>
      <c r="N1691" s="191">
        <v>0</v>
      </c>
      <c r="O1691" s="191">
        <f t="shared" si="32"/>
        <v>0</v>
      </c>
      <c r="P1691" s="191">
        <v>0</v>
      </c>
      <c r="Q1691" s="191">
        <f t="shared" si="33"/>
        <v>0</v>
      </c>
      <c r="R1691" s="191"/>
      <c r="S1691" s="191" t="s">
        <v>310</v>
      </c>
      <c r="T1691" s="192" t="s">
        <v>280</v>
      </c>
      <c r="U1691" s="161">
        <v>0</v>
      </c>
      <c r="V1691" s="161">
        <f t="shared" si="34"/>
        <v>0</v>
      </c>
      <c r="W1691" s="161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 t="s">
        <v>364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51"/>
      <c r="BB1691" s="151"/>
      <c r="BC1691" s="151"/>
      <c r="BD1691" s="151"/>
      <c r="BE1691" s="151"/>
      <c r="BF1691" s="151"/>
      <c r="BG1691" s="151"/>
      <c r="BH1691" s="151"/>
    </row>
    <row r="1692" spans="1:60" ht="22.5" outlineLevel="1" x14ac:dyDescent="0.2">
      <c r="A1692" s="186">
        <v>463</v>
      </c>
      <c r="B1692" s="187" t="s">
        <v>2479</v>
      </c>
      <c r="C1692" s="194" t="s">
        <v>2480</v>
      </c>
      <c r="D1692" s="188" t="s">
        <v>498</v>
      </c>
      <c r="E1692" s="189">
        <v>72</v>
      </c>
      <c r="F1692" s="190"/>
      <c r="G1692" s="191">
        <f t="shared" si="28"/>
        <v>0</v>
      </c>
      <c r="H1692" s="190"/>
      <c r="I1692" s="191">
        <f t="shared" si="29"/>
        <v>0</v>
      </c>
      <c r="J1692" s="190"/>
      <c r="K1692" s="191">
        <f t="shared" si="30"/>
        <v>0</v>
      </c>
      <c r="L1692" s="191">
        <v>21</v>
      </c>
      <c r="M1692" s="191">
        <f t="shared" si="31"/>
        <v>0</v>
      </c>
      <c r="N1692" s="191">
        <v>0</v>
      </c>
      <c r="O1692" s="191">
        <f t="shared" si="32"/>
        <v>0</v>
      </c>
      <c r="P1692" s="191">
        <v>0</v>
      </c>
      <c r="Q1692" s="191">
        <f t="shared" si="33"/>
        <v>0</v>
      </c>
      <c r="R1692" s="191"/>
      <c r="S1692" s="191" t="s">
        <v>310</v>
      </c>
      <c r="T1692" s="192" t="s">
        <v>280</v>
      </c>
      <c r="U1692" s="161">
        <v>0</v>
      </c>
      <c r="V1692" s="161">
        <f t="shared" si="34"/>
        <v>0</v>
      </c>
      <c r="W1692" s="161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 t="s">
        <v>364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ht="22.5" outlineLevel="1" x14ac:dyDescent="0.2">
      <c r="A1693" s="186">
        <v>464</v>
      </c>
      <c r="B1693" s="187" t="s">
        <v>2481</v>
      </c>
      <c r="C1693" s="194" t="s">
        <v>2482</v>
      </c>
      <c r="D1693" s="188" t="s">
        <v>498</v>
      </c>
      <c r="E1693" s="189">
        <v>17</v>
      </c>
      <c r="F1693" s="190"/>
      <c r="G1693" s="191">
        <f t="shared" si="28"/>
        <v>0</v>
      </c>
      <c r="H1693" s="190"/>
      <c r="I1693" s="191">
        <f t="shared" si="29"/>
        <v>0</v>
      </c>
      <c r="J1693" s="190"/>
      <c r="K1693" s="191">
        <f t="shared" si="30"/>
        <v>0</v>
      </c>
      <c r="L1693" s="191">
        <v>21</v>
      </c>
      <c r="M1693" s="191">
        <f t="shared" si="31"/>
        <v>0</v>
      </c>
      <c r="N1693" s="191">
        <v>0</v>
      </c>
      <c r="O1693" s="191">
        <f t="shared" si="32"/>
        <v>0</v>
      </c>
      <c r="P1693" s="191">
        <v>0</v>
      </c>
      <c r="Q1693" s="191">
        <f t="shared" si="33"/>
        <v>0</v>
      </c>
      <c r="R1693" s="191"/>
      <c r="S1693" s="191" t="s">
        <v>310</v>
      </c>
      <c r="T1693" s="192" t="s">
        <v>280</v>
      </c>
      <c r="U1693" s="161">
        <v>0</v>
      </c>
      <c r="V1693" s="161">
        <f t="shared" si="34"/>
        <v>0</v>
      </c>
      <c r="W1693" s="161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 t="s">
        <v>364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ht="22.5" outlineLevel="1" x14ac:dyDescent="0.2">
      <c r="A1694" s="186">
        <v>465</v>
      </c>
      <c r="B1694" s="187" t="s">
        <v>2483</v>
      </c>
      <c r="C1694" s="194" t="s">
        <v>2484</v>
      </c>
      <c r="D1694" s="188" t="s">
        <v>498</v>
      </c>
      <c r="E1694" s="189">
        <v>28</v>
      </c>
      <c r="F1694" s="190"/>
      <c r="G1694" s="191">
        <f t="shared" si="28"/>
        <v>0</v>
      </c>
      <c r="H1694" s="190"/>
      <c r="I1694" s="191">
        <f t="shared" si="29"/>
        <v>0</v>
      </c>
      <c r="J1694" s="190"/>
      <c r="K1694" s="191">
        <f t="shared" si="30"/>
        <v>0</v>
      </c>
      <c r="L1694" s="191">
        <v>21</v>
      </c>
      <c r="M1694" s="191">
        <f t="shared" si="31"/>
        <v>0</v>
      </c>
      <c r="N1694" s="191">
        <v>0</v>
      </c>
      <c r="O1694" s="191">
        <f t="shared" si="32"/>
        <v>0</v>
      </c>
      <c r="P1694" s="191">
        <v>0</v>
      </c>
      <c r="Q1694" s="191">
        <f t="shared" si="33"/>
        <v>0</v>
      </c>
      <c r="R1694" s="191"/>
      <c r="S1694" s="191" t="s">
        <v>310</v>
      </c>
      <c r="T1694" s="192" t="s">
        <v>280</v>
      </c>
      <c r="U1694" s="161">
        <v>0</v>
      </c>
      <c r="V1694" s="161">
        <f t="shared" si="34"/>
        <v>0</v>
      </c>
      <c r="W1694" s="161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 t="s">
        <v>364</v>
      </c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ht="22.5" outlineLevel="1" x14ac:dyDescent="0.2">
      <c r="A1695" s="186">
        <v>466</v>
      </c>
      <c r="B1695" s="187" t="s">
        <v>2485</v>
      </c>
      <c r="C1695" s="194" t="s">
        <v>2486</v>
      </c>
      <c r="D1695" s="188" t="s">
        <v>498</v>
      </c>
      <c r="E1695" s="189">
        <v>124</v>
      </c>
      <c r="F1695" s="190"/>
      <c r="G1695" s="191">
        <f t="shared" si="28"/>
        <v>0</v>
      </c>
      <c r="H1695" s="190"/>
      <c r="I1695" s="191">
        <f t="shared" si="29"/>
        <v>0</v>
      </c>
      <c r="J1695" s="190"/>
      <c r="K1695" s="191">
        <f t="shared" si="30"/>
        <v>0</v>
      </c>
      <c r="L1695" s="191">
        <v>21</v>
      </c>
      <c r="M1695" s="191">
        <f t="shared" si="31"/>
        <v>0</v>
      </c>
      <c r="N1695" s="191">
        <v>0</v>
      </c>
      <c r="O1695" s="191">
        <f t="shared" si="32"/>
        <v>0</v>
      </c>
      <c r="P1695" s="191">
        <v>0</v>
      </c>
      <c r="Q1695" s="191">
        <f t="shared" si="33"/>
        <v>0</v>
      </c>
      <c r="R1695" s="191"/>
      <c r="S1695" s="191" t="s">
        <v>310</v>
      </c>
      <c r="T1695" s="192" t="s">
        <v>280</v>
      </c>
      <c r="U1695" s="161">
        <v>0</v>
      </c>
      <c r="V1695" s="161">
        <f t="shared" si="34"/>
        <v>0</v>
      </c>
      <c r="W1695" s="161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 t="s">
        <v>364</v>
      </c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ht="22.5" outlineLevel="1" x14ac:dyDescent="0.2">
      <c r="A1696" s="186">
        <v>467</v>
      </c>
      <c r="B1696" s="187" t="s">
        <v>2487</v>
      </c>
      <c r="C1696" s="194" t="s">
        <v>2488</v>
      </c>
      <c r="D1696" s="188" t="s">
        <v>498</v>
      </c>
      <c r="E1696" s="189">
        <v>17</v>
      </c>
      <c r="F1696" s="190"/>
      <c r="G1696" s="191">
        <f t="shared" si="28"/>
        <v>0</v>
      </c>
      <c r="H1696" s="190"/>
      <c r="I1696" s="191">
        <f t="shared" si="29"/>
        <v>0</v>
      </c>
      <c r="J1696" s="190"/>
      <c r="K1696" s="191">
        <f t="shared" si="30"/>
        <v>0</v>
      </c>
      <c r="L1696" s="191">
        <v>21</v>
      </c>
      <c r="M1696" s="191">
        <f t="shared" si="31"/>
        <v>0</v>
      </c>
      <c r="N1696" s="191">
        <v>0</v>
      </c>
      <c r="O1696" s="191">
        <f t="shared" si="32"/>
        <v>0</v>
      </c>
      <c r="P1696" s="191">
        <v>0</v>
      </c>
      <c r="Q1696" s="191">
        <f t="shared" si="33"/>
        <v>0</v>
      </c>
      <c r="R1696" s="191"/>
      <c r="S1696" s="191" t="s">
        <v>310</v>
      </c>
      <c r="T1696" s="192" t="s">
        <v>280</v>
      </c>
      <c r="U1696" s="161">
        <v>0</v>
      </c>
      <c r="V1696" s="161">
        <f t="shared" si="34"/>
        <v>0</v>
      </c>
      <c r="W1696" s="161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 t="s">
        <v>364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ht="22.5" outlineLevel="1" x14ac:dyDescent="0.2">
      <c r="A1697" s="186">
        <v>468</v>
      </c>
      <c r="B1697" s="187" t="s">
        <v>2489</v>
      </c>
      <c r="C1697" s="194" t="s">
        <v>2490</v>
      </c>
      <c r="D1697" s="188" t="s">
        <v>498</v>
      </c>
      <c r="E1697" s="189">
        <v>14</v>
      </c>
      <c r="F1697" s="190"/>
      <c r="G1697" s="191">
        <f t="shared" si="28"/>
        <v>0</v>
      </c>
      <c r="H1697" s="190"/>
      <c r="I1697" s="191">
        <f t="shared" si="29"/>
        <v>0</v>
      </c>
      <c r="J1697" s="190"/>
      <c r="K1697" s="191">
        <f t="shared" si="30"/>
        <v>0</v>
      </c>
      <c r="L1697" s="191">
        <v>21</v>
      </c>
      <c r="M1697" s="191">
        <f t="shared" si="31"/>
        <v>0</v>
      </c>
      <c r="N1697" s="191">
        <v>0</v>
      </c>
      <c r="O1697" s="191">
        <f t="shared" si="32"/>
        <v>0</v>
      </c>
      <c r="P1697" s="191">
        <v>0</v>
      </c>
      <c r="Q1697" s="191">
        <f t="shared" si="33"/>
        <v>0</v>
      </c>
      <c r="R1697" s="191"/>
      <c r="S1697" s="191" t="s">
        <v>310</v>
      </c>
      <c r="T1697" s="192" t="s">
        <v>280</v>
      </c>
      <c r="U1697" s="161">
        <v>0</v>
      </c>
      <c r="V1697" s="161">
        <f t="shared" si="34"/>
        <v>0</v>
      </c>
      <c r="W1697" s="161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 t="s">
        <v>364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ht="22.5" outlineLevel="1" x14ac:dyDescent="0.2">
      <c r="A1698" s="186">
        <v>469</v>
      </c>
      <c r="B1698" s="187" t="s">
        <v>2491</v>
      </c>
      <c r="C1698" s="194" t="s">
        <v>2492</v>
      </c>
      <c r="D1698" s="188" t="s">
        <v>498</v>
      </c>
      <c r="E1698" s="189">
        <v>4</v>
      </c>
      <c r="F1698" s="190"/>
      <c r="G1698" s="191">
        <f t="shared" si="28"/>
        <v>0</v>
      </c>
      <c r="H1698" s="190"/>
      <c r="I1698" s="191">
        <f t="shared" si="29"/>
        <v>0</v>
      </c>
      <c r="J1698" s="190"/>
      <c r="K1698" s="191">
        <f t="shared" si="30"/>
        <v>0</v>
      </c>
      <c r="L1698" s="191">
        <v>21</v>
      </c>
      <c r="M1698" s="191">
        <f t="shared" si="31"/>
        <v>0</v>
      </c>
      <c r="N1698" s="191">
        <v>0</v>
      </c>
      <c r="O1698" s="191">
        <f t="shared" si="32"/>
        <v>0</v>
      </c>
      <c r="P1698" s="191">
        <v>0</v>
      </c>
      <c r="Q1698" s="191">
        <f t="shared" si="33"/>
        <v>0</v>
      </c>
      <c r="R1698" s="191"/>
      <c r="S1698" s="191" t="s">
        <v>310</v>
      </c>
      <c r="T1698" s="192" t="s">
        <v>280</v>
      </c>
      <c r="U1698" s="161">
        <v>0</v>
      </c>
      <c r="V1698" s="161">
        <f t="shared" si="34"/>
        <v>0</v>
      </c>
      <c r="W1698" s="161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 t="s">
        <v>364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51"/>
      <c r="BB1698" s="151"/>
      <c r="BC1698" s="151"/>
      <c r="BD1698" s="151"/>
      <c r="BE1698" s="151"/>
      <c r="BF1698" s="151"/>
      <c r="BG1698" s="151"/>
      <c r="BH1698" s="151"/>
    </row>
    <row r="1699" spans="1:60" ht="22.5" outlineLevel="1" x14ac:dyDescent="0.2">
      <c r="A1699" s="186">
        <v>470</v>
      </c>
      <c r="B1699" s="187" t="s">
        <v>2493</v>
      </c>
      <c r="C1699" s="194" t="s">
        <v>2494</v>
      </c>
      <c r="D1699" s="188" t="s">
        <v>462</v>
      </c>
      <c r="E1699" s="189">
        <v>7</v>
      </c>
      <c r="F1699" s="190"/>
      <c r="G1699" s="191">
        <f t="shared" si="28"/>
        <v>0</v>
      </c>
      <c r="H1699" s="190"/>
      <c r="I1699" s="191">
        <f t="shared" si="29"/>
        <v>0</v>
      </c>
      <c r="J1699" s="190"/>
      <c r="K1699" s="191">
        <f t="shared" si="30"/>
        <v>0</v>
      </c>
      <c r="L1699" s="191">
        <v>21</v>
      </c>
      <c r="M1699" s="191">
        <f t="shared" si="31"/>
        <v>0</v>
      </c>
      <c r="N1699" s="191">
        <v>0</v>
      </c>
      <c r="O1699" s="191">
        <f t="shared" si="32"/>
        <v>0</v>
      </c>
      <c r="P1699" s="191">
        <v>0</v>
      </c>
      <c r="Q1699" s="191">
        <f t="shared" si="33"/>
        <v>0</v>
      </c>
      <c r="R1699" s="191"/>
      <c r="S1699" s="191" t="s">
        <v>310</v>
      </c>
      <c r="T1699" s="192" t="s">
        <v>280</v>
      </c>
      <c r="U1699" s="161">
        <v>0</v>
      </c>
      <c r="V1699" s="161">
        <f t="shared" si="34"/>
        <v>0</v>
      </c>
      <c r="W1699" s="161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 t="s">
        <v>364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51"/>
      <c r="BB1699" s="151"/>
      <c r="BC1699" s="151"/>
      <c r="BD1699" s="151"/>
      <c r="BE1699" s="151"/>
      <c r="BF1699" s="151"/>
      <c r="BG1699" s="151"/>
      <c r="BH1699" s="151"/>
    </row>
    <row r="1700" spans="1:60" ht="22.5" outlineLevel="1" x14ac:dyDescent="0.2">
      <c r="A1700" s="186">
        <v>471</v>
      </c>
      <c r="B1700" s="187" t="s">
        <v>2495</v>
      </c>
      <c r="C1700" s="194" t="s">
        <v>2496</v>
      </c>
      <c r="D1700" s="188" t="s">
        <v>498</v>
      </c>
      <c r="E1700" s="189">
        <v>35</v>
      </c>
      <c r="F1700" s="190"/>
      <c r="G1700" s="191">
        <f t="shared" si="28"/>
        <v>0</v>
      </c>
      <c r="H1700" s="190"/>
      <c r="I1700" s="191">
        <f t="shared" si="29"/>
        <v>0</v>
      </c>
      <c r="J1700" s="190"/>
      <c r="K1700" s="191">
        <f t="shared" si="30"/>
        <v>0</v>
      </c>
      <c r="L1700" s="191">
        <v>21</v>
      </c>
      <c r="M1700" s="191">
        <f t="shared" si="31"/>
        <v>0</v>
      </c>
      <c r="N1700" s="191">
        <v>0</v>
      </c>
      <c r="O1700" s="191">
        <f t="shared" si="32"/>
        <v>0</v>
      </c>
      <c r="P1700" s="191">
        <v>0</v>
      </c>
      <c r="Q1700" s="191">
        <f t="shared" si="33"/>
        <v>0</v>
      </c>
      <c r="R1700" s="191"/>
      <c r="S1700" s="191" t="s">
        <v>310</v>
      </c>
      <c r="T1700" s="192" t="s">
        <v>280</v>
      </c>
      <c r="U1700" s="161">
        <v>0</v>
      </c>
      <c r="V1700" s="161">
        <f t="shared" si="34"/>
        <v>0</v>
      </c>
      <c r="W1700" s="161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 t="s">
        <v>364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ht="22.5" outlineLevel="1" x14ac:dyDescent="0.2">
      <c r="A1701" s="170">
        <v>472</v>
      </c>
      <c r="B1701" s="171" t="s">
        <v>2497</v>
      </c>
      <c r="C1701" s="180" t="s">
        <v>2498</v>
      </c>
      <c r="D1701" s="172" t="s">
        <v>498</v>
      </c>
      <c r="E1701" s="173">
        <v>47</v>
      </c>
      <c r="F1701" s="174"/>
      <c r="G1701" s="175">
        <f t="shared" si="28"/>
        <v>0</v>
      </c>
      <c r="H1701" s="174"/>
      <c r="I1701" s="175">
        <f t="shared" si="29"/>
        <v>0</v>
      </c>
      <c r="J1701" s="174"/>
      <c r="K1701" s="175">
        <f t="shared" si="30"/>
        <v>0</v>
      </c>
      <c r="L1701" s="175">
        <v>21</v>
      </c>
      <c r="M1701" s="175">
        <f t="shared" si="31"/>
        <v>0</v>
      </c>
      <c r="N1701" s="175">
        <v>0</v>
      </c>
      <c r="O1701" s="175">
        <f t="shared" si="32"/>
        <v>0</v>
      </c>
      <c r="P1701" s="175">
        <v>0</v>
      </c>
      <c r="Q1701" s="175">
        <f t="shared" si="33"/>
        <v>0</v>
      </c>
      <c r="R1701" s="175"/>
      <c r="S1701" s="175" t="s">
        <v>310</v>
      </c>
      <c r="T1701" s="176" t="s">
        <v>280</v>
      </c>
      <c r="U1701" s="161">
        <v>0</v>
      </c>
      <c r="V1701" s="161">
        <f t="shared" si="34"/>
        <v>0</v>
      </c>
      <c r="W1701" s="161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 t="s">
        <v>364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1" x14ac:dyDescent="0.2">
      <c r="A1702" s="158">
        <v>473</v>
      </c>
      <c r="B1702" s="159" t="s">
        <v>2499</v>
      </c>
      <c r="C1702" s="199" t="s">
        <v>2500</v>
      </c>
      <c r="D1702" s="160" t="s">
        <v>0</v>
      </c>
      <c r="E1702" s="197"/>
      <c r="F1702" s="162"/>
      <c r="G1702" s="161">
        <f t="shared" si="28"/>
        <v>0</v>
      </c>
      <c r="H1702" s="162"/>
      <c r="I1702" s="161">
        <f t="shared" si="29"/>
        <v>0</v>
      </c>
      <c r="J1702" s="162"/>
      <c r="K1702" s="161">
        <f t="shared" si="30"/>
        <v>0</v>
      </c>
      <c r="L1702" s="161">
        <v>21</v>
      </c>
      <c r="M1702" s="161">
        <f t="shared" si="31"/>
        <v>0</v>
      </c>
      <c r="N1702" s="161">
        <v>0</v>
      </c>
      <c r="O1702" s="161">
        <f t="shared" si="32"/>
        <v>0</v>
      </c>
      <c r="P1702" s="161">
        <v>0</v>
      </c>
      <c r="Q1702" s="161">
        <f t="shared" si="33"/>
        <v>0</v>
      </c>
      <c r="R1702" s="161" t="s">
        <v>2501</v>
      </c>
      <c r="S1702" s="161" t="s">
        <v>279</v>
      </c>
      <c r="T1702" s="161" t="s">
        <v>279</v>
      </c>
      <c r="U1702" s="161">
        <v>0</v>
      </c>
      <c r="V1702" s="161">
        <f t="shared" si="34"/>
        <v>0</v>
      </c>
      <c r="W1702" s="161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 t="s">
        <v>553</v>
      </c>
      <c r="AH1702" s="151"/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1" x14ac:dyDescent="0.2">
      <c r="A1703" s="158"/>
      <c r="B1703" s="159"/>
      <c r="C1703" s="260" t="s">
        <v>2281</v>
      </c>
      <c r="D1703" s="261"/>
      <c r="E1703" s="261"/>
      <c r="F1703" s="261"/>
      <c r="G1703" s="261"/>
      <c r="H1703" s="161"/>
      <c r="I1703" s="161"/>
      <c r="J1703" s="161"/>
      <c r="K1703" s="161"/>
      <c r="L1703" s="161"/>
      <c r="M1703" s="161"/>
      <c r="N1703" s="161"/>
      <c r="O1703" s="161"/>
      <c r="P1703" s="161"/>
      <c r="Q1703" s="161"/>
      <c r="R1703" s="161"/>
      <c r="S1703" s="161"/>
      <c r="T1703" s="161"/>
      <c r="U1703" s="161"/>
      <c r="V1703" s="161"/>
      <c r="W1703" s="161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 t="s">
        <v>372</v>
      </c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x14ac:dyDescent="0.2">
      <c r="A1704" s="164" t="s">
        <v>274</v>
      </c>
      <c r="B1704" s="165" t="s">
        <v>213</v>
      </c>
      <c r="C1704" s="179" t="s">
        <v>214</v>
      </c>
      <c r="D1704" s="166"/>
      <c r="E1704" s="167"/>
      <c r="F1704" s="168"/>
      <c r="G1704" s="168">
        <f>SUMIF(AG1705:AG1765,"&lt;&gt;NOR",G1705:G1765)</f>
        <v>0</v>
      </c>
      <c r="H1704" s="168"/>
      <c r="I1704" s="168">
        <f>SUM(I1705:I1765)</f>
        <v>0</v>
      </c>
      <c r="J1704" s="168"/>
      <c r="K1704" s="168">
        <f>SUM(K1705:K1765)</f>
        <v>0</v>
      </c>
      <c r="L1704" s="168"/>
      <c r="M1704" s="168">
        <f>SUM(M1705:M1765)</f>
        <v>0</v>
      </c>
      <c r="N1704" s="168"/>
      <c r="O1704" s="168">
        <f>SUM(O1705:O1765)</f>
        <v>0</v>
      </c>
      <c r="P1704" s="168"/>
      <c r="Q1704" s="168">
        <f>SUM(Q1705:Q1765)</f>
        <v>0</v>
      </c>
      <c r="R1704" s="168"/>
      <c r="S1704" s="168"/>
      <c r="T1704" s="169"/>
      <c r="U1704" s="163"/>
      <c r="V1704" s="163">
        <f>SUM(V1705:V1765)</f>
        <v>0</v>
      </c>
      <c r="W1704" s="163"/>
      <c r="AG1704" t="s">
        <v>275</v>
      </c>
    </row>
    <row r="1705" spans="1:60" ht="22.5" outlineLevel="1" x14ac:dyDescent="0.2">
      <c r="A1705" s="186">
        <v>474</v>
      </c>
      <c r="B1705" s="187" t="s">
        <v>2502</v>
      </c>
      <c r="C1705" s="194" t="s">
        <v>2503</v>
      </c>
      <c r="D1705" s="188" t="s">
        <v>462</v>
      </c>
      <c r="E1705" s="189">
        <v>1</v>
      </c>
      <c r="F1705" s="190"/>
      <c r="G1705" s="191">
        <f t="shared" ref="G1705:G1736" si="35">ROUND(E1705*F1705,2)</f>
        <v>0</v>
      </c>
      <c r="H1705" s="190"/>
      <c r="I1705" s="191">
        <f t="shared" ref="I1705:I1736" si="36">ROUND(E1705*H1705,2)</f>
        <v>0</v>
      </c>
      <c r="J1705" s="190"/>
      <c r="K1705" s="191">
        <f t="shared" ref="K1705:K1736" si="37">ROUND(E1705*J1705,2)</f>
        <v>0</v>
      </c>
      <c r="L1705" s="191">
        <v>21</v>
      </c>
      <c r="M1705" s="191">
        <f t="shared" ref="M1705:M1736" si="38">G1705*(1+L1705/100)</f>
        <v>0</v>
      </c>
      <c r="N1705" s="191">
        <v>0</v>
      </c>
      <c r="O1705" s="191">
        <f t="shared" ref="O1705:O1736" si="39">ROUND(E1705*N1705,2)</f>
        <v>0</v>
      </c>
      <c r="P1705" s="191">
        <v>0</v>
      </c>
      <c r="Q1705" s="191">
        <f t="shared" ref="Q1705:Q1736" si="40">ROUND(E1705*P1705,2)</f>
        <v>0</v>
      </c>
      <c r="R1705" s="191"/>
      <c r="S1705" s="191" t="s">
        <v>310</v>
      </c>
      <c r="T1705" s="192" t="s">
        <v>280</v>
      </c>
      <c r="U1705" s="161">
        <v>0</v>
      </c>
      <c r="V1705" s="161">
        <f t="shared" ref="V1705:V1736" si="41">ROUND(E1705*U1705,2)</f>
        <v>0</v>
      </c>
      <c r="W1705" s="161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 t="s">
        <v>364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ht="22.5" outlineLevel="1" x14ac:dyDescent="0.2">
      <c r="A1706" s="186">
        <v>475</v>
      </c>
      <c r="B1706" s="187" t="s">
        <v>2504</v>
      </c>
      <c r="C1706" s="194" t="s">
        <v>2505</v>
      </c>
      <c r="D1706" s="188" t="s">
        <v>462</v>
      </c>
      <c r="E1706" s="189">
        <v>1</v>
      </c>
      <c r="F1706" s="190"/>
      <c r="G1706" s="191">
        <f t="shared" si="35"/>
        <v>0</v>
      </c>
      <c r="H1706" s="190"/>
      <c r="I1706" s="191">
        <f t="shared" si="36"/>
        <v>0</v>
      </c>
      <c r="J1706" s="190"/>
      <c r="K1706" s="191">
        <f t="shared" si="37"/>
        <v>0</v>
      </c>
      <c r="L1706" s="191">
        <v>21</v>
      </c>
      <c r="M1706" s="191">
        <f t="shared" si="38"/>
        <v>0</v>
      </c>
      <c r="N1706" s="191">
        <v>0</v>
      </c>
      <c r="O1706" s="191">
        <f t="shared" si="39"/>
        <v>0</v>
      </c>
      <c r="P1706" s="191">
        <v>0</v>
      </c>
      <c r="Q1706" s="191">
        <f t="shared" si="40"/>
        <v>0</v>
      </c>
      <c r="R1706" s="191"/>
      <c r="S1706" s="191" t="s">
        <v>310</v>
      </c>
      <c r="T1706" s="192" t="s">
        <v>280</v>
      </c>
      <c r="U1706" s="161">
        <v>0</v>
      </c>
      <c r="V1706" s="161">
        <f t="shared" si="41"/>
        <v>0</v>
      </c>
      <c r="W1706" s="161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 t="s">
        <v>364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51"/>
      <c r="BB1706" s="151"/>
      <c r="BC1706" s="151"/>
      <c r="BD1706" s="151"/>
      <c r="BE1706" s="151"/>
      <c r="BF1706" s="151"/>
      <c r="BG1706" s="151"/>
      <c r="BH1706" s="151"/>
    </row>
    <row r="1707" spans="1:60" ht="22.5" outlineLevel="1" x14ac:dyDescent="0.2">
      <c r="A1707" s="186">
        <v>476</v>
      </c>
      <c r="B1707" s="187" t="s">
        <v>2506</v>
      </c>
      <c r="C1707" s="194" t="s">
        <v>2507</v>
      </c>
      <c r="D1707" s="188" t="s">
        <v>462</v>
      </c>
      <c r="E1707" s="189">
        <v>1</v>
      </c>
      <c r="F1707" s="190"/>
      <c r="G1707" s="191">
        <f t="shared" si="35"/>
        <v>0</v>
      </c>
      <c r="H1707" s="190"/>
      <c r="I1707" s="191">
        <f t="shared" si="36"/>
        <v>0</v>
      </c>
      <c r="J1707" s="190"/>
      <c r="K1707" s="191">
        <f t="shared" si="37"/>
        <v>0</v>
      </c>
      <c r="L1707" s="191">
        <v>21</v>
      </c>
      <c r="M1707" s="191">
        <f t="shared" si="38"/>
        <v>0</v>
      </c>
      <c r="N1707" s="191">
        <v>0</v>
      </c>
      <c r="O1707" s="191">
        <f t="shared" si="39"/>
        <v>0</v>
      </c>
      <c r="P1707" s="191">
        <v>0</v>
      </c>
      <c r="Q1707" s="191">
        <f t="shared" si="40"/>
        <v>0</v>
      </c>
      <c r="R1707" s="191"/>
      <c r="S1707" s="191" t="s">
        <v>310</v>
      </c>
      <c r="T1707" s="192" t="s">
        <v>280</v>
      </c>
      <c r="U1707" s="161">
        <v>0</v>
      </c>
      <c r="V1707" s="161">
        <f t="shared" si="41"/>
        <v>0</v>
      </c>
      <c r="W1707" s="161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 t="s">
        <v>364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51"/>
      <c r="BB1707" s="151"/>
      <c r="BC1707" s="151"/>
      <c r="BD1707" s="151"/>
      <c r="BE1707" s="151"/>
      <c r="BF1707" s="151"/>
      <c r="BG1707" s="151"/>
      <c r="BH1707" s="151"/>
    </row>
    <row r="1708" spans="1:60" ht="22.5" outlineLevel="1" x14ac:dyDescent="0.2">
      <c r="A1708" s="186">
        <v>477</v>
      </c>
      <c r="B1708" s="187" t="s">
        <v>2508</v>
      </c>
      <c r="C1708" s="194" t="s">
        <v>2509</v>
      </c>
      <c r="D1708" s="188" t="s">
        <v>462</v>
      </c>
      <c r="E1708" s="189">
        <v>2</v>
      </c>
      <c r="F1708" s="190"/>
      <c r="G1708" s="191">
        <f t="shared" si="35"/>
        <v>0</v>
      </c>
      <c r="H1708" s="190"/>
      <c r="I1708" s="191">
        <f t="shared" si="36"/>
        <v>0</v>
      </c>
      <c r="J1708" s="190"/>
      <c r="K1708" s="191">
        <f t="shared" si="37"/>
        <v>0</v>
      </c>
      <c r="L1708" s="191">
        <v>21</v>
      </c>
      <c r="M1708" s="191">
        <f t="shared" si="38"/>
        <v>0</v>
      </c>
      <c r="N1708" s="191">
        <v>0</v>
      </c>
      <c r="O1708" s="191">
        <f t="shared" si="39"/>
        <v>0</v>
      </c>
      <c r="P1708" s="191">
        <v>0</v>
      </c>
      <c r="Q1708" s="191">
        <f t="shared" si="40"/>
        <v>0</v>
      </c>
      <c r="R1708" s="191"/>
      <c r="S1708" s="191" t="s">
        <v>310</v>
      </c>
      <c r="T1708" s="192" t="s">
        <v>280</v>
      </c>
      <c r="U1708" s="161">
        <v>0</v>
      </c>
      <c r="V1708" s="161">
        <f t="shared" si="41"/>
        <v>0</v>
      </c>
      <c r="W1708" s="161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 t="s">
        <v>364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ht="22.5" outlineLevel="1" x14ac:dyDescent="0.2">
      <c r="A1709" s="186">
        <v>478</v>
      </c>
      <c r="B1709" s="187" t="s">
        <v>2510</v>
      </c>
      <c r="C1709" s="194" t="s">
        <v>2511</v>
      </c>
      <c r="D1709" s="188" t="s">
        <v>462</v>
      </c>
      <c r="E1709" s="189">
        <v>1</v>
      </c>
      <c r="F1709" s="190"/>
      <c r="G1709" s="191">
        <f t="shared" si="35"/>
        <v>0</v>
      </c>
      <c r="H1709" s="190"/>
      <c r="I1709" s="191">
        <f t="shared" si="36"/>
        <v>0</v>
      </c>
      <c r="J1709" s="190"/>
      <c r="K1709" s="191">
        <f t="shared" si="37"/>
        <v>0</v>
      </c>
      <c r="L1709" s="191">
        <v>21</v>
      </c>
      <c r="M1709" s="191">
        <f t="shared" si="38"/>
        <v>0</v>
      </c>
      <c r="N1709" s="191">
        <v>0</v>
      </c>
      <c r="O1709" s="191">
        <f t="shared" si="39"/>
        <v>0</v>
      </c>
      <c r="P1709" s="191">
        <v>0</v>
      </c>
      <c r="Q1709" s="191">
        <f t="shared" si="40"/>
        <v>0</v>
      </c>
      <c r="R1709" s="191"/>
      <c r="S1709" s="191" t="s">
        <v>310</v>
      </c>
      <c r="T1709" s="192" t="s">
        <v>280</v>
      </c>
      <c r="U1709" s="161">
        <v>0</v>
      </c>
      <c r="V1709" s="161">
        <f t="shared" si="41"/>
        <v>0</v>
      </c>
      <c r="W1709" s="161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 t="s">
        <v>364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ht="22.5" outlineLevel="1" x14ac:dyDescent="0.2">
      <c r="A1710" s="186">
        <v>479</v>
      </c>
      <c r="B1710" s="187" t="s">
        <v>2512</v>
      </c>
      <c r="C1710" s="194" t="s">
        <v>2513</v>
      </c>
      <c r="D1710" s="188" t="s">
        <v>462</v>
      </c>
      <c r="E1710" s="189">
        <v>3</v>
      </c>
      <c r="F1710" s="190"/>
      <c r="G1710" s="191">
        <f t="shared" si="35"/>
        <v>0</v>
      </c>
      <c r="H1710" s="190"/>
      <c r="I1710" s="191">
        <f t="shared" si="36"/>
        <v>0</v>
      </c>
      <c r="J1710" s="190"/>
      <c r="K1710" s="191">
        <f t="shared" si="37"/>
        <v>0</v>
      </c>
      <c r="L1710" s="191">
        <v>21</v>
      </c>
      <c r="M1710" s="191">
        <f t="shared" si="38"/>
        <v>0</v>
      </c>
      <c r="N1710" s="191">
        <v>0</v>
      </c>
      <c r="O1710" s="191">
        <f t="shared" si="39"/>
        <v>0</v>
      </c>
      <c r="P1710" s="191">
        <v>0</v>
      </c>
      <c r="Q1710" s="191">
        <f t="shared" si="40"/>
        <v>0</v>
      </c>
      <c r="R1710" s="191"/>
      <c r="S1710" s="191" t="s">
        <v>310</v>
      </c>
      <c r="T1710" s="192" t="s">
        <v>280</v>
      </c>
      <c r="U1710" s="161">
        <v>0</v>
      </c>
      <c r="V1710" s="161">
        <f t="shared" si="41"/>
        <v>0</v>
      </c>
      <c r="W1710" s="161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 t="s">
        <v>364</v>
      </c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ht="22.5" outlineLevel="1" x14ac:dyDescent="0.2">
      <c r="A1711" s="186">
        <v>480</v>
      </c>
      <c r="B1711" s="187" t="s">
        <v>2514</v>
      </c>
      <c r="C1711" s="194" t="s">
        <v>2515</v>
      </c>
      <c r="D1711" s="188" t="s">
        <v>462</v>
      </c>
      <c r="E1711" s="189">
        <v>2</v>
      </c>
      <c r="F1711" s="190"/>
      <c r="G1711" s="191">
        <f t="shared" si="35"/>
        <v>0</v>
      </c>
      <c r="H1711" s="190"/>
      <c r="I1711" s="191">
        <f t="shared" si="36"/>
        <v>0</v>
      </c>
      <c r="J1711" s="190"/>
      <c r="K1711" s="191">
        <f t="shared" si="37"/>
        <v>0</v>
      </c>
      <c r="L1711" s="191">
        <v>21</v>
      </c>
      <c r="M1711" s="191">
        <f t="shared" si="38"/>
        <v>0</v>
      </c>
      <c r="N1711" s="191">
        <v>0</v>
      </c>
      <c r="O1711" s="191">
        <f t="shared" si="39"/>
        <v>0</v>
      </c>
      <c r="P1711" s="191">
        <v>0</v>
      </c>
      <c r="Q1711" s="191">
        <f t="shared" si="40"/>
        <v>0</v>
      </c>
      <c r="R1711" s="191"/>
      <c r="S1711" s="191" t="s">
        <v>310</v>
      </c>
      <c r="T1711" s="192" t="s">
        <v>280</v>
      </c>
      <c r="U1711" s="161">
        <v>0</v>
      </c>
      <c r="V1711" s="161">
        <f t="shared" si="41"/>
        <v>0</v>
      </c>
      <c r="W1711" s="161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 t="s">
        <v>364</v>
      </c>
      <c r="AH1711" s="151"/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ht="22.5" outlineLevel="1" x14ac:dyDescent="0.2">
      <c r="A1712" s="186">
        <v>481</v>
      </c>
      <c r="B1712" s="187" t="s">
        <v>2516</v>
      </c>
      <c r="C1712" s="194" t="s">
        <v>2517</v>
      </c>
      <c r="D1712" s="188" t="s">
        <v>462</v>
      </c>
      <c r="E1712" s="189">
        <v>2</v>
      </c>
      <c r="F1712" s="190"/>
      <c r="G1712" s="191">
        <f t="shared" si="35"/>
        <v>0</v>
      </c>
      <c r="H1712" s="190"/>
      <c r="I1712" s="191">
        <f t="shared" si="36"/>
        <v>0</v>
      </c>
      <c r="J1712" s="190"/>
      <c r="K1712" s="191">
        <f t="shared" si="37"/>
        <v>0</v>
      </c>
      <c r="L1712" s="191">
        <v>21</v>
      </c>
      <c r="M1712" s="191">
        <f t="shared" si="38"/>
        <v>0</v>
      </c>
      <c r="N1712" s="191">
        <v>0</v>
      </c>
      <c r="O1712" s="191">
        <f t="shared" si="39"/>
        <v>0</v>
      </c>
      <c r="P1712" s="191">
        <v>0</v>
      </c>
      <c r="Q1712" s="191">
        <f t="shared" si="40"/>
        <v>0</v>
      </c>
      <c r="R1712" s="191"/>
      <c r="S1712" s="191" t="s">
        <v>310</v>
      </c>
      <c r="T1712" s="192" t="s">
        <v>280</v>
      </c>
      <c r="U1712" s="161">
        <v>0</v>
      </c>
      <c r="V1712" s="161">
        <f t="shared" si="41"/>
        <v>0</v>
      </c>
      <c r="W1712" s="161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 t="s">
        <v>364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ht="22.5" outlineLevel="1" x14ac:dyDescent="0.2">
      <c r="A1713" s="186">
        <v>482</v>
      </c>
      <c r="B1713" s="187" t="s">
        <v>2518</v>
      </c>
      <c r="C1713" s="194" t="s">
        <v>2519</v>
      </c>
      <c r="D1713" s="188" t="s">
        <v>462</v>
      </c>
      <c r="E1713" s="189">
        <v>1</v>
      </c>
      <c r="F1713" s="190"/>
      <c r="G1713" s="191">
        <f t="shared" si="35"/>
        <v>0</v>
      </c>
      <c r="H1713" s="190"/>
      <c r="I1713" s="191">
        <f t="shared" si="36"/>
        <v>0</v>
      </c>
      <c r="J1713" s="190"/>
      <c r="K1713" s="191">
        <f t="shared" si="37"/>
        <v>0</v>
      </c>
      <c r="L1713" s="191">
        <v>21</v>
      </c>
      <c r="M1713" s="191">
        <f t="shared" si="38"/>
        <v>0</v>
      </c>
      <c r="N1713" s="191">
        <v>0</v>
      </c>
      <c r="O1713" s="191">
        <f t="shared" si="39"/>
        <v>0</v>
      </c>
      <c r="P1713" s="191">
        <v>0</v>
      </c>
      <c r="Q1713" s="191">
        <f t="shared" si="40"/>
        <v>0</v>
      </c>
      <c r="R1713" s="191"/>
      <c r="S1713" s="191" t="s">
        <v>310</v>
      </c>
      <c r="T1713" s="192" t="s">
        <v>280</v>
      </c>
      <c r="U1713" s="161">
        <v>0</v>
      </c>
      <c r="V1713" s="161">
        <f t="shared" si="41"/>
        <v>0</v>
      </c>
      <c r="W1713" s="161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 t="s">
        <v>364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ht="22.5" outlineLevel="1" x14ac:dyDescent="0.2">
      <c r="A1714" s="186">
        <v>483</v>
      </c>
      <c r="B1714" s="187" t="s">
        <v>2520</v>
      </c>
      <c r="C1714" s="194" t="s">
        <v>2521</v>
      </c>
      <c r="D1714" s="188" t="s">
        <v>462</v>
      </c>
      <c r="E1714" s="189">
        <v>1</v>
      </c>
      <c r="F1714" s="190"/>
      <c r="G1714" s="191">
        <f t="shared" si="35"/>
        <v>0</v>
      </c>
      <c r="H1714" s="190"/>
      <c r="I1714" s="191">
        <f t="shared" si="36"/>
        <v>0</v>
      </c>
      <c r="J1714" s="190"/>
      <c r="K1714" s="191">
        <f t="shared" si="37"/>
        <v>0</v>
      </c>
      <c r="L1714" s="191">
        <v>21</v>
      </c>
      <c r="M1714" s="191">
        <f t="shared" si="38"/>
        <v>0</v>
      </c>
      <c r="N1714" s="191">
        <v>0</v>
      </c>
      <c r="O1714" s="191">
        <f t="shared" si="39"/>
        <v>0</v>
      </c>
      <c r="P1714" s="191">
        <v>0</v>
      </c>
      <c r="Q1714" s="191">
        <f t="shared" si="40"/>
        <v>0</v>
      </c>
      <c r="R1714" s="191"/>
      <c r="S1714" s="191" t="s">
        <v>310</v>
      </c>
      <c r="T1714" s="192" t="s">
        <v>280</v>
      </c>
      <c r="U1714" s="161">
        <v>0</v>
      </c>
      <c r="V1714" s="161">
        <f t="shared" si="41"/>
        <v>0</v>
      </c>
      <c r="W1714" s="161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 t="s">
        <v>364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51"/>
      <c r="BB1714" s="151"/>
      <c r="BC1714" s="151"/>
      <c r="BD1714" s="151"/>
      <c r="BE1714" s="151"/>
      <c r="BF1714" s="151"/>
      <c r="BG1714" s="151"/>
      <c r="BH1714" s="151"/>
    </row>
    <row r="1715" spans="1:60" ht="22.5" outlineLevel="1" x14ac:dyDescent="0.2">
      <c r="A1715" s="186">
        <v>484</v>
      </c>
      <c r="B1715" s="187" t="s">
        <v>2522</v>
      </c>
      <c r="C1715" s="194" t="s">
        <v>2523</v>
      </c>
      <c r="D1715" s="188" t="s">
        <v>462</v>
      </c>
      <c r="E1715" s="189">
        <v>1</v>
      </c>
      <c r="F1715" s="190"/>
      <c r="G1715" s="191">
        <f t="shared" si="35"/>
        <v>0</v>
      </c>
      <c r="H1715" s="190"/>
      <c r="I1715" s="191">
        <f t="shared" si="36"/>
        <v>0</v>
      </c>
      <c r="J1715" s="190"/>
      <c r="K1715" s="191">
        <f t="shared" si="37"/>
        <v>0</v>
      </c>
      <c r="L1715" s="191">
        <v>21</v>
      </c>
      <c r="M1715" s="191">
        <f t="shared" si="38"/>
        <v>0</v>
      </c>
      <c r="N1715" s="191">
        <v>0</v>
      </c>
      <c r="O1715" s="191">
        <f t="shared" si="39"/>
        <v>0</v>
      </c>
      <c r="P1715" s="191">
        <v>0</v>
      </c>
      <c r="Q1715" s="191">
        <f t="shared" si="40"/>
        <v>0</v>
      </c>
      <c r="R1715" s="191"/>
      <c r="S1715" s="191" t="s">
        <v>310</v>
      </c>
      <c r="T1715" s="192" t="s">
        <v>280</v>
      </c>
      <c r="U1715" s="161">
        <v>0</v>
      </c>
      <c r="V1715" s="161">
        <f t="shared" si="41"/>
        <v>0</v>
      </c>
      <c r="W1715" s="161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 t="s">
        <v>364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51"/>
      <c r="BB1715" s="151"/>
      <c r="BC1715" s="151"/>
      <c r="BD1715" s="151"/>
      <c r="BE1715" s="151"/>
      <c r="BF1715" s="151"/>
      <c r="BG1715" s="151"/>
      <c r="BH1715" s="151"/>
    </row>
    <row r="1716" spans="1:60" ht="22.5" outlineLevel="1" x14ac:dyDescent="0.2">
      <c r="A1716" s="186">
        <v>485</v>
      </c>
      <c r="B1716" s="187" t="s">
        <v>2524</v>
      </c>
      <c r="C1716" s="194" t="s">
        <v>2525</v>
      </c>
      <c r="D1716" s="188" t="s">
        <v>462</v>
      </c>
      <c r="E1716" s="189">
        <v>3</v>
      </c>
      <c r="F1716" s="190"/>
      <c r="G1716" s="191">
        <f t="shared" si="35"/>
        <v>0</v>
      </c>
      <c r="H1716" s="190"/>
      <c r="I1716" s="191">
        <f t="shared" si="36"/>
        <v>0</v>
      </c>
      <c r="J1716" s="190"/>
      <c r="K1716" s="191">
        <f t="shared" si="37"/>
        <v>0</v>
      </c>
      <c r="L1716" s="191">
        <v>21</v>
      </c>
      <c r="M1716" s="191">
        <f t="shared" si="38"/>
        <v>0</v>
      </c>
      <c r="N1716" s="191">
        <v>0</v>
      </c>
      <c r="O1716" s="191">
        <f t="shared" si="39"/>
        <v>0</v>
      </c>
      <c r="P1716" s="191">
        <v>0</v>
      </c>
      <c r="Q1716" s="191">
        <f t="shared" si="40"/>
        <v>0</v>
      </c>
      <c r="R1716" s="191"/>
      <c r="S1716" s="191" t="s">
        <v>310</v>
      </c>
      <c r="T1716" s="192" t="s">
        <v>280</v>
      </c>
      <c r="U1716" s="161">
        <v>0</v>
      </c>
      <c r="V1716" s="161">
        <f t="shared" si="41"/>
        <v>0</v>
      </c>
      <c r="W1716" s="161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 t="s">
        <v>364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ht="22.5" outlineLevel="1" x14ac:dyDescent="0.2">
      <c r="A1717" s="186">
        <v>486</v>
      </c>
      <c r="B1717" s="187" t="s">
        <v>2526</v>
      </c>
      <c r="C1717" s="194" t="s">
        <v>2527</v>
      </c>
      <c r="D1717" s="188" t="s">
        <v>462</v>
      </c>
      <c r="E1717" s="189">
        <v>1</v>
      </c>
      <c r="F1717" s="190"/>
      <c r="G1717" s="191">
        <f t="shared" si="35"/>
        <v>0</v>
      </c>
      <c r="H1717" s="190"/>
      <c r="I1717" s="191">
        <f t="shared" si="36"/>
        <v>0</v>
      </c>
      <c r="J1717" s="190"/>
      <c r="K1717" s="191">
        <f t="shared" si="37"/>
        <v>0</v>
      </c>
      <c r="L1717" s="191">
        <v>21</v>
      </c>
      <c r="M1717" s="191">
        <f t="shared" si="38"/>
        <v>0</v>
      </c>
      <c r="N1717" s="191">
        <v>0</v>
      </c>
      <c r="O1717" s="191">
        <f t="shared" si="39"/>
        <v>0</v>
      </c>
      <c r="P1717" s="191">
        <v>0</v>
      </c>
      <c r="Q1717" s="191">
        <f t="shared" si="40"/>
        <v>0</v>
      </c>
      <c r="R1717" s="191"/>
      <c r="S1717" s="191" t="s">
        <v>310</v>
      </c>
      <c r="T1717" s="192" t="s">
        <v>280</v>
      </c>
      <c r="U1717" s="161">
        <v>0</v>
      </c>
      <c r="V1717" s="161">
        <f t="shared" si="41"/>
        <v>0</v>
      </c>
      <c r="W1717" s="161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 t="s">
        <v>364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ht="22.5" outlineLevel="1" x14ac:dyDescent="0.2">
      <c r="A1718" s="186">
        <v>487</v>
      </c>
      <c r="B1718" s="187" t="s">
        <v>2528</v>
      </c>
      <c r="C1718" s="194" t="s">
        <v>2529</v>
      </c>
      <c r="D1718" s="188" t="s">
        <v>462</v>
      </c>
      <c r="E1718" s="189">
        <v>1</v>
      </c>
      <c r="F1718" s="190"/>
      <c r="G1718" s="191">
        <f t="shared" si="35"/>
        <v>0</v>
      </c>
      <c r="H1718" s="190"/>
      <c r="I1718" s="191">
        <f t="shared" si="36"/>
        <v>0</v>
      </c>
      <c r="J1718" s="190"/>
      <c r="K1718" s="191">
        <f t="shared" si="37"/>
        <v>0</v>
      </c>
      <c r="L1718" s="191">
        <v>21</v>
      </c>
      <c r="M1718" s="191">
        <f t="shared" si="38"/>
        <v>0</v>
      </c>
      <c r="N1718" s="191">
        <v>0</v>
      </c>
      <c r="O1718" s="191">
        <f t="shared" si="39"/>
        <v>0</v>
      </c>
      <c r="P1718" s="191">
        <v>0</v>
      </c>
      <c r="Q1718" s="191">
        <f t="shared" si="40"/>
        <v>0</v>
      </c>
      <c r="R1718" s="191"/>
      <c r="S1718" s="191" t="s">
        <v>310</v>
      </c>
      <c r="T1718" s="192" t="s">
        <v>280</v>
      </c>
      <c r="U1718" s="161">
        <v>0</v>
      </c>
      <c r="V1718" s="161">
        <f t="shared" si="41"/>
        <v>0</v>
      </c>
      <c r="W1718" s="161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 t="s">
        <v>364</v>
      </c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ht="22.5" outlineLevel="1" x14ac:dyDescent="0.2">
      <c r="A1719" s="186">
        <v>488</v>
      </c>
      <c r="B1719" s="187" t="s">
        <v>2530</v>
      </c>
      <c r="C1719" s="194" t="s">
        <v>2531</v>
      </c>
      <c r="D1719" s="188" t="s">
        <v>462</v>
      </c>
      <c r="E1719" s="189">
        <v>1</v>
      </c>
      <c r="F1719" s="190"/>
      <c r="G1719" s="191">
        <f t="shared" si="35"/>
        <v>0</v>
      </c>
      <c r="H1719" s="190"/>
      <c r="I1719" s="191">
        <f t="shared" si="36"/>
        <v>0</v>
      </c>
      <c r="J1719" s="190"/>
      <c r="K1719" s="191">
        <f t="shared" si="37"/>
        <v>0</v>
      </c>
      <c r="L1719" s="191">
        <v>21</v>
      </c>
      <c r="M1719" s="191">
        <f t="shared" si="38"/>
        <v>0</v>
      </c>
      <c r="N1719" s="191">
        <v>0</v>
      </c>
      <c r="O1719" s="191">
        <f t="shared" si="39"/>
        <v>0</v>
      </c>
      <c r="P1719" s="191">
        <v>0</v>
      </c>
      <c r="Q1719" s="191">
        <f t="shared" si="40"/>
        <v>0</v>
      </c>
      <c r="R1719" s="191"/>
      <c r="S1719" s="191" t="s">
        <v>310</v>
      </c>
      <c r="T1719" s="192" t="s">
        <v>280</v>
      </c>
      <c r="U1719" s="161">
        <v>0</v>
      </c>
      <c r="V1719" s="161">
        <f t="shared" si="41"/>
        <v>0</v>
      </c>
      <c r="W1719" s="161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 t="s">
        <v>364</v>
      </c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ht="22.5" outlineLevel="1" x14ac:dyDescent="0.2">
      <c r="A1720" s="186">
        <v>489</v>
      </c>
      <c r="B1720" s="187" t="s">
        <v>2532</v>
      </c>
      <c r="C1720" s="194" t="s">
        <v>2533</v>
      </c>
      <c r="D1720" s="188" t="s">
        <v>462</v>
      </c>
      <c r="E1720" s="189">
        <v>1</v>
      </c>
      <c r="F1720" s="190"/>
      <c r="G1720" s="191">
        <f t="shared" si="35"/>
        <v>0</v>
      </c>
      <c r="H1720" s="190"/>
      <c r="I1720" s="191">
        <f t="shared" si="36"/>
        <v>0</v>
      </c>
      <c r="J1720" s="190"/>
      <c r="K1720" s="191">
        <f t="shared" si="37"/>
        <v>0</v>
      </c>
      <c r="L1720" s="191">
        <v>21</v>
      </c>
      <c r="M1720" s="191">
        <f t="shared" si="38"/>
        <v>0</v>
      </c>
      <c r="N1720" s="191">
        <v>0</v>
      </c>
      <c r="O1720" s="191">
        <f t="shared" si="39"/>
        <v>0</v>
      </c>
      <c r="P1720" s="191">
        <v>0</v>
      </c>
      <c r="Q1720" s="191">
        <f t="shared" si="40"/>
        <v>0</v>
      </c>
      <c r="R1720" s="191"/>
      <c r="S1720" s="191" t="s">
        <v>310</v>
      </c>
      <c r="T1720" s="192" t="s">
        <v>280</v>
      </c>
      <c r="U1720" s="161">
        <v>0</v>
      </c>
      <c r="V1720" s="161">
        <f t="shared" si="41"/>
        <v>0</v>
      </c>
      <c r="W1720" s="161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 t="s">
        <v>364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ht="22.5" outlineLevel="1" x14ac:dyDescent="0.2">
      <c r="A1721" s="186">
        <v>490</v>
      </c>
      <c r="B1721" s="187" t="s">
        <v>2534</v>
      </c>
      <c r="C1721" s="194" t="s">
        <v>2535</v>
      </c>
      <c r="D1721" s="188" t="s">
        <v>462</v>
      </c>
      <c r="E1721" s="189">
        <v>1</v>
      </c>
      <c r="F1721" s="190"/>
      <c r="G1721" s="191">
        <f t="shared" si="35"/>
        <v>0</v>
      </c>
      <c r="H1721" s="190"/>
      <c r="I1721" s="191">
        <f t="shared" si="36"/>
        <v>0</v>
      </c>
      <c r="J1721" s="190"/>
      <c r="K1721" s="191">
        <f t="shared" si="37"/>
        <v>0</v>
      </c>
      <c r="L1721" s="191">
        <v>21</v>
      </c>
      <c r="M1721" s="191">
        <f t="shared" si="38"/>
        <v>0</v>
      </c>
      <c r="N1721" s="191">
        <v>0</v>
      </c>
      <c r="O1721" s="191">
        <f t="shared" si="39"/>
        <v>0</v>
      </c>
      <c r="P1721" s="191">
        <v>0</v>
      </c>
      <c r="Q1721" s="191">
        <f t="shared" si="40"/>
        <v>0</v>
      </c>
      <c r="R1721" s="191"/>
      <c r="S1721" s="191" t="s">
        <v>310</v>
      </c>
      <c r="T1721" s="192" t="s">
        <v>280</v>
      </c>
      <c r="U1721" s="161">
        <v>0</v>
      </c>
      <c r="V1721" s="161">
        <f t="shared" si="41"/>
        <v>0</v>
      </c>
      <c r="W1721" s="161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 t="s">
        <v>364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ht="22.5" outlineLevel="1" x14ac:dyDescent="0.2">
      <c r="A1722" s="186">
        <v>491</v>
      </c>
      <c r="B1722" s="187" t="s">
        <v>2536</v>
      </c>
      <c r="C1722" s="194" t="s">
        <v>2537</v>
      </c>
      <c r="D1722" s="188" t="s">
        <v>462</v>
      </c>
      <c r="E1722" s="189">
        <v>1</v>
      </c>
      <c r="F1722" s="190"/>
      <c r="G1722" s="191">
        <f t="shared" si="35"/>
        <v>0</v>
      </c>
      <c r="H1722" s="190"/>
      <c r="I1722" s="191">
        <f t="shared" si="36"/>
        <v>0</v>
      </c>
      <c r="J1722" s="190"/>
      <c r="K1722" s="191">
        <f t="shared" si="37"/>
        <v>0</v>
      </c>
      <c r="L1722" s="191">
        <v>21</v>
      </c>
      <c r="M1722" s="191">
        <f t="shared" si="38"/>
        <v>0</v>
      </c>
      <c r="N1722" s="191">
        <v>0</v>
      </c>
      <c r="O1722" s="191">
        <f t="shared" si="39"/>
        <v>0</v>
      </c>
      <c r="P1722" s="191">
        <v>0</v>
      </c>
      <c r="Q1722" s="191">
        <f t="shared" si="40"/>
        <v>0</v>
      </c>
      <c r="R1722" s="191"/>
      <c r="S1722" s="191" t="s">
        <v>310</v>
      </c>
      <c r="T1722" s="192" t="s">
        <v>280</v>
      </c>
      <c r="U1722" s="161">
        <v>0</v>
      </c>
      <c r="V1722" s="161">
        <f t="shared" si="41"/>
        <v>0</v>
      </c>
      <c r="W1722" s="161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 t="s">
        <v>364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51"/>
      <c r="BB1722" s="151"/>
      <c r="BC1722" s="151"/>
      <c r="BD1722" s="151"/>
      <c r="BE1722" s="151"/>
      <c r="BF1722" s="151"/>
      <c r="BG1722" s="151"/>
      <c r="BH1722" s="151"/>
    </row>
    <row r="1723" spans="1:60" ht="22.5" outlineLevel="1" x14ac:dyDescent="0.2">
      <c r="A1723" s="186">
        <v>492</v>
      </c>
      <c r="B1723" s="187" t="s">
        <v>2538</v>
      </c>
      <c r="C1723" s="194" t="s">
        <v>2539</v>
      </c>
      <c r="D1723" s="188" t="s">
        <v>462</v>
      </c>
      <c r="E1723" s="189">
        <v>1</v>
      </c>
      <c r="F1723" s="190"/>
      <c r="G1723" s="191">
        <f t="shared" si="35"/>
        <v>0</v>
      </c>
      <c r="H1723" s="190"/>
      <c r="I1723" s="191">
        <f t="shared" si="36"/>
        <v>0</v>
      </c>
      <c r="J1723" s="190"/>
      <c r="K1723" s="191">
        <f t="shared" si="37"/>
        <v>0</v>
      </c>
      <c r="L1723" s="191">
        <v>21</v>
      </c>
      <c r="M1723" s="191">
        <f t="shared" si="38"/>
        <v>0</v>
      </c>
      <c r="N1723" s="191">
        <v>0</v>
      </c>
      <c r="O1723" s="191">
        <f t="shared" si="39"/>
        <v>0</v>
      </c>
      <c r="P1723" s="191">
        <v>0</v>
      </c>
      <c r="Q1723" s="191">
        <f t="shared" si="40"/>
        <v>0</v>
      </c>
      <c r="R1723" s="191"/>
      <c r="S1723" s="191" t="s">
        <v>310</v>
      </c>
      <c r="T1723" s="192" t="s">
        <v>280</v>
      </c>
      <c r="U1723" s="161">
        <v>0</v>
      </c>
      <c r="V1723" s="161">
        <f t="shared" si="41"/>
        <v>0</v>
      </c>
      <c r="W1723" s="161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 t="s">
        <v>364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51"/>
      <c r="BB1723" s="151"/>
      <c r="BC1723" s="151"/>
      <c r="BD1723" s="151"/>
      <c r="BE1723" s="151"/>
      <c r="BF1723" s="151"/>
      <c r="BG1723" s="151"/>
      <c r="BH1723" s="151"/>
    </row>
    <row r="1724" spans="1:60" outlineLevel="1" x14ac:dyDescent="0.2">
      <c r="A1724" s="186">
        <v>493</v>
      </c>
      <c r="B1724" s="187" t="s">
        <v>2540</v>
      </c>
      <c r="C1724" s="194" t="s">
        <v>2541</v>
      </c>
      <c r="D1724" s="188" t="s">
        <v>462</v>
      </c>
      <c r="E1724" s="189">
        <v>1</v>
      </c>
      <c r="F1724" s="190"/>
      <c r="G1724" s="191">
        <f t="shared" si="35"/>
        <v>0</v>
      </c>
      <c r="H1724" s="190"/>
      <c r="I1724" s="191">
        <f t="shared" si="36"/>
        <v>0</v>
      </c>
      <c r="J1724" s="190"/>
      <c r="K1724" s="191">
        <f t="shared" si="37"/>
        <v>0</v>
      </c>
      <c r="L1724" s="191">
        <v>21</v>
      </c>
      <c r="M1724" s="191">
        <f t="shared" si="38"/>
        <v>0</v>
      </c>
      <c r="N1724" s="191">
        <v>0</v>
      </c>
      <c r="O1724" s="191">
        <f t="shared" si="39"/>
        <v>0</v>
      </c>
      <c r="P1724" s="191">
        <v>0</v>
      </c>
      <c r="Q1724" s="191">
        <f t="shared" si="40"/>
        <v>0</v>
      </c>
      <c r="R1724" s="191"/>
      <c r="S1724" s="191" t="s">
        <v>310</v>
      </c>
      <c r="T1724" s="192" t="s">
        <v>280</v>
      </c>
      <c r="U1724" s="161">
        <v>0</v>
      </c>
      <c r="V1724" s="161">
        <f t="shared" si="41"/>
        <v>0</v>
      </c>
      <c r="W1724" s="161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 t="s">
        <v>364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1" x14ac:dyDescent="0.2">
      <c r="A1725" s="186">
        <v>494</v>
      </c>
      <c r="B1725" s="187" t="s">
        <v>2542</v>
      </c>
      <c r="C1725" s="194" t="s">
        <v>2543</v>
      </c>
      <c r="D1725" s="188" t="s">
        <v>462</v>
      </c>
      <c r="E1725" s="189">
        <v>18</v>
      </c>
      <c r="F1725" s="190"/>
      <c r="G1725" s="191">
        <f t="shared" si="35"/>
        <v>0</v>
      </c>
      <c r="H1725" s="190"/>
      <c r="I1725" s="191">
        <f t="shared" si="36"/>
        <v>0</v>
      </c>
      <c r="J1725" s="190"/>
      <c r="K1725" s="191">
        <f t="shared" si="37"/>
        <v>0</v>
      </c>
      <c r="L1725" s="191">
        <v>21</v>
      </c>
      <c r="M1725" s="191">
        <f t="shared" si="38"/>
        <v>0</v>
      </c>
      <c r="N1725" s="191">
        <v>0</v>
      </c>
      <c r="O1725" s="191">
        <f t="shared" si="39"/>
        <v>0</v>
      </c>
      <c r="P1725" s="191">
        <v>0</v>
      </c>
      <c r="Q1725" s="191">
        <f t="shared" si="40"/>
        <v>0</v>
      </c>
      <c r="R1725" s="191"/>
      <c r="S1725" s="191" t="s">
        <v>310</v>
      </c>
      <c r="T1725" s="192" t="s">
        <v>280</v>
      </c>
      <c r="U1725" s="161">
        <v>0</v>
      </c>
      <c r="V1725" s="161">
        <f t="shared" si="41"/>
        <v>0</v>
      </c>
      <c r="W1725" s="161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 t="s">
        <v>364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1" x14ac:dyDescent="0.2">
      <c r="A1726" s="186">
        <v>495</v>
      </c>
      <c r="B1726" s="187" t="s">
        <v>2544</v>
      </c>
      <c r="C1726" s="194" t="s">
        <v>2545</v>
      </c>
      <c r="D1726" s="188" t="s">
        <v>462</v>
      </c>
      <c r="E1726" s="189">
        <v>1</v>
      </c>
      <c r="F1726" s="190"/>
      <c r="G1726" s="191">
        <f t="shared" si="35"/>
        <v>0</v>
      </c>
      <c r="H1726" s="190"/>
      <c r="I1726" s="191">
        <f t="shared" si="36"/>
        <v>0</v>
      </c>
      <c r="J1726" s="190"/>
      <c r="K1726" s="191">
        <f t="shared" si="37"/>
        <v>0</v>
      </c>
      <c r="L1726" s="191">
        <v>21</v>
      </c>
      <c r="M1726" s="191">
        <f t="shared" si="38"/>
        <v>0</v>
      </c>
      <c r="N1726" s="191">
        <v>0</v>
      </c>
      <c r="O1726" s="191">
        <f t="shared" si="39"/>
        <v>0</v>
      </c>
      <c r="P1726" s="191">
        <v>0</v>
      </c>
      <c r="Q1726" s="191">
        <f t="shared" si="40"/>
        <v>0</v>
      </c>
      <c r="R1726" s="191"/>
      <c r="S1726" s="191" t="s">
        <v>310</v>
      </c>
      <c r="T1726" s="192" t="s">
        <v>280</v>
      </c>
      <c r="U1726" s="161">
        <v>0</v>
      </c>
      <c r="V1726" s="161">
        <f t="shared" si="41"/>
        <v>0</v>
      </c>
      <c r="W1726" s="161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 t="s">
        <v>364</v>
      </c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ht="22.5" outlineLevel="1" x14ac:dyDescent="0.2">
      <c r="A1727" s="186">
        <v>496</v>
      </c>
      <c r="B1727" s="187" t="s">
        <v>2546</v>
      </c>
      <c r="C1727" s="194" t="s">
        <v>2547</v>
      </c>
      <c r="D1727" s="188" t="s">
        <v>462</v>
      </c>
      <c r="E1727" s="189">
        <v>20</v>
      </c>
      <c r="F1727" s="190"/>
      <c r="G1727" s="191">
        <f t="shared" si="35"/>
        <v>0</v>
      </c>
      <c r="H1727" s="190"/>
      <c r="I1727" s="191">
        <f t="shared" si="36"/>
        <v>0</v>
      </c>
      <c r="J1727" s="190"/>
      <c r="K1727" s="191">
        <f t="shared" si="37"/>
        <v>0</v>
      </c>
      <c r="L1727" s="191">
        <v>21</v>
      </c>
      <c r="M1727" s="191">
        <f t="shared" si="38"/>
        <v>0</v>
      </c>
      <c r="N1727" s="191">
        <v>0</v>
      </c>
      <c r="O1727" s="191">
        <f t="shared" si="39"/>
        <v>0</v>
      </c>
      <c r="P1727" s="191">
        <v>0</v>
      </c>
      <c r="Q1727" s="191">
        <f t="shared" si="40"/>
        <v>0</v>
      </c>
      <c r="R1727" s="191"/>
      <c r="S1727" s="191" t="s">
        <v>310</v>
      </c>
      <c r="T1727" s="192" t="s">
        <v>280</v>
      </c>
      <c r="U1727" s="161">
        <v>0</v>
      </c>
      <c r="V1727" s="161">
        <f t="shared" si="41"/>
        <v>0</v>
      </c>
      <c r="W1727" s="161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 t="s">
        <v>364</v>
      </c>
      <c r="AH1727" s="151"/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ht="22.5" outlineLevel="1" x14ac:dyDescent="0.2">
      <c r="A1728" s="186">
        <v>497</v>
      </c>
      <c r="B1728" s="187" t="s">
        <v>2548</v>
      </c>
      <c r="C1728" s="194" t="s">
        <v>2549</v>
      </c>
      <c r="D1728" s="188" t="s">
        <v>462</v>
      </c>
      <c r="E1728" s="189">
        <v>1</v>
      </c>
      <c r="F1728" s="190"/>
      <c r="G1728" s="191">
        <f t="shared" si="35"/>
        <v>0</v>
      </c>
      <c r="H1728" s="190"/>
      <c r="I1728" s="191">
        <f t="shared" si="36"/>
        <v>0</v>
      </c>
      <c r="J1728" s="190"/>
      <c r="K1728" s="191">
        <f t="shared" si="37"/>
        <v>0</v>
      </c>
      <c r="L1728" s="191">
        <v>21</v>
      </c>
      <c r="M1728" s="191">
        <f t="shared" si="38"/>
        <v>0</v>
      </c>
      <c r="N1728" s="191">
        <v>0</v>
      </c>
      <c r="O1728" s="191">
        <f t="shared" si="39"/>
        <v>0</v>
      </c>
      <c r="P1728" s="191">
        <v>0</v>
      </c>
      <c r="Q1728" s="191">
        <f t="shared" si="40"/>
        <v>0</v>
      </c>
      <c r="R1728" s="191"/>
      <c r="S1728" s="191" t="s">
        <v>310</v>
      </c>
      <c r="T1728" s="192" t="s">
        <v>280</v>
      </c>
      <c r="U1728" s="161">
        <v>0</v>
      </c>
      <c r="V1728" s="161">
        <f t="shared" si="41"/>
        <v>0</v>
      </c>
      <c r="W1728" s="161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 t="s">
        <v>364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1" x14ac:dyDescent="0.2">
      <c r="A1729" s="186">
        <v>498</v>
      </c>
      <c r="B1729" s="187" t="s">
        <v>2550</v>
      </c>
      <c r="C1729" s="194" t="s">
        <v>2551</v>
      </c>
      <c r="D1729" s="188" t="s">
        <v>462</v>
      </c>
      <c r="E1729" s="189">
        <v>4</v>
      </c>
      <c r="F1729" s="190"/>
      <c r="G1729" s="191">
        <f t="shared" si="35"/>
        <v>0</v>
      </c>
      <c r="H1729" s="190"/>
      <c r="I1729" s="191">
        <f t="shared" si="36"/>
        <v>0</v>
      </c>
      <c r="J1729" s="190"/>
      <c r="K1729" s="191">
        <f t="shared" si="37"/>
        <v>0</v>
      </c>
      <c r="L1729" s="191">
        <v>21</v>
      </c>
      <c r="M1729" s="191">
        <f t="shared" si="38"/>
        <v>0</v>
      </c>
      <c r="N1729" s="191">
        <v>0</v>
      </c>
      <c r="O1729" s="191">
        <f t="shared" si="39"/>
        <v>0</v>
      </c>
      <c r="P1729" s="191">
        <v>0</v>
      </c>
      <c r="Q1729" s="191">
        <f t="shared" si="40"/>
        <v>0</v>
      </c>
      <c r="R1729" s="191"/>
      <c r="S1729" s="191" t="s">
        <v>310</v>
      </c>
      <c r="T1729" s="192" t="s">
        <v>280</v>
      </c>
      <c r="U1729" s="161">
        <v>0</v>
      </c>
      <c r="V1729" s="161">
        <f t="shared" si="41"/>
        <v>0</v>
      </c>
      <c r="W1729" s="161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 t="s">
        <v>364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outlineLevel="1" x14ac:dyDescent="0.2">
      <c r="A1730" s="186">
        <v>499</v>
      </c>
      <c r="B1730" s="187" t="s">
        <v>2552</v>
      </c>
      <c r="C1730" s="194" t="s">
        <v>2553</v>
      </c>
      <c r="D1730" s="188" t="s">
        <v>462</v>
      </c>
      <c r="E1730" s="189">
        <v>4</v>
      </c>
      <c r="F1730" s="190"/>
      <c r="G1730" s="191">
        <f t="shared" si="35"/>
        <v>0</v>
      </c>
      <c r="H1730" s="190"/>
      <c r="I1730" s="191">
        <f t="shared" si="36"/>
        <v>0</v>
      </c>
      <c r="J1730" s="190"/>
      <c r="K1730" s="191">
        <f t="shared" si="37"/>
        <v>0</v>
      </c>
      <c r="L1730" s="191">
        <v>21</v>
      </c>
      <c r="M1730" s="191">
        <f t="shared" si="38"/>
        <v>0</v>
      </c>
      <c r="N1730" s="191">
        <v>0</v>
      </c>
      <c r="O1730" s="191">
        <f t="shared" si="39"/>
        <v>0</v>
      </c>
      <c r="P1730" s="191">
        <v>0</v>
      </c>
      <c r="Q1730" s="191">
        <f t="shared" si="40"/>
        <v>0</v>
      </c>
      <c r="R1730" s="191"/>
      <c r="S1730" s="191" t="s">
        <v>310</v>
      </c>
      <c r="T1730" s="192" t="s">
        <v>280</v>
      </c>
      <c r="U1730" s="161">
        <v>0</v>
      </c>
      <c r="V1730" s="161">
        <f t="shared" si="41"/>
        <v>0</v>
      </c>
      <c r="W1730" s="161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 t="s">
        <v>364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51"/>
      <c r="BB1730" s="151"/>
      <c r="BC1730" s="151"/>
      <c r="BD1730" s="151"/>
      <c r="BE1730" s="151"/>
      <c r="BF1730" s="151"/>
      <c r="BG1730" s="151"/>
      <c r="BH1730" s="151"/>
    </row>
    <row r="1731" spans="1:60" outlineLevel="1" x14ac:dyDescent="0.2">
      <c r="A1731" s="186">
        <v>500</v>
      </c>
      <c r="B1731" s="187" t="s">
        <v>2554</v>
      </c>
      <c r="C1731" s="194" t="s">
        <v>2555</v>
      </c>
      <c r="D1731" s="188" t="s">
        <v>462</v>
      </c>
      <c r="E1731" s="189">
        <v>6</v>
      </c>
      <c r="F1731" s="190"/>
      <c r="G1731" s="191">
        <f t="shared" si="35"/>
        <v>0</v>
      </c>
      <c r="H1731" s="190"/>
      <c r="I1731" s="191">
        <f t="shared" si="36"/>
        <v>0</v>
      </c>
      <c r="J1731" s="190"/>
      <c r="K1731" s="191">
        <f t="shared" si="37"/>
        <v>0</v>
      </c>
      <c r="L1731" s="191">
        <v>21</v>
      </c>
      <c r="M1731" s="191">
        <f t="shared" si="38"/>
        <v>0</v>
      </c>
      <c r="N1731" s="191">
        <v>0</v>
      </c>
      <c r="O1731" s="191">
        <f t="shared" si="39"/>
        <v>0</v>
      </c>
      <c r="P1731" s="191">
        <v>0</v>
      </c>
      <c r="Q1731" s="191">
        <f t="shared" si="40"/>
        <v>0</v>
      </c>
      <c r="R1731" s="191"/>
      <c r="S1731" s="191" t="s">
        <v>310</v>
      </c>
      <c r="T1731" s="192" t="s">
        <v>280</v>
      </c>
      <c r="U1731" s="161">
        <v>0</v>
      </c>
      <c r="V1731" s="161">
        <f t="shared" si="41"/>
        <v>0</v>
      </c>
      <c r="W1731" s="161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 t="s">
        <v>364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51"/>
      <c r="BB1731" s="151"/>
      <c r="BC1731" s="151"/>
      <c r="BD1731" s="151"/>
      <c r="BE1731" s="151"/>
      <c r="BF1731" s="151"/>
      <c r="BG1731" s="151"/>
      <c r="BH1731" s="151"/>
    </row>
    <row r="1732" spans="1:60" outlineLevel="1" x14ac:dyDescent="0.2">
      <c r="A1732" s="186">
        <v>501</v>
      </c>
      <c r="B1732" s="187" t="s">
        <v>2556</v>
      </c>
      <c r="C1732" s="194" t="s">
        <v>2557</v>
      </c>
      <c r="D1732" s="188" t="s">
        <v>462</v>
      </c>
      <c r="E1732" s="189">
        <v>8</v>
      </c>
      <c r="F1732" s="190"/>
      <c r="G1732" s="191">
        <f t="shared" si="35"/>
        <v>0</v>
      </c>
      <c r="H1732" s="190"/>
      <c r="I1732" s="191">
        <f t="shared" si="36"/>
        <v>0</v>
      </c>
      <c r="J1732" s="190"/>
      <c r="K1732" s="191">
        <f t="shared" si="37"/>
        <v>0</v>
      </c>
      <c r="L1732" s="191">
        <v>21</v>
      </c>
      <c r="M1732" s="191">
        <f t="shared" si="38"/>
        <v>0</v>
      </c>
      <c r="N1732" s="191">
        <v>0</v>
      </c>
      <c r="O1732" s="191">
        <f t="shared" si="39"/>
        <v>0</v>
      </c>
      <c r="P1732" s="191">
        <v>0</v>
      </c>
      <c r="Q1732" s="191">
        <f t="shared" si="40"/>
        <v>0</v>
      </c>
      <c r="R1732" s="191"/>
      <c r="S1732" s="191" t="s">
        <v>310</v>
      </c>
      <c r="T1732" s="192" t="s">
        <v>280</v>
      </c>
      <c r="U1732" s="161">
        <v>0</v>
      </c>
      <c r="V1732" s="161">
        <f t="shared" si="41"/>
        <v>0</v>
      </c>
      <c r="W1732" s="161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 t="s">
        <v>364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1" x14ac:dyDescent="0.2">
      <c r="A1733" s="186">
        <v>502</v>
      </c>
      <c r="B1733" s="187" t="s">
        <v>2558</v>
      </c>
      <c r="C1733" s="194" t="s">
        <v>2559</v>
      </c>
      <c r="D1733" s="188" t="s">
        <v>462</v>
      </c>
      <c r="E1733" s="189">
        <v>2</v>
      </c>
      <c r="F1733" s="190"/>
      <c r="G1733" s="191">
        <f t="shared" si="35"/>
        <v>0</v>
      </c>
      <c r="H1733" s="190"/>
      <c r="I1733" s="191">
        <f t="shared" si="36"/>
        <v>0</v>
      </c>
      <c r="J1733" s="190"/>
      <c r="K1733" s="191">
        <f t="shared" si="37"/>
        <v>0</v>
      </c>
      <c r="L1733" s="191">
        <v>21</v>
      </c>
      <c r="M1733" s="191">
        <f t="shared" si="38"/>
        <v>0</v>
      </c>
      <c r="N1733" s="191">
        <v>0</v>
      </c>
      <c r="O1733" s="191">
        <f t="shared" si="39"/>
        <v>0</v>
      </c>
      <c r="P1733" s="191">
        <v>0</v>
      </c>
      <c r="Q1733" s="191">
        <f t="shared" si="40"/>
        <v>0</v>
      </c>
      <c r="R1733" s="191"/>
      <c r="S1733" s="191" t="s">
        <v>310</v>
      </c>
      <c r="T1733" s="192" t="s">
        <v>280</v>
      </c>
      <c r="U1733" s="161">
        <v>0</v>
      </c>
      <c r="V1733" s="161">
        <f t="shared" si="41"/>
        <v>0</v>
      </c>
      <c r="W1733" s="161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 t="s">
        <v>364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1" x14ac:dyDescent="0.2">
      <c r="A1734" s="186">
        <v>503</v>
      </c>
      <c r="B1734" s="187" t="s">
        <v>2560</v>
      </c>
      <c r="C1734" s="194" t="s">
        <v>2561</v>
      </c>
      <c r="D1734" s="188" t="s">
        <v>462</v>
      </c>
      <c r="E1734" s="189">
        <v>3</v>
      </c>
      <c r="F1734" s="190"/>
      <c r="G1734" s="191">
        <f t="shared" si="35"/>
        <v>0</v>
      </c>
      <c r="H1734" s="190"/>
      <c r="I1734" s="191">
        <f t="shared" si="36"/>
        <v>0</v>
      </c>
      <c r="J1734" s="190"/>
      <c r="K1734" s="191">
        <f t="shared" si="37"/>
        <v>0</v>
      </c>
      <c r="L1734" s="191">
        <v>21</v>
      </c>
      <c r="M1734" s="191">
        <f t="shared" si="38"/>
        <v>0</v>
      </c>
      <c r="N1734" s="191">
        <v>0</v>
      </c>
      <c r="O1734" s="191">
        <f t="shared" si="39"/>
        <v>0</v>
      </c>
      <c r="P1734" s="191">
        <v>0</v>
      </c>
      <c r="Q1734" s="191">
        <f t="shared" si="40"/>
        <v>0</v>
      </c>
      <c r="R1734" s="191"/>
      <c r="S1734" s="191" t="s">
        <v>310</v>
      </c>
      <c r="T1734" s="192" t="s">
        <v>280</v>
      </c>
      <c r="U1734" s="161">
        <v>0</v>
      </c>
      <c r="V1734" s="161">
        <f t="shared" si="41"/>
        <v>0</v>
      </c>
      <c r="W1734" s="161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 t="s">
        <v>364</v>
      </c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ht="22.5" outlineLevel="1" x14ac:dyDescent="0.2">
      <c r="A1735" s="186">
        <v>504</v>
      </c>
      <c r="B1735" s="187" t="s">
        <v>2562</v>
      </c>
      <c r="C1735" s="194" t="s">
        <v>2563</v>
      </c>
      <c r="D1735" s="188" t="s">
        <v>462</v>
      </c>
      <c r="E1735" s="189">
        <v>2</v>
      </c>
      <c r="F1735" s="190"/>
      <c r="G1735" s="191">
        <f t="shared" si="35"/>
        <v>0</v>
      </c>
      <c r="H1735" s="190"/>
      <c r="I1735" s="191">
        <f t="shared" si="36"/>
        <v>0</v>
      </c>
      <c r="J1735" s="190"/>
      <c r="K1735" s="191">
        <f t="shared" si="37"/>
        <v>0</v>
      </c>
      <c r="L1735" s="191">
        <v>21</v>
      </c>
      <c r="M1735" s="191">
        <f t="shared" si="38"/>
        <v>0</v>
      </c>
      <c r="N1735" s="191">
        <v>0</v>
      </c>
      <c r="O1735" s="191">
        <f t="shared" si="39"/>
        <v>0</v>
      </c>
      <c r="P1735" s="191">
        <v>0</v>
      </c>
      <c r="Q1735" s="191">
        <f t="shared" si="40"/>
        <v>0</v>
      </c>
      <c r="R1735" s="191"/>
      <c r="S1735" s="191" t="s">
        <v>310</v>
      </c>
      <c r="T1735" s="192" t="s">
        <v>280</v>
      </c>
      <c r="U1735" s="161">
        <v>0</v>
      </c>
      <c r="V1735" s="161">
        <f t="shared" si="41"/>
        <v>0</v>
      </c>
      <c r="W1735" s="161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 t="s">
        <v>364</v>
      </c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ht="22.5" outlineLevel="1" x14ac:dyDescent="0.2">
      <c r="A1736" s="186">
        <v>505</v>
      </c>
      <c r="B1736" s="187" t="s">
        <v>2564</v>
      </c>
      <c r="C1736" s="194" t="s">
        <v>2565</v>
      </c>
      <c r="D1736" s="188" t="s">
        <v>462</v>
      </c>
      <c r="E1736" s="189">
        <v>9</v>
      </c>
      <c r="F1736" s="190"/>
      <c r="G1736" s="191">
        <f t="shared" si="35"/>
        <v>0</v>
      </c>
      <c r="H1736" s="190"/>
      <c r="I1736" s="191">
        <f t="shared" si="36"/>
        <v>0</v>
      </c>
      <c r="J1736" s="190"/>
      <c r="K1736" s="191">
        <f t="shared" si="37"/>
        <v>0</v>
      </c>
      <c r="L1736" s="191">
        <v>21</v>
      </c>
      <c r="M1736" s="191">
        <f t="shared" si="38"/>
        <v>0</v>
      </c>
      <c r="N1736" s="191">
        <v>0</v>
      </c>
      <c r="O1736" s="191">
        <f t="shared" si="39"/>
        <v>0</v>
      </c>
      <c r="P1736" s="191">
        <v>0</v>
      </c>
      <c r="Q1736" s="191">
        <f t="shared" si="40"/>
        <v>0</v>
      </c>
      <c r="R1736" s="191"/>
      <c r="S1736" s="191" t="s">
        <v>310</v>
      </c>
      <c r="T1736" s="192" t="s">
        <v>280</v>
      </c>
      <c r="U1736" s="161">
        <v>0</v>
      </c>
      <c r="V1736" s="161">
        <f t="shared" si="41"/>
        <v>0</v>
      </c>
      <c r="W1736" s="161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 t="s">
        <v>364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ht="22.5" outlineLevel="1" x14ac:dyDescent="0.2">
      <c r="A1737" s="186">
        <v>506</v>
      </c>
      <c r="B1737" s="187" t="s">
        <v>2566</v>
      </c>
      <c r="C1737" s="194" t="s">
        <v>2567</v>
      </c>
      <c r="D1737" s="188" t="s">
        <v>462</v>
      </c>
      <c r="E1737" s="189">
        <v>10</v>
      </c>
      <c r="F1737" s="190"/>
      <c r="G1737" s="191">
        <f t="shared" ref="G1737:G1768" si="42">ROUND(E1737*F1737,2)</f>
        <v>0</v>
      </c>
      <c r="H1737" s="190"/>
      <c r="I1737" s="191">
        <f t="shared" ref="I1737:I1768" si="43">ROUND(E1737*H1737,2)</f>
        <v>0</v>
      </c>
      <c r="J1737" s="190"/>
      <c r="K1737" s="191">
        <f t="shared" ref="K1737:K1768" si="44">ROUND(E1737*J1737,2)</f>
        <v>0</v>
      </c>
      <c r="L1737" s="191">
        <v>21</v>
      </c>
      <c r="M1737" s="191">
        <f t="shared" ref="M1737:M1768" si="45">G1737*(1+L1737/100)</f>
        <v>0</v>
      </c>
      <c r="N1737" s="191">
        <v>0</v>
      </c>
      <c r="O1737" s="191">
        <f t="shared" ref="O1737:O1768" si="46">ROUND(E1737*N1737,2)</f>
        <v>0</v>
      </c>
      <c r="P1737" s="191">
        <v>0</v>
      </c>
      <c r="Q1737" s="191">
        <f t="shared" ref="Q1737:Q1768" si="47">ROUND(E1737*P1737,2)</f>
        <v>0</v>
      </c>
      <c r="R1737" s="191"/>
      <c r="S1737" s="191" t="s">
        <v>310</v>
      </c>
      <c r="T1737" s="192" t="s">
        <v>280</v>
      </c>
      <c r="U1737" s="161">
        <v>0</v>
      </c>
      <c r="V1737" s="161">
        <f t="shared" ref="V1737:V1768" si="48">ROUND(E1737*U1737,2)</f>
        <v>0</v>
      </c>
      <c r="W1737" s="161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 t="s">
        <v>364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outlineLevel="1" x14ac:dyDescent="0.2">
      <c r="A1738" s="186">
        <v>507</v>
      </c>
      <c r="B1738" s="187" t="s">
        <v>2568</v>
      </c>
      <c r="C1738" s="194" t="s">
        <v>2569</v>
      </c>
      <c r="D1738" s="188" t="s">
        <v>462</v>
      </c>
      <c r="E1738" s="189">
        <v>7</v>
      </c>
      <c r="F1738" s="190"/>
      <c r="G1738" s="191">
        <f t="shared" si="42"/>
        <v>0</v>
      </c>
      <c r="H1738" s="190"/>
      <c r="I1738" s="191">
        <f t="shared" si="43"/>
        <v>0</v>
      </c>
      <c r="J1738" s="190"/>
      <c r="K1738" s="191">
        <f t="shared" si="44"/>
        <v>0</v>
      </c>
      <c r="L1738" s="191">
        <v>21</v>
      </c>
      <c r="M1738" s="191">
        <f t="shared" si="45"/>
        <v>0</v>
      </c>
      <c r="N1738" s="191">
        <v>0</v>
      </c>
      <c r="O1738" s="191">
        <f t="shared" si="46"/>
        <v>0</v>
      </c>
      <c r="P1738" s="191">
        <v>0</v>
      </c>
      <c r="Q1738" s="191">
        <f t="shared" si="47"/>
        <v>0</v>
      </c>
      <c r="R1738" s="191"/>
      <c r="S1738" s="191" t="s">
        <v>310</v>
      </c>
      <c r="T1738" s="192" t="s">
        <v>280</v>
      </c>
      <c r="U1738" s="161">
        <v>0</v>
      </c>
      <c r="V1738" s="161">
        <f t="shared" si="48"/>
        <v>0</v>
      </c>
      <c r="W1738" s="161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 t="s">
        <v>364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51"/>
      <c r="BB1738" s="151"/>
      <c r="BC1738" s="151"/>
      <c r="BD1738" s="151"/>
      <c r="BE1738" s="151"/>
      <c r="BF1738" s="151"/>
      <c r="BG1738" s="151"/>
      <c r="BH1738" s="151"/>
    </row>
    <row r="1739" spans="1:60" outlineLevel="1" x14ac:dyDescent="0.2">
      <c r="A1739" s="186">
        <v>508</v>
      </c>
      <c r="B1739" s="187" t="s">
        <v>2570</v>
      </c>
      <c r="C1739" s="194" t="s">
        <v>2571</v>
      </c>
      <c r="D1739" s="188" t="s">
        <v>462</v>
      </c>
      <c r="E1739" s="189">
        <v>7</v>
      </c>
      <c r="F1739" s="190"/>
      <c r="G1739" s="191">
        <f t="shared" si="42"/>
        <v>0</v>
      </c>
      <c r="H1739" s="190"/>
      <c r="I1739" s="191">
        <f t="shared" si="43"/>
        <v>0</v>
      </c>
      <c r="J1739" s="190"/>
      <c r="K1739" s="191">
        <f t="shared" si="44"/>
        <v>0</v>
      </c>
      <c r="L1739" s="191">
        <v>21</v>
      </c>
      <c r="M1739" s="191">
        <f t="shared" si="45"/>
        <v>0</v>
      </c>
      <c r="N1739" s="191">
        <v>0</v>
      </c>
      <c r="O1739" s="191">
        <f t="shared" si="46"/>
        <v>0</v>
      </c>
      <c r="P1739" s="191">
        <v>0</v>
      </c>
      <c r="Q1739" s="191">
        <f t="shared" si="47"/>
        <v>0</v>
      </c>
      <c r="R1739" s="191"/>
      <c r="S1739" s="191" t="s">
        <v>310</v>
      </c>
      <c r="T1739" s="192" t="s">
        <v>280</v>
      </c>
      <c r="U1739" s="161">
        <v>0</v>
      </c>
      <c r="V1739" s="161">
        <f t="shared" si="48"/>
        <v>0</v>
      </c>
      <c r="W1739" s="161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 t="s">
        <v>364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51"/>
      <c r="BB1739" s="151"/>
      <c r="BC1739" s="151"/>
      <c r="BD1739" s="151"/>
      <c r="BE1739" s="151"/>
      <c r="BF1739" s="151"/>
      <c r="BG1739" s="151"/>
      <c r="BH1739" s="151"/>
    </row>
    <row r="1740" spans="1:60" outlineLevel="1" x14ac:dyDescent="0.2">
      <c r="A1740" s="186">
        <v>509</v>
      </c>
      <c r="B1740" s="187" t="s">
        <v>2572</v>
      </c>
      <c r="C1740" s="194" t="s">
        <v>2573</v>
      </c>
      <c r="D1740" s="188" t="s">
        <v>462</v>
      </c>
      <c r="E1740" s="189">
        <v>2</v>
      </c>
      <c r="F1740" s="190"/>
      <c r="G1740" s="191">
        <f t="shared" si="42"/>
        <v>0</v>
      </c>
      <c r="H1740" s="190"/>
      <c r="I1740" s="191">
        <f t="shared" si="43"/>
        <v>0</v>
      </c>
      <c r="J1740" s="190"/>
      <c r="K1740" s="191">
        <f t="shared" si="44"/>
        <v>0</v>
      </c>
      <c r="L1740" s="191">
        <v>21</v>
      </c>
      <c r="M1740" s="191">
        <f t="shared" si="45"/>
        <v>0</v>
      </c>
      <c r="N1740" s="191">
        <v>0</v>
      </c>
      <c r="O1740" s="191">
        <f t="shared" si="46"/>
        <v>0</v>
      </c>
      <c r="P1740" s="191">
        <v>0</v>
      </c>
      <c r="Q1740" s="191">
        <f t="shared" si="47"/>
        <v>0</v>
      </c>
      <c r="R1740" s="191"/>
      <c r="S1740" s="191" t="s">
        <v>310</v>
      </c>
      <c r="T1740" s="192" t="s">
        <v>280</v>
      </c>
      <c r="U1740" s="161">
        <v>0</v>
      </c>
      <c r="V1740" s="161">
        <f t="shared" si="48"/>
        <v>0</v>
      </c>
      <c r="W1740" s="161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 t="s">
        <v>364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1" x14ac:dyDescent="0.2">
      <c r="A1741" s="186">
        <v>510</v>
      </c>
      <c r="B1741" s="187" t="s">
        <v>2574</v>
      </c>
      <c r="C1741" s="194" t="s">
        <v>2575</v>
      </c>
      <c r="D1741" s="188" t="s">
        <v>462</v>
      </c>
      <c r="E1741" s="189">
        <v>3</v>
      </c>
      <c r="F1741" s="190"/>
      <c r="G1741" s="191">
        <f t="shared" si="42"/>
        <v>0</v>
      </c>
      <c r="H1741" s="190"/>
      <c r="I1741" s="191">
        <f t="shared" si="43"/>
        <v>0</v>
      </c>
      <c r="J1741" s="190"/>
      <c r="K1741" s="191">
        <f t="shared" si="44"/>
        <v>0</v>
      </c>
      <c r="L1741" s="191">
        <v>21</v>
      </c>
      <c r="M1741" s="191">
        <f t="shared" si="45"/>
        <v>0</v>
      </c>
      <c r="N1741" s="191">
        <v>0</v>
      </c>
      <c r="O1741" s="191">
        <f t="shared" si="46"/>
        <v>0</v>
      </c>
      <c r="P1741" s="191">
        <v>0</v>
      </c>
      <c r="Q1741" s="191">
        <f t="shared" si="47"/>
        <v>0</v>
      </c>
      <c r="R1741" s="191"/>
      <c r="S1741" s="191" t="s">
        <v>310</v>
      </c>
      <c r="T1741" s="192" t="s">
        <v>280</v>
      </c>
      <c r="U1741" s="161">
        <v>0</v>
      </c>
      <c r="V1741" s="161">
        <f t="shared" si="48"/>
        <v>0</v>
      </c>
      <c r="W1741" s="161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 t="s">
        <v>364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1" x14ac:dyDescent="0.2">
      <c r="A1742" s="186">
        <v>511</v>
      </c>
      <c r="B1742" s="187" t="s">
        <v>2576</v>
      </c>
      <c r="C1742" s="194" t="s">
        <v>2577</v>
      </c>
      <c r="D1742" s="188" t="s">
        <v>462</v>
      </c>
      <c r="E1742" s="189">
        <v>2</v>
      </c>
      <c r="F1742" s="190"/>
      <c r="G1742" s="191">
        <f t="shared" si="42"/>
        <v>0</v>
      </c>
      <c r="H1742" s="190"/>
      <c r="I1742" s="191">
        <f t="shared" si="43"/>
        <v>0</v>
      </c>
      <c r="J1742" s="190"/>
      <c r="K1742" s="191">
        <f t="shared" si="44"/>
        <v>0</v>
      </c>
      <c r="L1742" s="191">
        <v>21</v>
      </c>
      <c r="M1742" s="191">
        <f t="shared" si="45"/>
        <v>0</v>
      </c>
      <c r="N1742" s="191">
        <v>0</v>
      </c>
      <c r="O1742" s="191">
        <f t="shared" si="46"/>
        <v>0</v>
      </c>
      <c r="P1742" s="191">
        <v>0</v>
      </c>
      <c r="Q1742" s="191">
        <f t="shared" si="47"/>
        <v>0</v>
      </c>
      <c r="R1742" s="191"/>
      <c r="S1742" s="191" t="s">
        <v>310</v>
      </c>
      <c r="T1742" s="192" t="s">
        <v>280</v>
      </c>
      <c r="U1742" s="161">
        <v>0</v>
      </c>
      <c r="V1742" s="161">
        <f t="shared" si="48"/>
        <v>0</v>
      </c>
      <c r="W1742" s="161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 t="s">
        <v>364</v>
      </c>
      <c r="AH1742" s="151"/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1" x14ac:dyDescent="0.2">
      <c r="A1743" s="186">
        <v>512</v>
      </c>
      <c r="B1743" s="187" t="s">
        <v>2578</v>
      </c>
      <c r="C1743" s="194" t="s">
        <v>2579</v>
      </c>
      <c r="D1743" s="188" t="s">
        <v>462</v>
      </c>
      <c r="E1743" s="189">
        <v>3</v>
      </c>
      <c r="F1743" s="190"/>
      <c r="G1743" s="191">
        <f t="shared" si="42"/>
        <v>0</v>
      </c>
      <c r="H1743" s="190"/>
      <c r="I1743" s="191">
        <f t="shared" si="43"/>
        <v>0</v>
      </c>
      <c r="J1743" s="190"/>
      <c r="K1743" s="191">
        <f t="shared" si="44"/>
        <v>0</v>
      </c>
      <c r="L1743" s="191">
        <v>21</v>
      </c>
      <c r="M1743" s="191">
        <f t="shared" si="45"/>
        <v>0</v>
      </c>
      <c r="N1743" s="191">
        <v>0</v>
      </c>
      <c r="O1743" s="191">
        <f t="shared" si="46"/>
        <v>0</v>
      </c>
      <c r="P1743" s="191">
        <v>0</v>
      </c>
      <c r="Q1743" s="191">
        <f t="shared" si="47"/>
        <v>0</v>
      </c>
      <c r="R1743" s="191"/>
      <c r="S1743" s="191" t="s">
        <v>310</v>
      </c>
      <c r="T1743" s="192" t="s">
        <v>280</v>
      </c>
      <c r="U1743" s="161">
        <v>0</v>
      </c>
      <c r="V1743" s="161">
        <f t="shared" si="48"/>
        <v>0</v>
      </c>
      <c r="W1743" s="161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 t="s">
        <v>364</v>
      </c>
      <c r="AH1743" s="151"/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ht="22.5" outlineLevel="1" x14ac:dyDescent="0.2">
      <c r="A1744" s="186">
        <v>513</v>
      </c>
      <c r="B1744" s="187" t="s">
        <v>2580</v>
      </c>
      <c r="C1744" s="194" t="s">
        <v>2581</v>
      </c>
      <c r="D1744" s="188" t="s">
        <v>462</v>
      </c>
      <c r="E1744" s="189">
        <v>47</v>
      </c>
      <c r="F1744" s="190"/>
      <c r="G1744" s="191">
        <f t="shared" si="42"/>
        <v>0</v>
      </c>
      <c r="H1744" s="190"/>
      <c r="I1744" s="191">
        <f t="shared" si="43"/>
        <v>0</v>
      </c>
      <c r="J1744" s="190"/>
      <c r="K1744" s="191">
        <f t="shared" si="44"/>
        <v>0</v>
      </c>
      <c r="L1744" s="191">
        <v>21</v>
      </c>
      <c r="M1744" s="191">
        <f t="shared" si="45"/>
        <v>0</v>
      </c>
      <c r="N1744" s="191">
        <v>0</v>
      </c>
      <c r="O1744" s="191">
        <f t="shared" si="46"/>
        <v>0</v>
      </c>
      <c r="P1744" s="191">
        <v>0</v>
      </c>
      <c r="Q1744" s="191">
        <f t="shared" si="47"/>
        <v>0</v>
      </c>
      <c r="R1744" s="191"/>
      <c r="S1744" s="191" t="s">
        <v>310</v>
      </c>
      <c r="T1744" s="192" t="s">
        <v>280</v>
      </c>
      <c r="U1744" s="161">
        <v>0</v>
      </c>
      <c r="V1744" s="161">
        <f t="shared" si="48"/>
        <v>0</v>
      </c>
      <c r="W1744" s="161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 t="s">
        <v>364</v>
      </c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1" x14ac:dyDescent="0.2">
      <c r="A1745" s="186">
        <v>514</v>
      </c>
      <c r="B1745" s="187" t="s">
        <v>2582</v>
      </c>
      <c r="C1745" s="194" t="s">
        <v>2583</v>
      </c>
      <c r="D1745" s="188" t="s">
        <v>462</v>
      </c>
      <c r="E1745" s="189">
        <v>1</v>
      </c>
      <c r="F1745" s="190"/>
      <c r="G1745" s="191">
        <f t="shared" si="42"/>
        <v>0</v>
      </c>
      <c r="H1745" s="190"/>
      <c r="I1745" s="191">
        <f t="shared" si="43"/>
        <v>0</v>
      </c>
      <c r="J1745" s="190"/>
      <c r="K1745" s="191">
        <f t="shared" si="44"/>
        <v>0</v>
      </c>
      <c r="L1745" s="191">
        <v>21</v>
      </c>
      <c r="M1745" s="191">
        <f t="shared" si="45"/>
        <v>0</v>
      </c>
      <c r="N1745" s="191">
        <v>0</v>
      </c>
      <c r="O1745" s="191">
        <f t="shared" si="46"/>
        <v>0</v>
      </c>
      <c r="P1745" s="191">
        <v>0</v>
      </c>
      <c r="Q1745" s="191">
        <f t="shared" si="47"/>
        <v>0</v>
      </c>
      <c r="R1745" s="191"/>
      <c r="S1745" s="191" t="s">
        <v>310</v>
      </c>
      <c r="T1745" s="192" t="s">
        <v>280</v>
      </c>
      <c r="U1745" s="161">
        <v>0</v>
      </c>
      <c r="V1745" s="161">
        <f t="shared" si="48"/>
        <v>0</v>
      </c>
      <c r="W1745" s="161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 t="s">
        <v>364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outlineLevel="1" x14ac:dyDescent="0.2">
      <c r="A1746" s="186">
        <v>515</v>
      </c>
      <c r="B1746" s="187" t="s">
        <v>2584</v>
      </c>
      <c r="C1746" s="194" t="s">
        <v>2585</v>
      </c>
      <c r="D1746" s="188" t="s">
        <v>462</v>
      </c>
      <c r="E1746" s="189">
        <v>1</v>
      </c>
      <c r="F1746" s="190"/>
      <c r="G1746" s="191">
        <f t="shared" si="42"/>
        <v>0</v>
      </c>
      <c r="H1746" s="190"/>
      <c r="I1746" s="191">
        <f t="shared" si="43"/>
        <v>0</v>
      </c>
      <c r="J1746" s="190"/>
      <c r="K1746" s="191">
        <f t="shared" si="44"/>
        <v>0</v>
      </c>
      <c r="L1746" s="191">
        <v>21</v>
      </c>
      <c r="M1746" s="191">
        <f t="shared" si="45"/>
        <v>0</v>
      </c>
      <c r="N1746" s="191">
        <v>0</v>
      </c>
      <c r="O1746" s="191">
        <f t="shared" si="46"/>
        <v>0</v>
      </c>
      <c r="P1746" s="191">
        <v>0</v>
      </c>
      <c r="Q1746" s="191">
        <f t="shared" si="47"/>
        <v>0</v>
      </c>
      <c r="R1746" s="191"/>
      <c r="S1746" s="191" t="s">
        <v>310</v>
      </c>
      <c r="T1746" s="192" t="s">
        <v>280</v>
      </c>
      <c r="U1746" s="161">
        <v>0</v>
      </c>
      <c r="V1746" s="161">
        <f t="shared" si="48"/>
        <v>0</v>
      </c>
      <c r="W1746" s="161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 t="s">
        <v>364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51"/>
      <c r="BB1746" s="151"/>
      <c r="BC1746" s="151"/>
      <c r="BD1746" s="151"/>
      <c r="BE1746" s="151"/>
      <c r="BF1746" s="151"/>
      <c r="BG1746" s="151"/>
      <c r="BH1746" s="151"/>
    </row>
    <row r="1747" spans="1:60" outlineLevel="1" x14ac:dyDescent="0.2">
      <c r="A1747" s="186">
        <v>516</v>
      </c>
      <c r="B1747" s="187" t="s">
        <v>2586</v>
      </c>
      <c r="C1747" s="194" t="s">
        <v>2587</v>
      </c>
      <c r="D1747" s="188" t="s">
        <v>462</v>
      </c>
      <c r="E1747" s="189">
        <v>1</v>
      </c>
      <c r="F1747" s="190"/>
      <c r="G1747" s="191">
        <f t="shared" si="42"/>
        <v>0</v>
      </c>
      <c r="H1747" s="190"/>
      <c r="I1747" s="191">
        <f t="shared" si="43"/>
        <v>0</v>
      </c>
      <c r="J1747" s="190"/>
      <c r="K1747" s="191">
        <f t="shared" si="44"/>
        <v>0</v>
      </c>
      <c r="L1747" s="191">
        <v>21</v>
      </c>
      <c r="M1747" s="191">
        <f t="shared" si="45"/>
        <v>0</v>
      </c>
      <c r="N1747" s="191">
        <v>0</v>
      </c>
      <c r="O1747" s="191">
        <f t="shared" si="46"/>
        <v>0</v>
      </c>
      <c r="P1747" s="191">
        <v>0</v>
      </c>
      <c r="Q1747" s="191">
        <f t="shared" si="47"/>
        <v>0</v>
      </c>
      <c r="R1747" s="191"/>
      <c r="S1747" s="191" t="s">
        <v>310</v>
      </c>
      <c r="T1747" s="192" t="s">
        <v>280</v>
      </c>
      <c r="U1747" s="161">
        <v>0</v>
      </c>
      <c r="V1747" s="161">
        <f t="shared" si="48"/>
        <v>0</v>
      </c>
      <c r="W1747" s="161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 t="s">
        <v>364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51"/>
      <c r="BB1747" s="151"/>
      <c r="BC1747" s="151"/>
      <c r="BD1747" s="151"/>
      <c r="BE1747" s="151"/>
      <c r="BF1747" s="151"/>
      <c r="BG1747" s="151"/>
      <c r="BH1747" s="151"/>
    </row>
    <row r="1748" spans="1:60" outlineLevel="1" x14ac:dyDescent="0.2">
      <c r="A1748" s="186">
        <v>517</v>
      </c>
      <c r="B1748" s="187" t="s">
        <v>2588</v>
      </c>
      <c r="C1748" s="194" t="s">
        <v>2589</v>
      </c>
      <c r="D1748" s="188" t="s">
        <v>462</v>
      </c>
      <c r="E1748" s="189">
        <v>1</v>
      </c>
      <c r="F1748" s="190"/>
      <c r="G1748" s="191">
        <f t="shared" si="42"/>
        <v>0</v>
      </c>
      <c r="H1748" s="190"/>
      <c r="I1748" s="191">
        <f t="shared" si="43"/>
        <v>0</v>
      </c>
      <c r="J1748" s="190"/>
      <c r="K1748" s="191">
        <f t="shared" si="44"/>
        <v>0</v>
      </c>
      <c r="L1748" s="191">
        <v>21</v>
      </c>
      <c r="M1748" s="191">
        <f t="shared" si="45"/>
        <v>0</v>
      </c>
      <c r="N1748" s="191">
        <v>0</v>
      </c>
      <c r="O1748" s="191">
        <f t="shared" si="46"/>
        <v>0</v>
      </c>
      <c r="P1748" s="191">
        <v>0</v>
      </c>
      <c r="Q1748" s="191">
        <f t="shared" si="47"/>
        <v>0</v>
      </c>
      <c r="R1748" s="191"/>
      <c r="S1748" s="191" t="s">
        <v>310</v>
      </c>
      <c r="T1748" s="192" t="s">
        <v>280</v>
      </c>
      <c r="U1748" s="161">
        <v>0</v>
      </c>
      <c r="V1748" s="161">
        <f t="shared" si="48"/>
        <v>0</v>
      </c>
      <c r="W1748" s="161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 t="s">
        <v>364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1" x14ac:dyDescent="0.2">
      <c r="A1749" s="186">
        <v>518</v>
      </c>
      <c r="B1749" s="187" t="s">
        <v>2590</v>
      </c>
      <c r="C1749" s="194" t="s">
        <v>2591</v>
      </c>
      <c r="D1749" s="188" t="s">
        <v>462</v>
      </c>
      <c r="E1749" s="189">
        <v>2</v>
      </c>
      <c r="F1749" s="190"/>
      <c r="G1749" s="191">
        <f t="shared" si="42"/>
        <v>0</v>
      </c>
      <c r="H1749" s="190"/>
      <c r="I1749" s="191">
        <f t="shared" si="43"/>
        <v>0</v>
      </c>
      <c r="J1749" s="190"/>
      <c r="K1749" s="191">
        <f t="shared" si="44"/>
        <v>0</v>
      </c>
      <c r="L1749" s="191">
        <v>21</v>
      </c>
      <c r="M1749" s="191">
        <f t="shared" si="45"/>
        <v>0</v>
      </c>
      <c r="N1749" s="191">
        <v>0</v>
      </c>
      <c r="O1749" s="191">
        <f t="shared" si="46"/>
        <v>0</v>
      </c>
      <c r="P1749" s="191">
        <v>0</v>
      </c>
      <c r="Q1749" s="191">
        <f t="shared" si="47"/>
        <v>0</v>
      </c>
      <c r="R1749" s="191"/>
      <c r="S1749" s="191" t="s">
        <v>310</v>
      </c>
      <c r="T1749" s="192" t="s">
        <v>280</v>
      </c>
      <c r="U1749" s="161">
        <v>0</v>
      </c>
      <c r="V1749" s="161">
        <f t="shared" si="48"/>
        <v>0</v>
      </c>
      <c r="W1749" s="161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 t="s">
        <v>364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1" x14ac:dyDescent="0.2">
      <c r="A1750" s="186">
        <v>519</v>
      </c>
      <c r="B1750" s="187" t="s">
        <v>2592</v>
      </c>
      <c r="C1750" s="194" t="s">
        <v>2593</v>
      </c>
      <c r="D1750" s="188" t="s">
        <v>462</v>
      </c>
      <c r="E1750" s="189">
        <v>1</v>
      </c>
      <c r="F1750" s="190"/>
      <c r="G1750" s="191">
        <f t="shared" si="42"/>
        <v>0</v>
      </c>
      <c r="H1750" s="190"/>
      <c r="I1750" s="191">
        <f t="shared" si="43"/>
        <v>0</v>
      </c>
      <c r="J1750" s="190"/>
      <c r="K1750" s="191">
        <f t="shared" si="44"/>
        <v>0</v>
      </c>
      <c r="L1750" s="191">
        <v>21</v>
      </c>
      <c r="M1750" s="191">
        <f t="shared" si="45"/>
        <v>0</v>
      </c>
      <c r="N1750" s="191">
        <v>0</v>
      </c>
      <c r="O1750" s="191">
        <f t="shared" si="46"/>
        <v>0</v>
      </c>
      <c r="P1750" s="191">
        <v>0</v>
      </c>
      <c r="Q1750" s="191">
        <f t="shared" si="47"/>
        <v>0</v>
      </c>
      <c r="R1750" s="191"/>
      <c r="S1750" s="191" t="s">
        <v>310</v>
      </c>
      <c r="T1750" s="192" t="s">
        <v>280</v>
      </c>
      <c r="U1750" s="161">
        <v>0</v>
      </c>
      <c r="V1750" s="161">
        <f t="shared" si="48"/>
        <v>0</v>
      </c>
      <c r="W1750" s="161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 t="s">
        <v>364</v>
      </c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1" x14ac:dyDescent="0.2">
      <c r="A1751" s="186">
        <v>520</v>
      </c>
      <c r="B1751" s="187" t="s">
        <v>2594</v>
      </c>
      <c r="C1751" s="194" t="s">
        <v>2595</v>
      </c>
      <c r="D1751" s="188" t="s">
        <v>462</v>
      </c>
      <c r="E1751" s="189">
        <v>1</v>
      </c>
      <c r="F1751" s="190"/>
      <c r="G1751" s="191">
        <f t="shared" si="42"/>
        <v>0</v>
      </c>
      <c r="H1751" s="190"/>
      <c r="I1751" s="191">
        <f t="shared" si="43"/>
        <v>0</v>
      </c>
      <c r="J1751" s="190"/>
      <c r="K1751" s="191">
        <f t="shared" si="44"/>
        <v>0</v>
      </c>
      <c r="L1751" s="191">
        <v>21</v>
      </c>
      <c r="M1751" s="191">
        <f t="shared" si="45"/>
        <v>0</v>
      </c>
      <c r="N1751" s="191">
        <v>0</v>
      </c>
      <c r="O1751" s="191">
        <f t="shared" si="46"/>
        <v>0</v>
      </c>
      <c r="P1751" s="191">
        <v>0</v>
      </c>
      <c r="Q1751" s="191">
        <f t="shared" si="47"/>
        <v>0</v>
      </c>
      <c r="R1751" s="191"/>
      <c r="S1751" s="191" t="s">
        <v>310</v>
      </c>
      <c r="T1751" s="192" t="s">
        <v>280</v>
      </c>
      <c r="U1751" s="161">
        <v>0</v>
      </c>
      <c r="V1751" s="161">
        <f t="shared" si="48"/>
        <v>0</v>
      </c>
      <c r="W1751" s="161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 t="s">
        <v>364</v>
      </c>
      <c r="AH1751" s="151"/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86">
        <v>521</v>
      </c>
      <c r="B1752" s="187" t="s">
        <v>2596</v>
      </c>
      <c r="C1752" s="194" t="s">
        <v>2597</v>
      </c>
      <c r="D1752" s="188" t="s">
        <v>462</v>
      </c>
      <c r="E1752" s="189">
        <v>2</v>
      </c>
      <c r="F1752" s="190"/>
      <c r="G1752" s="191">
        <f t="shared" si="42"/>
        <v>0</v>
      </c>
      <c r="H1752" s="190"/>
      <c r="I1752" s="191">
        <f t="shared" si="43"/>
        <v>0</v>
      </c>
      <c r="J1752" s="190"/>
      <c r="K1752" s="191">
        <f t="shared" si="44"/>
        <v>0</v>
      </c>
      <c r="L1752" s="191">
        <v>21</v>
      </c>
      <c r="M1752" s="191">
        <f t="shared" si="45"/>
        <v>0</v>
      </c>
      <c r="N1752" s="191">
        <v>0</v>
      </c>
      <c r="O1752" s="191">
        <f t="shared" si="46"/>
        <v>0</v>
      </c>
      <c r="P1752" s="191">
        <v>0</v>
      </c>
      <c r="Q1752" s="191">
        <f t="shared" si="47"/>
        <v>0</v>
      </c>
      <c r="R1752" s="191"/>
      <c r="S1752" s="191" t="s">
        <v>310</v>
      </c>
      <c r="T1752" s="192" t="s">
        <v>280</v>
      </c>
      <c r="U1752" s="161">
        <v>0</v>
      </c>
      <c r="V1752" s="161">
        <f t="shared" si="48"/>
        <v>0</v>
      </c>
      <c r="W1752" s="161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 t="s">
        <v>364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1" x14ac:dyDescent="0.2">
      <c r="A1753" s="186">
        <v>522</v>
      </c>
      <c r="B1753" s="187" t="s">
        <v>2598</v>
      </c>
      <c r="C1753" s="194" t="s">
        <v>2599</v>
      </c>
      <c r="D1753" s="188" t="s">
        <v>462</v>
      </c>
      <c r="E1753" s="189">
        <v>1</v>
      </c>
      <c r="F1753" s="190"/>
      <c r="G1753" s="191">
        <f t="shared" si="42"/>
        <v>0</v>
      </c>
      <c r="H1753" s="190"/>
      <c r="I1753" s="191">
        <f t="shared" si="43"/>
        <v>0</v>
      </c>
      <c r="J1753" s="190"/>
      <c r="K1753" s="191">
        <f t="shared" si="44"/>
        <v>0</v>
      </c>
      <c r="L1753" s="191">
        <v>21</v>
      </c>
      <c r="M1753" s="191">
        <f t="shared" si="45"/>
        <v>0</v>
      </c>
      <c r="N1753" s="191">
        <v>0</v>
      </c>
      <c r="O1753" s="191">
        <f t="shared" si="46"/>
        <v>0</v>
      </c>
      <c r="P1753" s="191">
        <v>0</v>
      </c>
      <c r="Q1753" s="191">
        <f t="shared" si="47"/>
        <v>0</v>
      </c>
      <c r="R1753" s="191"/>
      <c r="S1753" s="191" t="s">
        <v>310</v>
      </c>
      <c r="T1753" s="192" t="s">
        <v>280</v>
      </c>
      <c r="U1753" s="161">
        <v>0</v>
      </c>
      <c r="V1753" s="161">
        <f t="shared" si="48"/>
        <v>0</v>
      </c>
      <c r="W1753" s="161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 t="s">
        <v>364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ht="22.5" outlineLevel="1" x14ac:dyDescent="0.2">
      <c r="A1754" s="186">
        <v>523</v>
      </c>
      <c r="B1754" s="187" t="s">
        <v>2600</v>
      </c>
      <c r="C1754" s="194" t="s">
        <v>2601</v>
      </c>
      <c r="D1754" s="188" t="s">
        <v>462</v>
      </c>
      <c r="E1754" s="189">
        <v>1</v>
      </c>
      <c r="F1754" s="190"/>
      <c r="G1754" s="191">
        <f t="shared" si="42"/>
        <v>0</v>
      </c>
      <c r="H1754" s="190"/>
      <c r="I1754" s="191">
        <f t="shared" si="43"/>
        <v>0</v>
      </c>
      <c r="J1754" s="190"/>
      <c r="K1754" s="191">
        <f t="shared" si="44"/>
        <v>0</v>
      </c>
      <c r="L1754" s="191">
        <v>21</v>
      </c>
      <c r="M1754" s="191">
        <f t="shared" si="45"/>
        <v>0</v>
      </c>
      <c r="N1754" s="191">
        <v>0</v>
      </c>
      <c r="O1754" s="191">
        <f t="shared" si="46"/>
        <v>0</v>
      </c>
      <c r="P1754" s="191">
        <v>0</v>
      </c>
      <c r="Q1754" s="191">
        <f t="shared" si="47"/>
        <v>0</v>
      </c>
      <c r="R1754" s="191"/>
      <c r="S1754" s="191" t="s">
        <v>310</v>
      </c>
      <c r="T1754" s="192" t="s">
        <v>280</v>
      </c>
      <c r="U1754" s="161">
        <v>0</v>
      </c>
      <c r="V1754" s="161">
        <f t="shared" si="48"/>
        <v>0</v>
      </c>
      <c r="W1754" s="161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 t="s">
        <v>364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51"/>
      <c r="BB1754" s="151"/>
      <c r="BC1754" s="151"/>
      <c r="BD1754" s="151"/>
      <c r="BE1754" s="151"/>
      <c r="BF1754" s="151"/>
      <c r="BG1754" s="151"/>
      <c r="BH1754" s="151"/>
    </row>
    <row r="1755" spans="1:60" ht="22.5" outlineLevel="1" x14ac:dyDescent="0.2">
      <c r="A1755" s="186">
        <v>524</v>
      </c>
      <c r="B1755" s="187" t="s">
        <v>2602</v>
      </c>
      <c r="C1755" s="194" t="s">
        <v>2603</v>
      </c>
      <c r="D1755" s="188" t="s">
        <v>462</v>
      </c>
      <c r="E1755" s="189">
        <v>1</v>
      </c>
      <c r="F1755" s="190"/>
      <c r="G1755" s="191">
        <f t="shared" si="42"/>
        <v>0</v>
      </c>
      <c r="H1755" s="190"/>
      <c r="I1755" s="191">
        <f t="shared" si="43"/>
        <v>0</v>
      </c>
      <c r="J1755" s="190"/>
      <c r="K1755" s="191">
        <f t="shared" si="44"/>
        <v>0</v>
      </c>
      <c r="L1755" s="191">
        <v>21</v>
      </c>
      <c r="M1755" s="191">
        <f t="shared" si="45"/>
        <v>0</v>
      </c>
      <c r="N1755" s="191">
        <v>0</v>
      </c>
      <c r="O1755" s="191">
        <f t="shared" si="46"/>
        <v>0</v>
      </c>
      <c r="P1755" s="191">
        <v>0</v>
      </c>
      <c r="Q1755" s="191">
        <f t="shared" si="47"/>
        <v>0</v>
      </c>
      <c r="R1755" s="191"/>
      <c r="S1755" s="191" t="s">
        <v>310</v>
      </c>
      <c r="T1755" s="192" t="s">
        <v>280</v>
      </c>
      <c r="U1755" s="161">
        <v>0</v>
      </c>
      <c r="V1755" s="161">
        <f t="shared" si="48"/>
        <v>0</v>
      </c>
      <c r="W1755" s="161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 t="s">
        <v>364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51"/>
      <c r="BB1755" s="151"/>
      <c r="BC1755" s="151"/>
      <c r="BD1755" s="151"/>
      <c r="BE1755" s="151"/>
      <c r="BF1755" s="151"/>
      <c r="BG1755" s="151"/>
      <c r="BH1755" s="151"/>
    </row>
    <row r="1756" spans="1:60" ht="22.5" outlineLevel="1" x14ac:dyDescent="0.2">
      <c r="A1756" s="186">
        <v>525</v>
      </c>
      <c r="B1756" s="187" t="s">
        <v>2604</v>
      </c>
      <c r="C1756" s="194" t="s">
        <v>2605</v>
      </c>
      <c r="D1756" s="188" t="s">
        <v>462</v>
      </c>
      <c r="E1756" s="189">
        <v>1</v>
      </c>
      <c r="F1756" s="190"/>
      <c r="G1756" s="191">
        <f t="shared" si="42"/>
        <v>0</v>
      </c>
      <c r="H1756" s="190"/>
      <c r="I1756" s="191">
        <f t="shared" si="43"/>
        <v>0</v>
      </c>
      <c r="J1756" s="190"/>
      <c r="K1756" s="191">
        <f t="shared" si="44"/>
        <v>0</v>
      </c>
      <c r="L1756" s="191">
        <v>21</v>
      </c>
      <c r="M1756" s="191">
        <f t="shared" si="45"/>
        <v>0</v>
      </c>
      <c r="N1756" s="191">
        <v>0</v>
      </c>
      <c r="O1756" s="191">
        <f t="shared" si="46"/>
        <v>0</v>
      </c>
      <c r="P1756" s="191">
        <v>0</v>
      </c>
      <c r="Q1756" s="191">
        <f t="shared" si="47"/>
        <v>0</v>
      </c>
      <c r="R1756" s="191"/>
      <c r="S1756" s="191" t="s">
        <v>310</v>
      </c>
      <c r="T1756" s="192" t="s">
        <v>280</v>
      </c>
      <c r="U1756" s="161">
        <v>0</v>
      </c>
      <c r="V1756" s="161">
        <f t="shared" si="48"/>
        <v>0</v>
      </c>
      <c r="W1756" s="161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 t="s">
        <v>364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ht="22.5" outlineLevel="1" x14ac:dyDescent="0.2">
      <c r="A1757" s="186">
        <v>526</v>
      </c>
      <c r="B1757" s="187" t="s">
        <v>2606</v>
      </c>
      <c r="C1757" s="194" t="s">
        <v>2607</v>
      </c>
      <c r="D1757" s="188" t="s">
        <v>462</v>
      </c>
      <c r="E1757" s="189">
        <v>1</v>
      </c>
      <c r="F1757" s="190"/>
      <c r="G1757" s="191">
        <f t="shared" si="42"/>
        <v>0</v>
      </c>
      <c r="H1757" s="190"/>
      <c r="I1757" s="191">
        <f t="shared" si="43"/>
        <v>0</v>
      </c>
      <c r="J1757" s="190"/>
      <c r="K1757" s="191">
        <f t="shared" si="44"/>
        <v>0</v>
      </c>
      <c r="L1757" s="191">
        <v>21</v>
      </c>
      <c r="M1757" s="191">
        <f t="shared" si="45"/>
        <v>0</v>
      </c>
      <c r="N1757" s="191">
        <v>0</v>
      </c>
      <c r="O1757" s="191">
        <f t="shared" si="46"/>
        <v>0</v>
      </c>
      <c r="P1757" s="191">
        <v>0</v>
      </c>
      <c r="Q1757" s="191">
        <f t="shared" si="47"/>
        <v>0</v>
      </c>
      <c r="R1757" s="191"/>
      <c r="S1757" s="191" t="s">
        <v>310</v>
      </c>
      <c r="T1757" s="192" t="s">
        <v>280</v>
      </c>
      <c r="U1757" s="161">
        <v>0</v>
      </c>
      <c r="V1757" s="161">
        <f t="shared" si="48"/>
        <v>0</v>
      </c>
      <c r="W1757" s="161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 t="s">
        <v>364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ht="22.5" outlineLevel="1" x14ac:dyDescent="0.2">
      <c r="A1758" s="186">
        <v>527</v>
      </c>
      <c r="B1758" s="187" t="s">
        <v>2608</v>
      </c>
      <c r="C1758" s="194" t="s">
        <v>2609</v>
      </c>
      <c r="D1758" s="188" t="s">
        <v>462</v>
      </c>
      <c r="E1758" s="189">
        <v>1</v>
      </c>
      <c r="F1758" s="190"/>
      <c r="G1758" s="191">
        <f t="shared" si="42"/>
        <v>0</v>
      </c>
      <c r="H1758" s="190"/>
      <c r="I1758" s="191">
        <f t="shared" si="43"/>
        <v>0</v>
      </c>
      <c r="J1758" s="190"/>
      <c r="K1758" s="191">
        <f t="shared" si="44"/>
        <v>0</v>
      </c>
      <c r="L1758" s="191">
        <v>21</v>
      </c>
      <c r="M1758" s="191">
        <f t="shared" si="45"/>
        <v>0</v>
      </c>
      <c r="N1758" s="191">
        <v>0</v>
      </c>
      <c r="O1758" s="191">
        <f t="shared" si="46"/>
        <v>0</v>
      </c>
      <c r="P1758" s="191">
        <v>0</v>
      </c>
      <c r="Q1758" s="191">
        <f t="shared" si="47"/>
        <v>0</v>
      </c>
      <c r="R1758" s="191"/>
      <c r="S1758" s="191" t="s">
        <v>310</v>
      </c>
      <c r="T1758" s="192" t="s">
        <v>280</v>
      </c>
      <c r="U1758" s="161">
        <v>0</v>
      </c>
      <c r="V1758" s="161">
        <f t="shared" si="48"/>
        <v>0</v>
      </c>
      <c r="W1758" s="161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 t="s">
        <v>364</v>
      </c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ht="22.5" outlineLevel="1" x14ac:dyDescent="0.2">
      <c r="A1759" s="186">
        <v>528</v>
      </c>
      <c r="B1759" s="187" t="s">
        <v>2610</v>
      </c>
      <c r="C1759" s="194" t="s">
        <v>2611</v>
      </c>
      <c r="D1759" s="188" t="s">
        <v>462</v>
      </c>
      <c r="E1759" s="189">
        <v>1</v>
      </c>
      <c r="F1759" s="190"/>
      <c r="G1759" s="191">
        <f t="shared" si="42"/>
        <v>0</v>
      </c>
      <c r="H1759" s="190"/>
      <c r="I1759" s="191">
        <f t="shared" si="43"/>
        <v>0</v>
      </c>
      <c r="J1759" s="190"/>
      <c r="K1759" s="191">
        <f t="shared" si="44"/>
        <v>0</v>
      </c>
      <c r="L1759" s="191">
        <v>21</v>
      </c>
      <c r="M1759" s="191">
        <f t="shared" si="45"/>
        <v>0</v>
      </c>
      <c r="N1759" s="191">
        <v>0</v>
      </c>
      <c r="O1759" s="191">
        <f t="shared" si="46"/>
        <v>0</v>
      </c>
      <c r="P1759" s="191">
        <v>0</v>
      </c>
      <c r="Q1759" s="191">
        <f t="shared" si="47"/>
        <v>0</v>
      </c>
      <c r="R1759" s="191"/>
      <c r="S1759" s="191" t="s">
        <v>310</v>
      </c>
      <c r="T1759" s="192" t="s">
        <v>280</v>
      </c>
      <c r="U1759" s="161">
        <v>0</v>
      </c>
      <c r="V1759" s="161">
        <f t="shared" si="48"/>
        <v>0</v>
      </c>
      <c r="W1759" s="161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 t="s">
        <v>364</v>
      </c>
      <c r="AH1759" s="151"/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ht="22.5" outlineLevel="1" x14ac:dyDescent="0.2">
      <c r="A1760" s="186">
        <v>529</v>
      </c>
      <c r="B1760" s="187" t="s">
        <v>2612</v>
      </c>
      <c r="C1760" s="194" t="s">
        <v>2613</v>
      </c>
      <c r="D1760" s="188" t="s">
        <v>462</v>
      </c>
      <c r="E1760" s="189">
        <v>1</v>
      </c>
      <c r="F1760" s="190"/>
      <c r="G1760" s="191">
        <f t="shared" si="42"/>
        <v>0</v>
      </c>
      <c r="H1760" s="190"/>
      <c r="I1760" s="191">
        <f t="shared" si="43"/>
        <v>0</v>
      </c>
      <c r="J1760" s="190"/>
      <c r="K1760" s="191">
        <f t="shared" si="44"/>
        <v>0</v>
      </c>
      <c r="L1760" s="191">
        <v>21</v>
      </c>
      <c r="M1760" s="191">
        <f t="shared" si="45"/>
        <v>0</v>
      </c>
      <c r="N1760" s="191">
        <v>0</v>
      </c>
      <c r="O1760" s="191">
        <f t="shared" si="46"/>
        <v>0</v>
      </c>
      <c r="P1760" s="191">
        <v>0</v>
      </c>
      <c r="Q1760" s="191">
        <f t="shared" si="47"/>
        <v>0</v>
      </c>
      <c r="R1760" s="191"/>
      <c r="S1760" s="191" t="s">
        <v>310</v>
      </c>
      <c r="T1760" s="192" t="s">
        <v>280</v>
      </c>
      <c r="U1760" s="161">
        <v>0</v>
      </c>
      <c r="V1760" s="161">
        <f t="shared" si="48"/>
        <v>0</v>
      </c>
      <c r="W1760" s="161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 t="s">
        <v>364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ht="22.5" outlineLevel="1" x14ac:dyDescent="0.2">
      <c r="A1761" s="186">
        <v>530</v>
      </c>
      <c r="B1761" s="187" t="s">
        <v>2614</v>
      </c>
      <c r="C1761" s="194" t="s">
        <v>2615</v>
      </c>
      <c r="D1761" s="188" t="s">
        <v>462</v>
      </c>
      <c r="E1761" s="189">
        <v>1</v>
      </c>
      <c r="F1761" s="190"/>
      <c r="G1761" s="191">
        <f t="shared" si="42"/>
        <v>0</v>
      </c>
      <c r="H1761" s="190"/>
      <c r="I1761" s="191">
        <f t="shared" si="43"/>
        <v>0</v>
      </c>
      <c r="J1761" s="190"/>
      <c r="K1761" s="191">
        <f t="shared" si="44"/>
        <v>0</v>
      </c>
      <c r="L1761" s="191">
        <v>21</v>
      </c>
      <c r="M1761" s="191">
        <f t="shared" si="45"/>
        <v>0</v>
      </c>
      <c r="N1761" s="191">
        <v>0</v>
      </c>
      <c r="O1761" s="191">
        <f t="shared" si="46"/>
        <v>0</v>
      </c>
      <c r="P1761" s="191">
        <v>0</v>
      </c>
      <c r="Q1761" s="191">
        <f t="shared" si="47"/>
        <v>0</v>
      </c>
      <c r="R1761" s="191"/>
      <c r="S1761" s="191" t="s">
        <v>310</v>
      </c>
      <c r="T1761" s="192" t="s">
        <v>280</v>
      </c>
      <c r="U1761" s="161">
        <v>0</v>
      </c>
      <c r="V1761" s="161">
        <f t="shared" si="48"/>
        <v>0</v>
      </c>
      <c r="W1761" s="161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 t="s">
        <v>364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ht="22.5" outlineLevel="1" x14ac:dyDescent="0.2">
      <c r="A1762" s="186">
        <v>531</v>
      </c>
      <c r="B1762" s="187" t="s">
        <v>2616</v>
      </c>
      <c r="C1762" s="194" t="s">
        <v>2617</v>
      </c>
      <c r="D1762" s="188" t="s">
        <v>462</v>
      </c>
      <c r="E1762" s="189">
        <v>1</v>
      </c>
      <c r="F1762" s="190"/>
      <c r="G1762" s="191">
        <f t="shared" si="42"/>
        <v>0</v>
      </c>
      <c r="H1762" s="190"/>
      <c r="I1762" s="191">
        <f t="shared" si="43"/>
        <v>0</v>
      </c>
      <c r="J1762" s="190"/>
      <c r="K1762" s="191">
        <f t="shared" si="44"/>
        <v>0</v>
      </c>
      <c r="L1762" s="191">
        <v>21</v>
      </c>
      <c r="M1762" s="191">
        <f t="shared" si="45"/>
        <v>0</v>
      </c>
      <c r="N1762" s="191">
        <v>0</v>
      </c>
      <c r="O1762" s="191">
        <f t="shared" si="46"/>
        <v>0</v>
      </c>
      <c r="P1762" s="191">
        <v>0</v>
      </c>
      <c r="Q1762" s="191">
        <f t="shared" si="47"/>
        <v>0</v>
      </c>
      <c r="R1762" s="191"/>
      <c r="S1762" s="191" t="s">
        <v>310</v>
      </c>
      <c r="T1762" s="192" t="s">
        <v>280</v>
      </c>
      <c r="U1762" s="161">
        <v>0</v>
      </c>
      <c r="V1762" s="161">
        <f t="shared" si="48"/>
        <v>0</v>
      </c>
      <c r="W1762" s="161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 t="s">
        <v>364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51"/>
      <c r="BB1762" s="151"/>
      <c r="BC1762" s="151"/>
      <c r="BD1762" s="151"/>
      <c r="BE1762" s="151"/>
      <c r="BF1762" s="151"/>
      <c r="BG1762" s="151"/>
      <c r="BH1762" s="151"/>
    </row>
    <row r="1763" spans="1:60" ht="22.5" outlineLevel="1" x14ac:dyDescent="0.2">
      <c r="A1763" s="186">
        <v>532</v>
      </c>
      <c r="B1763" s="187" t="s">
        <v>2618</v>
      </c>
      <c r="C1763" s="194" t="s">
        <v>2619</v>
      </c>
      <c r="D1763" s="188" t="s">
        <v>462</v>
      </c>
      <c r="E1763" s="189">
        <v>1</v>
      </c>
      <c r="F1763" s="190"/>
      <c r="G1763" s="191">
        <f t="shared" si="42"/>
        <v>0</v>
      </c>
      <c r="H1763" s="190"/>
      <c r="I1763" s="191">
        <f t="shared" si="43"/>
        <v>0</v>
      </c>
      <c r="J1763" s="190"/>
      <c r="K1763" s="191">
        <f t="shared" si="44"/>
        <v>0</v>
      </c>
      <c r="L1763" s="191">
        <v>21</v>
      </c>
      <c r="M1763" s="191">
        <f t="shared" si="45"/>
        <v>0</v>
      </c>
      <c r="N1763" s="191">
        <v>0</v>
      </c>
      <c r="O1763" s="191">
        <f t="shared" si="46"/>
        <v>0</v>
      </c>
      <c r="P1763" s="191">
        <v>0</v>
      </c>
      <c r="Q1763" s="191">
        <f t="shared" si="47"/>
        <v>0</v>
      </c>
      <c r="R1763" s="191"/>
      <c r="S1763" s="191" t="s">
        <v>310</v>
      </c>
      <c r="T1763" s="192" t="s">
        <v>280</v>
      </c>
      <c r="U1763" s="161">
        <v>0</v>
      </c>
      <c r="V1763" s="161">
        <f t="shared" si="48"/>
        <v>0</v>
      </c>
      <c r="W1763" s="161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 t="s">
        <v>364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51"/>
      <c r="BB1763" s="151"/>
      <c r="BC1763" s="151"/>
      <c r="BD1763" s="151"/>
      <c r="BE1763" s="151"/>
      <c r="BF1763" s="151"/>
      <c r="BG1763" s="151"/>
      <c r="BH1763" s="151"/>
    </row>
    <row r="1764" spans="1:60" outlineLevel="1" x14ac:dyDescent="0.2">
      <c r="A1764" s="186">
        <v>533</v>
      </c>
      <c r="B1764" s="187" t="s">
        <v>2620</v>
      </c>
      <c r="C1764" s="194" t="s">
        <v>2621</v>
      </c>
      <c r="D1764" s="188" t="s">
        <v>462</v>
      </c>
      <c r="E1764" s="189">
        <v>1</v>
      </c>
      <c r="F1764" s="190"/>
      <c r="G1764" s="191">
        <f t="shared" si="42"/>
        <v>0</v>
      </c>
      <c r="H1764" s="190"/>
      <c r="I1764" s="191">
        <f t="shared" si="43"/>
        <v>0</v>
      </c>
      <c r="J1764" s="190"/>
      <c r="K1764" s="191">
        <f t="shared" si="44"/>
        <v>0</v>
      </c>
      <c r="L1764" s="191">
        <v>21</v>
      </c>
      <c r="M1764" s="191">
        <f t="shared" si="45"/>
        <v>0</v>
      </c>
      <c r="N1764" s="191">
        <v>0</v>
      </c>
      <c r="O1764" s="191">
        <f t="shared" si="46"/>
        <v>0</v>
      </c>
      <c r="P1764" s="191">
        <v>0</v>
      </c>
      <c r="Q1764" s="191">
        <f t="shared" si="47"/>
        <v>0</v>
      </c>
      <c r="R1764" s="191"/>
      <c r="S1764" s="191" t="s">
        <v>310</v>
      </c>
      <c r="T1764" s="192" t="s">
        <v>280</v>
      </c>
      <c r="U1764" s="161">
        <v>0</v>
      </c>
      <c r="V1764" s="161">
        <f t="shared" si="48"/>
        <v>0</v>
      </c>
      <c r="W1764" s="161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 t="s">
        <v>364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ht="22.5" outlineLevel="1" x14ac:dyDescent="0.2">
      <c r="A1765" s="186">
        <v>534</v>
      </c>
      <c r="B1765" s="187" t="s">
        <v>2622</v>
      </c>
      <c r="C1765" s="194" t="s">
        <v>2623</v>
      </c>
      <c r="D1765" s="188" t="s">
        <v>462</v>
      </c>
      <c r="E1765" s="189">
        <v>1</v>
      </c>
      <c r="F1765" s="190"/>
      <c r="G1765" s="191">
        <f t="shared" si="42"/>
        <v>0</v>
      </c>
      <c r="H1765" s="190"/>
      <c r="I1765" s="191">
        <f t="shared" si="43"/>
        <v>0</v>
      </c>
      <c r="J1765" s="190"/>
      <c r="K1765" s="191">
        <f t="shared" si="44"/>
        <v>0</v>
      </c>
      <c r="L1765" s="191">
        <v>21</v>
      </c>
      <c r="M1765" s="191">
        <f t="shared" si="45"/>
        <v>0</v>
      </c>
      <c r="N1765" s="191">
        <v>0</v>
      </c>
      <c r="O1765" s="191">
        <f t="shared" si="46"/>
        <v>0</v>
      </c>
      <c r="P1765" s="191">
        <v>0</v>
      </c>
      <c r="Q1765" s="191">
        <f t="shared" si="47"/>
        <v>0</v>
      </c>
      <c r="R1765" s="191"/>
      <c r="S1765" s="191" t="s">
        <v>310</v>
      </c>
      <c r="T1765" s="192" t="s">
        <v>280</v>
      </c>
      <c r="U1765" s="161">
        <v>0</v>
      </c>
      <c r="V1765" s="161">
        <f t="shared" si="48"/>
        <v>0</v>
      </c>
      <c r="W1765" s="161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 t="s">
        <v>364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x14ac:dyDescent="0.2">
      <c r="A1766" s="164" t="s">
        <v>274</v>
      </c>
      <c r="B1766" s="165" t="s">
        <v>215</v>
      </c>
      <c r="C1766" s="179" t="s">
        <v>216</v>
      </c>
      <c r="D1766" s="166"/>
      <c r="E1766" s="167"/>
      <c r="F1766" s="168"/>
      <c r="G1766" s="168">
        <f>SUMIF(AG1767:AG1831,"&lt;&gt;NOR",G1767:G1831)</f>
        <v>0</v>
      </c>
      <c r="H1766" s="168"/>
      <c r="I1766" s="168">
        <f>SUM(I1767:I1831)</f>
        <v>0</v>
      </c>
      <c r="J1766" s="168"/>
      <c r="K1766" s="168">
        <f>SUM(K1767:K1831)</f>
        <v>0</v>
      </c>
      <c r="L1766" s="168"/>
      <c r="M1766" s="168">
        <f>SUM(M1767:M1831)</f>
        <v>0</v>
      </c>
      <c r="N1766" s="168"/>
      <c r="O1766" s="168">
        <f>SUM(O1767:O1831)</f>
        <v>0</v>
      </c>
      <c r="P1766" s="168"/>
      <c r="Q1766" s="168">
        <f>SUM(Q1767:Q1831)</f>
        <v>0</v>
      </c>
      <c r="R1766" s="168"/>
      <c r="S1766" s="168"/>
      <c r="T1766" s="169"/>
      <c r="U1766" s="163"/>
      <c r="V1766" s="163">
        <f>SUM(V1767:V1831)</f>
        <v>0</v>
      </c>
      <c r="W1766" s="163"/>
      <c r="AG1766" t="s">
        <v>275</v>
      </c>
    </row>
    <row r="1767" spans="1:60" ht="22.5" outlineLevel="1" x14ac:dyDescent="0.2">
      <c r="A1767" s="186">
        <v>535</v>
      </c>
      <c r="B1767" s="187" t="s">
        <v>2624</v>
      </c>
      <c r="C1767" s="194" t="s">
        <v>2625</v>
      </c>
      <c r="D1767" s="188" t="s">
        <v>462</v>
      </c>
      <c r="E1767" s="189">
        <v>1</v>
      </c>
      <c r="F1767" s="190"/>
      <c r="G1767" s="191">
        <f t="shared" ref="G1767:G1798" si="49">ROUND(E1767*F1767,2)</f>
        <v>0</v>
      </c>
      <c r="H1767" s="190"/>
      <c r="I1767" s="191">
        <f t="shared" ref="I1767:I1798" si="50">ROUND(E1767*H1767,2)</f>
        <v>0</v>
      </c>
      <c r="J1767" s="190"/>
      <c r="K1767" s="191">
        <f t="shared" ref="K1767:K1798" si="51">ROUND(E1767*J1767,2)</f>
        <v>0</v>
      </c>
      <c r="L1767" s="191">
        <v>21</v>
      </c>
      <c r="M1767" s="191">
        <f t="shared" ref="M1767:M1798" si="52">G1767*(1+L1767/100)</f>
        <v>0</v>
      </c>
      <c r="N1767" s="191">
        <v>0</v>
      </c>
      <c r="O1767" s="191">
        <f t="shared" ref="O1767:O1798" si="53">ROUND(E1767*N1767,2)</f>
        <v>0</v>
      </c>
      <c r="P1767" s="191">
        <v>0</v>
      </c>
      <c r="Q1767" s="191">
        <f t="shared" ref="Q1767:Q1798" si="54">ROUND(E1767*P1767,2)</f>
        <v>0</v>
      </c>
      <c r="R1767" s="191"/>
      <c r="S1767" s="191" t="s">
        <v>310</v>
      </c>
      <c r="T1767" s="192" t="s">
        <v>280</v>
      </c>
      <c r="U1767" s="161">
        <v>0</v>
      </c>
      <c r="V1767" s="161">
        <f t="shared" ref="V1767:V1798" si="55">ROUND(E1767*U1767,2)</f>
        <v>0</v>
      </c>
      <c r="W1767" s="161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 t="s">
        <v>364</v>
      </c>
      <c r="AH1767" s="151"/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ht="22.5" outlineLevel="1" x14ac:dyDescent="0.2">
      <c r="A1768" s="186">
        <v>536</v>
      </c>
      <c r="B1768" s="187" t="s">
        <v>2626</v>
      </c>
      <c r="C1768" s="194" t="s">
        <v>2627</v>
      </c>
      <c r="D1768" s="188" t="s">
        <v>462</v>
      </c>
      <c r="E1768" s="189">
        <v>8</v>
      </c>
      <c r="F1768" s="190"/>
      <c r="G1768" s="191">
        <f t="shared" si="49"/>
        <v>0</v>
      </c>
      <c r="H1768" s="190"/>
      <c r="I1768" s="191">
        <f t="shared" si="50"/>
        <v>0</v>
      </c>
      <c r="J1768" s="190"/>
      <c r="K1768" s="191">
        <f t="shared" si="51"/>
        <v>0</v>
      </c>
      <c r="L1768" s="191">
        <v>21</v>
      </c>
      <c r="M1768" s="191">
        <f t="shared" si="52"/>
        <v>0</v>
      </c>
      <c r="N1768" s="191">
        <v>0</v>
      </c>
      <c r="O1768" s="191">
        <f t="shared" si="53"/>
        <v>0</v>
      </c>
      <c r="P1768" s="191">
        <v>0</v>
      </c>
      <c r="Q1768" s="191">
        <f t="shared" si="54"/>
        <v>0</v>
      </c>
      <c r="R1768" s="191"/>
      <c r="S1768" s="191" t="s">
        <v>310</v>
      </c>
      <c r="T1768" s="192" t="s">
        <v>280</v>
      </c>
      <c r="U1768" s="161">
        <v>0</v>
      </c>
      <c r="V1768" s="161">
        <f t="shared" si="55"/>
        <v>0</v>
      </c>
      <c r="W1768" s="161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 t="s">
        <v>364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ht="22.5" outlineLevel="1" x14ac:dyDescent="0.2">
      <c r="A1769" s="186">
        <v>537</v>
      </c>
      <c r="B1769" s="187" t="s">
        <v>2628</v>
      </c>
      <c r="C1769" s="194" t="s">
        <v>2629</v>
      </c>
      <c r="D1769" s="188" t="s">
        <v>462</v>
      </c>
      <c r="E1769" s="189">
        <v>1</v>
      </c>
      <c r="F1769" s="190"/>
      <c r="G1769" s="191">
        <f t="shared" si="49"/>
        <v>0</v>
      </c>
      <c r="H1769" s="190"/>
      <c r="I1769" s="191">
        <f t="shared" si="50"/>
        <v>0</v>
      </c>
      <c r="J1769" s="190"/>
      <c r="K1769" s="191">
        <f t="shared" si="51"/>
        <v>0</v>
      </c>
      <c r="L1769" s="191">
        <v>21</v>
      </c>
      <c r="M1769" s="191">
        <f t="shared" si="52"/>
        <v>0</v>
      </c>
      <c r="N1769" s="191">
        <v>0</v>
      </c>
      <c r="O1769" s="191">
        <f t="shared" si="53"/>
        <v>0</v>
      </c>
      <c r="P1769" s="191">
        <v>0</v>
      </c>
      <c r="Q1769" s="191">
        <f t="shared" si="54"/>
        <v>0</v>
      </c>
      <c r="R1769" s="191"/>
      <c r="S1769" s="191" t="s">
        <v>310</v>
      </c>
      <c r="T1769" s="192" t="s">
        <v>280</v>
      </c>
      <c r="U1769" s="161">
        <v>0</v>
      </c>
      <c r="V1769" s="161">
        <f t="shared" si="55"/>
        <v>0</v>
      </c>
      <c r="W1769" s="161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 t="s">
        <v>364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ht="22.5" outlineLevel="1" x14ac:dyDescent="0.2">
      <c r="A1770" s="186">
        <v>538</v>
      </c>
      <c r="B1770" s="187" t="s">
        <v>2630</v>
      </c>
      <c r="C1770" s="194" t="s">
        <v>2631</v>
      </c>
      <c r="D1770" s="188" t="s">
        <v>462</v>
      </c>
      <c r="E1770" s="189">
        <v>1</v>
      </c>
      <c r="F1770" s="190"/>
      <c r="G1770" s="191">
        <f t="shared" si="49"/>
        <v>0</v>
      </c>
      <c r="H1770" s="190"/>
      <c r="I1770" s="191">
        <f t="shared" si="50"/>
        <v>0</v>
      </c>
      <c r="J1770" s="190"/>
      <c r="K1770" s="191">
        <f t="shared" si="51"/>
        <v>0</v>
      </c>
      <c r="L1770" s="191">
        <v>21</v>
      </c>
      <c r="M1770" s="191">
        <f t="shared" si="52"/>
        <v>0</v>
      </c>
      <c r="N1770" s="191">
        <v>0</v>
      </c>
      <c r="O1770" s="191">
        <f t="shared" si="53"/>
        <v>0</v>
      </c>
      <c r="P1770" s="191">
        <v>0</v>
      </c>
      <c r="Q1770" s="191">
        <f t="shared" si="54"/>
        <v>0</v>
      </c>
      <c r="R1770" s="191"/>
      <c r="S1770" s="191" t="s">
        <v>310</v>
      </c>
      <c r="T1770" s="192" t="s">
        <v>280</v>
      </c>
      <c r="U1770" s="161">
        <v>0</v>
      </c>
      <c r="V1770" s="161">
        <f t="shared" si="55"/>
        <v>0</v>
      </c>
      <c r="W1770" s="161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 t="s">
        <v>364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51"/>
      <c r="BB1770" s="151"/>
      <c r="BC1770" s="151"/>
      <c r="BD1770" s="151"/>
      <c r="BE1770" s="151"/>
      <c r="BF1770" s="151"/>
      <c r="BG1770" s="151"/>
      <c r="BH1770" s="151"/>
    </row>
    <row r="1771" spans="1:60" ht="22.5" outlineLevel="1" x14ac:dyDescent="0.2">
      <c r="A1771" s="186">
        <v>539</v>
      </c>
      <c r="B1771" s="187" t="s">
        <v>2632</v>
      </c>
      <c r="C1771" s="194" t="s">
        <v>2633</v>
      </c>
      <c r="D1771" s="188" t="s">
        <v>462</v>
      </c>
      <c r="E1771" s="189">
        <v>1</v>
      </c>
      <c r="F1771" s="190"/>
      <c r="G1771" s="191">
        <f t="shared" si="49"/>
        <v>0</v>
      </c>
      <c r="H1771" s="190"/>
      <c r="I1771" s="191">
        <f t="shared" si="50"/>
        <v>0</v>
      </c>
      <c r="J1771" s="190"/>
      <c r="K1771" s="191">
        <f t="shared" si="51"/>
        <v>0</v>
      </c>
      <c r="L1771" s="191">
        <v>21</v>
      </c>
      <c r="M1771" s="191">
        <f t="shared" si="52"/>
        <v>0</v>
      </c>
      <c r="N1771" s="191">
        <v>0</v>
      </c>
      <c r="O1771" s="191">
        <f t="shared" si="53"/>
        <v>0</v>
      </c>
      <c r="P1771" s="191">
        <v>0</v>
      </c>
      <c r="Q1771" s="191">
        <f t="shared" si="54"/>
        <v>0</v>
      </c>
      <c r="R1771" s="191"/>
      <c r="S1771" s="191" t="s">
        <v>310</v>
      </c>
      <c r="T1771" s="192" t="s">
        <v>280</v>
      </c>
      <c r="U1771" s="161">
        <v>0</v>
      </c>
      <c r="V1771" s="161">
        <f t="shared" si="55"/>
        <v>0</v>
      </c>
      <c r="W1771" s="161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 t="s">
        <v>364</v>
      </c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51"/>
      <c r="BB1771" s="151"/>
      <c r="BC1771" s="151"/>
      <c r="BD1771" s="151"/>
      <c r="BE1771" s="151"/>
      <c r="BF1771" s="151"/>
      <c r="BG1771" s="151"/>
      <c r="BH1771" s="151"/>
    </row>
    <row r="1772" spans="1:60" ht="22.5" outlineLevel="1" x14ac:dyDescent="0.2">
      <c r="A1772" s="186">
        <v>540</v>
      </c>
      <c r="B1772" s="187" t="s">
        <v>2634</v>
      </c>
      <c r="C1772" s="194" t="s">
        <v>2635</v>
      </c>
      <c r="D1772" s="188" t="s">
        <v>462</v>
      </c>
      <c r="E1772" s="189">
        <v>3</v>
      </c>
      <c r="F1772" s="190"/>
      <c r="G1772" s="191">
        <f t="shared" si="49"/>
        <v>0</v>
      </c>
      <c r="H1772" s="190"/>
      <c r="I1772" s="191">
        <f t="shared" si="50"/>
        <v>0</v>
      </c>
      <c r="J1772" s="190"/>
      <c r="K1772" s="191">
        <f t="shared" si="51"/>
        <v>0</v>
      </c>
      <c r="L1772" s="191">
        <v>21</v>
      </c>
      <c r="M1772" s="191">
        <f t="shared" si="52"/>
        <v>0</v>
      </c>
      <c r="N1772" s="191">
        <v>0</v>
      </c>
      <c r="O1772" s="191">
        <f t="shared" si="53"/>
        <v>0</v>
      </c>
      <c r="P1772" s="191">
        <v>0</v>
      </c>
      <c r="Q1772" s="191">
        <f t="shared" si="54"/>
        <v>0</v>
      </c>
      <c r="R1772" s="191"/>
      <c r="S1772" s="191" t="s">
        <v>310</v>
      </c>
      <c r="T1772" s="192" t="s">
        <v>280</v>
      </c>
      <c r="U1772" s="161">
        <v>0</v>
      </c>
      <c r="V1772" s="161">
        <f t="shared" si="55"/>
        <v>0</v>
      </c>
      <c r="W1772" s="161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 t="s">
        <v>364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1" x14ac:dyDescent="0.2">
      <c r="A1773" s="186">
        <v>541</v>
      </c>
      <c r="B1773" s="187" t="s">
        <v>2636</v>
      </c>
      <c r="C1773" s="194" t="s">
        <v>2637</v>
      </c>
      <c r="D1773" s="188" t="s">
        <v>462</v>
      </c>
      <c r="E1773" s="189">
        <v>4</v>
      </c>
      <c r="F1773" s="190"/>
      <c r="G1773" s="191">
        <f t="shared" si="49"/>
        <v>0</v>
      </c>
      <c r="H1773" s="190"/>
      <c r="I1773" s="191">
        <f t="shared" si="50"/>
        <v>0</v>
      </c>
      <c r="J1773" s="190"/>
      <c r="K1773" s="191">
        <f t="shared" si="51"/>
        <v>0</v>
      </c>
      <c r="L1773" s="191">
        <v>21</v>
      </c>
      <c r="M1773" s="191">
        <f t="shared" si="52"/>
        <v>0</v>
      </c>
      <c r="N1773" s="191">
        <v>0</v>
      </c>
      <c r="O1773" s="191">
        <f t="shared" si="53"/>
        <v>0</v>
      </c>
      <c r="P1773" s="191">
        <v>0</v>
      </c>
      <c r="Q1773" s="191">
        <f t="shared" si="54"/>
        <v>0</v>
      </c>
      <c r="R1773" s="191"/>
      <c r="S1773" s="191" t="s">
        <v>310</v>
      </c>
      <c r="T1773" s="192" t="s">
        <v>280</v>
      </c>
      <c r="U1773" s="161">
        <v>0</v>
      </c>
      <c r="V1773" s="161">
        <f t="shared" si="55"/>
        <v>0</v>
      </c>
      <c r="W1773" s="161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 t="s">
        <v>364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ht="22.5" outlineLevel="1" x14ac:dyDescent="0.2">
      <c r="A1774" s="186">
        <v>542</v>
      </c>
      <c r="B1774" s="187" t="s">
        <v>2638</v>
      </c>
      <c r="C1774" s="194" t="s">
        <v>2639</v>
      </c>
      <c r="D1774" s="188" t="s">
        <v>462</v>
      </c>
      <c r="E1774" s="189">
        <v>2</v>
      </c>
      <c r="F1774" s="190"/>
      <c r="G1774" s="191">
        <f t="shared" si="49"/>
        <v>0</v>
      </c>
      <c r="H1774" s="190"/>
      <c r="I1774" s="191">
        <f t="shared" si="50"/>
        <v>0</v>
      </c>
      <c r="J1774" s="190"/>
      <c r="K1774" s="191">
        <f t="shared" si="51"/>
        <v>0</v>
      </c>
      <c r="L1774" s="191">
        <v>21</v>
      </c>
      <c r="M1774" s="191">
        <f t="shared" si="52"/>
        <v>0</v>
      </c>
      <c r="N1774" s="191">
        <v>0</v>
      </c>
      <c r="O1774" s="191">
        <f t="shared" si="53"/>
        <v>0</v>
      </c>
      <c r="P1774" s="191">
        <v>0</v>
      </c>
      <c r="Q1774" s="191">
        <f t="shared" si="54"/>
        <v>0</v>
      </c>
      <c r="R1774" s="191"/>
      <c r="S1774" s="191" t="s">
        <v>310</v>
      </c>
      <c r="T1774" s="192" t="s">
        <v>280</v>
      </c>
      <c r="U1774" s="161">
        <v>0</v>
      </c>
      <c r="V1774" s="161">
        <f t="shared" si="55"/>
        <v>0</v>
      </c>
      <c r="W1774" s="161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 t="s">
        <v>364</v>
      </c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ht="22.5" outlineLevel="1" x14ac:dyDescent="0.2">
      <c r="A1775" s="186">
        <v>543</v>
      </c>
      <c r="B1775" s="187" t="s">
        <v>2640</v>
      </c>
      <c r="C1775" s="194" t="s">
        <v>2641</v>
      </c>
      <c r="D1775" s="188" t="s">
        <v>462</v>
      </c>
      <c r="E1775" s="189">
        <v>52</v>
      </c>
      <c r="F1775" s="190"/>
      <c r="G1775" s="191">
        <f t="shared" si="49"/>
        <v>0</v>
      </c>
      <c r="H1775" s="190"/>
      <c r="I1775" s="191">
        <f t="shared" si="50"/>
        <v>0</v>
      </c>
      <c r="J1775" s="190"/>
      <c r="K1775" s="191">
        <f t="shared" si="51"/>
        <v>0</v>
      </c>
      <c r="L1775" s="191">
        <v>21</v>
      </c>
      <c r="M1775" s="191">
        <f t="shared" si="52"/>
        <v>0</v>
      </c>
      <c r="N1775" s="191">
        <v>0</v>
      </c>
      <c r="O1775" s="191">
        <f t="shared" si="53"/>
        <v>0</v>
      </c>
      <c r="P1775" s="191">
        <v>0</v>
      </c>
      <c r="Q1775" s="191">
        <f t="shared" si="54"/>
        <v>0</v>
      </c>
      <c r="R1775" s="191"/>
      <c r="S1775" s="191" t="s">
        <v>310</v>
      </c>
      <c r="T1775" s="192" t="s">
        <v>280</v>
      </c>
      <c r="U1775" s="161">
        <v>0</v>
      </c>
      <c r="V1775" s="161">
        <f t="shared" si="55"/>
        <v>0</v>
      </c>
      <c r="W1775" s="161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 t="s">
        <v>364</v>
      </c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86">
        <v>544</v>
      </c>
      <c r="B1776" s="187" t="s">
        <v>2642</v>
      </c>
      <c r="C1776" s="194" t="s">
        <v>2643</v>
      </c>
      <c r="D1776" s="188" t="s">
        <v>462</v>
      </c>
      <c r="E1776" s="189">
        <v>1</v>
      </c>
      <c r="F1776" s="190"/>
      <c r="G1776" s="191">
        <f t="shared" si="49"/>
        <v>0</v>
      </c>
      <c r="H1776" s="190"/>
      <c r="I1776" s="191">
        <f t="shared" si="50"/>
        <v>0</v>
      </c>
      <c r="J1776" s="190"/>
      <c r="K1776" s="191">
        <f t="shared" si="51"/>
        <v>0</v>
      </c>
      <c r="L1776" s="191">
        <v>21</v>
      </c>
      <c r="M1776" s="191">
        <f t="shared" si="52"/>
        <v>0</v>
      </c>
      <c r="N1776" s="191">
        <v>0</v>
      </c>
      <c r="O1776" s="191">
        <f t="shared" si="53"/>
        <v>0</v>
      </c>
      <c r="P1776" s="191">
        <v>0</v>
      </c>
      <c r="Q1776" s="191">
        <f t="shared" si="54"/>
        <v>0</v>
      </c>
      <c r="R1776" s="191"/>
      <c r="S1776" s="191" t="s">
        <v>310</v>
      </c>
      <c r="T1776" s="192" t="s">
        <v>280</v>
      </c>
      <c r="U1776" s="161">
        <v>0</v>
      </c>
      <c r="V1776" s="161">
        <f t="shared" si="55"/>
        <v>0</v>
      </c>
      <c r="W1776" s="161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 t="s">
        <v>364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1" x14ac:dyDescent="0.2">
      <c r="A1777" s="186">
        <v>545</v>
      </c>
      <c r="B1777" s="187" t="s">
        <v>2644</v>
      </c>
      <c r="C1777" s="194" t="s">
        <v>2645</v>
      </c>
      <c r="D1777" s="188" t="s">
        <v>462</v>
      </c>
      <c r="E1777" s="189">
        <v>2</v>
      </c>
      <c r="F1777" s="190"/>
      <c r="G1777" s="191">
        <f t="shared" si="49"/>
        <v>0</v>
      </c>
      <c r="H1777" s="190"/>
      <c r="I1777" s="191">
        <f t="shared" si="50"/>
        <v>0</v>
      </c>
      <c r="J1777" s="190"/>
      <c r="K1777" s="191">
        <f t="shared" si="51"/>
        <v>0</v>
      </c>
      <c r="L1777" s="191">
        <v>21</v>
      </c>
      <c r="M1777" s="191">
        <f t="shared" si="52"/>
        <v>0</v>
      </c>
      <c r="N1777" s="191">
        <v>0</v>
      </c>
      <c r="O1777" s="191">
        <f t="shared" si="53"/>
        <v>0</v>
      </c>
      <c r="P1777" s="191">
        <v>0</v>
      </c>
      <c r="Q1777" s="191">
        <f t="shared" si="54"/>
        <v>0</v>
      </c>
      <c r="R1777" s="191"/>
      <c r="S1777" s="191" t="s">
        <v>310</v>
      </c>
      <c r="T1777" s="192" t="s">
        <v>280</v>
      </c>
      <c r="U1777" s="161">
        <v>0</v>
      </c>
      <c r="V1777" s="161">
        <f t="shared" si="55"/>
        <v>0</v>
      </c>
      <c r="W1777" s="161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 t="s">
        <v>364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outlineLevel="1" x14ac:dyDescent="0.2">
      <c r="A1778" s="186">
        <v>546</v>
      </c>
      <c r="B1778" s="187" t="s">
        <v>2646</v>
      </c>
      <c r="C1778" s="194" t="s">
        <v>2647</v>
      </c>
      <c r="D1778" s="188" t="s">
        <v>462</v>
      </c>
      <c r="E1778" s="189">
        <v>2</v>
      </c>
      <c r="F1778" s="190"/>
      <c r="G1778" s="191">
        <f t="shared" si="49"/>
        <v>0</v>
      </c>
      <c r="H1778" s="190"/>
      <c r="I1778" s="191">
        <f t="shared" si="50"/>
        <v>0</v>
      </c>
      <c r="J1778" s="190"/>
      <c r="K1778" s="191">
        <f t="shared" si="51"/>
        <v>0</v>
      </c>
      <c r="L1778" s="191">
        <v>21</v>
      </c>
      <c r="M1778" s="191">
        <f t="shared" si="52"/>
        <v>0</v>
      </c>
      <c r="N1778" s="191">
        <v>0</v>
      </c>
      <c r="O1778" s="191">
        <f t="shared" si="53"/>
        <v>0</v>
      </c>
      <c r="P1778" s="191">
        <v>0</v>
      </c>
      <c r="Q1778" s="191">
        <f t="shared" si="54"/>
        <v>0</v>
      </c>
      <c r="R1778" s="191"/>
      <c r="S1778" s="191" t="s">
        <v>310</v>
      </c>
      <c r="T1778" s="192" t="s">
        <v>280</v>
      </c>
      <c r="U1778" s="161">
        <v>0</v>
      </c>
      <c r="V1778" s="161">
        <f t="shared" si="55"/>
        <v>0</v>
      </c>
      <c r="W1778" s="161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 t="s">
        <v>364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51"/>
      <c r="BB1778" s="151"/>
      <c r="BC1778" s="151"/>
      <c r="BD1778" s="151"/>
      <c r="BE1778" s="151"/>
      <c r="BF1778" s="151"/>
      <c r="BG1778" s="151"/>
      <c r="BH1778" s="151"/>
    </row>
    <row r="1779" spans="1:60" ht="22.5" outlineLevel="1" x14ac:dyDescent="0.2">
      <c r="A1779" s="186">
        <v>547</v>
      </c>
      <c r="B1779" s="187" t="s">
        <v>2648</v>
      </c>
      <c r="C1779" s="194" t="s">
        <v>2649</v>
      </c>
      <c r="D1779" s="188" t="s">
        <v>462</v>
      </c>
      <c r="E1779" s="189">
        <v>1</v>
      </c>
      <c r="F1779" s="190"/>
      <c r="G1779" s="191">
        <f t="shared" si="49"/>
        <v>0</v>
      </c>
      <c r="H1779" s="190"/>
      <c r="I1779" s="191">
        <f t="shared" si="50"/>
        <v>0</v>
      </c>
      <c r="J1779" s="190"/>
      <c r="K1779" s="191">
        <f t="shared" si="51"/>
        <v>0</v>
      </c>
      <c r="L1779" s="191">
        <v>21</v>
      </c>
      <c r="M1779" s="191">
        <f t="shared" si="52"/>
        <v>0</v>
      </c>
      <c r="N1779" s="191">
        <v>0</v>
      </c>
      <c r="O1779" s="191">
        <f t="shared" si="53"/>
        <v>0</v>
      </c>
      <c r="P1779" s="191">
        <v>0</v>
      </c>
      <c r="Q1779" s="191">
        <f t="shared" si="54"/>
        <v>0</v>
      </c>
      <c r="R1779" s="191"/>
      <c r="S1779" s="191" t="s">
        <v>310</v>
      </c>
      <c r="T1779" s="192" t="s">
        <v>280</v>
      </c>
      <c r="U1779" s="161">
        <v>0</v>
      </c>
      <c r="V1779" s="161">
        <f t="shared" si="55"/>
        <v>0</v>
      </c>
      <c r="W1779" s="161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 t="s">
        <v>364</v>
      </c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51"/>
      <c r="BB1779" s="151"/>
      <c r="BC1779" s="151"/>
      <c r="BD1779" s="151"/>
      <c r="BE1779" s="151"/>
      <c r="BF1779" s="151"/>
      <c r="BG1779" s="151"/>
      <c r="BH1779" s="151"/>
    </row>
    <row r="1780" spans="1:60" ht="22.5" outlineLevel="1" x14ac:dyDescent="0.2">
      <c r="A1780" s="186">
        <v>548</v>
      </c>
      <c r="B1780" s="187" t="s">
        <v>2650</v>
      </c>
      <c r="C1780" s="194" t="s">
        <v>2651</v>
      </c>
      <c r="D1780" s="188" t="s">
        <v>462</v>
      </c>
      <c r="E1780" s="189">
        <v>1</v>
      </c>
      <c r="F1780" s="190"/>
      <c r="G1780" s="191">
        <f t="shared" si="49"/>
        <v>0</v>
      </c>
      <c r="H1780" s="190"/>
      <c r="I1780" s="191">
        <f t="shared" si="50"/>
        <v>0</v>
      </c>
      <c r="J1780" s="190"/>
      <c r="K1780" s="191">
        <f t="shared" si="51"/>
        <v>0</v>
      </c>
      <c r="L1780" s="191">
        <v>21</v>
      </c>
      <c r="M1780" s="191">
        <f t="shared" si="52"/>
        <v>0</v>
      </c>
      <c r="N1780" s="191">
        <v>0</v>
      </c>
      <c r="O1780" s="191">
        <f t="shared" si="53"/>
        <v>0</v>
      </c>
      <c r="P1780" s="191">
        <v>0</v>
      </c>
      <c r="Q1780" s="191">
        <f t="shared" si="54"/>
        <v>0</v>
      </c>
      <c r="R1780" s="191"/>
      <c r="S1780" s="191" t="s">
        <v>310</v>
      </c>
      <c r="T1780" s="192" t="s">
        <v>280</v>
      </c>
      <c r="U1780" s="161">
        <v>0</v>
      </c>
      <c r="V1780" s="161">
        <f t="shared" si="55"/>
        <v>0</v>
      </c>
      <c r="W1780" s="161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 t="s">
        <v>364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ht="22.5" outlineLevel="1" x14ac:dyDescent="0.2">
      <c r="A1781" s="186">
        <v>549</v>
      </c>
      <c r="B1781" s="187" t="s">
        <v>2652</v>
      </c>
      <c r="C1781" s="194" t="s">
        <v>2653</v>
      </c>
      <c r="D1781" s="188" t="s">
        <v>462</v>
      </c>
      <c r="E1781" s="189">
        <v>1</v>
      </c>
      <c r="F1781" s="190"/>
      <c r="G1781" s="191">
        <f t="shared" si="49"/>
        <v>0</v>
      </c>
      <c r="H1781" s="190"/>
      <c r="I1781" s="191">
        <f t="shared" si="50"/>
        <v>0</v>
      </c>
      <c r="J1781" s="190"/>
      <c r="K1781" s="191">
        <f t="shared" si="51"/>
        <v>0</v>
      </c>
      <c r="L1781" s="191">
        <v>21</v>
      </c>
      <c r="M1781" s="191">
        <f t="shared" si="52"/>
        <v>0</v>
      </c>
      <c r="N1781" s="191">
        <v>0</v>
      </c>
      <c r="O1781" s="191">
        <f t="shared" si="53"/>
        <v>0</v>
      </c>
      <c r="P1781" s="191">
        <v>0</v>
      </c>
      <c r="Q1781" s="191">
        <f t="shared" si="54"/>
        <v>0</v>
      </c>
      <c r="R1781" s="191"/>
      <c r="S1781" s="191" t="s">
        <v>310</v>
      </c>
      <c r="T1781" s="192" t="s">
        <v>280</v>
      </c>
      <c r="U1781" s="161">
        <v>0</v>
      </c>
      <c r="V1781" s="161">
        <f t="shared" si="55"/>
        <v>0</v>
      </c>
      <c r="W1781" s="161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 t="s">
        <v>364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ht="22.5" outlineLevel="1" x14ac:dyDescent="0.2">
      <c r="A1782" s="186">
        <v>550</v>
      </c>
      <c r="B1782" s="187" t="s">
        <v>2654</v>
      </c>
      <c r="C1782" s="194" t="s">
        <v>2655</v>
      </c>
      <c r="D1782" s="188" t="s">
        <v>1093</v>
      </c>
      <c r="E1782" s="189">
        <v>22</v>
      </c>
      <c r="F1782" s="190"/>
      <c r="G1782" s="191">
        <f t="shared" si="49"/>
        <v>0</v>
      </c>
      <c r="H1782" s="190"/>
      <c r="I1782" s="191">
        <f t="shared" si="50"/>
        <v>0</v>
      </c>
      <c r="J1782" s="190"/>
      <c r="K1782" s="191">
        <f t="shared" si="51"/>
        <v>0</v>
      </c>
      <c r="L1782" s="191">
        <v>21</v>
      </c>
      <c r="M1782" s="191">
        <f t="shared" si="52"/>
        <v>0</v>
      </c>
      <c r="N1782" s="191">
        <v>0</v>
      </c>
      <c r="O1782" s="191">
        <f t="shared" si="53"/>
        <v>0</v>
      </c>
      <c r="P1782" s="191">
        <v>0</v>
      </c>
      <c r="Q1782" s="191">
        <f t="shared" si="54"/>
        <v>0</v>
      </c>
      <c r="R1782" s="191"/>
      <c r="S1782" s="191" t="s">
        <v>310</v>
      </c>
      <c r="T1782" s="192" t="s">
        <v>280</v>
      </c>
      <c r="U1782" s="161">
        <v>0</v>
      </c>
      <c r="V1782" s="161">
        <f t="shared" si="55"/>
        <v>0</v>
      </c>
      <c r="W1782" s="161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 t="s">
        <v>364</v>
      </c>
      <c r="AH1782" s="151"/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ht="22.5" outlineLevel="1" x14ac:dyDescent="0.2">
      <c r="A1783" s="186">
        <v>551</v>
      </c>
      <c r="B1783" s="187" t="s">
        <v>2656</v>
      </c>
      <c r="C1783" s="194" t="s">
        <v>2657</v>
      </c>
      <c r="D1783" s="188" t="s">
        <v>462</v>
      </c>
      <c r="E1783" s="189">
        <v>1</v>
      </c>
      <c r="F1783" s="190"/>
      <c r="G1783" s="191">
        <f t="shared" si="49"/>
        <v>0</v>
      </c>
      <c r="H1783" s="190"/>
      <c r="I1783" s="191">
        <f t="shared" si="50"/>
        <v>0</v>
      </c>
      <c r="J1783" s="190"/>
      <c r="K1783" s="191">
        <f t="shared" si="51"/>
        <v>0</v>
      </c>
      <c r="L1783" s="191">
        <v>21</v>
      </c>
      <c r="M1783" s="191">
        <f t="shared" si="52"/>
        <v>0</v>
      </c>
      <c r="N1783" s="191">
        <v>0</v>
      </c>
      <c r="O1783" s="191">
        <f t="shared" si="53"/>
        <v>0</v>
      </c>
      <c r="P1783" s="191">
        <v>0</v>
      </c>
      <c r="Q1783" s="191">
        <f t="shared" si="54"/>
        <v>0</v>
      </c>
      <c r="R1783" s="191"/>
      <c r="S1783" s="191" t="s">
        <v>310</v>
      </c>
      <c r="T1783" s="192" t="s">
        <v>280</v>
      </c>
      <c r="U1783" s="161">
        <v>0</v>
      </c>
      <c r="V1783" s="161">
        <f t="shared" si="55"/>
        <v>0</v>
      </c>
      <c r="W1783" s="161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 t="s">
        <v>364</v>
      </c>
      <c r="AH1783" s="151"/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86">
        <v>552</v>
      </c>
      <c r="B1784" s="187" t="s">
        <v>2658</v>
      </c>
      <c r="C1784" s="194" t="s">
        <v>2659</v>
      </c>
      <c r="D1784" s="188" t="s">
        <v>462</v>
      </c>
      <c r="E1784" s="189">
        <v>1</v>
      </c>
      <c r="F1784" s="190"/>
      <c r="G1784" s="191">
        <f t="shared" si="49"/>
        <v>0</v>
      </c>
      <c r="H1784" s="190"/>
      <c r="I1784" s="191">
        <f t="shared" si="50"/>
        <v>0</v>
      </c>
      <c r="J1784" s="190"/>
      <c r="K1784" s="191">
        <f t="shared" si="51"/>
        <v>0</v>
      </c>
      <c r="L1784" s="191">
        <v>21</v>
      </c>
      <c r="M1784" s="191">
        <f t="shared" si="52"/>
        <v>0</v>
      </c>
      <c r="N1784" s="191">
        <v>0</v>
      </c>
      <c r="O1784" s="191">
        <f t="shared" si="53"/>
        <v>0</v>
      </c>
      <c r="P1784" s="191">
        <v>0</v>
      </c>
      <c r="Q1784" s="191">
        <f t="shared" si="54"/>
        <v>0</v>
      </c>
      <c r="R1784" s="191"/>
      <c r="S1784" s="191" t="s">
        <v>310</v>
      </c>
      <c r="T1784" s="192" t="s">
        <v>280</v>
      </c>
      <c r="U1784" s="161">
        <v>0</v>
      </c>
      <c r="V1784" s="161">
        <f t="shared" si="55"/>
        <v>0</v>
      </c>
      <c r="W1784" s="161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 t="s">
        <v>364</v>
      </c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ht="22.5" outlineLevel="1" x14ac:dyDescent="0.2">
      <c r="A1785" s="186">
        <v>553</v>
      </c>
      <c r="B1785" s="187" t="s">
        <v>2660</v>
      </c>
      <c r="C1785" s="194" t="s">
        <v>2661</v>
      </c>
      <c r="D1785" s="188" t="s">
        <v>462</v>
      </c>
      <c r="E1785" s="189">
        <v>2</v>
      </c>
      <c r="F1785" s="190"/>
      <c r="G1785" s="191">
        <f t="shared" si="49"/>
        <v>0</v>
      </c>
      <c r="H1785" s="190"/>
      <c r="I1785" s="191">
        <f t="shared" si="50"/>
        <v>0</v>
      </c>
      <c r="J1785" s="190"/>
      <c r="K1785" s="191">
        <f t="shared" si="51"/>
        <v>0</v>
      </c>
      <c r="L1785" s="191">
        <v>21</v>
      </c>
      <c r="M1785" s="191">
        <f t="shared" si="52"/>
        <v>0</v>
      </c>
      <c r="N1785" s="191">
        <v>0</v>
      </c>
      <c r="O1785" s="191">
        <f t="shared" si="53"/>
        <v>0</v>
      </c>
      <c r="P1785" s="191">
        <v>0</v>
      </c>
      <c r="Q1785" s="191">
        <f t="shared" si="54"/>
        <v>0</v>
      </c>
      <c r="R1785" s="191"/>
      <c r="S1785" s="191" t="s">
        <v>310</v>
      </c>
      <c r="T1785" s="192" t="s">
        <v>280</v>
      </c>
      <c r="U1785" s="161">
        <v>0</v>
      </c>
      <c r="V1785" s="161">
        <f t="shared" si="55"/>
        <v>0</v>
      </c>
      <c r="W1785" s="161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 t="s">
        <v>364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ht="22.5" outlineLevel="1" x14ac:dyDescent="0.2">
      <c r="A1786" s="186">
        <v>554</v>
      </c>
      <c r="B1786" s="187" t="s">
        <v>2662</v>
      </c>
      <c r="C1786" s="194" t="s">
        <v>2663</v>
      </c>
      <c r="D1786" s="188" t="s">
        <v>462</v>
      </c>
      <c r="E1786" s="189">
        <v>4</v>
      </c>
      <c r="F1786" s="190"/>
      <c r="G1786" s="191">
        <f t="shared" si="49"/>
        <v>0</v>
      </c>
      <c r="H1786" s="190"/>
      <c r="I1786" s="191">
        <f t="shared" si="50"/>
        <v>0</v>
      </c>
      <c r="J1786" s="190"/>
      <c r="K1786" s="191">
        <f t="shared" si="51"/>
        <v>0</v>
      </c>
      <c r="L1786" s="191">
        <v>21</v>
      </c>
      <c r="M1786" s="191">
        <f t="shared" si="52"/>
        <v>0</v>
      </c>
      <c r="N1786" s="191">
        <v>0</v>
      </c>
      <c r="O1786" s="191">
        <f t="shared" si="53"/>
        <v>0</v>
      </c>
      <c r="P1786" s="191">
        <v>0</v>
      </c>
      <c r="Q1786" s="191">
        <f t="shared" si="54"/>
        <v>0</v>
      </c>
      <c r="R1786" s="191"/>
      <c r="S1786" s="191" t="s">
        <v>310</v>
      </c>
      <c r="T1786" s="192" t="s">
        <v>280</v>
      </c>
      <c r="U1786" s="161">
        <v>0</v>
      </c>
      <c r="V1786" s="161">
        <f t="shared" si="55"/>
        <v>0</v>
      </c>
      <c r="W1786" s="161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 t="s">
        <v>364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51"/>
      <c r="BB1786" s="151"/>
      <c r="BC1786" s="151"/>
      <c r="BD1786" s="151"/>
      <c r="BE1786" s="151"/>
      <c r="BF1786" s="151"/>
      <c r="BG1786" s="151"/>
      <c r="BH1786" s="151"/>
    </row>
    <row r="1787" spans="1:60" ht="22.5" outlineLevel="1" x14ac:dyDescent="0.2">
      <c r="A1787" s="186">
        <v>555</v>
      </c>
      <c r="B1787" s="187" t="s">
        <v>2664</v>
      </c>
      <c r="C1787" s="194" t="s">
        <v>2665</v>
      </c>
      <c r="D1787" s="188" t="s">
        <v>462</v>
      </c>
      <c r="E1787" s="189">
        <v>1</v>
      </c>
      <c r="F1787" s="190"/>
      <c r="G1787" s="191">
        <f t="shared" si="49"/>
        <v>0</v>
      </c>
      <c r="H1787" s="190"/>
      <c r="I1787" s="191">
        <f t="shared" si="50"/>
        <v>0</v>
      </c>
      <c r="J1787" s="190"/>
      <c r="K1787" s="191">
        <f t="shared" si="51"/>
        <v>0</v>
      </c>
      <c r="L1787" s="191">
        <v>21</v>
      </c>
      <c r="M1787" s="191">
        <f t="shared" si="52"/>
        <v>0</v>
      </c>
      <c r="N1787" s="191">
        <v>0</v>
      </c>
      <c r="O1787" s="191">
        <f t="shared" si="53"/>
        <v>0</v>
      </c>
      <c r="P1787" s="191">
        <v>0</v>
      </c>
      <c r="Q1787" s="191">
        <f t="shared" si="54"/>
        <v>0</v>
      </c>
      <c r="R1787" s="191"/>
      <c r="S1787" s="191" t="s">
        <v>310</v>
      </c>
      <c r="T1787" s="192" t="s">
        <v>280</v>
      </c>
      <c r="U1787" s="161">
        <v>0</v>
      </c>
      <c r="V1787" s="161">
        <f t="shared" si="55"/>
        <v>0</v>
      </c>
      <c r="W1787" s="161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 t="s">
        <v>364</v>
      </c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51"/>
      <c r="BB1787" s="151"/>
      <c r="BC1787" s="151"/>
      <c r="BD1787" s="151"/>
      <c r="BE1787" s="151"/>
      <c r="BF1787" s="151"/>
      <c r="BG1787" s="151"/>
      <c r="BH1787" s="151"/>
    </row>
    <row r="1788" spans="1:60" ht="22.5" outlineLevel="1" x14ac:dyDescent="0.2">
      <c r="A1788" s="186">
        <v>556</v>
      </c>
      <c r="B1788" s="187" t="s">
        <v>2666</v>
      </c>
      <c r="C1788" s="194" t="s">
        <v>2667</v>
      </c>
      <c r="D1788" s="188" t="s">
        <v>462</v>
      </c>
      <c r="E1788" s="189">
        <v>1</v>
      </c>
      <c r="F1788" s="190"/>
      <c r="G1788" s="191">
        <f t="shared" si="49"/>
        <v>0</v>
      </c>
      <c r="H1788" s="190"/>
      <c r="I1788" s="191">
        <f t="shared" si="50"/>
        <v>0</v>
      </c>
      <c r="J1788" s="190"/>
      <c r="K1788" s="191">
        <f t="shared" si="51"/>
        <v>0</v>
      </c>
      <c r="L1788" s="191">
        <v>21</v>
      </c>
      <c r="M1788" s="191">
        <f t="shared" si="52"/>
        <v>0</v>
      </c>
      <c r="N1788" s="191">
        <v>0</v>
      </c>
      <c r="O1788" s="191">
        <f t="shared" si="53"/>
        <v>0</v>
      </c>
      <c r="P1788" s="191">
        <v>0</v>
      </c>
      <c r="Q1788" s="191">
        <f t="shared" si="54"/>
        <v>0</v>
      </c>
      <c r="R1788" s="191"/>
      <c r="S1788" s="191" t="s">
        <v>310</v>
      </c>
      <c r="T1788" s="192" t="s">
        <v>280</v>
      </c>
      <c r="U1788" s="161">
        <v>0</v>
      </c>
      <c r="V1788" s="161">
        <f t="shared" si="55"/>
        <v>0</v>
      </c>
      <c r="W1788" s="161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 t="s">
        <v>364</v>
      </c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ht="22.5" outlineLevel="1" x14ac:dyDescent="0.2">
      <c r="A1789" s="186">
        <v>557</v>
      </c>
      <c r="B1789" s="187" t="s">
        <v>2668</v>
      </c>
      <c r="C1789" s="194" t="s">
        <v>2669</v>
      </c>
      <c r="D1789" s="188" t="s">
        <v>462</v>
      </c>
      <c r="E1789" s="189">
        <v>1</v>
      </c>
      <c r="F1789" s="190"/>
      <c r="G1789" s="191">
        <f t="shared" si="49"/>
        <v>0</v>
      </c>
      <c r="H1789" s="190"/>
      <c r="I1789" s="191">
        <f t="shared" si="50"/>
        <v>0</v>
      </c>
      <c r="J1789" s="190"/>
      <c r="K1789" s="191">
        <f t="shared" si="51"/>
        <v>0</v>
      </c>
      <c r="L1789" s="191">
        <v>21</v>
      </c>
      <c r="M1789" s="191">
        <f t="shared" si="52"/>
        <v>0</v>
      </c>
      <c r="N1789" s="191">
        <v>0</v>
      </c>
      <c r="O1789" s="191">
        <f t="shared" si="53"/>
        <v>0</v>
      </c>
      <c r="P1789" s="191">
        <v>0</v>
      </c>
      <c r="Q1789" s="191">
        <f t="shared" si="54"/>
        <v>0</v>
      </c>
      <c r="R1789" s="191"/>
      <c r="S1789" s="191" t="s">
        <v>310</v>
      </c>
      <c r="T1789" s="192" t="s">
        <v>280</v>
      </c>
      <c r="U1789" s="161">
        <v>0</v>
      </c>
      <c r="V1789" s="161">
        <f t="shared" si="55"/>
        <v>0</v>
      </c>
      <c r="W1789" s="161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 t="s">
        <v>364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ht="22.5" outlineLevel="1" x14ac:dyDescent="0.2">
      <c r="A1790" s="186">
        <v>558</v>
      </c>
      <c r="B1790" s="187" t="s">
        <v>2670</v>
      </c>
      <c r="C1790" s="194" t="s">
        <v>2671</v>
      </c>
      <c r="D1790" s="188" t="s">
        <v>462</v>
      </c>
      <c r="E1790" s="189">
        <v>1</v>
      </c>
      <c r="F1790" s="190"/>
      <c r="G1790" s="191">
        <f t="shared" si="49"/>
        <v>0</v>
      </c>
      <c r="H1790" s="190"/>
      <c r="I1790" s="191">
        <f t="shared" si="50"/>
        <v>0</v>
      </c>
      <c r="J1790" s="190"/>
      <c r="K1790" s="191">
        <f t="shared" si="51"/>
        <v>0</v>
      </c>
      <c r="L1790" s="191">
        <v>21</v>
      </c>
      <c r="M1790" s="191">
        <f t="shared" si="52"/>
        <v>0</v>
      </c>
      <c r="N1790" s="191">
        <v>0</v>
      </c>
      <c r="O1790" s="191">
        <f t="shared" si="53"/>
        <v>0</v>
      </c>
      <c r="P1790" s="191">
        <v>0</v>
      </c>
      <c r="Q1790" s="191">
        <f t="shared" si="54"/>
        <v>0</v>
      </c>
      <c r="R1790" s="191"/>
      <c r="S1790" s="191" t="s">
        <v>310</v>
      </c>
      <c r="T1790" s="192" t="s">
        <v>280</v>
      </c>
      <c r="U1790" s="161">
        <v>0</v>
      </c>
      <c r="V1790" s="161">
        <f t="shared" si="55"/>
        <v>0</v>
      </c>
      <c r="W1790" s="161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 t="s">
        <v>364</v>
      </c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ht="22.5" outlineLevel="1" x14ac:dyDescent="0.2">
      <c r="A1791" s="186">
        <v>559</v>
      </c>
      <c r="B1791" s="187" t="s">
        <v>2672</v>
      </c>
      <c r="C1791" s="194" t="s">
        <v>2673</v>
      </c>
      <c r="D1791" s="188" t="s">
        <v>462</v>
      </c>
      <c r="E1791" s="189">
        <v>1</v>
      </c>
      <c r="F1791" s="190"/>
      <c r="G1791" s="191">
        <f t="shared" si="49"/>
        <v>0</v>
      </c>
      <c r="H1791" s="190"/>
      <c r="I1791" s="191">
        <f t="shared" si="50"/>
        <v>0</v>
      </c>
      <c r="J1791" s="190"/>
      <c r="K1791" s="191">
        <f t="shared" si="51"/>
        <v>0</v>
      </c>
      <c r="L1791" s="191">
        <v>21</v>
      </c>
      <c r="M1791" s="191">
        <f t="shared" si="52"/>
        <v>0</v>
      </c>
      <c r="N1791" s="191">
        <v>0</v>
      </c>
      <c r="O1791" s="191">
        <f t="shared" si="53"/>
        <v>0</v>
      </c>
      <c r="P1791" s="191">
        <v>0</v>
      </c>
      <c r="Q1791" s="191">
        <f t="shared" si="54"/>
        <v>0</v>
      </c>
      <c r="R1791" s="191"/>
      <c r="S1791" s="191" t="s">
        <v>310</v>
      </c>
      <c r="T1791" s="192" t="s">
        <v>280</v>
      </c>
      <c r="U1791" s="161">
        <v>0</v>
      </c>
      <c r="V1791" s="161">
        <f t="shared" si="55"/>
        <v>0</v>
      </c>
      <c r="W1791" s="161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 t="s">
        <v>364</v>
      </c>
      <c r="AH1791" s="151"/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ht="22.5" outlineLevel="1" x14ac:dyDescent="0.2">
      <c r="A1792" s="186">
        <v>560</v>
      </c>
      <c r="B1792" s="187" t="s">
        <v>2674</v>
      </c>
      <c r="C1792" s="194" t="s">
        <v>2675</v>
      </c>
      <c r="D1792" s="188" t="s">
        <v>462</v>
      </c>
      <c r="E1792" s="189">
        <v>1</v>
      </c>
      <c r="F1792" s="190"/>
      <c r="G1792" s="191">
        <f t="shared" si="49"/>
        <v>0</v>
      </c>
      <c r="H1792" s="190"/>
      <c r="I1792" s="191">
        <f t="shared" si="50"/>
        <v>0</v>
      </c>
      <c r="J1792" s="190"/>
      <c r="K1792" s="191">
        <f t="shared" si="51"/>
        <v>0</v>
      </c>
      <c r="L1792" s="191">
        <v>21</v>
      </c>
      <c r="M1792" s="191">
        <f t="shared" si="52"/>
        <v>0</v>
      </c>
      <c r="N1792" s="191">
        <v>0</v>
      </c>
      <c r="O1792" s="191">
        <f t="shared" si="53"/>
        <v>0</v>
      </c>
      <c r="P1792" s="191">
        <v>0</v>
      </c>
      <c r="Q1792" s="191">
        <f t="shared" si="54"/>
        <v>0</v>
      </c>
      <c r="R1792" s="191"/>
      <c r="S1792" s="191" t="s">
        <v>310</v>
      </c>
      <c r="T1792" s="192" t="s">
        <v>280</v>
      </c>
      <c r="U1792" s="161">
        <v>0</v>
      </c>
      <c r="V1792" s="161">
        <f t="shared" si="55"/>
        <v>0</v>
      </c>
      <c r="W1792" s="161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 t="s">
        <v>364</v>
      </c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ht="22.5" outlineLevel="1" x14ac:dyDescent="0.2">
      <c r="A1793" s="186">
        <v>561</v>
      </c>
      <c r="B1793" s="187" t="s">
        <v>2676</v>
      </c>
      <c r="C1793" s="194" t="s">
        <v>2677</v>
      </c>
      <c r="D1793" s="188" t="s">
        <v>462</v>
      </c>
      <c r="E1793" s="189">
        <v>1</v>
      </c>
      <c r="F1793" s="190"/>
      <c r="G1793" s="191">
        <f t="shared" si="49"/>
        <v>0</v>
      </c>
      <c r="H1793" s="190"/>
      <c r="I1793" s="191">
        <f t="shared" si="50"/>
        <v>0</v>
      </c>
      <c r="J1793" s="190"/>
      <c r="K1793" s="191">
        <f t="shared" si="51"/>
        <v>0</v>
      </c>
      <c r="L1793" s="191">
        <v>21</v>
      </c>
      <c r="M1793" s="191">
        <f t="shared" si="52"/>
        <v>0</v>
      </c>
      <c r="N1793" s="191">
        <v>0</v>
      </c>
      <c r="O1793" s="191">
        <f t="shared" si="53"/>
        <v>0</v>
      </c>
      <c r="P1793" s="191">
        <v>0</v>
      </c>
      <c r="Q1793" s="191">
        <f t="shared" si="54"/>
        <v>0</v>
      </c>
      <c r="R1793" s="191"/>
      <c r="S1793" s="191" t="s">
        <v>310</v>
      </c>
      <c r="T1793" s="192" t="s">
        <v>280</v>
      </c>
      <c r="U1793" s="161">
        <v>0</v>
      </c>
      <c r="V1793" s="161">
        <f t="shared" si="55"/>
        <v>0</v>
      </c>
      <c r="W1793" s="161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 t="s">
        <v>364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ht="22.5" outlineLevel="1" x14ac:dyDescent="0.2">
      <c r="A1794" s="186">
        <v>562</v>
      </c>
      <c r="B1794" s="187" t="s">
        <v>2678</v>
      </c>
      <c r="C1794" s="194" t="s">
        <v>2679</v>
      </c>
      <c r="D1794" s="188" t="s">
        <v>462</v>
      </c>
      <c r="E1794" s="189">
        <v>1</v>
      </c>
      <c r="F1794" s="190"/>
      <c r="G1794" s="191">
        <f t="shared" si="49"/>
        <v>0</v>
      </c>
      <c r="H1794" s="190"/>
      <c r="I1794" s="191">
        <f t="shared" si="50"/>
        <v>0</v>
      </c>
      <c r="J1794" s="190"/>
      <c r="K1794" s="191">
        <f t="shared" si="51"/>
        <v>0</v>
      </c>
      <c r="L1794" s="191">
        <v>21</v>
      </c>
      <c r="M1794" s="191">
        <f t="shared" si="52"/>
        <v>0</v>
      </c>
      <c r="N1794" s="191">
        <v>0</v>
      </c>
      <c r="O1794" s="191">
        <f t="shared" si="53"/>
        <v>0</v>
      </c>
      <c r="P1794" s="191">
        <v>0</v>
      </c>
      <c r="Q1794" s="191">
        <f t="shared" si="54"/>
        <v>0</v>
      </c>
      <c r="R1794" s="191"/>
      <c r="S1794" s="191" t="s">
        <v>310</v>
      </c>
      <c r="T1794" s="192" t="s">
        <v>280</v>
      </c>
      <c r="U1794" s="161">
        <v>0</v>
      </c>
      <c r="V1794" s="161">
        <f t="shared" si="55"/>
        <v>0</v>
      </c>
      <c r="W1794" s="161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 t="s">
        <v>364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51"/>
      <c r="BB1794" s="151"/>
      <c r="BC1794" s="151"/>
      <c r="BD1794" s="151"/>
      <c r="BE1794" s="151"/>
      <c r="BF1794" s="151"/>
      <c r="BG1794" s="151"/>
      <c r="BH1794" s="151"/>
    </row>
    <row r="1795" spans="1:60" ht="22.5" outlineLevel="1" x14ac:dyDescent="0.2">
      <c r="A1795" s="186">
        <v>563</v>
      </c>
      <c r="B1795" s="187" t="s">
        <v>2680</v>
      </c>
      <c r="C1795" s="194" t="s">
        <v>2681</v>
      </c>
      <c r="D1795" s="188" t="s">
        <v>462</v>
      </c>
      <c r="E1795" s="189">
        <v>1</v>
      </c>
      <c r="F1795" s="190"/>
      <c r="G1795" s="191">
        <f t="shared" si="49"/>
        <v>0</v>
      </c>
      <c r="H1795" s="190"/>
      <c r="I1795" s="191">
        <f t="shared" si="50"/>
        <v>0</v>
      </c>
      <c r="J1795" s="190"/>
      <c r="K1795" s="191">
        <f t="shared" si="51"/>
        <v>0</v>
      </c>
      <c r="L1795" s="191">
        <v>21</v>
      </c>
      <c r="M1795" s="191">
        <f t="shared" si="52"/>
        <v>0</v>
      </c>
      <c r="N1795" s="191">
        <v>0</v>
      </c>
      <c r="O1795" s="191">
        <f t="shared" si="53"/>
        <v>0</v>
      </c>
      <c r="P1795" s="191">
        <v>0</v>
      </c>
      <c r="Q1795" s="191">
        <f t="shared" si="54"/>
        <v>0</v>
      </c>
      <c r="R1795" s="191"/>
      <c r="S1795" s="191" t="s">
        <v>310</v>
      </c>
      <c r="T1795" s="192" t="s">
        <v>280</v>
      </c>
      <c r="U1795" s="161">
        <v>0</v>
      </c>
      <c r="V1795" s="161">
        <f t="shared" si="55"/>
        <v>0</v>
      </c>
      <c r="W1795" s="161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 t="s">
        <v>364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51"/>
      <c r="BB1795" s="151"/>
      <c r="BC1795" s="151"/>
      <c r="BD1795" s="151"/>
      <c r="BE1795" s="151"/>
      <c r="BF1795" s="151"/>
      <c r="BG1795" s="151"/>
      <c r="BH1795" s="151"/>
    </row>
    <row r="1796" spans="1:60" ht="22.5" outlineLevel="1" x14ac:dyDescent="0.2">
      <c r="A1796" s="186">
        <v>564</v>
      </c>
      <c r="B1796" s="187" t="s">
        <v>2682</v>
      </c>
      <c r="C1796" s="194" t="s">
        <v>2683</v>
      </c>
      <c r="D1796" s="188" t="s">
        <v>462</v>
      </c>
      <c r="E1796" s="189">
        <v>1</v>
      </c>
      <c r="F1796" s="190"/>
      <c r="G1796" s="191">
        <f t="shared" si="49"/>
        <v>0</v>
      </c>
      <c r="H1796" s="190"/>
      <c r="I1796" s="191">
        <f t="shared" si="50"/>
        <v>0</v>
      </c>
      <c r="J1796" s="190"/>
      <c r="K1796" s="191">
        <f t="shared" si="51"/>
        <v>0</v>
      </c>
      <c r="L1796" s="191">
        <v>21</v>
      </c>
      <c r="M1796" s="191">
        <f t="shared" si="52"/>
        <v>0</v>
      </c>
      <c r="N1796" s="191">
        <v>0</v>
      </c>
      <c r="O1796" s="191">
        <f t="shared" si="53"/>
        <v>0</v>
      </c>
      <c r="P1796" s="191">
        <v>0</v>
      </c>
      <c r="Q1796" s="191">
        <f t="shared" si="54"/>
        <v>0</v>
      </c>
      <c r="R1796" s="191"/>
      <c r="S1796" s="191" t="s">
        <v>310</v>
      </c>
      <c r="T1796" s="192" t="s">
        <v>280</v>
      </c>
      <c r="U1796" s="161">
        <v>0</v>
      </c>
      <c r="V1796" s="161">
        <f t="shared" si="55"/>
        <v>0</v>
      </c>
      <c r="W1796" s="161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 t="s">
        <v>364</v>
      </c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ht="22.5" outlineLevel="1" x14ac:dyDescent="0.2">
      <c r="A1797" s="186">
        <v>565</v>
      </c>
      <c r="B1797" s="187" t="s">
        <v>2684</v>
      </c>
      <c r="C1797" s="194" t="s">
        <v>2685</v>
      </c>
      <c r="D1797" s="188" t="s">
        <v>462</v>
      </c>
      <c r="E1797" s="189">
        <v>1</v>
      </c>
      <c r="F1797" s="190"/>
      <c r="G1797" s="191">
        <f t="shared" si="49"/>
        <v>0</v>
      </c>
      <c r="H1797" s="190"/>
      <c r="I1797" s="191">
        <f t="shared" si="50"/>
        <v>0</v>
      </c>
      <c r="J1797" s="190"/>
      <c r="K1797" s="191">
        <f t="shared" si="51"/>
        <v>0</v>
      </c>
      <c r="L1797" s="191">
        <v>21</v>
      </c>
      <c r="M1797" s="191">
        <f t="shared" si="52"/>
        <v>0</v>
      </c>
      <c r="N1797" s="191">
        <v>0</v>
      </c>
      <c r="O1797" s="191">
        <f t="shared" si="53"/>
        <v>0</v>
      </c>
      <c r="P1797" s="191">
        <v>0</v>
      </c>
      <c r="Q1797" s="191">
        <f t="shared" si="54"/>
        <v>0</v>
      </c>
      <c r="R1797" s="191"/>
      <c r="S1797" s="191" t="s">
        <v>310</v>
      </c>
      <c r="T1797" s="192" t="s">
        <v>280</v>
      </c>
      <c r="U1797" s="161">
        <v>0</v>
      </c>
      <c r="V1797" s="161">
        <f t="shared" si="55"/>
        <v>0</v>
      </c>
      <c r="W1797" s="161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 t="s">
        <v>364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ht="22.5" outlineLevel="1" x14ac:dyDescent="0.2">
      <c r="A1798" s="186">
        <v>566</v>
      </c>
      <c r="B1798" s="187" t="s">
        <v>2686</v>
      </c>
      <c r="C1798" s="194" t="s">
        <v>2687</v>
      </c>
      <c r="D1798" s="188" t="s">
        <v>462</v>
      </c>
      <c r="E1798" s="189">
        <v>1</v>
      </c>
      <c r="F1798" s="190"/>
      <c r="G1798" s="191">
        <f t="shared" si="49"/>
        <v>0</v>
      </c>
      <c r="H1798" s="190"/>
      <c r="I1798" s="191">
        <f t="shared" si="50"/>
        <v>0</v>
      </c>
      <c r="J1798" s="190"/>
      <c r="K1798" s="191">
        <f t="shared" si="51"/>
        <v>0</v>
      </c>
      <c r="L1798" s="191">
        <v>21</v>
      </c>
      <c r="M1798" s="191">
        <f t="shared" si="52"/>
        <v>0</v>
      </c>
      <c r="N1798" s="191">
        <v>0</v>
      </c>
      <c r="O1798" s="191">
        <f t="shared" si="53"/>
        <v>0</v>
      </c>
      <c r="P1798" s="191">
        <v>0</v>
      </c>
      <c r="Q1798" s="191">
        <f t="shared" si="54"/>
        <v>0</v>
      </c>
      <c r="R1798" s="191"/>
      <c r="S1798" s="191" t="s">
        <v>310</v>
      </c>
      <c r="T1798" s="192" t="s">
        <v>280</v>
      </c>
      <c r="U1798" s="161">
        <v>0</v>
      </c>
      <c r="V1798" s="161">
        <f t="shared" si="55"/>
        <v>0</v>
      </c>
      <c r="W1798" s="161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 t="s">
        <v>364</v>
      </c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ht="22.5" outlineLevel="1" x14ac:dyDescent="0.2">
      <c r="A1799" s="186">
        <v>567</v>
      </c>
      <c r="B1799" s="187" t="s">
        <v>2688</v>
      </c>
      <c r="C1799" s="194" t="s">
        <v>2689</v>
      </c>
      <c r="D1799" s="188" t="s">
        <v>462</v>
      </c>
      <c r="E1799" s="189">
        <v>1</v>
      </c>
      <c r="F1799" s="190"/>
      <c r="G1799" s="191">
        <f t="shared" ref="G1799:G1830" si="56">ROUND(E1799*F1799,2)</f>
        <v>0</v>
      </c>
      <c r="H1799" s="190"/>
      <c r="I1799" s="191">
        <f t="shared" ref="I1799:I1830" si="57">ROUND(E1799*H1799,2)</f>
        <v>0</v>
      </c>
      <c r="J1799" s="190"/>
      <c r="K1799" s="191">
        <f t="shared" ref="K1799:K1830" si="58">ROUND(E1799*J1799,2)</f>
        <v>0</v>
      </c>
      <c r="L1799" s="191">
        <v>21</v>
      </c>
      <c r="M1799" s="191">
        <f t="shared" ref="M1799:M1830" si="59">G1799*(1+L1799/100)</f>
        <v>0</v>
      </c>
      <c r="N1799" s="191">
        <v>0</v>
      </c>
      <c r="O1799" s="191">
        <f t="shared" ref="O1799:O1830" si="60">ROUND(E1799*N1799,2)</f>
        <v>0</v>
      </c>
      <c r="P1799" s="191">
        <v>0</v>
      </c>
      <c r="Q1799" s="191">
        <f t="shared" ref="Q1799:Q1830" si="61">ROUND(E1799*P1799,2)</f>
        <v>0</v>
      </c>
      <c r="R1799" s="191"/>
      <c r="S1799" s="191" t="s">
        <v>310</v>
      </c>
      <c r="T1799" s="192" t="s">
        <v>280</v>
      </c>
      <c r="U1799" s="161">
        <v>0</v>
      </c>
      <c r="V1799" s="161">
        <f t="shared" ref="V1799:V1830" si="62">ROUND(E1799*U1799,2)</f>
        <v>0</v>
      </c>
      <c r="W1799" s="161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 t="s">
        <v>364</v>
      </c>
      <c r="AH1799" s="151"/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ht="22.5" outlineLevel="1" x14ac:dyDescent="0.2">
      <c r="A1800" s="186">
        <v>568</v>
      </c>
      <c r="B1800" s="187" t="s">
        <v>2690</v>
      </c>
      <c r="C1800" s="194" t="s">
        <v>2691</v>
      </c>
      <c r="D1800" s="188" t="s">
        <v>462</v>
      </c>
      <c r="E1800" s="189">
        <v>1</v>
      </c>
      <c r="F1800" s="190"/>
      <c r="G1800" s="191">
        <f t="shared" si="56"/>
        <v>0</v>
      </c>
      <c r="H1800" s="190"/>
      <c r="I1800" s="191">
        <f t="shared" si="57"/>
        <v>0</v>
      </c>
      <c r="J1800" s="190"/>
      <c r="K1800" s="191">
        <f t="shared" si="58"/>
        <v>0</v>
      </c>
      <c r="L1800" s="191">
        <v>21</v>
      </c>
      <c r="M1800" s="191">
        <f t="shared" si="59"/>
        <v>0</v>
      </c>
      <c r="N1800" s="191">
        <v>0</v>
      </c>
      <c r="O1800" s="191">
        <f t="shared" si="60"/>
        <v>0</v>
      </c>
      <c r="P1800" s="191">
        <v>0</v>
      </c>
      <c r="Q1800" s="191">
        <f t="shared" si="61"/>
        <v>0</v>
      </c>
      <c r="R1800" s="191"/>
      <c r="S1800" s="191" t="s">
        <v>310</v>
      </c>
      <c r="T1800" s="192" t="s">
        <v>280</v>
      </c>
      <c r="U1800" s="161">
        <v>0</v>
      </c>
      <c r="V1800" s="161">
        <f t="shared" si="62"/>
        <v>0</v>
      </c>
      <c r="W1800" s="161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 t="s">
        <v>364</v>
      </c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ht="22.5" outlineLevel="1" x14ac:dyDescent="0.2">
      <c r="A1801" s="186">
        <v>569</v>
      </c>
      <c r="B1801" s="187" t="s">
        <v>2692</v>
      </c>
      <c r="C1801" s="194" t="s">
        <v>2693</v>
      </c>
      <c r="D1801" s="188" t="s">
        <v>462</v>
      </c>
      <c r="E1801" s="189">
        <v>1</v>
      </c>
      <c r="F1801" s="190"/>
      <c r="G1801" s="191">
        <f t="shared" si="56"/>
        <v>0</v>
      </c>
      <c r="H1801" s="190"/>
      <c r="I1801" s="191">
        <f t="shared" si="57"/>
        <v>0</v>
      </c>
      <c r="J1801" s="190"/>
      <c r="K1801" s="191">
        <f t="shared" si="58"/>
        <v>0</v>
      </c>
      <c r="L1801" s="191">
        <v>21</v>
      </c>
      <c r="M1801" s="191">
        <f t="shared" si="59"/>
        <v>0</v>
      </c>
      <c r="N1801" s="191">
        <v>0</v>
      </c>
      <c r="O1801" s="191">
        <f t="shared" si="60"/>
        <v>0</v>
      </c>
      <c r="P1801" s="191">
        <v>0</v>
      </c>
      <c r="Q1801" s="191">
        <f t="shared" si="61"/>
        <v>0</v>
      </c>
      <c r="R1801" s="191"/>
      <c r="S1801" s="191" t="s">
        <v>310</v>
      </c>
      <c r="T1801" s="192" t="s">
        <v>280</v>
      </c>
      <c r="U1801" s="161">
        <v>0</v>
      </c>
      <c r="V1801" s="161">
        <f t="shared" si="62"/>
        <v>0</v>
      </c>
      <c r="W1801" s="161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 t="s">
        <v>364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ht="22.5" outlineLevel="1" x14ac:dyDescent="0.2">
      <c r="A1802" s="186">
        <v>570</v>
      </c>
      <c r="B1802" s="187" t="s">
        <v>2694</v>
      </c>
      <c r="C1802" s="194" t="s">
        <v>2695</v>
      </c>
      <c r="D1802" s="188" t="s">
        <v>462</v>
      </c>
      <c r="E1802" s="189">
        <v>1</v>
      </c>
      <c r="F1802" s="190"/>
      <c r="G1802" s="191">
        <f t="shared" si="56"/>
        <v>0</v>
      </c>
      <c r="H1802" s="190"/>
      <c r="I1802" s="191">
        <f t="shared" si="57"/>
        <v>0</v>
      </c>
      <c r="J1802" s="190"/>
      <c r="K1802" s="191">
        <f t="shared" si="58"/>
        <v>0</v>
      </c>
      <c r="L1802" s="191">
        <v>21</v>
      </c>
      <c r="M1802" s="191">
        <f t="shared" si="59"/>
        <v>0</v>
      </c>
      <c r="N1802" s="191">
        <v>0</v>
      </c>
      <c r="O1802" s="191">
        <f t="shared" si="60"/>
        <v>0</v>
      </c>
      <c r="P1802" s="191">
        <v>0</v>
      </c>
      <c r="Q1802" s="191">
        <f t="shared" si="61"/>
        <v>0</v>
      </c>
      <c r="R1802" s="191"/>
      <c r="S1802" s="191" t="s">
        <v>310</v>
      </c>
      <c r="T1802" s="192" t="s">
        <v>280</v>
      </c>
      <c r="U1802" s="161">
        <v>0</v>
      </c>
      <c r="V1802" s="161">
        <f t="shared" si="62"/>
        <v>0</v>
      </c>
      <c r="W1802" s="161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 t="s">
        <v>364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51"/>
      <c r="BB1802" s="151"/>
      <c r="BC1802" s="151"/>
      <c r="BD1802" s="151"/>
      <c r="BE1802" s="151"/>
      <c r="BF1802" s="151"/>
      <c r="BG1802" s="151"/>
      <c r="BH1802" s="151"/>
    </row>
    <row r="1803" spans="1:60" ht="22.5" outlineLevel="1" x14ac:dyDescent="0.2">
      <c r="A1803" s="186">
        <v>571</v>
      </c>
      <c r="B1803" s="187" t="s">
        <v>2696</v>
      </c>
      <c r="C1803" s="194" t="s">
        <v>2697</v>
      </c>
      <c r="D1803" s="188" t="s">
        <v>462</v>
      </c>
      <c r="E1803" s="189">
        <v>4</v>
      </c>
      <c r="F1803" s="190"/>
      <c r="G1803" s="191">
        <f t="shared" si="56"/>
        <v>0</v>
      </c>
      <c r="H1803" s="190"/>
      <c r="I1803" s="191">
        <f t="shared" si="57"/>
        <v>0</v>
      </c>
      <c r="J1803" s="190"/>
      <c r="K1803" s="191">
        <f t="shared" si="58"/>
        <v>0</v>
      </c>
      <c r="L1803" s="191">
        <v>21</v>
      </c>
      <c r="M1803" s="191">
        <f t="shared" si="59"/>
        <v>0</v>
      </c>
      <c r="N1803" s="191">
        <v>0</v>
      </c>
      <c r="O1803" s="191">
        <f t="shared" si="60"/>
        <v>0</v>
      </c>
      <c r="P1803" s="191">
        <v>0</v>
      </c>
      <c r="Q1803" s="191">
        <f t="shared" si="61"/>
        <v>0</v>
      </c>
      <c r="R1803" s="191"/>
      <c r="S1803" s="191" t="s">
        <v>310</v>
      </c>
      <c r="T1803" s="192" t="s">
        <v>280</v>
      </c>
      <c r="U1803" s="161">
        <v>0</v>
      </c>
      <c r="V1803" s="161">
        <f t="shared" si="62"/>
        <v>0</v>
      </c>
      <c r="W1803" s="161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 t="s">
        <v>364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51"/>
      <c r="BB1803" s="151"/>
      <c r="BC1803" s="151"/>
      <c r="BD1803" s="151"/>
      <c r="BE1803" s="151"/>
      <c r="BF1803" s="151"/>
      <c r="BG1803" s="151"/>
      <c r="BH1803" s="151"/>
    </row>
    <row r="1804" spans="1:60" ht="22.5" outlineLevel="1" x14ac:dyDescent="0.2">
      <c r="A1804" s="186">
        <v>572</v>
      </c>
      <c r="B1804" s="187" t="s">
        <v>2698</v>
      </c>
      <c r="C1804" s="194" t="s">
        <v>2699</v>
      </c>
      <c r="D1804" s="188" t="s">
        <v>462</v>
      </c>
      <c r="E1804" s="189">
        <v>2</v>
      </c>
      <c r="F1804" s="190"/>
      <c r="G1804" s="191">
        <f t="shared" si="56"/>
        <v>0</v>
      </c>
      <c r="H1804" s="190"/>
      <c r="I1804" s="191">
        <f t="shared" si="57"/>
        <v>0</v>
      </c>
      <c r="J1804" s="190"/>
      <c r="K1804" s="191">
        <f t="shared" si="58"/>
        <v>0</v>
      </c>
      <c r="L1804" s="191">
        <v>21</v>
      </c>
      <c r="M1804" s="191">
        <f t="shared" si="59"/>
        <v>0</v>
      </c>
      <c r="N1804" s="191">
        <v>0</v>
      </c>
      <c r="O1804" s="191">
        <f t="shared" si="60"/>
        <v>0</v>
      </c>
      <c r="P1804" s="191">
        <v>0</v>
      </c>
      <c r="Q1804" s="191">
        <f t="shared" si="61"/>
        <v>0</v>
      </c>
      <c r="R1804" s="191"/>
      <c r="S1804" s="191" t="s">
        <v>310</v>
      </c>
      <c r="T1804" s="192" t="s">
        <v>280</v>
      </c>
      <c r="U1804" s="161">
        <v>0</v>
      </c>
      <c r="V1804" s="161">
        <f t="shared" si="62"/>
        <v>0</v>
      </c>
      <c r="W1804" s="161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 t="s">
        <v>364</v>
      </c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ht="22.5" outlineLevel="1" x14ac:dyDescent="0.2">
      <c r="A1805" s="186">
        <v>573</v>
      </c>
      <c r="B1805" s="187" t="s">
        <v>2700</v>
      </c>
      <c r="C1805" s="194" t="s">
        <v>2701</v>
      </c>
      <c r="D1805" s="188" t="s">
        <v>462</v>
      </c>
      <c r="E1805" s="189">
        <v>2</v>
      </c>
      <c r="F1805" s="190"/>
      <c r="G1805" s="191">
        <f t="shared" si="56"/>
        <v>0</v>
      </c>
      <c r="H1805" s="190"/>
      <c r="I1805" s="191">
        <f t="shared" si="57"/>
        <v>0</v>
      </c>
      <c r="J1805" s="190"/>
      <c r="K1805" s="191">
        <f t="shared" si="58"/>
        <v>0</v>
      </c>
      <c r="L1805" s="191">
        <v>21</v>
      </c>
      <c r="M1805" s="191">
        <f t="shared" si="59"/>
        <v>0</v>
      </c>
      <c r="N1805" s="191">
        <v>0</v>
      </c>
      <c r="O1805" s="191">
        <f t="shared" si="60"/>
        <v>0</v>
      </c>
      <c r="P1805" s="191">
        <v>0</v>
      </c>
      <c r="Q1805" s="191">
        <f t="shared" si="61"/>
        <v>0</v>
      </c>
      <c r="R1805" s="191"/>
      <c r="S1805" s="191" t="s">
        <v>310</v>
      </c>
      <c r="T1805" s="192" t="s">
        <v>280</v>
      </c>
      <c r="U1805" s="161">
        <v>0</v>
      </c>
      <c r="V1805" s="161">
        <f t="shared" si="62"/>
        <v>0</v>
      </c>
      <c r="W1805" s="161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 t="s">
        <v>364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ht="22.5" outlineLevel="1" x14ac:dyDescent="0.2">
      <c r="A1806" s="186">
        <v>574</v>
      </c>
      <c r="B1806" s="187" t="s">
        <v>2702</v>
      </c>
      <c r="C1806" s="194" t="s">
        <v>2703</v>
      </c>
      <c r="D1806" s="188" t="s">
        <v>462</v>
      </c>
      <c r="E1806" s="189">
        <v>26</v>
      </c>
      <c r="F1806" s="190"/>
      <c r="G1806" s="191">
        <f t="shared" si="56"/>
        <v>0</v>
      </c>
      <c r="H1806" s="190"/>
      <c r="I1806" s="191">
        <f t="shared" si="57"/>
        <v>0</v>
      </c>
      <c r="J1806" s="190"/>
      <c r="K1806" s="191">
        <f t="shared" si="58"/>
        <v>0</v>
      </c>
      <c r="L1806" s="191">
        <v>21</v>
      </c>
      <c r="M1806" s="191">
        <f t="shared" si="59"/>
        <v>0</v>
      </c>
      <c r="N1806" s="191">
        <v>0</v>
      </c>
      <c r="O1806" s="191">
        <f t="shared" si="60"/>
        <v>0</v>
      </c>
      <c r="P1806" s="191">
        <v>0</v>
      </c>
      <c r="Q1806" s="191">
        <f t="shared" si="61"/>
        <v>0</v>
      </c>
      <c r="R1806" s="191"/>
      <c r="S1806" s="191" t="s">
        <v>310</v>
      </c>
      <c r="T1806" s="192" t="s">
        <v>280</v>
      </c>
      <c r="U1806" s="161">
        <v>0</v>
      </c>
      <c r="V1806" s="161">
        <f t="shared" si="62"/>
        <v>0</v>
      </c>
      <c r="W1806" s="161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 t="s">
        <v>364</v>
      </c>
      <c r="AH1806" s="151"/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ht="22.5" outlineLevel="1" x14ac:dyDescent="0.2">
      <c r="A1807" s="186">
        <v>575</v>
      </c>
      <c r="B1807" s="187" t="s">
        <v>2704</v>
      </c>
      <c r="C1807" s="194" t="s">
        <v>2705</v>
      </c>
      <c r="D1807" s="188" t="s">
        <v>462</v>
      </c>
      <c r="E1807" s="189">
        <v>1</v>
      </c>
      <c r="F1807" s="190"/>
      <c r="G1807" s="191">
        <f t="shared" si="56"/>
        <v>0</v>
      </c>
      <c r="H1807" s="190"/>
      <c r="I1807" s="191">
        <f t="shared" si="57"/>
        <v>0</v>
      </c>
      <c r="J1807" s="190"/>
      <c r="K1807" s="191">
        <f t="shared" si="58"/>
        <v>0</v>
      </c>
      <c r="L1807" s="191">
        <v>21</v>
      </c>
      <c r="M1807" s="191">
        <f t="shared" si="59"/>
        <v>0</v>
      </c>
      <c r="N1807" s="191">
        <v>0</v>
      </c>
      <c r="O1807" s="191">
        <f t="shared" si="60"/>
        <v>0</v>
      </c>
      <c r="P1807" s="191">
        <v>0</v>
      </c>
      <c r="Q1807" s="191">
        <f t="shared" si="61"/>
        <v>0</v>
      </c>
      <c r="R1807" s="191"/>
      <c r="S1807" s="191" t="s">
        <v>310</v>
      </c>
      <c r="T1807" s="192" t="s">
        <v>280</v>
      </c>
      <c r="U1807" s="161">
        <v>0</v>
      </c>
      <c r="V1807" s="161">
        <f t="shared" si="62"/>
        <v>0</v>
      </c>
      <c r="W1807" s="161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 t="s">
        <v>364</v>
      </c>
      <c r="AH1807" s="151"/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ht="22.5" outlineLevel="1" x14ac:dyDescent="0.2">
      <c r="A1808" s="186">
        <v>576</v>
      </c>
      <c r="B1808" s="187" t="s">
        <v>2706</v>
      </c>
      <c r="C1808" s="194" t="s">
        <v>2707</v>
      </c>
      <c r="D1808" s="188" t="s">
        <v>462</v>
      </c>
      <c r="E1808" s="189">
        <v>1</v>
      </c>
      <c r="F1808" s="190"/>
      <c r="G1808" s="191">
        <f t="shared" si="56"/>
        <v>0</v>
      </c>
      <c r="H1808" s="190"/>
      <c r="I1808" s="191">
        <f t="shared" si="57"/>
        <v>0</v>
      </c>
      <c r="J1808" s="190"/>
      <c r="K1808" s="191">
        <f t="shared" si="58"/>
        <v>0</v>
      </c>
      <c r="L1808" s="191">
        <v>21</v>
      </c>
      <c r="M1808" s="191">
        <f t="shared" si="59"/>
        <v>0</v>
      </c>
      <c r="N1808" s="191">
        <v>0</v>
      </c>
      <c r="O1808" s="191">
        <f t="shared" si="60"/>
        <v>0</v>
      </c>
      <c r="P1808" s="191">
        <v>0</v>
      </c>
      <c r="Q1808" s="191">
        <f t="shared" si="61"/>
        <v>0</v>
      </c>
      <c r="R1808" s="191"/>
      <c r="S1808" s="191" t="s">
        <v>310</v>
      </c>
      <c r="T1808" s="192" t="s">
        <v>280</v>
      </c>
      <c r="U1808" s="161">
        <v>0</v>
      </c>
      <c r="V1808" s="161">
        <f t="shared" si="62"/>
        <v>0</v>
      </c>
      <c r="W1808" s="161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 t="s">
        <v>364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ht="22.5" outlineLevel="1" x14ac:dyDescent="0.2">
      <c r="A1809" s="186">
        <v>577</v>
      </c>
      <c r="B1809" s="187" t="s">
        <v>2708</v>
      </c>
      <c r="C1809" s="194" t="s">
        <v>2709</v>
      </c>
      <c r="D1809" s="188" t="s">
        <v>462</v>
      </c>
      <c r="E1809" s="189">
        <v>1</v>
      </c>
      <c r="F1809" s="190"/>
      <c r="G1809" s="191">
        <f t="shared" si="56"/>
        <v>0</v>
      </c>
      <c r="H1809" s="190"/>
      <c r="I1809" s="191">
        <f t="shared" si="57"/>
        <v>0</v>
      </c>
      <c r="J1809" s="190"/>
      <c r="K1809" s="191">
        <f t="shared" si="58"/>
        <v>0</v>
      </c>
      <c r="L1809" s="191">
        <v>21</v>
      </c>
      <c r="M1809" s="191">
        <f t="shared" si="59"/>
        <v>0</v>
      </c>
      <c r="N1809" s="191">
        <v>0</v>
      </c>
      <c r="O1809" s="191">
        <f t="shared" si="60"/>
        <v>0</v>
      </c>
      <c r="P1809" s="191">
        <v>0</v>
      </c>
      <c r="Q1809" s="191">
        <f t="shared" si="61"/>
        <v>0</v>
      </c>
      <c r="R1809" s="191"/>
      <c r="S1809" s="191" t="s">
        <v>310</v>
      </c>
      <c r="T1809" s="192" t="s">
        <v>280</v>
      </c>
      <c r="U1809" s="161">
        <v>0</v>
      </c>
      <c r="V1809" s="161">
        <f t="shared" si="62"/>
        <v>0</v>
      </c>
      <c r="W1809" s="161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 t="s">
        <v>364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ht="22.5" outlineLevel="1" x14ac:dyDescent="0.2">
      <c r="A1810" s="186">
        <v>578</v>
      </c>
      <c r="B1810" s="187" t="s">
        <v>2710</v>
      </c>
      <c r="C1810" s="194" t="s">
        <v>2711</v>
      </c>
      <c r="D1810" s="188" t="s">
        <v>462</v>
      </c>
      <c r="E1810" s="189">
        <v>8</v>
      </c>
      <c r="F1810" s="190"/>
      <c r="G1810" s="191">
        <f t="shared" si="56"/>
        <v>0</v>
      </c>
      <c r="H1810" s="190"/>
      <c r="I1810" s="191">
        <f t="shared" si="57"/>
        <v>0</v>
      </c>
      <c r="J1810" s="190"/>
      <c r="K1810" s="191">
        <f t="shared" si="58"/>
        <v>0</v>
      </c>
      <c r="L1810" s="191">
        <v>21</v>
      </c>
      <c r="M1810" s="191">
        <f t="shared" si="59"/>
        <v>0</v>
      </c>
      <c r="N1810" s="191">
        <v>0</v>
      </c>
      <c r="O1810" s="191">
        <f t="shared" si="60"/>
        <v>0</v>
      </c>
      <c r="P1810" s="191">
        <v>0</v>
      </c>
      <c r="Q1810" s="191">
        <f t="shared" si="61"/>
        <v>0</v>
      </c>
      <c r="R1810" s="191"/>
      <c r="S1810" s="191" t="s">
        <v>310</v>
      </c>
      <c r="T1810" s="192" t="s">
        <v>280</v>
      </c>
      <c r="U1810" s="161">
        <v>0</v>
      </c>
      <c r="V1810" s="161">
        <f t="shared" si="62"/>
        <v>0</v>
      </c>
      <c r="W1810" s="161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 t="s">
        <v>364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51"/>
      <c r="BB1810" s="151"/>
      <c r="BC1810" s="151"/>
      <c r="BD1810" s="151"/>
      <c r="BE1810" s="151"/>
      <c r="BF1810" s="151"/>
      <c r="BG1810" s="151"/>
      <c r="BH1810" s="151"/>
    </row>
    <row r="1811" spans="1:60" ht="22.5" outlineLevel="1" x14ac:dyDescent="0.2">
      <c r="A1811" s="186">
        <v>579</v>
      </c>
      <c r="B1811" s="187" t="s">
        <v>2712</v>
      </c>
      <c r="C1811" s="194" t="s">
        <v>2713</v>
      </c>
      <c r="D1811" s="188" t="s">
        <v>462</v>
      </c>
      <c r="E1811" s="189">
        <v>1</v>
      </c>
      <c r="F1811" s="190"/>
      <c r="G1811" s="191">
        <f t="shared" si="56"/>
        <v>0</v>
      </c>
      <c r="H1811" s="190"/>
      <c r="I1811" s="191">
        <f t="shared" si="57"/>
        <v>0</v>
      </c>
      <c r="J1811" s="190"/>
      <c r="K1811" s="191">
        <f t="shared" si="58"/>
        <v>0</v>
      </c>
      <c r="L1811" s="191">
        <v>21</v>
      </c>
      <c r="M1811" s="191">
        <f t="shared" si="59"/>
        <v>0</v>
      </c>
      <c r="N1811" s="191">
        <v>0</v>
      </c>
      <c r="O1811" s="191">
        <f t="shared" si="60"/>
        <v>0</v>
      </c>
      <c r="P1811" s="191">
        <v>0</v>
      </c>
      <c r="Q1811" s="191">
        <f t="shared" si="61"/>
        <v>0</v>
      </c>
      <c r="R1811" s="191"/>
      <c r="S1811" s="191" t="s">
        <v>310</v>
      </c>
      <c r="T1811" s="192" t="s">
        <v>280</v>
      </c>
      <c r="U1811" s="161">
        <v>0</v>
      </c>
      <c r="V1811" s="161">
        <f t="shared" si="62"/>
        <v>0</v>
      </c>
      <c r="W1811" s="161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 t="s">
        <v>364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51"/>
      <c r="BB1811" s="151"/>
      <c r="BC1811" s="151"/>
      <c r="BD1811" s="151"/>
      <c r="BE1811" s="151"/>
      <c r="BF1811" s="151"/>
      <c r="BG1811" s="151"/>
      <c r="BH1811" s="151"/>
    </row>
    <row r="1812" spans="1:60" ht="22.5" outlineLevel="1" x14ac:dyDescent="0.2">
      <c r="A1812" s="186">
        <v>580</v>
      </c>
      <c r="B1812" s="187" t="s">
        <v>2714</v>
      </c>
      <c r="C1812" s="194" t="s">
        <v>2715</v>
      </c>
      <c r="D1812" s="188" t="s">
        <v>462</v>
      </c>
      <c r="E1812" s="189">
        <v>1</v>
      </c>
      <c r="F1812" s="190"/>
      <c r="G1812" s="191">
        <f t="shared" si="56"/>
        <v>0</v>
      </c>
      <c r="H1812" s="190"/>
      <c r="I1812" s="191">
        <f t="shared" si="57"/>
        <v>0</v>
      </c>
      <c r="J1812" s="190"/>
      <c r="K1812" s="191">
        <f t="shared" si="58"/>
        <v>0</v>
      </c>
      <c r="L1812" s="191">
        <v>21</v>
      </c>
      <c r="M1812" s="191">
        <f t="shared" si="59"/>
        <v>0</v>
      </c>
      <c r="N1812" s="191">
        <v>0</v>
      </c>
      <c r="O1812" s="191">
        <f t="shared" si="60"/>
        <v>0</v>
      </c>
      <c r="P1812" s="191">
        <v>0</v>
      </c>
      <c r="Q1812" s="191">
        <f t="shared" si="61"/>
        <v>0</v>
      </c>
      <c r="R1812" s="191"/>
      <c r="S1812" s="191" t="s">
        <v>310</v>
      </c>
      <c r="T1812" s="192" t="s">
        <v>280</v>
      </c>
      <c r="U1812" s="161">
        <v>0</v>
      </c>
      <c r="V1812" s="161">
        <f t="shared" si="62"/>
        <v>0</v>
      </c>
      <c r="W1812" s="161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 t="s">
        <v>364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ht="22.5" outlineLevel="1" x14ac:dyDescent="0.2">
      <c r="A1813" s="186">
        <v>581</v>
      </c>
      <c r="B1813" s="187" t="s">
        <v>2716</v>
      </c>
      <c r="C1813" s="194" t="s">
        <v>2717</v>
      </c>
      <c r="D1813" s="188" t="s">
        <v>462</v>
      </c>
      <c r="E1813" s="189">
        <v>2</v>
      </c>
      <c r="F1813" s="190"/>
      <c r="G1813" s="191">
        <f t="shared" si="56"/>
        <v>0</v>
      </c>
      <c r="H1813" s="190"/>
      <c r="I1813" s="191">
        <f t="shared" si="57"/>
        <v>0</v>
      </c>
      <c r="J1813" s="190"/>
      <c r="K1813" s="191">
        <f t="shared" si="58"/>
        <v>0</v>
      </c>
      <c r="L1813" s="191">
        <v>21</v>
      </c>
      <c r="M1813" s="191">
        <f t="shared" si="59"/>
        <v>0</v>
      </c>
      <c r="N1813" s="191">
        <v>0</v>
      </c>
      <c r="O1813" s="191">
        <f t="shared" si="60"/>
        <v>0</v>
      </c>
      <c r="P1813" s="191">
        <v>0</v>
      </c>
      <c r="Q1813" s="191">
        <f t="shared" si="61"/>
        <v>0</v>
      </c>
      <c r="R1813" s="191"/>
      <c r="S1813" s="191" t="s">
        <v>310</v>
      </c>
      <c r="T1813" s="192" t="s">
        <v>280</v>
      </c>
      <c r="U1813" s="161">
        <v>0</v>
      </c>
      <c r="V1813" s="161">
        <f t="shared" si="62"/>
        <v>0</v>
      </c>
      <c r="W1813" s="161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 t="s">
        <v>364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ht="22.5" outlineLevel="1" x14ac:dyDescent="0.2">
      <c r="A1814" s="186">
        <v>582</v>
      </c>
      <c r="B1814" s="187" t="s">
        <v>2718</v>
      </c>
      <c r="C1814" s="194" t="s">
        <v>2719</v>
      </c>
      <c r="D1814" s="188" t="s">
        <v>462</v>
      </c>
      <c r="E1814" s="189">
        <v>4</v>
      </c>
      <c r="F1814" s="190"/>
      <c r="G1814" s="191">
        <f t="shared" si="56"/>
        <v>0</v>
      </c>
      <c r="H1814" s="190"/>
      <c r="I1814" s="191">
        <f t="shared" si="57"/>
        <v>0</v>
      </c>
      <c r="J1814" s="190"/>
      <c r="K1814" s="191">
        <f t="shared" si="58"/>
        <v>0</v>
      </c>
      <c r="L1814" s="191">
        <v>21</v>
      </c>
      <c r="M1814" s="191">
        <f t="shared" si="59"/>
        <v>0</v>
      </c>
      <c r="N1814" s="191">
        <v>0</v>
      </c>
      <c r="O1814" s="191">
        <f t="shared" si="60"/>
        <v>0</v>
      </c>
      <c r="P1814" s="191">
        <v>0</v>
      </c>
      <c r="Q1814" s="191">
        <f t="shared" si="61"/>
        <v>0</v>
      </c>
      <c r="R1814" s="191"/>
      <c r="S1814" s="191" t="s">
        <v>310</v>
      </c>
      <c r="T1814" s="192" t="s">
        <v>280</v>
      </c>
      <c r="U1814" s="161">
        <v>0</v>
      </c>
      <c r="V1814" s="161">
        <f t="shared" si="62"/>
        <v>0</v>
      </c>
      <c r="W1814" s="161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 t="s">
        <v>364</v>
      </c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ht="22.5" outlineLevel="1" x14ac:dyDescent="0.2">
      <c r="A1815" s="186">
        <v>583</v>
      </c>
      <c r="B1815" s="187" t="s">
        <v>2720</v>
      </c>
      <c r="C1815" s="194" t="s">
        <v>2721</v>
      </c>
      <c r="D1815" s="188" t="s">
        <v>462</v>
      </c>
      <c r="E1815" s="189">
        <v>1</v>
      </c>
      <c r="F1815" s="190"/>
      <c r="G1815" s="191">
        <f t="shared" si="56"/>
        <v>0</v>
      </c>
      <c r="H1815" s="190"/>
      <c r="I1815" s="191">
        <f t="shared" si="57"/>
        <v>0</v>
      </c>
      <c r="J1815" s="190"/>
      <c r="K1815" s="191">
        <f t="shared" si="58"/>
        <v>0</v>
      </c>
      <c r="L1815" s="191">
        <v>21</v>
      </c>
      <c r="M1815" s="191">
        <f t="shared" si="59"/>
        <v>0</v>
      </c>
      <c r="N1815" s="191">
        <v>0</v>
      </c>
      <c r="O1815" s="191">
        <f t="shared" si="60"/>
        <v>0</v>
      </c>
      <c r="P1815" s="191">
        <v>0</v>
      </c>
      <c r="Q1815" s="191">
        <f t="shared" si="61"/>
        <v>0</v>
      </c>
      <c r="R1815" s="191"/>
      <c r="S1815" s="191" t="s">
        <v>310</v>
      </c>
      <c r="T1815" s="192" t="s">
        <v>280</v>
      </c>
      <c r="U1815" s="161">
        <v>0</v>
      </c>
      <c r="V1815" s="161">
        <f t="shared" si="62"/>
        <v>0</v>
      </c>
      <c r="W1815" s="161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 t="s">
        <v>364</v>
      </c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ht="22.5" outlineLevel="1" x14ac:dyDescent="0.2">
      <c r="A1816" s="186">
        <v>584</v>
      </c>
      <c r="B1816" s="187" t="s">
        <v>2722</v>
      </c>
      <c r="C1816" s="194" t="s">
        <v>2723</v>
      </c>
      <c r="D1816" s="188" t="s">
        <v>462</v>
      </c>
      <c r="E1816" s="189">
        <v>3</v>
      </c>
      <c r="F1816" s="190"/>
      <c r="G1816" s="191">
        <f t="shared" si="56"/>
        <v>0</v>
      </c>
      <c r="H1816" s="190"/>
      <c r="I1816" s="191">
        <f t="shared" si="57"/>
        <v>0</v>
      </c>
      <c r="J1816" s="190"/>
      <c r="K1816" s="191">
        <f t="shared" si="58"/>
        <v>0</v>
      </c>
      <c r="L1816" s="191">
        <v>21</v>
      </c>
      <c r="M1816" s="191">
        <f t="shared" si="59"/>
        <v>0</v>
      </c>
      <c r="N1816" s="191">
        <v>0</v>
      </c>
      <c r="O1816" s="191">
        <f t="shared" si="60"/>
        <v>0</v>
      </c>
      <c r="P1816" s="191">
        <v>0</v>
      </c>
      <c r="Q1816" s="191">
        <f t="shared" si="61"/>
        <v>0</v>
      </c>
      <c r="R1816" s="191"/>
      <c r="S1816" s="191" t="s">
        <v>310</v>
      </c>
      <c r="T1816" s="192" t="s">
        <v>280</v>
      </c>
      <c r="U1816" s="161">
        <v>0</v>
      </c>
      <c r="V1816" s="161">
        <f t="shared" si="62"/>
        <v>0</v>
      </c>
      <c r="W1816" s="161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 t="s">
        <v>364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ht="22.5" outlineLevel="1" x14ac:dyDescent="0.2">
      <c r="A1817" s="186">
        <v>585</v>
      </c>
      <c r="B1817" s="187" t="s">
        <v>2724</v>
      </c>
      <c r="C1817" s="194" t="s">
        <v>2725</v>
      </c>
      <c r="D1817" s="188" t="s">
        <v>462</v>
      </c>
      <c r="E1817" s="189">
        <v>5</v>
      </c>
      <c r="F1817" s="190"/>
      <c r="G1817" s="191">
        <f t="shared" si="56"/>
        <v>0</v>
      </c>
      <c r="H1817" s="190"/>
      <c r="I1817" s="191">
        <f t="shared" si="57"/>
        <v>0</v>
      </c>
      <c r="J1817" s="190"/>
      <c r="K1817" s="191">
        <f t="shared" si="58"/>
        <v>0</v>
      </c>
      <c r="L1817" s="191">
        <v>21</v>
      </c>
      <c r="M1817" s="191">
        <f t="shared" si="59"/>
        <v>0</v>
      </c>
      <c r="N1817" s="191">
        <v>0</v>
      </c>
      <c r="O1817" s="191">
        <f t="shared" si="60"/>
        <v>0</v>
      </c>
      <c r="P1817" s="191">
        <v>0</v>
      </c>
      <c r="Q1817" s="191">
        <f t="shared" si="61"/>
        <v>0</v>
      </c>
      <c r="R1817" s="191"/>
      <c r="S1817" s="191" t="s">
        <v>310</v>
      </c>
      <c r="T1817" s="192" t="s">
        <v>280</v>
      </c>
      <c r="U1817" s="161">
        <v>0</v>
      </c>
      <c r="V1817" s="161">
        <f t="shared" si="62"/>
        <v>0</v>
      </c>
      <c r="W1817" s="161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 t="s">
        <v>364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ht="22.5" outlineLevel="1" x14ac:dyDescent="0.2">
      <c r="A1818" s="186">
        <v>586</v>
      </c>
      <c r="B1818" s="187" t="s">
        <v>2726</v>
      </c>
      <c r="C1818" s="194" t="s">
        <v>2727</v>
      </c>
      <c r="D1818" s="188" t="s">
        <v>462</v>
      </c>
      <c r="E1818" s="189">
        <v>5</v>
      </c>
      <c r="F1818" s="190"/>
      <c r="G1818" s="191">
        <f t="shared" si="56"/>
        <v>0</v>
      </c>
      <c r="H1818" s="190"/>
      <c r="I1818" s="191">
        <f t="shared" si="57"/>
        <v>0</v>
      </c>
      <c r="J1818" s="190"/>
      <c r="K1818" s="191">
        <f t="shared" si="58"/>
        <v>0</v>
      </c>
      <c r="L1818" s="191">
        <v>21</v>
      </c>
      <c r="M1818" s="191">
        <f t="shared" si="59"/>
        <v>0</v>
      </c>
      <c r="N1818" s="191">
        <v>0</v>
      </c>
      <c r="O1818" s="191">
        <f t="shared" si="60"/>
        <v>0</v>
      </c>
      <c r="P1818" s="191">
        <v>0</v>
      </c>
      <c r="Q1818" s="191">
        <f t="shared" si="61"/>
        <v>0</v>
      </c>
      <c r="R1818" s="191"/>
      <c r="S1818" s="191" t="s">
        <v>310</v>
      </c>
      <c r="T1818" s="192" t="s">
        <v>280</v>
      </c>
      <c r="U1818" s="161">
        <v>0</v>
      </c>
      <c r="V1818" s="161">
        <f t="shared" si="62"/>
        <v>0</v>
      </c>
      <c r="W1818" s="161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 t="s">
        <v>364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51"/>
      <c r="BB1818" s="151"/>
      <c r="BC1818" s="151"/>
      <c r="BD1818" s="151"/>
      <c r="BE1818" s="151"/>
      <c r="BF1818" s="151"/>
      <c r="BG1818" s="151"/>
      <c r="BH1818" s="151"/>
    </row>
    <row r="1819" spans="1:60" ht="22.5" outlineLevel="1" x14ac:dyDescent="0.2">
      <c r="A1819" s="186">
        <v>587</v>
      </c>
      <c r="B1819" s="187" t="s">
        <v>2728</v>
      </c>
      <c r="C1819" s="194" t="s">
        <v>2729</v>
      </c>
      <c r="D1819" s="188" t="s">
        <v>462</v>
      </c>
      <c r="E1819" s="189">
        <v>1</v>
      </c>
      <c r="F1819" s="190"/>
      <c r="G1819" s="191">
        <f t="shared" si="56"/>
        <v>0</v>
      </c>
      <c r="H1819" s="190"/>
      <c r="I1819" s="191">
        <f t="shared" si="57"/>
        <v>0</v>
      </c>
      <c r="J1819" s="190"/>
      <c r="K1819" s="191">
        <f t="shared" si="58"/>
        <v>0</v>
      </c>
      <c r="L1819" s="191">
        <v>21</v>
      </c>
      <c r="M1819" s="191">
        <f t="shared" si="59"/>
        <v>0</v>
      </c>
      <c r="N1819" s="191">
        <v>0</v>
      </c>
      <c r="O1819" s="191">
        <f t="shared" si="60"/>
        <v>0</v>
      </c>
      <c r="P1819" s="191">
        <v>0</v>
      </c>
      <c r="Q1819" s="191">
        <f t="shared" si="61"/>
        <v>0</v>
      </c>
      <c r="R1819" s="191"/>
      <c r="S1819" s="191" t="s">
        <v>310</v>
      </c>
      <c r="T1819" s="192" t="s">
        <v>280</v>
      </c>
      <c r="U1819" s="161">
        <v>0</v>
      </c>
      <c r="V1819" s="161">
        <f t="shared" si="62"/>
        <v>0</v>
      </c>
      <c r="W1819" s="161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 t="s">
        <v>364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51"/>
      <c r="BB1819" s="151"/>
      <c r="BC1819" s="151"/>
      <c r="BD1819" s="151"/>
      <c r="BE1819" s="151"/>
      <c r="BF1819" s="151"/>
      <c r="BG1819" s="151"/>
      <c r="BH1819" s="151"/>
    </row>
    <row r="1820" spans="1:60" ht="22.5" outlineLevel="1" x14ac:dyDescent="0.2">
      <c r="A1820" s="186">
        <v>588</v>
      </c>
      <c r="B1820" s="187" t="s">
        <v>2730</v>
      </c>
      <c r="C1820" s="194" t="s">
        <v>2731</v>
      </c>
      <c r="D1820" s="188" t="s">
        <v>462</v>
      </c>
      <c r="E1820" s="189">
        <v>1</v>
      </c>
      <c r="F1820" s="190"/>
      <c r="G1820" s="191">
        <f t="shared" si="56"/>
        <v>0</v>
      </c>
      <c r="H1820" s="190"/>
      <c r="I1820" s="191">
        <f t="shared" si="57"/>
        <v>0</v>
      </c>
      <c r="J1820" s="190"/>
      <c r="K1820" s="191">
        <f t="shared" si="58"/>
        <v>0</v>
      </c>
      <c r="L1820" s="191">
        <v>21</v>
      </c>
      <c r="M1820" s="191">
        <f t="shared" si="59"/>
        <v>0</v>
      </c>
      <c r="N1820" s="191">
        <v>0</v>
      </c>
      <c r="O1820" s="191">
        <f t="shared" si="60"/>
        <v>0</v>
      </c>
      <c r="P1820" s="191">
        <v>0</v>
      </c>
      <c r="Q1820" s="191">
        <f t="shared" si="61"/>
        <v>0</v>
      </c>
      <c r="R1820" s="191"/>
      <c r="S1820" s="191" t="s">
        <v>310</v>
      </c>
      <c r="T1820" s="192" t="s">
        <v>280</v>
      </c>
      <c r="U1820" s="161">
        <v>0</v>
      </c>
      <c r="V1820" s="161">
        <f t="shared" si="62"/>
        <v>0</v>
      </c>
      <c r="W1820" s="161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 t="s">
        <v>364</v>
      </c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ht="22.5" outlineLevel="1" x14ac:dyDescent="0.2">
      <c r="A1821" s="186">
        <v>589</v>
      </c>
      <c r="B1821" s="187" t="s">
        <v>2732</v>
      </c>
      <c r="C1821" s="194" t="s">
        <v>2733</v>
      </c>
      <c r="D1821" s="188" t="s">
        <v>462</v>
      </c>
      <c r="E1821" s="189">
        <v>1</v>
      </c>
      <c r="F1821" s="190"/>
      <c r="G1821" s="191">
        <f t="shared" si="56"/>
        <v>0</v>
      </c>
      <c r="H1821" s="190"/>
      <c r="I1821" s="191">
        <f t="shared" si="57"/>
        <v>0</v>
      </c>
      <c r="J1821" s="190"/>
      <c r="K1821" s="191">
        <f t="shared" si="58"/>
        <v>0</v>
      </c>
      <c r="L1821" s="191">
        <v>21</v>
      </c>
      <c r="M1821" s="191">
        <f t="shared" si="59"/>
        <v>0</v>
      </c>
      <c r="N1821" s="191">
        <v>0</v>
      </c>
      <c r="O1821" s="191">
        <f t="shared" si="60"/>
        <v>0</v>
      </c>
      <c r="P1821" s="191">
        <v>0</v>
      </c>
      <c r="Q1821" s="191">
        <f t="shared" si="61"/>
        <v>0</v>
      </c>
      <c r="R1821" s="191"/>
      <c r="S1821" s="191" t="s">
        <v>310</v>
      </c>
      <c r="T1821" s="192" t="s">
        <v>280</v>
      </c>
      <c r="U1821" s="161">
        <v>0</v>
      </c>
      <c r="V1821" s="161">
        <f t="shared" si="62"/>
        <v>0</v>
      </c>
      <c r="W1821" s="161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 t="s">
        <v>364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ht="22.5" outlineLevel="1" x14ac:dyDescent="0.2">
      <c r="A1822" s="186">
        <v>590</v>
      </c>
      <c r="B1822" s="187" t="s">
        <v>2734</v>
      </c>
      <c r="C1822" s="194" t="s">
        <v>2735</v>
      </c>
      <c r="D1822" s="188" t="s">
        <v>462</v>
      </c>
      <c r="E1822" s="189">
        <v>1</v>
      </c>
      <c r="F1822" s="190"/>
      <c r="G1822" s="191">
        <f t="shared" si="56"/>
        <v>0</v>
      </c>
      <c r="H1822" s="190"/>
      <c r="I1822" s="191">
        <f t="shared" si="57"/>
        <v>0</v>
      </c>
      <c r="J1822" s="190"/>
      <c r="K1822" s="191">
        <f t="shared" si="58"/>
        <v>0</v>
      </c>
      <c r="L1822" s="191">
        <v>21</v>
      </c>
      <c r="M1822" s="191">
        <f t="shared" si="59"/>
        <v>0</v>
      </c>
      <c r="N1822" s="191">
        <v>0</v>
      </c>
      <c r="O1822" s="191">
        <f t="shared" si="60"/>
        <v>0</v>
      </c>
      <c r="P1822" s="191">
        <v>0</v>
      </c>
      <c r="Q1822" s="191">
        <f t="shared" si="61"/>
        <v>0</v>
      </c>
      <c r="R1822" s="191"/>
      <c r="S1822" s="191" t="s">
        <v>310</v>
      </c>
      <c r="T1822" s="192" t="s">
        <v>280</v>
      </c>
      <c r="U1822" s="161">
        <v>0</v>
      </c>
      <c r="V1822" s="161">
        <f t="shared" si="62"/>
        <v>0</v>
      </c>
      <c r="W1822" s="161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 t="s">
        <v>364</v>
      </c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ht="22.5" outlineLevel="1" x14ac:dyDescent="0.2">
      <c r="A1823" s="186">
        <v>591</v>
      </c>
      <c r="B1823" s="187" t="s">
        <v>2736</v>
      </c>
      <c r="C1823" s="194" t="s">
        <v>2737</v>
      </c>
      <c r="D1823" s="188" t="s">
        <v>462</v>
      </c>
      <c r="E1823" s="189">
        <v>1</v>
      </c>
      <c r="F1823" s="190"/>
      <c r="G1823" s="191">
        <f t="shared" si="56"/>
        <v>0</v>
      </c>
      <c r="H1823" s="190"/>
      <c r="I1823" s="191">
        <f t="shared" si="57"/>
        <v>0</v>
      </c>
      <c r="J1823" s="190"/>
      <c r="K1823" s="191">
        <f t="shared" si="58"/>
        <v>0</v>
      </c>
      <c r="L1823" s="191">
        <v>21</v>
      </c>
      <c r="M1823" s="191">
        <f t="shared" si="59"/>
        <v>0</v>
      </c>
      <c r="N1823" s="191">
        <v>0</v>
      </c>
      <c r="O1823" s="191">
        <f t="shared" si="60"/>
        <v>0</v>
      </c>
      <c r="P1823" s="191">
        <v>0</v>
      </c>
      <c r="Q1823" s="191">
        <f t="shared" si="61"/>
        <v>0</v>
      </c>
      <c r="R1823" s="191"/>
      <c r="S1823" s="191" t="s">
        <v>310</v>
      </c>
      <c r="T1823" s="192" t="s">
        <v>280</v>
      </c>
      <c r="U1823" s="161">
        <v>0</v>
      </c>
      <c r="V1823" s="161">
        <f t="shared" si="62"/>
        <v>0</v>
      </c>
      <c r="W1823" s="161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 t="s">
        <v>364</v>
      </c>
      <c r="AH1823" s="151"/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ht="22.5" outlineLevel="1" x14ac:dyDescent="0.2">
      <c r="A1824" s="186">
        <v>592</v>
      </c>
      <c r="B1824" s="187" t="s">
        <v>2738</v>
      </c>
      <c r="C1824" s="194" t="s">
        <v>2739</v>
      </c>
      <c r="D1824" s="188" t="s">
        <v>462</v>
      </c>
      <c r="E1824" s="189">
        <v>2</v>
      </c>
      <c r="F1824" s="190"/>
      <c r="G1824" s="191">
        <f t="shared" si="56"/>
        <v>0</v>
      </c>
      <c r="H1824" s="190"/>
      <c r="I1824" s="191">
        <f t="shared" si="57"/>
        <v>0</v>
      </c>
      <c r="J1824" s="190"/>
      <c r="K1824" s="191">
        <f t="shared" si="58"/>
        <v>0</v>
      </c>
      <c r="L1824" s="191">
        <v>21</v>
      </c>
      <c r="M1824" s="191">
        <f t="shared" si="59"/>
        <v>0</v>
      </c>
      <c r="N1824" s="191">
        <v>0</v>
      </c>
      <c r="O1824" s="191">
        <f t="shared" si="60"/>
        <v>0</v>
      </c>
      <c r="P1824" s="191">
        <v>0</v>
      </c>
      <c r="Q1824" s="191">
        <f t="shared" si="61"/>
        <v>0</v>
      </c>
      <c r="R1824" s="191"/>
      <c r="S1824" s="191" t="s">
        <v>310</v>
      </c>
      <c r="T1824" s="192" t="s">
        <v>280</v>
      </c>
      <c r="U1824" s="161">
        <v>0</v>
      </c>
      <c r="V1824" s="161">
        <f t="shared" si="62"/>
        <v>0</v>
      </c>
      <c r="W1824" s="161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 t="s">
        <v>364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ht="22.5" outlineLevel="1" x14ac:dyDescent="0.2">
      <c r="A1825" s="186">
        <v>593</v>
      </c>
      <c r="B1825" s="187" t="s">
        <v>2740</v>
      </c>
      <c r="C1825" s="194" t="s">
        <v>2741</v>
      </c>
      <c r="D1825" s="188" t="s">
        <v>462</v>
      </c>
      <c r="E1825" s="189">
        <v>7</v>
      </c>
      <c r="F1825" s="190"/>
      <c r="G1825" s="191">
        <f t="shared" si="56"/>
        <v>0</v>
      </c>
      <c r="H1825" s="190"/>
      <c r="I1825" s="191">
        <f t="shared" si="57"/>
        <v>0</v>
      </c>
      <c r="J1825" s="190"/>
      <c r="K1825" s="191">
        <f t="shared" si="58"/>
        <v>0</v>
      </c>
      <c r="L1825" s="191">
        <v>21</v>
      </c>
      <c r="M1825" s="191">
        <f t="shared" si="59"/>
        <v>0</v>
      </c>
      <c r="N1825" s="191">
        <v>0</v>
      </c>
      <c r="O1825" s="191">
        <f t="shared" si="60"/>
        <v>0</v>
      </c>
      <c r="P1825" s="191">
        <v>0</v>
      </c>
      <c r="Q1825" s="191">
        <f t="shared" si="61"/>
        <v>0</v>
      </c>
      <c r="R1825" s="191"/>
      <c r="S1825" s="191" t="s">
        <v>310</v>
      </c>
      <c r="T1825" s="192" t="s">
        <v>280</v>
      </c>
      <c r="U1825" s="161">
        <v>0</v>
      </c>
      <c r="V1825" s="161">
        <f t="shared" si="62"/>
        <v>0</v>
      </c>
      <c r="W1825" s="161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 t="s">
        <v>364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ht="22.5" outlineLevel="1" x14ac:dyDescent="0.2">
      <c r="A1826" s="186">
        <v>594</v>
      </c>
      <c r="B1826" s="187" t="s">
        <v>2742</v>
      </c>
      <c r="C1826" s="194" t="s">
        <v>2743</v>
      </c>
      <c r="D1826" s="188" t="s">
        <v>1093</v>
      </c>
      <c r="E1826" s="189">
        <v>300</v>
      </c>
      <c r="F1826" s="190"/>
      <c r="G1826" s="191">
        <f t="shared" si="56"/>
        <v>0</v>
      </c>
      <c r="H1826" s="190"/>
      <c r="I1826" s="191">
        <f t="shared" si="57"/>
        <v>0</v>
      </c>
      <c r="J1826" s="190"/>
      <c r="K1826" s="191">
        <f t="shared" si="58"/>
        <v>0</v>
      </c>
      <c r="L1826" s="191">
        <v>21</v>
      </c>
      <c r="M1826" s="191">
        <f t="shared" si="59"/>
        <v>0</v>
      </c>
      <c r="N1826" s="191">
        <v>0</v>
      </c>
      <c r="O1826" s="191">
        <f t="shared" si="60"/>
        <v>0</v>
      </c>
      <c r="P1826" s="191">
        <v>0</v>
      </c>
      <c r="Q1826" s="191">
        <f t="shared" si="61"/>
        <v>0</v>
      </c>
      <c r="R1826" s="191"/>
      <c r="S1826" s="191" t="s">
        <v>310</v>
      </c>
      <c r="T1826" s="192" t="s">
        <v>280</v>
      </c>
      <c r="U1826" s="161">
        <v>0</v>
      </c>
      <c r="V1826" s="161">
        <f t="shared" si="62"/>
        <v>0</v>
      </c>
      <c r="W1826" s="161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 t="s">
        <v>364</v>
      </c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ht="22.5" outlineLevel="1" x14ac:dyDescent="0.2">
      <c r="A1827" s="186">
        <v>595</v>
      </c>
      <c r="B1827" s="187" t="s">
        <v>2744</v>
      </c>
      <c r="C1827" s="194" t="s">
        <v>2745</v>
      </c>
      <c r="D1827" s="188" t="s">
        <v>498</v>
      </c>
      <c r="E1827" s="189">
        <v>14.5</v>
      </c>
      <c r="F1827" s="190"/>
      <c r="G1827" s="191">
        <f t="shared" si="56"/>
        <v>0</v>
      </c>
      <c r="H1827" s="190"/>
      <c r="I1827" s="191">
        <f t="shared" si="57"/>
        <v>0</v>
      </c>
      <c r="J1827" s="190"/>
      <c r="K1827" s="191">
        <f t="shared" si="58"/>
        <v>0</v>
      </c>
      <c r="L1827" s="191">
        <v>21</v>
      </c>
      <c r="M1827" s="191">
        <f t="shared" si="59"/>
        <v>0</v>
      </c>
      <c r="N1827" s="191">
        <v>0</v>
      </c>
      <c r="O1827" s="191">
        <f t="shared" si="60"/>
        <v>0</v>
      </c>
      <c r="P1827" s="191">
        <v>0</v>
      </c>
      <c r="Q1827" s="191">
        <f t="shared" si="61"/>
        <v>0</v>
      </c>
      <c r="R1827" s="191"/>
      <c r="S1827" s="191" t="s">
        <v>310</v>
      </c>
      <c r="T1827" s="192" t="s">
        <v>280</v>
      </c>
      <c r="U1827" s="161">
        <v>0</v>
      </c>
      <c r="V1827" s="161">
        <f t="shared" si="62"/>
        <v>0</v>
      </c>
      <c r="W1827" s="161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 t="s">
        <v>364</v>
      </c>
      <c r="AH1827" s="151"/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ht="22.5" outlineLevel="1" x14ac:dyDescent="0.2">
      <c r="A1828" s="186">
        <v>596</v>
      </c>
      <c r="B1828" s="187" t="s">
        <v>2746</v>
      </c>
      <c r="C1828" s="194" t="s">
        <v>2747</v>
      </c>
      <c r="D1828" s="188" t="s">
        <v>498</v>
      </c>
      <c r="E1828" s="189">
        <v>13</v>
      </c>
      <c r="F1828" s="190"/>
      <c r="G1828" s="191">
        <f t="shared" si="56"/>
        <v>0</v>
      </c>
      <c r="H1828" s="190"/>
      <c r="I1828" s="191">
        <f t="shared" si="57"/>
        <v>0</v>
      </c>
      <c r="J1828" s="190"/>
      <c r="K1828" s="191">
        <f t="shared" si="58"/>
        <v>0</v>
      </c>
      <c r="L1828" s="191">
        <v>21</v>
      </c>
      <c r="M1828" s="191">
        <f t="shared" si="59"/>
        <v>0</v>
      </c>
      <c r="N1828" s="191">
        <v>0</v>
      </c>
      <c r="O1828" s="191">
        <f t="shared" si="60"/>
        <v>0</v>
      </c>
      <c r="P1828" s="191">
        <v>0</v>
      </c>
      <c r="Q1828" s="191">
        <f t="shared" si="61"/>
        <v>0</v>
      </c>
      <c r="R1828" s="191"/>
      <c r="S1828" s="191" t="s">
        <v>310</v>
      </c>
      <c r="T1828" s="192" t="s">
        <v>280</v>
      </c>
      <c r="U1828" s="161">
        <v>0</v>
      </c>
      <c r="V1828" s="161">
        <f t="shared" si="62"/>
        <v>0</v>
      </c>
      <c r="W1828" s="161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 t="s">
        <v>364</v>
      </c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ht="22.5" outlineLevel="1" x14ac:dyDescent="0.2">
      <c r="A1829" s="170">
        <v>597</v>
      </c>
      <c r="B1829" s="171" t="s">
        <v>2748</v>
      </c>
      <c r="C1829" s="180" t="s">
        <v>2749</v>
      </c>
      <c r="D1829" s="172" t="s">
        <v>462</v>
      </c>
      <c r="E1829" s="173">
        <v>8</v>
      </c>
      <c r="F1829" s="174"/>
      <c r="G1829" s="175">
        <f t="shared" si="56"/>
        <v>0</v>
      </c>
      <c r="H1829" s="174"/>
      <c r="I1829" s="175">
        <f t="shared" si="57"/>
        <v>0</v>
      </c>
      <c r="J1829" s="174"/>
      <c r="K1829" s="175">
        <f t="shared" si="58"/>
        <v>0</v>
      </c>
      <c r="L1829" s="175">
        <v>21</v>
      </c>
      <c r="M1829" s="175">
        <f t="shared" si="59"/>
        <v>0</v>
      </c>
      <c r="N1829" s="175">
        <v>0</v>
      </c>
      <c r="O1829" s="175">
        <f t="shared" si="60"/>
        <v>0</v>
      </c>
      <c r="P1829" s="175">
        <v>0</v>
      </c>
      <c r="Q1829" s="175">
        <f t="shared" si="61"/>
        <v>0</v>
      </c>
      <c r="R1829" s="175"/>
      <c r="S1829" s="175" t="s">
        <v>310</v>
      </c>
      <c r="T1829" s="176" t="s">
        <v>280</v>
      </c>
      <c r="U1829" s="161">
        <v>0</v>
      </c>
      <c r="V1829" s="161">
        <f t="shared" si="62"/>
        <v>0</v>
      </c>
      <c r="W1829" s="161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 t="s">
        <v>364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1" x14ac:dyDescent="0.2">
      <c r="A1830" s="158">
        <v>598</v>
      </c>
      <c r="B1830" s="159" t="s">
        <v>2750</v>
      </c>
      <c r="C1830" s="199" t="s">
        <v>2751</v>
      </c>
      <c r="D1830" s="160" t="s">
        <v>0</v>
      </c>
      <c r="E1830" s="197"/>
      <c r="F1830" s="162"/>
      <c r="G1830" s="161">
        <f t="shared" si="56"/>
        <v>0</v>
      </c>
      <c r="H1830" s="162"/>
      <c r="I1830" s="161">
        <f t="shared" si="57"/>
        <v>0</v>
      </c>
      <c r="J1830" s="162"/>
      <c r="K1830" s="161">
        <f t="shared" si="58"/>
        <v>0</v>
      </c>
      <c r="L1830" s="161">
        <v>21</v>
      </c>
      <c r="M1830" s="161">
        <f t="shared" si="59"/>
        <v>0</v>
      </c>
      <c r="N1830" s="161">
        <v>0</v>
      </c>
      <c r="O1830" s="161">
        <f t="shared" si="60"/>
        <v>0</v>
      </c>
      <c r="P1830" s="161">
        <v>0</v>
      </c>
      <c r="Q1830" s="161">
        <f t="shared" si="61"/>
        <v>0</v>
      </c>
      <c r="R1830" s="161" t="s">
        <v>514</v>
      </c>
      <c r="S1830" s="161" t="s">
        <v>279</v>
      </c>
      <c r="T1830" s="161" t="s">
        <v>279</v>
      </c>
      <c r="U1830" s="161">
        <v>0</v>
      </c>
      <c r="V1830" s="161">
        <f t="shared" si="62"/>
        <v>0</v>
      </c>
      <c r="W1830" s="161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 t="s">
        <v>553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1" x14ac:dyDescent="0.2">
      <c r="A1831" s="158"/>
      <c r="B1831" s="159"/>
      <c r="C1831" s="260" t="s">
        <v>2281</v>
      </c>
      <c r="D1831" s="261"/>
      <c r="E1831" s="261"/>
      <c r="F1831" s="261"/>
      <c r="G1831" s="261"/>
      <c r="H1831" s="161"/>
      <c r="I1831" s="161"/>
      <c r="J1831" s="161"/>
      <c r="K1831" s="161"/>
      <c r="L1831" s="161"/>
      <c r="M1831" s="161"/>
      <c r="N1831" s="161"/>
      <c r="O1831" s="161"/>
      <c r="P1831" s="161"/>
      <c r="Q1831" s="161"/>
      <c r="R1831" s="161"/>
      <c r="S1831" s="161"/>
      <c r="T1831" s="161"/>
      <c r="U1831" s="161"/>
      <c r="V1831" s="161"/>
      <c r="W1831" s="161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 t="s">
        <v>372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x14ac:dyDescent="0.2">
      <c r="A1832" s="164" t="s">
        <v>274</v>
      </c>
      <c r="B1832" s="165" t="s">
        <v>217</v>
      </c>
      <c r="C1832" s="179" t="s">
        <v>218</v>
      </c>
      <c r="D1832" s="166"/>
      <c r="E1832" s="167"/>
      <c r="F1832" s="168"/>
      <c r="G1832" s="168">
        <f>SUMIF(AG1833:AG1893,"&lt;&gt;NOR",G1833:G1893)</f>
        <v>0</v>
      </c>
      <c r="H1832" s="168"/>
      <c r="I1832" s="168">
        <f>SUM(I1833:I1893)</f>
        <v>0</v>
      </c>
      <c r="J1832" s="168"/>
      <c r="K1832" s="168">
        <f>SUM(K1833:K1893)</f>
        <v>0</v>
      </c>
      <c r="L1832" s="168"/>
      <c r="M1832" s="168">
        <f>SUM(M1833:M1893)</f>
        <v>0</v>
      </c>
      <c r="N1832" s="168"/>
      <c r="O1832" s="168">
        <f>SUM(O1833:O1893)</f>
        <v>0</v>
      </c>
      <c r="P1832" s="168"/>
      <c r="Q1832" s="168">
        <f>SUM(Q1833:Q1893)</f>
        <v>0</v>
      </c>
      <c r="R1832" s="168"/>
      <c r="S1832" s="168"/>
      <c r="T1832" s="169"/>
      <c r="U1832" s="163"/>
      <c r="V1832" s="163">
        <f>SUM(V1833:V1893)</f>
        <v>0</v>
      </c>
      <c r="W1832" s="163"/>
      <c r="AG1832" t="s">
        <v>275</v>
      </c>
    </row>
    <row r="1833" spans="1:60" ht="22.5" outlineLevel="1" x14ac:dyDescent="0.2">
      <c r="A1833" s="186">
        <v>599</v>
      </c>
      <c r="B1833" s="187" t="s">
        <v>2752</v>
      </c>
      <c r="C1833" s="194" t="s">
        <v>2753</v>
      </c>
      <c r="D1833" s="188" t="s">
        <v>462</v>
      </c>
      <c r="E1833" s="189">
        <v>25</v>
      </c>
      <c r="F1833" s="190"/>
      <c r="G1833" s="191">
        <f t="shared" ref="G1833:G1864" si="63">ROUND(E1833*F1833,2)</f>
        <v>0</v>
      </c>
      <c r="H1833" s="190"/>
      <c r="I1833" s="191">
        <f t="shared" ref="I1833:I1864" si="64">ROUND(E1833*H1833,2)</f>
        <v>0</v>
      </c>
      <c r="J1833" s="190"/>
      <c r="K1833" s="191">
        <f t="shared" ref="K1833:K1864" si="65">ROUND(E1833*J1833,2)</f>
        <v>0</v>
      </c>
      <c r="L1833" s="191">
        <v>21</v>
      </c>
      <c r="M1833" s="191">
        <f t="shared" ref="M1833:M1864" si="66">G1833*(1+L1833/100)</f>
        <v>0</v>
      </c>
      <c r="N1833" s="191">
        <v>0</v>
      </c>
      <c r="O1833" s="191">
        <f t="shared" ref="O1833:O1864" si="67">ROUND(E1833*N1833,2)</f>
        <v>0</v>
      </c>
      <c r="P1833" s="191">
        <v>0</v>
      </c>
      <c r="Q1833" s="191">
        <f t="shared" ref="Q1833:Q1864" si="68">ROUND(E1833*P1833,2)</f>
        <v>0</v>
      </c>
      <c r="R1833" s="191"/>
      <c r="S1833" s="191" t="s">
        <v>310</v>
      </c>
      <c r="T1833" s="192" t="s">
        <v>280</v>
      </c>
      <c r="U1833" s="161">
        <v>0</v>
      </c>
      <c r="V1833" s="161">
        <f t="shared" ref="V1833:V1864" si="69">ROUND(E1833*U1833,2)</f>
        <v>0</v>
      </c>
      <c r="W1833" s="161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 t="s">
        <v>364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ht="22.5" outlineLevel="1" x14ac:dyDescent="0.2">
      <c r="A1834" s="186">
        <v>600</v>
      </c>
      <c r="B1834" s="187" t="s">
        <v>2754</v>
      </c>
      <c r="C1834" s="194" t="s">
        <v>2755</v>
      </c>
      <c r="D1834" s="188" t="s">
        <v>462</v>
      </c>
      <c r="E1834" s="189">
        <v>3</v>
      </c>
      <c r="F1834" s="190"/>
      <c r="G1834" s="191">
        <f t="shared" si="63"/>
        <v>0</v>
      </c>
      <c r="H1834" s="190"/>
      <c r="I1834" s="191">
        <f t="shared" si="64"/>
        <v>0</v>
      </c>
      <c r="J1834" s="190"/>
      <c r="K1834" s="191">
        <f t="shared" si="65"/>
        <v>0</v>
      </c>
      <c r="L1834" s="191">
        <v>21</v>
      </c>
      <c r="M1834" s="191">
        <f t="shared" si="66"/>
        <v>0</v>
      </c>
      <c r="N1834" s="191">
        <v>0</v>
      </c>
      <c r="O1834" s="191">
        <f t="shared" si="67"/>
        <v>0</v>
      </c>
      <c r="P1834" s="191">
        <v>0</v>
      </c>
      <c r="Q1834" s="191">
        <f t="shared" si="68"/>
        <v>0</v>
      </c>
      <c r="R1834" s="191"/>
      <c r="S1834" s="191" t="s">
        <v>310</v>
      </c>
      <c r="T1834" s="192" t="s">
        <v>280</v>
      </c>
      <c r="U1834" s="161">
        <v>0</v>
      </c>
      <c r="V1834" s="161">
        <f t="shared" si="69"/>
        <v>0</v>
      </c>
      <c r="W1834" s="161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 t="s">
        <v>364</v>
      </c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ht="22.5" outlineLevel="1" x14ac:dyDescent="0.2">
      <c r="A1835" s="186">
        <v>601</v>
      </c>
      <c r="B1835" s="187" t="s">
        <v>2756</v>
      </c>
      <c r="C1835" s="194" t="s">
        <v>2757</v>
      </c>
      <c r="D1835" s="188" t="s">
        <v>462</v>
      </c>
      <c r="E1835" s="189">
        <v>6</v>
      </c>
      <c r="F1835" s="190"/>
      <c r="G1835" s="191">
        <f t="shared" si="63"/>
        <v>0</v>
      </c>
      <c r="H1835" s="190"/>
      <c r="I1835" s="191">
        <f t="shared" si="64"/>
        <v>0</v>
      </c>
      <c r="J1835" s="190"/>
      <c r="K1835" s="191">
        <f t="shared" si="65"/>
        <v>0</v>
      </c>
      <c r="L1835" s="191">
        <v>21</v>
      </c>
      <c r="M1835" s="191">
        <f t="shared" si="66"/>
        <v>0</v>
      </c>
      <c r="N1835" s="191">
        <v>0</v>
      </c>
      <c r="O1835" s="191">
        <f t="shared" si="67"/>
        <v>0</v>
      </c>
      <c r="P1835" s="191">
        <v>0</v>
      </c>
      <c r="Q1835" s="191">
        <f t="shared" si="68"/>
        <v>0</v>
      </c>
      <c r="R1835" s="191"/>
      <c r="S1835" s="191" t="s">
        <v>310</v>
      </c>
      <c r="T1835" s="192" t="s">
        <v>280</v>
      </c>
      <c r="U1835" s="161">
        <v>0</v>
      </c>
      <c r="V1835" s="161">
        <f t="shared" si="69"/>
        <v>0</v>
      </c>
      <c r="W1835" s="161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 t="s">
        <v>364</v>
      </c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ht="22.5" outlineLevel="1" x14ac:dyDescent="0.2">
      <c r="A1836" s="186">
        <v>602</v>
      </c>
      <c r="B1836" s="187" t="s">
        <v>2758</v>
      </c>
      <c r="C1836" s="194" t="s">
        <v>2759</v>
      </c>
      <c r="D1836" s="188" t="s">
        <v>462</v>
      </c>
      <c r="E1836" s="189">
        <v>1</v>
      </c>
      <c r="F1836" s="190"/>
      <c r="G1836" s="191">
        <f t="shared" si="63"/>
        <v>0</v>
      </c>
      <c r="H1836" s="190"/>
      <c r="I1836" s="191">
        <f t="shared" si="64"/>
        <v>0</v>
      </c>
      <c r="J1836" s="190"/>
      <c r="K1836" s="191">
        <f t="shared" si="65"/>
        <v>0</v>
      </c>
      <c r="L1836" s="191">
        <v>21</v>
      </c>
      <c r="M1836" s="191">
        <f t="shared" si="66"/>
        <v>0</v>
      </c>
      <c r="N1836" s="191">
        <v>0</v>
      </c>
      <c r="O1836" s="191">
        <f t="shared" si="67"/>
        <v>0</v>
      </c>
      <c r="P1836" s="191">
        <v>0</v>
      </c>
      <c r="Q1836" s="191">
        <f t="shared" si="68"/>
        <v>0</v>
      </c>
      <c r="R1836" s="191"/>
      <c r="S1836" s="191" t="s">
        <v>310</v>
      </c>
      <c r="T1836" s="192" t="s">
        <v>280</v>
      </c>
      <c r="U1836" s="161">
        <v>0</v>
      </c>
      <c r="V1836" s="161">
        <f t="shared" si="69"/>
        <v>0</v>
      </c>
      <c r="W1836" s="161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 t="s">
        <v>364</v>
      </c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ht="22.5" outlineLevel="1" x14ac:dyDescent="0.2">
      <c r="A1837" s="186">
        <v>603</v>
      </c>
      <c r="B1837" s="187" t="s">
        <v>2760</v>
      </c>
      <c r="C1837" s="194" t="s">
        <v>2761</v>
      </c>
      <c r="D1837" s="188" t="s">
        <v>462</v>
      </c>
      <c r="E1837" s="189">
        <v>2</v>
      </c>
      <c r="F1837" s="190"/>
      <c r="G1837" s="191">
        <f t="shared" si="63"/>
        <v>0</v>
      </c>
      <c r="H1837" s="190"/>
      <c r="I1837" s="191">
        <f t="shared" si="64"/>
        <v>0</v>
      </c>
      <c r="J1837" s="190"/>
      <c r="K1837" s="191">
        <f t="shared" si="65"/>
        <v>0</v>
      </c>
      <c r="L1837" s="191">
        <v>21</v>
      </c>
      <c r="M1837" s="191">
        <f t="shared" si="66"/>
        <v>0</v>
      </c>
      <c r="N1837" s="191">
        <v>0</v>
      </c>
      <c r="O1837" s="191">
        <f t="shared" si="67"/>
        <v>0</v>
      </c>
      <c r="P1837" s="191">
        <v>0</v>
      </c>
      <c r="Q1837" s="191">
        <f t="shared" si="68"/>
        <v>0</v>
      </c>
      <c r="R1837" s="191"/>
      <c r="S1837" s="191" t="s">
        <v>310</v>
      </c>
      <c r="T1837" s="192" t="s">
        <v>280</v>
      </c>
      <c r="U1837" s="161">
        <v>0</v>
      </c>
      <c r="V1837" s="161">
        <f t="shared" si="69"/>
        <v>0</v>
      </c>
      <c r="W1837" s="161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 t="s">
        <v>364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ht="22.5" outlineLevel="1" x14ac:dyDescent="0.2">
      <c r="A1838" s="186">
        <v>604</v>
      </c>
      <c r="B1838" s="187" t="s">
        <v>2762</v>
      </c>
      <c r="C1838" s="194" t="s">
        <v>2763</v>
      </c>
      <c r="D1838" s="188" t="s">
        <v>462</v>
      </c>
      <c r="E1838" s="189">
        <v>14</v>
      </c>
      <c r="F1838" s="190"/>
      <c r="G1838" s="191">
        <f t="shared" si="63"/>
        <v>0</v>
      </c>
      <c r="H1838" s="190"/>
      <c r="I1838" s="191">
        <f t="shared" si="64"/>
        <v>0</v>
      </c>
      <c r="J1838" s="190"/>
      <c r="K1838" s="191">
        <f t="shared" si="65"/>
        <v>0</v>
      </c>
      <c r="L1838" s="191">
        <v>21</v>
      </c>
      <c r="M1838" s="191">
        <f t="shared" si="66"/>
        <v>0</v>
      </c>
      <c r="N1838" s="191">
        <v>0</v>
      </c>
      <c r="O1838" s="191">
        <f t="shared" si="67"/>
        <v>0</v>
      </c>
      <c r="P1838" s="191">
        <v>0</v>
      </c>
      <c r="Q1838" s="191">
        <f t="shared" si="68"/>
        <v>0</v>
      </c>
      <c r="R1838" s="191"/>
      <c r="S1838" s="191" t="s">
        <v>310</v>
      </c>
      <c r="T1838" s="192" t="s">
        <v>280</v>
      </c>
      <c r="U1838" s="161">
        <v>0</v>
      </c>
      <c r="V1838" s="161">
        <f t="shared" si="69"/>
        <v>0</v>
      </c>
      <c r="W1838" s="161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 t="s">
        <v>364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ht="22.5" outlineLevel="1" x14ac:dyDescent="0.2">
      <c r="A1839" s="186">
        <v>605</v>
      </c>
      <c r="B1839" s="187" t="s">
        <v>2764</v>
      </c>
      <c r="C1839" s="194" t="s">
        <v>2765</v>
      </c>
      <c r="D1839" s="188" t="s">
        <v>462</v>
      </c>
      <c r="E1839" s="189">
        <v>1</v>
      </c>
      <c r="F1839" s="190"/>
      <c r="G1839" s="191">
        <f t="shared" si="63"/>
        <v>0</v>
      </c>
      <c r="H1839" s="190"/>
      <c r="I1839" s="191">
        <f t="shared" si="64"/>
        <v>0</v>
      </c>
      <c r="J1839" s="190"/>
      <c r="K1839" s="191">
        <f t="shared" si="65"/>
        <v>0</v>
      </c>
      <c r="L1839" s="191">
        <v>21</v>
      </c>
      <c r="M1839" s="191">
        <f t="shared" si="66"/>
        <v>0</v>
      </c>
      <c r="N1839" s="191">
        <v>0</v>
      </c>
      <c r="O1839" s="191">
        <f t="shared" si="67"/>
        <v>0</v>
      </c>
      <c r="P1839" s="191">
        <v>0</v>
      </c>
      <c r="Q1839" s="191">
        <f t="shared" si="68"/>
        <v>0</v>
      </c>
      <c r="R1839" s="191"/>
      <c r="S1839" s="191" t="s">
        <v>310</v>
      </c>
      <c r="T1839" s="192" t="s">
        <v>280</v>
      </c>
      <c r="U1839" s="161">
        <v>0</v>
      </c>
      <c r="V1839" s="161">
        <f t="shared" si="69"/>
        <v>0</v>
      </c>
      <c r="W1839" s="161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 t="s">
        <v>364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ht="22.5" outlineLevel="1" x14ac:dyDescent="0.2">
      <c r="A1840" s="186">
        <v>606</v>
      </c>
      <c r="B1840" s="187" t="s">
        <v>2766</v>
      </c>
      <c r="C1840" s="194" t="s">
        <v>2767</v>
      </c>
      <c r="D1840" s="188" t="s">
        <v>462</v>
      </c>
      <c r="E1840" s="189">
        <v>1</v>
      </c>
      <c r="F1840" s="190"/>
      <c r="G1840" s="191">
        <f t="shared" si="63"/>
        <v>0</v>
      </c>
      <c r="H1840" s="190"/>
      <c r="I1840" s="191">
        <f t="shared" si="64"/>
        <v>0</v>
      </c>
      <c r="J1840" s="190"/>
      <c r="K1840" s="191">
        <f t="shared" si="65"/>
        <v>0</v>
      </c>
      <c r="L1840" s="191">
        <v>21</v>
      </c>
      <c r="M1840" s="191">
        <f t="shared" si="66"/>
        <v>0</v>
      </c>
      <c r="N1840" s="191">
        <v>0</v>
      </c>
      <c r="O1840" s="191">
        <f t="shared" si="67"/>
        <v>0</v>
      </c>
      <c r="P1840" s="191">
        <v>0</v>
      </c>
      <c r="Q1840" s="191">
        <f t="shared" si="68"/>
        <v>0</v>
      </c>
      <c r="R1840" s="191"/>
      <c r="S1840" s="191" t="s">
        <v>310</v>
      </c>
      <c r="T1840" s="192" t="s">
        <v>280</v>
      </c>
      <c r="U1840" s="161">
        <v>0</v>
      </c>
      <c r="V1840" s="161">
        <f t="shared" si="69"/>
        <v>0</v>
      </c>
      <c r="W1840" s="161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 t="s">
        <v>364</v>
      </c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ht="22.5" outlineLevel="1" x14ac:dyDescent="0.2">
      <c r="A1841" s="186">
        <v>607</v>
      </c>
      <c r="B1841" s="187" t="s">
        <v>2768</v>
      </c>
      <c r="C1841" s="194" t="s">
        <v>2769</v>
      </c>
      <c r="D1841" s="188" t="s">
        <v>462</v>
      </c>
      <c r="E1841" s="189">
        <v>8</v>
      </c>
      <c r="F1841" s="190"/>
      <c r="G1841" s="191">
        <f t="shared" si="63"/>
        <v>0</v>
      </c>
      <c r="H1841" s="190"/>
      <c r="I1841" s="191">
        <f t="shared" si="64"/>
        <v>0</v>
      </c>
      <c r="J1841" s="190"/>
      <c r="K1841" s="191">
        <f t="shared" si="65"/>
        <v>0</v>
      </c>
      <c r="L1841" s="191">
        <v>21</v>
      </c>
      <c r="M1841" s="191">
        <f t="shared" si="66"/>
        <v>0</v>
      </c>
      <c r="N1841" s="191">
        <v>0</v>
      </c>
      <c r="O1841" s="191">
        <f t="shared" si="67"/>
        <v>0</v>
      </c>
      <c r="P1841" s="191">
        <v>0</v>
      </c>
      <c r="Q1841" s="191">
        <f t="shared" si="68"/>
        <v>0</v>
      </c>
      <c r="R1841" s="191"/>
      <c r="S1841" s="191" t="s">
        <v>310</v>
      </c>
      <c r="T1841" s="192" t="s">
        <v>280</v>
      </c>
      <c r="U1841" s="161">
        <v>0</v>
      </c>
      <c r="V1841" s="161">
        <f t="shared" si="69"/>
        <v>0</v>
      </c>
      <c r="W1841" s="161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 t="s">
        <v>364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ht="22.5" outlineLevel="1" x14ac:dyDescent="0.2">
      <c r="A1842" s="186">
        <v>608</v>
      </c>
      <c r="B1842" s="187" t="s">
        <v>2770</v>
      </c>
      <c r="C1842" s="194" t="s">
        <v>2771</v>
      </c>
      <c r="D1842" s="188" t="s">
        <v>462</v>
      </c>
      <c r="E1842" s="189">
        <v>2</v>
      </c>
      <c r="F1842" s="190"/>
      <c r="G1842" s="191">
        <f t="shared" si="63"/>
        <v>0</v>
      </c>
      <c r="H1842" s="190"/>
      <c r="I1842" s="191">
        <f t="shared" si="64"/>
        <v>0</v>
      </c>
      <c r="J1842" s="190"/>
      <c r="K1842" s="191">
        <f t="shared" si="65"/>
        <v>0</v>
      </c>
      <c r="L1842" s="191">
        <v>21</v>
      </c>
      <c r="M1842" s="191">
        <f t="shared" si="66"/>
        <v>0</v>
      </c>
      <c r="N1842" s="191">
        <v>0</v>
      </c>
      <c r="O1842" s="191">
        <f t="shared" si="67"/>
        <v>0</v>
      </c>
      <c r="P1842" s="191">
        <v>0</v>
      </c>
      <c r="Q1842" s="191">
        <f t="shared" si="68"/>
        <v>0</v>
      </c>
      <c r="R1842" s="191"/>
      <c r="S1842" s="191" t="s">
        <v>310</v>
      </c>
      <c r="T1842" s="192" t="s">
        <v>280</v>
      </c>
      <c r="U1842" s="161">
        <v>0</v>
      </c>
      <c r="V1842" s="161">
        <f t="shared" si="69"/>
        <v>0</v>
      </c>
      <c r="W1842" s="161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 t="s">
        <v>364</v>
      </c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ht="22.5" outlineLevel="1" x14ac:dyDescent="0.2">
      <c r="A1843" s="186">
        <v>609</v>
      </c>
      <c r="B1843" s="187" t="s">
        <v>2772</v>
      </c>
      <c r="C1843" s="194" t="s">
        <v>2773</v>
      </c>
      <c r="D1843" s="188" t="s">
        <v>462</v>
      </c>
      <c r="E1843" s="189">
        <v>1</v>
      </c>
      <c r="F1843" s="190"/>
      <c r="G1843" s="191">
        <f t="shared" si="63"/>
        <v>0</v>
      </c>
      <c r="H1843" s="190"/>
      <c r="I1843" s="191">
        <f t="shared" si="64"/>
        <v>0</v>
      </c>
      <c r="J1843" s="190"/>
      <c r="K1843" s="191">
        <f t="shared" si="65"/>
        <v>0</v>
      </c>
      <c r="L1843" s="191">
        <v>21</v>
      </c>
      <c r="M1843" s="191">
        <f t="shared" si="66"/>
        <v>0</v>
      </c>
      <c r="N1843" s="191">
        <v>0</v>
      </c>
      <c r="O1843" s="191">
        <f t="shared" si="67"/>
        <v>0</v>
      </c>
      <c r="P1843" s="191">
        <v>0</v>
      </c>
      <c r="Q1843" s="191">
        <f t="shared" si="68"/>
        <v>0</v>
      </c>
      <c r="R1843" s="191"/>
      <c r="S1843" s="191" t="s">
        <v>310</v>
      </c>
      <c r="T1843" s="192" t="s">
        <v>280</v>
      </c>
      <c r="U1843" s="161">
        <v>0</v>
      </c>
      <c r="V1843" s="161">
        <f t="shared" si="69"/>
        <v>0</v>
      </c>
      <c r="W1843" s="161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 t="s">
        <v>364</v>
      </c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ht="22.5" outlineLevel="1" x14ac:dyDescent="0.2">
      <c r="A1844" s="186">
        <v>610</v>
      </c>
      <c r="B1844" s="187" t="s">
        <v>2774</v>
      </c>
      <c r="C1844" s="194" t="s">
        <v>2775</v>
      </c>
      <c r="D1844" s="188" t="s">
        <v>462</v>
      </c>
      <c r="E1844" s="189">
        <v>4</v>
      </c>
      <c r="F1844" s="190"/>
      <c r="G1844" s="191">
        <f t="shared" si="63"/>
        <v>0</v>
      </c>
      <c r="H1844" s="190"/>
      <c r="I1844" s="191">
        <f t="shared" si="64"/>
        <v>0</v>
      </c>
      <c r="J1844" s="190"/>
      <c r="K1844" s="191">
        <f t="shared" si="65"/>
        <v>0</v>
      </c>
      <c r="L1844" s="191">
        <v>21</v>
      </c>
      <c r="M1844" s="191">
        <f t="shared" si="66"/>
        <v>0</v>
      </c>
      <c r="N1844" s="191">
        <v>0</v>
      </c>
      <c r="O1844" s="191">
        <f t="shared" si="67"/>
        <v>0</v>
      </c>
      <c r="P1844" s="191">
        <v>0</v>
      </c>
      <c r="Q1844" s="191">
        <f t="shared" si="68"/>
        <v>0</v>
      </c>
      <c r="R1844" s="191"/>
      <c r="S1844" s="191" t="s">
        <v>310</v>
      </c>
      <c r="T1844" s="192" t="s">
        <v>280</v>
      </c>
      <c r="U1844" s="161">
        <v>0</v>
      </c>
      <c r="V1844" s="161">
        <f t="shared" si="69"/>
        <v>0</v>
      </c>
      <c r="W1844" s="161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 t="s">
        <v>364</v>
      </c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ht="22.5" outlineLevel="1" x14ac:dyDescent="0.2">
      <c r="A1845" s="186">
        <v>611</v>
      </c>
      <c r="B1845" s="187" t="s">
        <v>2776</v>
      </c>
      <c r="C1845" s="194" t="s">
        <v>2777</v>
      </c>
      <c r="D1845" s="188" t="s">
        <v>462</v>
      </c>
      <c r="E1845" s="189">
        <v>1</v>
      </c>
      <c r="F1845" s="190"/>
      <c r="G1845" s="191">
        <f t="shared" si="63"/>
        <v>0</v>
      </c>
      <c r="H1845" s="190"/>
      <c r="I1845" s="191">
        <f t="shared" si="64"/>
        <v>0</v>
      </c>
      <c r="J1845" s="190"/>
      <c r="K1845" s="191">
        <f t="shared" si="65"/>
        <v>0</v>
      </c>
      <c r="L1845" s="191">
        <v>21</v>
      </c>
      <c r="M1845" s="191">
        <f t="shared" si="66"/>
        <v>0</v>
      </c>
      <c r="N1845" s="191">
        <v>0</v>
      </c>
      <c r="O1845" s="191">
        <f t="shared" si="67"/>
        <v>0</v>
      </c>
      <c r="P1845" s="191">
        <v>0</v>
      </c>
      <c r="Q1845" s="191">
        <f t="shared" si="68"/>
        <v>0</v>
      </c>
      <c r="R1845" s="191"/>
      <c r="S1845" s="191" t="s">
        <v>310</v>
      </c>
      <c r="T1845" s="192" t="s">
        <v>280</v>
      </c>
      <c r="U1845" s="161">
        <v>0</v>
      </c>
      <c r="V1845" s="161">
        <f t="shared" si="69"/>
        <v>0</v>
      </c>
      <c r="W1845" s="161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 t="s">
        <v>364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ht="22.5" outlineLevel="1" x14ac:dyDescent="0.2">
      <c r="A1846" s="186">
        <v>612</v>
      </c>
      <c r="B1846" s="187" t="s">
        <v>2778</v>
      </c>
      <c r="C1846" s="194" t="s">
        <v>2779</v>
      </c>
      <c r="D1846" s="188" t="s">
        <v>462</v>
      </c>
      <c r="E1846" s="189">
        <v>1</v>
      </c>
      <c r="F1846" s="190"/>
      <c r="G1846" s="191">
        <f t="shared" si="63"/>
        <v>0</v>
      </c>
      <c r="H1846" s="190"/>
      <c r="I1846" s="191">
        <f t="shared" si="64"/>
        <v>0</v>
      </c>
      <c r="J1846" s="190"/>
      <c r="K1846" s="191">
        <f t="shared" si="65"/>
        <v>0</v>
      </c>
      <c r="L1846" s="191">
        <v>21</v>
      </c>
      <c r="M1846" s="191">
        <f t="shared" si="66"/>
        <v>0</v>
      </c>
      <c r="N1846" s="191">
        <v>0</v>
      </c>
      <c r="O1846" s="191">
        <f t="shared" si="67"/>
        <v>0</v>
      </c>
      <c r="P1846" s="191">
        <v>0</v>
      </c>
      <c r="Q1846" s="191">
        <f t="shared" si="68"/>
        <v>0</v>
      </c>
      <c r="R1846" s="191"/>
      <c r="S1846" s="191" t="s">
        <v>310</v>
      </c>
      <c r="T1846" s="192" t="s">
        <v>280</v>
      </c>
      <c r="U1846" s="161">
        <v>0</v>
      </c>
      <c r="V1846" s="161">
        <f t="shared" si="69"/>
        <v>0</v>
      </c>
      <c r="W1846" s="161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 t="s">
        <v>364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ht="22.5" outlineLevel="1" x14ac:dyDescent="0.2">
      <c r="A1847" s="186">
        <v>613</v>
      </c>
      <c r="B1847" s="187" t="s">
        <v>2780</v>
      </c>
      <c r="C1847" s="194" t="s">
        <v>2781</v>
      </c>
      <c r="D1847" s="188" t="s">
        <v>462</v>
      </c>
      <c r="E1847" s="189">
        <v>1</v>
      </c>
      <c r="F1847" s="190"/>
      <c r="G1847" s="191">
        <f t="shared" si="63"/>
        <v>0</v>
      </c>
      <c r="H1847" s="190"/>
      <c r="I1847" s="191">
        <f t="shared" si="64"/>
        <v>0</v>
      </c>
      <c r="J1847" s="190"/>
      <c r="K1847" s="191">
        <f t="shared" si="65"/>
        <v>0</v>
      </c>
      <c r="L1847" s="191">
        <v>21</v>
      </c>
      <c r="M1847" s="191">
        <f t="shared" si="66"/>
        <v>0</v>
      </c>
      <c r="N1847" s="191">
        <v>0</v>
      </c>
      <c r="O1847" s="191">
        <f t="shared" si="67"/>
        <v>0</v>
      </c>
      <c r="P1847" s="191">
        <v>0</v>
      </c>
      <c r="Q1847" s="191">
        <f t="shared" si="68"/>
        <v>0</v>
      </c>
      <c r="R1847" s="191"/>
      <c r="S1847" s="191" t="s">
        <v>310</v>
      </c>
      <c r="T1847" s="192" t="s">
        <v>280</v>
      </c>
      <c r="U1847" s="161">
        <v>0</v>
      </c>
      <c r="V1847" s="161">
        <f t="shared" si="69"/>
        <v>0</v>
      </c>
      <c r="W1847" s="161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 t="s">
        <v>364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ht="22.5" outlineLevel="1" x14ac:dyDescent="0.2">
      <c r="A1848" s="186">
        <v>614</v>
      </c>
      <c r="B1848" s="187" t="s">
        <v>2782</v>
      </c>
      <c r="C1848" s="194" t="s">
        <v>2783</v>
      </c>
      <c r="D1848" s="188" t="s">
        <v>462</v>
      </c>
      <c r="E1848" s="189">
        <v>1</v>
      </c>
      <c r="F1848" s="190"/>
      <c r="G1848" s="191">
        <f t="shared" si="63"/>
        <v>0</v>
      </c>
      <c r="H1848" s="190"/>
      <c r="I1848" s="191">
        <f t="shared" si="64"/>
        <v>0</v>
      </c>
      <c r="J1848" s="190"/>
      <c r="K1848" s="191">
        <f t="shared" si="65"/>
        <v>0</v>
      </c>
      <c r="L1848" s="191">
        <v>21</v>
      </c>
      <c r="M1848" s="191">
        <f t="shared" si="66"/>
        <v>0</v>
      </c>
      <c r="N1848" s="191">
        <v>0</v>
      </c>
      <c r="O1848" s="191">
        <f t="shared" si="67"/>
        <v>0</v>
      </c>
      <c r="P1848" s="191">
        <v>0</v>
      </c>
      <c r="Q1848" s="191">
        <f t="shared" si="68"/>
        <v>0</v>
      </c>
      <c r="R1848" s="191"/>
      <c r="S1848" s="191" t="s">
        <v>310</v>
      </c>
      <c r="T1848" s="192" t="s">
        <v>280</v>
      </c>
      <c r="U1848" s="161">
        <v>0</v>
      </c>
      <c r="V1848" s="161">
        <f t="shared" si="69"/>
        <v>0</v>
      </c>
      <c r="W1848" s="161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 t="s">
        <v>364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ht="22.5" outlineLevel="1" x14ac:dyDescent="0.2">
      <c r="A1849" s="186">
        <v>615</v>
      </c>
      <c r="B1849" s="187" t="s">
        <v>2784</v>
      </c>
      <c r="C1849" s="194" t="s">
        <v>2785</v>
      </c>
      <c r="D1849" s="188" t="s">
        <v>462</v>
      </c>
      <c r="E1849" s="189">
        <v>1</v>
      </c>
      <c r="F1849" s="190"/>
      <c r="G1849" s="191">
        <f t="shared" si="63"/>
        <v>0</v>
      </c>
      <c r="H1849" s="190"/>
      <c r="I1849" s="191">
        <f t="shared" si="64"/>
        <v>0</v>
      </c>
      <c r="J1849" s="190"/>
      <c r="K1849" s="191">
        <f t="shared" si="65"/>
        <v>0</v>
      </c>
      <c r="L1849" s="191">
        <v>21</v>
      </c>
      <c r="M1849" s="191">
        <f t="shared" si="66"/>
        <v>0</v>
      </c>
      <c r="N1849" s="191">
        <v>0</v>
      </c>
      <c r="O1849" s="191">
        <f t="shared" si="67"/>
        <v>0</v>
      </c>
      <c r="P1849" s="191">
        <v>0</v>
      </c>
      <c r="Q1849" s="191">
        <f t="shared" si="68"/>
        <v>0</v>
      </c>
      <c r="R1849" s="191"/>
      <c r="S1849" s="191" t="s">
        <v>310</v>
      </c>
      <c r="T1849" s="192" t="s">
        <v>280</v>
      </c>
      <c r="U1849" s="161">
        <v>0</v>
      </c>
      <c r="V1849" s="161">
        <f t="shared" si="69"/>
        <v>0</v>
      </c>
      <c r="W1849" s="161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 t="s">
        <v>364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ht="22.5" outlineLevel="1" x14ac:dyDescent="0.2">
      <c r="A1850" s="186">
        <v>616</v>
      </c>
      <c r="B1850" s="187" t="s">
        <v>2786</v>
      </c>
      <c r="C1850" s="194" t="s">
        <v>2787</v>
      </c>
      <c r="D1850" s="188" t="s">
        <v>462</v>
      </c>
      <c r="E1850" s="189">
        <v>1</v>
      </c>
      <c r="F1850" s="190"/>
      <c r="G1850" s="191">
        <f t="shared" si="63"/>
        <v>0</v>
      </c>
      <c r="H1850" s="190"/>
      <c r="I1850" s="191">
        <f t="shared" si="64"/>
        <v>0</v>
      </c>
      <c r="J1850" s="190"/>
      <c r="K1850" s="191">
        <f t="shared" si="65"/>
        <v>0</v>
      </c>
      <c r="L1850" s="191">
        <v>21</v>
      </c>
      <c r="M1850" s="191">
        <f t="shared" si="66"/>
        <v>0</v>
      </c>
      <c r="N1850" s="191">
        <v>0</v>
      </c>
      <c r="O1850" s="191">
        <f t="shared" si="67"/>
        <v>0</v>
      </c>
      <c r="P1850" s="191">
        <v>0</v>
      </c>
      <c r="Q1850" s="191">
        <f t="shared" si="68"/>
        <v>0</v>
      </c>
      <c r="R1850" s="191"/>
      <c r="S1850" s="191" t="s">
        <v>310</v>
      </c>
      <c r="T1850" s="192" t="s">
        <v>280</v>
      </c>
      <c r="U1850" s="161">
        <v>0</v>
      </c>
      <c r="V1850" s="161">
        <f t="shared" si="69"/>
        <v>0</v>
      </c>
      <c r="W1850" s="161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 t="s">
        <v>364</v>
      </c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ht="22.5" outlineLevel="1" x14ac:dyDescent="0.2">
      <c r="A1851" s="186">
        <v>617</v>
      </c>
      <c r="B1851" s="187" t="s">
        <v>2788</v>
      </c>
      <c r="C1851" s="194" t="s">
        <v>2789</v>
      </c>
      <c r="D1851" s="188" t="s">
        <v>462</v>
      </c>
      <c r="E1851" s="189">
        <v>1</v>
      </c>
      <c r="F1851" s="190"/>
      <c r="G1851" s="191">
        <f t="shared" si="63"/>
        <v>0</v>
      </c>
      <c r="H1851" s="190"/>
      <c r="I1851" s="191">
        <f t="shared" si="64"/>
        <v>0</v>
      </c>
      <c r="J1851" s="190"/>
      <c r="K1851" s="191">
        <f t="shared" si="65"/>
        <v>0</v>
      </c>
      <c r="L1851" s="191">
        <v>21</v>
      </c>
      <c r="M1851" s="191">
        <f t="shared" si="66"/>
        <v>0</v>
      </c>
      <c r="N1851" s="191">
        <v>0</v>
      </c>
      <c r="O1851" s="191">
        <f t="shared" si="67"/>
        <v>0</v>
      </c>
      <c r="P1851" s="191">
        <v>0</v>
      </c>
      <c r="Q1851" s="191">
        <f t="shared" si="68"/>
        <v>0</v>
      </c>
      <c r="R1851" s="191"/>
      <c r="S1851" s="191" t="s">
        <v>310</v>
      </c>
      <c r="T1851" s="192" t="s">
        <v>280</v>
      </c>
      <c r="U1851" s="161">
        <v>0</v>
      </c>
      <c r="V1851" s="161">
        <f t="shared" si="69"/>
        <v>0</v>
      </c>
      <c r="W1851" s="161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 t="s">
        <v>364</v>
      </c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ht="22.5" outlineLevel="1" x14ac:dyDescent="0.2">
      <c r="A1852" s="186">
        <v>618</v>
      </c>
      <c r="B1852" s="187" t="s">
        <v>2790</v>
      </c>
      <c r="C1852" s="194" t="s">
        <v>2791</v>
      </c>
      <c r="D1852" s="188" t="s">
        <v>462</v>
      </c>
      <c r="E1852" s="189">
        <v>12</v>
      </c>
      <c r="F1852" s="190"/>
      <c r="G1852" s="191">
        <f t="shared" si="63"/>
        <v>0</v>
      </c>
      <c r="H1852" s="190"/>
      <c r="I1852" s="191">
        <f t="shared" si="64"/>
        <v>0</v>
      </c>
      <c r="J1852" s="190"/>
      <c r="K1852" s="191">
        <f t="shared" si="65"/>
        <v>0</v>
      </c>
      <c r="L1852" s="191">
        <v>21</v>
      </c>
      <c r="M1852" s="191">
        <f t="shared" si="66"/>
        <v>0</v>
      </c>
      <c r="N1852" s="191">
        <v>0</v>
      </c>
      <c r="O1852" s="191">
        <f t="shared" si="67"/>
        <v>0</v>
      </c>
      <c r="P1852" s="191">
        <v>0</v>
      </c>
      <c r="Q1852" s="191">
        <f t="shared" si="68"/>
        <v>0</v>
      </c>
      <c r="R1852" s="191"/>
      <c r="S1852" s="191" t="s">
        <v>310</v>
      </c>
      <c r="T1852" s="192" t="s">
        <v>280</v>
      </c>
      <c r="U1852" s="161">
        <v>0</v>
      </c>
      <c r="V1852" s="161">
        <f t="shared" si="69"/>
        <v>0</v>
      </c>
      <c r="W1852" s="161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 t="s">
        <v>364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ht="22.5" outlineLevel="1" x14ac:dyDescent="0.2">
      <c r="A1853" s="186">
        <v>619</v>
      </c>
      <c r="B1853" s="187" t="s">
        <v>2792</v>
      </c>
      <c r="C1853" s="194" t="s">
        <v>2793</v>
      </c>
      <c r="D1853" s="188" t="s">
        <v>462</v>
      </c>
      <c r="E1853" s="189">
        <v>1</v>
      </c>
      <c r="F1853" s="190"/>
      <c r="G1853" s="191">
        <f t="shared" si="63"/>
        <v>0</v>
      </c>
      <c r="H1853" s="190"/>
      <c r="I1853" s="191">
        <f t="shared" si="64"/>
        <v>0</v>
      </c>
      <c r="J1853" s="190"/>
      <c r="K1853" s="191">
        <f t="shared" si="65"/>
        <v>0</v>
      </c>
      <c r="L1853" s="191">
        <v>21</v>
      </c>
      <c r="M1853" s="191">
        <f t="shared" si="66"/>
        <v>0</v>
      </c>
      <c r="N1853" s="191">
        <v>0</v>
      </c>
      <c r="O1853" s="191">
        <f t="shared" si="67"/>
        <v>0</v>
      </c>
      <c r="P1853" s="191">
        <v>0</v>
      </c>
      <c r="Q1853" s="191">
        <f t="shared" si="68"/>
        <v>0</v>
      </c>
      <c r="R1853" s="191"/>
      <c r="S1853" s="191" t="s">
        <v>310</v>
      </c>
      <c r="T1853" s="192" t="s">
        <v>280</v>
      </c>
      <c r="U1853" s="161">
        <v>0</v>
      </c>
      <c r="V1853" s="161">
        <f t="shared" si="69"/>
        <v>0</v>
      </c>
      <c r="W1853" s="161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 t="s">
        <v>364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ht="22.5" outlineLevel="1" x14ac:dyDescent="0.2">
      <c r="A1854" s="186">
        <v>620</v>
      </c>
      <c r="B1854" s="187" t="s">
        <v>2794</v>
      </c>
      <c r="C1854" s="194" t="s">
        <v>2795</v>
      </c>
      <c r="D1854" s="188" t="s">
        <v>462</v>
      </c>
      <c r="E1854" s="189">
        <v>1</v>
      </c>
      <c r="F1854" s="190"/>
      <c r="G1854" s="191">
        <f t="shared" si="63"/>
        <v>0</v>
      </c>
      <c r="H1854" s="190"/>
      <c r="I1854" s="191">
        <f t="shared" si="64"/>
        <v>0</v>
      </c>
      <c r="J1854" s="190"/>
      <c r="K1854" s="191">
        <f t="shared" si="65"/>
        <v>0</v>
      </c>
      <c r="L1854" s="191">
        <v>21</v>
      </c>
      <c r="M1854" s="191">
        <f t="shared" si="66"/>
        <v>0</v>
      </c>
      <c r="N1854" s="191">
        <v>0</v>
      </c>
      <c r="O1854" s="191">
        <f t="shared" si="67"/>
        <v>0</v>
      </c>
      <c r="P1854" s="191">
        <v>0</v>
      </c>
      <c r="Q1854" s="191">
        <f t="shared" si="68"/>
        <v>0</v>
      </c>
      <c r="R1854" s="191"/>
      <c r="S1854" s="191" t="s">
        <v>310</v>
      </c>
      <c r="T1854" s="192" t="s">
        <v>280</v>
      </c>
      <c r="U1854" s="161">
        <v>0</v>
      </c>
      <c r="V1854" s="161">
        <f t="shared" si="69"/>
        <v>0</v>
      </c>
      <c r="W1854" s="161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 t="s">
        <v>364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ht="22.5" outlineLevel="1" x14ac:dyDescent="0.2">
      <c r="A1855" s="186">
        <v>621</v>
      </c>
      <c r="B1855" s="187" t="s">
        <v>2796</v>
      </c>
      <c r="C1855" s="194" t="s">
        <v>2797</v>
      </c>
      <c r="D1855" s="188" t="s">
        <v>462</v>
      </c>
      <c r="E1855" s="189">
        <v>1</v>
      </c>
      <c r="F1855" s="190"/>
      <c r="G1855" s="191">
        <f t="shared" si="63"/>
        <v>0</v>
      </c>
      <c r="H1855" s="190"/>
      <c r="I1855" s="191">
        <f t="shared" si="64"/>
        <v>0</v>
      </c>
      <c r="J1855" s="190"/>
      <c r="K1855" s="191">
        <f t="shared" si="65"/>
        <v>0</v>
      </c>
      <c r="L1855" s="191">
        <v>21</v>
      </c>
      <c r="M1855" s="191">
        <f t="shared" si="66"/>
        <v>0</v>
      </c>
      <c r="N1855" s="191">
        <v>0</v>
      </c>
      <c r="O1855" s="191">
        <f t="shared" si="67"/>
        <v>0</v>
      </c>
      <c r="P1855" s="191">
        <v>0</v>
      </c>
      <c r="Q1855" s="191">
        <f t="shared" si="68"/>
        <v>0</v>
      </c>
      <c r="R1855" s="191"/>
      <c r="S1855" s="191" t="s">
        <v>310</v>
      </c>
      <c r="T1855" s="192" t="s">
        <v>280</v>
      </c>
      <c r="U1855" s="161">
        <v>0</v>
      </c>
      <c r="V1855" s="161">
        <f t="shared" si="69"/>
        <v>0</v>
      </c>
      <c r="W1855" s="161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 t="s">
        <v>364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ht="22.5" outlineLevel="1" x14ac:dyDescent="0.2">
      <c r="A1856" s="186">
        <v>622</v>
      </c>
      <c r="B1856" s="187" t="s">
        <v>2798</v>
      </c>
      <c r="C1856" s="194" t="s">
        <v>2799</v>
      </c>
      <c r="D1856" s="188" t="s">
        <v>462</v>
      </c>
      <c r="E1856" s="189">
        <v>1</v>
      </c>
      <c r="F1856" s="190"/>
      <c r="G1856" s="191">
        <f t="shared" si="63"/>
        <v>0</v>
      </c>
      <c r="H1856" s="190"/>
      <c r="I1856" s="191">
        <f t="shared" si="64"/>
        <v>0</v>
      </c>
      <c r="J1856" s="190"/>
      <c r="K1856" s="191">
        <f t="shared" si="65"/>
        <v>0</v>
      </c>
      <c r="L1856" s="191">
        <v>21</v>
      </c>
      <c r="M1856" s="191">
        <f t="shared" si="66"/>
        <v>0</v>
      </c>
      <c r="N1856" s="191">
        <v>0</v>
      </c>
      <c r="O1856" s="191">
        <f t="shared" si="67"/>
        <v>0</v>
      </c>
      <c r="P1856" s="191">
        <v>0</v>
      </c>
      <c r="Q1856" s="191">
        <f t="shared" si="68"/>
        <v>0</v>
      </c>
      <c r="R1856" s="191"/>
      <c r="S1856" s="191" t="s">
        <v>310</v>
      </c>
      <c r="T1856" s="192" t="s">
        <v>280</v>
      </c>
      <c r="U1856" s="161">
        <v>0</v>
      </c>
      <c r="V1856" s="161">
        <f t="shared" si="69"/>
        <v>0</v>
      </c>
      <c r="W1856" s="161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 t="s">
        <v>364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ht="22.5" outlineLevel="1" x14ac:dyDescent="0.2">
      <c r="A1857" s="186">
        <v>623</v>
      </c>
      <c r="B1857" s="187" t="s">
        <v>2800</v>
      </c>
      <c r="C1857" s="194" t="s">
        <v>2801</v>
      </c>
      <c r="D1857" s="188" t="s">
        <v>462</v>
      </c>
      <c r="E1857" s="189">
        <v>10</v>
      </c>
      <c r="F1857" s="190"/>
      <c r="G1857" s="191">
        <f t="shared" si="63"/>
        <v>0</v>
      </c>
      <c r="H1857" s="190"/>
      <c r="I1857" s="191">
        <f t="shared" si="64"/>
        <v>0</v>
      </c>
      <c r="J1857" s="190"/>
      <c r="K1857" s="191">
        <f t="shared" si="65"/>
        <v>0</v>
      </c>
      <c r="L1857" s="191">
        <v>21</v>
      </c>
      <c r="M1857" s="191">
        <f t="shared" si="66"/>
        <v>0</v>
      </c>
      <c r="N1857" s="191">
        <v>0</v>
      </c>
      <c r="O1857" s="191">
        <f t="shared" si="67"/>
        <v>0</v>
      </c>
      <c r="P1857" s="191">
        <v>0</v>
      </c>
      <c r="Q1857" s="191">
        <f t="shared" si="68"/>
        <v>0</v>
      </c>
      <c r="R1857" s="191"/>
      <c r="S1857" s="191" t="s">
        <v>310</v>
      </c>
      <c r="T1857" s="192" t="s">
        <v>280</v>
      </c>
      <c r="U1857" s="161">
        <v>0</v>
      </c>
      <c r="V1857" s="161">
        <f t="shared" si="69"/>
        <v>0</v>
      </c>
      <c r="W1857" s="161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 t="s">
        <v>364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ht="22.5" outlineLevel="1" x14ac:dyDescent="0.2">
      <c r="A1858" s="186">
        <v>624</v>
      </c>
      <c r="B1858" s="187" t="s">
        <v>2802</v>
      </c>
      <c r="C1858" s="194" t="s">
        <v>2803</v>
      </c>
      <c r="D1858" s="188" t="s">
        <v>462</v>
      </c>
      <c r="E1858" s="189">
        <v>11</v>
      </c>
      <c r="F1858" s="190"/>
      <c r="G1858" s="191">
        <f t="shared" si="63"/>
        <v>0</v>
      </c>
      <c r="H1858" s="190"/>
      <c r="I1858" s="191">
        <f t="shared" si="64"/>
        <v>0</v>
      </c>
      <c r="J1858" s="190"/>
      <c r="K1858" s="191">
        <f t="shared" si="65"/>
        <v>0</v>
      </c>
      <c r="L1858" s="191">
        <v>21</v>
      </c>
      <c r="M1858" s="191">
        <f t="shared" si="66"/>
        <v>0</v>
      </c>
      <c r="N1858" s="191">
        <v>0</v>
      </c>
      <c r="O1858" s="191">
        <f t="shared" si="67"/>
        <v>0</v>
      </c>
      <c r="P1858" s="191">
        <v>0</v>
      </c>
      <c r="Q1858" s="191">
        <f t="shared" si="68"/>
        <v>0</v>
      </c>
      <c r="R1858" s="191"/>
      <c r="S1858" s="191" t="s">
        <v>310</v>
      </c>
      <c r="T1858" s="192" t="s">
        <v>280</v>
      </c>
      <c r="U1858" s="161">
        <v>0</v>
      </c>
      <c r="V1858" s="161">
        <f t="shared" si="69"/>
        <v>0</v>
      </c>
      <c r="W1858" s="161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 t="s">
        <v>364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ht="22.5" outlineLevel="1" x14ac:dyDescent="0.2">
      <c r="A1859" s="186">
        <v>625</v>
      </c>
      <c r="B1859" s="187" t="s">
        <v>2804</v>
      </c>
      <c r="C1859" s="194" t="s">
        <v>2805</v>
      </c>
      <c r="D1859" s="188" t="s">
        <v>462</v>
      </c>
      <c r="E1859" s="189">
        <v>1</v>
      </c>
      <c r="F1859" s="190"/>
      <c r="G1859" s="191">
        <f t="shared" si="63"/>
        <v>0</v>
      </c>
      <c r="H1859" s="190"/>
      <c r="I1859" s="191">
        <f t="shared" si="64"/>
        <v>0</v>
      </c>
      <c r="J1859" s="190"/>
      <c r="K1859" s="191">
        <f t="shared" si="65"/>
        <v>0</v>
      </c>
      <c r="L1859" s="191">
        <v>21</v>
      </c>
      <c r="M1859" s="191">
        <f t="shared" si="66"/>
        <v>0</v>
      </c>
      <c r="N1859" s="191">
        <v>0</v>
      </c>
      <c r="O1859" s="191">
        <f t="shared" si="67"/>
        <v>0</v>
      </c>
      <c r="P1859" s="191">
        <v>0</v>
      </c>
      <c r="Q1859" s="191">
        <f t="shared" si="68"/>
        <v>0</v>
      </c>
      <c r="R1859" s="191"/>
      <c r="S1859" s="191" t="s">
        <v>310</v>
      </c>
      <c r="T1859" s="192" t="s">
        <v>280</v>
      </c>
      <c r="U1859" s="161">
        <v>0</v>
      </c>
      <c r="V1859" s="161">
        <f t="shared" si="69"/>
        <v>0</v>
      </c>
      <c r="W1859" s="161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 t="s">
        <v>364</v>
      </c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ht="22.5" outlineLevel="1" x14ac:dyDescent="0.2">
      <c r="A1860" s="186">
        <v>626</v>
      </c>
      <c r="B1860" s="187" t="s">
        <v>2806</v>
      </c>
      <c r="C1860" s="194" t="s">
        <v>2807</v>
      </c>
      <c r="D1860" s="188" t="s">
        <v>462</v>
      </c>
      <c r="E1860" s="189">
        <v>4</v>
      </c>
      <c r="F1860" s="190"/>
      <c r="G1860" s="191">
        <f t="shared" si="63"/>
        <v>0</v>
      </c>
      <c r="H1860" s="190"/>
      <c r="I1860" s="191">
        <f t="shared" si="64"/>
        <v>0</v>
      </c>
      <c r="J1860" s="190"/>
      <c r="K1860" s="191">
        <f t="shared" si="65"/>
        <v>0</v>
      </c>
      <c r="L1860" s="191">
        <v>21</v>
      </c>
      <c r="M1860" s="191">
        <f t="shared" si="66"/>
        <v>0</v>
      </c>
      <c r="N1860" s="191">
        <v>0</v>
      </c>
      <c r="O1860" s="191">
        <f t="shared" si="67"/>
        <v>0</v>
      </c>
      <c r="P1860" s="191">
        <v>0</v>
      </c>
      <c r="Q1860" s="191">
        <f t="shared" si="68"/>
        <v>0</v>
      </c>
      <c r="R1860" s="191"/>
      <c r="S1860" s="191" t="s">
        <v>310</v>
      </c>
      <c r="T1860" s="192" t="s">
        <v>280</v>
      </c>
      <c r="U1860" s="161">
        <v>0</v>
      </c>
      <c r="V1860" s="161">
        <f t="shared" si="69"/>
        <v>0</v>
      </c>
      <c r="W1860" s="161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 t="s">
        <v>364</v>
      </c>
      <c r="AH1860" s="151"/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ht="22.5" outlineLevel="1" x14ac:dyDescent="0.2">
      <c r="A1861" s="186">
        <v>627</v>
      </c>
      <c r="B1861" s="187" t="s">
        <v>2808</v>
      </c>
      <c r="C1861" s="194" t="s">
        <v>2809</v>
      </c>
      <c r="D1861" s="188" t="s">
        <v>462</v>
      </c>
      <c r="E1861" s="189">
        <v>3</v>
      </c>
      <c r="F1861" s="190"/>
      <c r="G1861" s="191">
        <f t="shared" si="63"/>
        <v>0</v>
      </c>
      <c r="H1861" s="190"/>
      <c r="I1861" s="191">
        <f t="shared" si="64"/>
        <v>0</v>
      </c>
      <c r="J1861" s="190"/>
      <c r="K1861" s="191">
        <f t="shared" si="65"/>
        <v>0</v>
      </c>
      <c r="L1861" s="191">
        <v>21</v>
      </c>
      <c r="M1861" s="191">
        <f t="shared" si="66"/>
        <v>0</v>
      </c>
      <c r="N1861" s="191">
        <v>0</v>
      </c>
      <c r="O1861" s="191">
        <f t="shared" si="67"/>
        <v>0</v>
      </c>
      <c r="P1861" s="191">
        <v>0</v>
      </c>
      <c r="Q1861" s="191">
        <f t="shared" si="68"/>
        <v>0</v>
      </c>
      <c r="R1861" s="191"/>
      <c r="S1861" s="191" t="s">
        <v>310</v>
      </c>
      <c r="T1861" s="192" t="s">
        <v>280</v>
      </c>
      <c r="U1861" s="161">
        <v>0</v>
      </c>
      <c r="V1861" s="161">
        <f t="shared" si="69"/>
        <v>0</v>
      </c>
      <c r="W1861" s="161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 t="s">
        <v>364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ht="22.5" outlineLevel="1" x14ac:dyDescent="0.2">
      <c r="A1862" s="186">
        <v>628</v>
      </c>
      <c r="B1862" s="187" t="s">
        <v>2810</v>
      </c>
      <c r="C1862" s="194" t="s">
        <v>2811</v>
      </c>
      <c r="D1862" s="188" t="s">
        <v>462</v>
      </c>
      <c r="E1862" s="189">
        <v>1</v>
      </c>
      <c r="F1862" s="190"/>
      <c r="G1862" s="191">
        <f t="shared" si="63"/>
        <v>0</v>
      </c>
      <c r="H1862" s="190"/>
      <c r="I1862" s="191">
        <f t="shared" si="64"/>
        <v>0</v>
      </c>
      <c r="J1862" s="190"/>
      <c r="K1862" s="191">
        <f t="shared" si="65"/>
        <v>0</v>
      </c>
      <c r="L1862" s="191">
        <v>21</v>
      </c>
      <c r="M1862" s="191">
        <f t="shared" si="66"/>
        <v>0</v>
      </c>
      <c r="N1862" s="191">
        <v>0</v>
      </c>
      <c r="O1862" s="191">
        <f t="shared" si="67"/>
        <v>0</v>
      </c>
      <c r="P1862" s="191">
        <v>0</v>
      </c>
      <c r="Q1862" s="191">
        <f t="shared" si="68"/>
        <v>0</v>
      </c>
      <c r="R1862" s="191"/>
      <c r="S1862" s="191" t="s">
        <v>310</v>
      </c>
      <c r="T1862" s="192" t="s">
        <v>280</v>
      </c>
      <c r="U1862" s="161">
        <v>0</v>
      </c>
      <c r="V1862" s="161">
        <f t="shared" si="69"/>
        <v>0</v>
      </c>
      <c r="W1862" s="161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 t="s">
        <v>364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ht="22.5" outlineLevel="1" x14ac:dyDescent="0.2">
      <c r="A1863" s="186">
        <v>629</v>
      </c>
      <c r="B1863" s="187" t="s">
        <v>2812</v>
      </c>
      <c r="C1863" s="194" t="s">
        <v>2813</v>
      </c>
      <c r="D1863" s="188" t="s">
        <v>462</v>
      </c>
      <c r="E1863" s="189">
        <v>1</v>
      </c>
      <c r="F1863" s="190"/>
      <c r="G1863" s="191">
        <f t="shared" si="63"/>
        <v>0</v>
      </c>
      <c r="H1863" s="190"/>
      <c r="I1863" s="191">
        <f t="shared" si="64"/>
        <v>0</v>
      </c>
      <c r="J1863" s="190"/>
      <c r="K1863" s="191">
        <f t="shared" si="65"/>
        <v>0</v>
      </c>
      <c r="L1863" s="191">
        <v>21</v>
      </c>
      <c r="M1863" s="191">
        <f t="shared" si="66"/>
        <v>0</v>
      </c>
      <c r="N1863" s="191">
        <v>0</v>
      </c>
      <c r="O1863" s="191">
        <f t="shared" si="67"/>
        <v>0</v>
      </c>
      <c r="P1863" s="191">
        <v>0</v>
      </c>
      <c r="Q1863" s="191">
        <f t="shared" si="68"/>
        <v>0</v>
      </c>
      <c r="R1863" s="191"/>
      <c r="S1863" s="191" t="s">
        <v>310</v>
      </c>
      <c r="T1863" s="192" t="s">
        <v>280</v>
      </c>
      <c r="U1863" s="161">
        <v>0</v>
      </c>
      <c r="V1863" s="161">
        <f t="shared" si="69"/>
        <v>0</v>
      </c>
      <c r="W1863" s="161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 t="s">
        <v>364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51"/>
      <c r="BB1863" s="151"/>
      <c r="BC1863" s="151"/>
      <c r="BD1863" s="151"/>
      <c r="BE1863" s="151"/>
      <c r="BF1863" s="151"/>
      <c r="BG1863" s="151"/>
      <c r="BH1863" s="151"/>
    </row>
    <row r="1864" spans="1:60" ht="22.5" outlineLevel="1" x14ac:dyDescent="0.2">
      <c r="A1864" s="186">
        <v>630</v>
      </c>
      <c r="B1864" s="187" t="s">
        <v>2814</v>
      </c>
      <c r="C1864" s="194" t="s">
        <v>2815</v>
      </c>
      <c r="D1864" s="188" t="s">
        <v>462</v>
      </c>
      <c r="E1864" s="189">
        <v>8</v>
      </c>
      <c r="F1864" s="190"/>
      <c r="G1864" s="191">
        <f t="shared" si="63"/>
        <v>0</v>
      </c>
      <c r="H1864" s="190"/>
      <c r="I1864" s="191">
        <f t="shared" si="64"/>
        <v>0</v>
      </c>
      <c r="J1864" s="190"/>
      <c r="K1864" s="191">
        <f t="shared" si="65"/>
        <v>0</v>
      </c>
      <c r="L1864" s="191">
        <v>21</v>
      </c>
      <c r="M1864" s="191">
        <f t="shared" si="66"/>
        <v>0</v>
      </c>
      <c r="N1864" s="191">
        <v>0</v>
      </c>
      <c r="O1864" s="191">
        <f t="shared" si="67"/>
        <v>0</v>
      </c>
      <c r="P1864" s="191">
        <v>0</v>
      </c>
      <c r="Q1864" s="191">
        <f t="shared" si="68"/>
        <v>0</v>
      </c>
      <c r="R1864" s="191"/>
      <c r="S1864" s="191" t="s">
        <v>310</v>
      </c>
      <c r="T1864" s="192" t="s">
        <v>280</v>
      </c>
      <c r="U1864" s="161">
        <v>0</v>
      </c>
      <c r="V1864" s="161">
        <f t="shared" si="69"/>
        <v>0</v>
      </c>
      <c r="W1864" s="161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 t="s">
        <v>364</v>
      </c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ht="22.5" outlineLevel="1" x14ac:dyDescent="0.2">
      <c r="A1865" s="186">
        <v>631</v>
      </c>
      <c r="B1865" s="187" t="s">
        <v>2816</v>
      </c>
      <c r="C1865" s="194" t="s">
        <v>2817</v>
      </c>
      <c r="D1865" s="188" t="s">
        <v>462</v>
      </c>
      <c r="E1865" s="189">
        <v>2</v>
      </c>
      <c r="F1865" s="190"/>
      <c r="G1865" s="191">
        <f t="shared" ref="G1865:G1896" si="70">ROUND(E1865*F1865,2)</f>
        <v>0</v>
      </c>
      <c r="H1865" s="190"/>
      <c r="I1865" s="191">
        <f t="shared" ref="I1865:I1896" si="71">ROUND(E1865*H1865,2)</f>
        <v>0</v>
      </c>
      <c r="J1865" s="190"/>
      <c r="K1865" s="191">
        <f t="shared" ref="K1865:K1896" si="72">ROUND(E1865*J1865,2)</f>
        <v>0</v>
      </c>
      <c r="L1865" s="191">
        <v>21</v>
      </c>
      <c r="M1865" s="191">
        <f t="shared" ref="M1865:M1896" si="73">G1865*(1+L1865/100)</f>
        <v>0</v>
      </c>
      <c r="N1865" s="191">
        <v>0</v>
      </c>
      <c r="O1865" s="191">
        <f t="shared" ref="O1865:O1896" si="74">ROUND(E1865*N1865,2)</f>
        <v>0</v>
      </c>
      <c r="P1865" s="191">
        <v>0</v>
      </c>
      <c r="Q1865" s="191">
        <f t="shared" ref="Q1865:Q1896" si="75">ROUND(E1865*P1865,2)</f>
        <v>0</v>
      </c>
      <c r="R1865" s="191"/>
      <c r="S1865" s="191" t="s">
        <v>310</v>
      </c>
      <c r="T1865" s="192" t="s">
        <v>280</v>
      </c>
      <c r="U1865" s="161">
        <v>0</v>
      </c>
      <c r="V1865" s="161">
        <f t="shared" ref="V1865:V1896" si="76">ROUND(E1865*U1865,2)</f>
        <v>0</v>
      </c>
      <c r="W1865" s="161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 t="s">
        <v>364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ht="22.5" outlineLevel="1" x14ac:dyDescent="0.2">
      <c r="A1866" s="186">
        <v>632</v>
      </c>
      <c r="B1866" s="187" t="s">
        <v>2818</v>
      </c>
      <c r="C1866" s="194" t="s">
        <v>2819</v>
      </c>
      <c r="D1866" s="188" t="s">
        <v>462</v>
      </c>
      <c r="E1866" s="189">
        <v>1</v>
      </c>
      <c r="F1866" s="190"/>
      <c r="G1866" s="191">
        <f t="shared" si="70"/>
        <v>0</v>
      </c>
      <c r="H1866" s="190"/>
      <c r="I1866" s="191">
        <f t="shared" si="71"/>
        <v>0</v>
      </c>
      <c r="J1866" s="190"/>
      <c r="K1866" s="191">
        <f t="shared" si="72"/>
        <v>0</v>
      </c>
      <c r="L1866" s="191">
        <v>21</v>
      </c>
      <c r="M1866" s="191">
        <f t="shared" si="73"/>
        <v>0</v>
      </c>
      <c r="N1866" s="191">
        <v>0</v>
      </c>
      <c r="O1866" s="191">
        <f t="shared" si="74"/>
        <v>0</v>
      </c>
      <c r="P1866" s="191">
        <v>0</v>
      </c>
      <c r="Q1866" s="191">
        <f t="shared" si="75"/>
        <v>0</v>
      </c>
      <c r="R1866" s="191"/>
      <c r="S1866" s="191" t="s">
        <v>310</v>
      </c>
      <c r="T1866" s="192" t="s">
        <v>280</v>
      </c>
      <c r="U1866" s="161">
        <v>0</v>
      </c>
      <c r="V1866" s="161">
        <f t="shared" si="76"/>
        <v>0</v>
      </c>
      <c r="W1866" s="161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 t="s">
        <v>364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ht="22.5" outlineLevel="1" x14ac:dyDescent="0.2">
      <c r="A1867" s="186">
        <v>633</v>
      </c>
      <c r="B1867" s="187" t="s">
        <v>2820</v>
      </c>
      <c r="C1867" s="194" t="s">
        <v>2821</v>
      </c>
      <c r="D1867" s="188" t="s">
        <v>462</v>
      </c>
      <c r="E1867" s="189">
        <v>1</v>
      </c>
      <c r="F1867" s="190"/>
      <c r="G1867" s="191">
        <f t="shared" si="70"/>
        <v>0</v>
      </c>
      <c r="H1867" s="190"/>
      <c r="I1867" s="191">
        <f t="shared" si="71"/>
        <v>0</v>
      </c>
      <c r="J1867" s="190"/>
      <c r="K1867" s="191">
        <f t="shared" si="72"/>
        <v>0</v>
      </c>
      <c r="L1867" s="191">
        <v>21</v>
      </c>
      <c r="M1867" s="191">
        <f t="shared" si="73"/>
        <v>0</v>
      </c>
      <c r="N1867" s="191">
        <v>0</v>
      </c>
      <c r="O1867" s="191">
        <f t="shared" si="74"/>
        <v>0</v>
      </c>
      <c r="P1867" s="191">
        <v>0</v>
      </c>
      <c r="Q1867" s="191">
        <f t="shared" si="75"/>
        <v>0</v>
      </c>
      <c r="R1867" s="191"/>
      <c r="S1867" s="191" t="s">
        <v>310</v>
      </c>
      <c r="T1867" s="192" t="s">
        <v>280</v>
      </c>
      <c r="U1867" s="161">
        <v>0</v>
      </c>
      <c r="V1867" s="161">
        <f t="shared" si="76"/>
        <v>0</v>
      </c>
      <c r="W1867" s="161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 t="s">
        <v>364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1" x14ac:dyDescent="0.2">
      <c r="A1868" s="186">
        <v>634</v>
      </c>
      <c r="B1868" s="187" t="s">
        <v>2822</v>
      </c>
      <c r="C1868" s="194" t="s">
        <v>2823</v>
      </c>
      <c r="D1868" s="188" t="s">
        <v>462</v>
      </c>
      <c r="E1868" s="189">
        <v>1</v>
      </c>
      <c r="F1868" s="190"/>
      <c r="G1868" s="191">
        <f t="shared" si="70"/>
        <v>0</v>
      </c>
      <c r="H1868" s="190"/>
      <c r="I1868" s="191">
        <f t="shared" si="71"/>
        <v>0</v>
      </c>
      <c r="J1868" s="190"/>
      <c r="K1868" s="191">
        <f t="shared" si="72"/>
        <v>0</v>
      </c>
      <c r="L1868" s="191">
        <v>21</v>
      </c>
      <c r="M1868" s="191">
        <f t="shared" si="73"/>
        <v>0</v>
      </c>
      <c r="N1868" s="191">
        <v>0</v>
      </c>
      <c r="O1868" s="191">
        <f t="shared" si="74"/>
        <v>0</v>
      </c>
      <c r="P1868" s="191">
        <v>0</v>
      </c>
      <c r="Q1868" s="191">
        <f t="shared" si="75"/>
        <v>0</v>
      </c>
      <c r="R1868" s="191"/>
      <c r="S1868" s="191" t="s">
        <v>310</v>
      </c>
      <c r="T1868" s="192" t="s">
        <v>280</v>
      </c>
      <c r="U1868" s="161">
        <v>0</v>
      </c>
      <c r="V1868" s="161">
        <f t="shared" si="76"/>
        <v>0</v>
      </c>
      <c r="W1868" s="161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 t="s">
        <v>364</v>
      </c>
      <c r="AH1868" s="151"/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ht="22.5" outlineLevel="1" x14ac:dyDescent="0.2">
      <c r="A1869" s="186">
        <v>635</v>
      </c>
      <c r="B1869" s="187" t="s">
        <v>2824</v>
      </c>
      <c r="C1869" s="194" t="s">
        <v>2825</v>
      </c>
      <c r="D1869" s="188" t="s">
        <v>462</v>
      </c>
      <c r="E1869" s="189">
        <v>1</v>
      </c>
      <c r="F1869" s="190"/>
      <c r="G1869" s="191">
        <f t="shared" si="70"/>
        <v>0</v>
      </c>
      <c r="H1869" s="190"/>
      <c r="I1869" s="191">
        <f t="shared" si="71"/>
        <v>0</v>
      </c>
      <c r="J1869" s="190"/>
      <c r="K1869" s="191">
        <f t="shared" si="72"/>
        <v>0</v>
      </c>
      <c r="L1869" s="191">
        <v>21</v>
      </c>
      <c r="M1869" s="191">
        <f t="shared" si="73"/>
        <v>0</v>
      </c>
      <c r="N1869" s="191">
        <v>0</v>
      </c>
      <c r="O1869" s="191">
        <f t="shared" si="74"/>
        <v>0</v>
      </c>
      <c r="P1869" s="191">
        <v>0</v>
      </c>
      <c r="Q1869" s="191">
        <f t="shared" si="75"/>
        <v>0</v>
      </c>
      <c r="R1869" s="191"/>
      <c r="S1869" s="191" t="s">
        <v>310</v>
      </c>
      <c r="T1869" s="192" t="s">
        <v>280</v>
      </c>
      <c r="U1869" s="161">
        <v>0</v>
      </c>
      <c r="V1869" s="161">
        <f t="shared" si="76"/>
        <v>0</v>
      </c>
      <c r="W1869" s="161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 t="s">
        <v>364</v>
      </c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ht="22.5" outlineLevel="1" x14ac:dyDescent="0.2">
      <c r="A1870" s="186">
        <v>636</v>
      </c>
      <c r="B1870" s="187" t="s">
        <v>2826</v>
      </c>
      <c r="C1870" s="194" t="s">
        <v>2827</v>
      </c>
      <c r="D1870" s="188" t="s">
        <v>462</v>
      </c>
      <c r="E1870" s="189">
        <v>3</v>
      </c>
      <c r="F1870" s="190"/>
      <c r="G1870" s="191">
        <f t="shared" si="70"/>
        <v>0</v>
      </c>
      <c r="H1870" s="190"/>
      <c r="I1870" s="191">
        <f t="shared" si="71"/>
        <v>0</v>
      </c>
      <c r="J1870" s="190"/>
      <c r="K1870" s="191">
        <f t="shared" si="72"/>
        <v>0</v>
      </c>
      <c r="L1870" s="191">
        <v>21</v>
      </c>
      <c r="M1870" s="191">
        <f t="shared" si="73"/>
        <v>0</v>
      </c>
      <c r="N1870" s="191">
        <v>0</v>
      </c>
      <c r="O1870" s="191">
        <f t="shared" si="74"/>
        <v>0</v>
      </c>
      <c r="P1870" s="191">
        <v>0</v>
      </c>
      <c r="Q1870" s="191">
        <f t="shared" si="75"/>
        <v>0</v>
      </c>
      <c r="R1870" s="191"/>
      <c r="S1870" s="191" t="s">
        <v>310</v>
      </c>
      <c r="T1870" s="192" t="s">
        <v>280</v>
      </c>
      <c r="U1870" s="161">
        <v>0</v>
      </c>
      <c r="V1870" s="161">
        <f t="shared" si="76"/>
        <v>0</v>
      </c>
      <c r="W1870" s="161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 t="s">
        <v>364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ht="22.5" outlineLevel="1" x14ac:dyDescent="0.2">
      <c r="A1871" s="186">
        <v>637</v>
      </c>
      <c r="B1871" s="187" t="s">
        <v>2828</v>
      </c>
      <c r="C1871" s="194" t="s">
        <v>2829</v>
      </c>
      <c r="D1871" s="188" t="s">
        <v>462</v>
      </c>
      <c r="E1871" s="189">
        <v>3</v>
      </c>
      <c r="F1871" s="190"/>
      <c r="G1871" s="191">
        <f t="shared" si="70"/>
        <v>0</v>
      </c>
      <c r="H1871" s="190"/>
      <c r="I1871" s="191">
        <f t="shared" si="71"/>
        <v>0</v>
      </c>
      <c r="J1871" s="190"/>
      <c r="K1871" s="191">
        <f t="shared" si="72"/>
        <v>0</v>
      </c>
      <c r="L1871" s="191">
        <v>21</v>
      </c>
      <c r="M1871" s="191">
        <f t="shared" si="73"/>
        <v>0</v>
      </c>
      <c r="N1871" s="191">
        <v>0</v>
      </c>
      <c r="O1871" s="191">
        <f t="shared" si="74"/>
        <v>0</v>
      </c>
      <c r="P1871" s="191">
        <v>0</v>
      </c>
      <c r="Q1871" s="191">
        <f t="shared" si="75"/>
        <v>0</v>
      </c>
      <c r="R1871" s="191"/>
      <c r="S1871" s="191" t="s">
        <v>310</v>
      </c>
      <c r="T1871" s="192" t="s">
        <v>280</v>
      </c>
      <c r="U1871" s="161">
        <v>0</v>
      </c>
      <c r="V1871" s="161">
        <f t="shared" si="76"/>
        <v>0</v>
      </c>
      <c r="W1871" s="161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 t="s">
        <v>364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ht="22.5" outlineLevel="1" x14ac:dyDescent="0.2">
      <c r="A1872" s="186">
        <v>638</v>
      </c>
      <c r="B1872" s="187" t="s">
        <v>2830</v>
      </c>
      <c r="C1872" s="194" t="s">
        <v>2831</v>
      </c>
      <c r="D1872" s="188" t="s">
        <v>462</v>
      </c>
      <c r="E1872" s="189">
        <v>1</v>
      </c>
      <c r="F1872" s="190"/>
      <c r="G1872" s="191">
        <f t="shared" si="70"/>
        <v>0</v>
      </c>
      <c r="H1872" s="190"/>
      <c r="I1872" s="191">
        <f t="shared" si="71"/>
        <v>0</v>
      </c>
      <c r="J1872" s="190"/>
      <c r="K1872" s="191">
        <f t="shared" si="72"/>
        <v>0</v>
      </c>
      <c r="L1872" s="191">
        <v>21</v>
      </c>
      <c r="M1872" s="191">
        <f t="shared" si="73"/>
        <v>0</v>
      </c>
      <c r="N1872" s="191">
        <v>0</v>
      </c>
      <c r="O1872" s="191">
        <f t="shared" si="74"/>
        <v>0</v>
      </c>
      <c r="P1872" s="191">
        <v>0</v>
      </c>
      <c r="Q1872" s="191">
        <f t="shared" si="75"/>
        <v>0</v>
      </c>
      <c r="R1872" s="191"/>
      <c r="S1872" s="191" t="s">
        <v>310</v>
      </c>
      <c r="T1872" s="192" t="s">
        <v>280</v>
      </c>
      <c r="U1872" s="161">
        <v>0</v>
      </c>
      <c r="V1872" s="161">
        <f t="shared" si="76"/>
        <v>0</v>
      </c>
      <c r="W1872" s="161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 t="s">
        <v>364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ht="22.5" outlineLevel="1" x14ac:dyDescent="0.2">
      <c r="A1873" s="186">
        <v>639</v>
      </c>
      <c r="B1873" s="187" t="s">
        <v>2832</v>
      </c>
      <c r="C1873" s="194" t="s">
        <v>2833</v>
      </c>
      <c r="D1873" s="188" t="s">
        <v>462</v>
      </c>
      <c r="E1873" s="189">
        <v>1</v>
      </c>
      <c r="F1873" s="190"/>
      <c r="G1873" s="191">
        <f t="shared" si="70"/>
        <v>0</v>
      </c>
      <c r="H1873" s="190"/>
      <c r="I1873" s="191">
        <f t="shared" si="71"/>
        <v>0</v>
      </c>
      <c r="J1873" s="190"/>
      <c r="K1873" s="191">
        <f t="shared" si="72"/>
        <v>0</v>
      </c>
      <c r="L1873" s="191">
        <v>21</v>
      </c>
      <c r="M1873" s="191">
        <f t="shared" si="73"/>
        <v>0</v>
      </c>
      <c r="N1873" s="191">
        <v>0</v>
      </c>
      <c r="O1873" s="191">
        <f t="shared" si="74"/>
        <v>0</v>
      </c>
      <c r="P1873" s="191">
        <v>0</v>
      </c>
      <c r="Q1873" s="191">
        <f t="shared" si="75"/>
        <v>0</v>
      </c>
      <c r="R1873" s="191"/>
      <c r="S1873" s="191" t="s">
        <v>310</v>
      </c>
      <c r="T1873" s="192" t="s">
        <v>280</v>
      </c>
      <c r="U1873" s="161">
        <v>0</v>
      </c>
      <c r="V1873" s="161">
        <f t="shared" si="76"/>
        <v>0</v>
      </c>
      <c r="W1873" s="161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 t="s">
        <v>364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ht="22.5" outlineLevel="1" x14ac:dyDescent="0.2">
      <c r="A1874" s="186">
        <v>640</v>
      </c>
      <c r="B1874" s="187" t="s">
        <v>2834</v>
      </c>
      <c r="C1874" s="194" t="s">
        <v>2835</v>
      </c>
      <c r="D1874" s="188" t="s">
        <v>462</v>
      </c>
      <c r="E1874" s="189">
        <v>1</v>
      </c>
      <c r="F1874" s="190"/>
      <c r="G1874" s="191">
        <f t="shared" si="70"/>
        <v>0</v>
      </c>
      <c r="H1874" s="190"/>
      <c r="I1874" s="191">
        <f t="shared" si="71"/>
        <v>0</v>
      </c>
      <c r="J1874" s="190"/>
      <c r="K1874" s="191">
        <f t="shared" si="72"/>
        <v>0</v>
      </c>
      <c r="L1874" s="191">
        <v>21</v>
      </c>
      <c r="M1874" s="191">
        <f t="shared" si="73"/>
        <v>0</v>
      </c>
      <c r="N1874" s="191">
        <v>0</v>
      </c>
      <c r="O1874" s="191">
        <f t="shared" si="74"/>
        <v>0</v>
      </c>
      <c r="P1874" s="191">
        <v>0</v>
      </c>
      <c r="Q1874" s="191">
        <f t="shared" si="75"/>
        <v>0</v>
      </c>
      <c r="R1874" s="191"/>
      <c r="S1874" s="191" t="s">
        <v>310</v>
      </c>
      <c r="T1874" s="192" t="s">
        <v>280</v>
      </c>
      <c r="U1874" s="161">
        <v>0</v>
      </c>
      <c r="V1874" s="161">
        <f t="shared" si="76"/>
        <v>0</v>
      </c>
      <c r="W1874" s="161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 t="s">
        <v>364</v>
      </c>
      <c r="AH1874" s="151"/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ht="22.5" outlineLevel="1" x14ac:dyDescent="0.2">
      <c r="A1875" s="186">
        <v>641</v>
      </c>
      <c r="B1875" s="187" t="s">
        <v>2836</v>
      </c>
      <c r="C1875" s="194" t="s">
        <v>2837</v>
      </c>
      <c r="D1875" s="188" t="s">
        <v>462</v>
      </c>
      <c r="E1875" s="189">
        <v>1</v>
      </c>
      <c r="F1875" s="190"/>
      <c r="G1875" s="191">
        <f t="shared" si="70"/>
        <v>0</v>
      </c>
      <c r="H1875" s="190"/>
      <c r="I1875" s="191">
        <f t="shared" si="71"/>
        <v>0</v>
      </c>
      <c r="J1875" s="190"/>
      <c r="K1875" s="191">
        <f t="shared" si="72"/>
        <v>0</v>
      </c>
      <c r="L1875" s="191">
        <v>21</v>
      </c>
      <c r="M1875" s="191">
        <f t="shared" si="73"/>
        <v>0</v>
      </c>
      <c r="N1875" s="191">
        <v>0</v>
      </c>
      <c r="O1875" s="191">
        <f t="shared" si="74"/>
        <v>0</v>
      </c>
      <c r="P1875" s="191">
        <v>0</v>
      </c>
      <c r="Q1875" s="191">
        <f t="shared" si="75"/>
        <v>0</v>
      </c>
      <c r="R1875" s="191"/>
      <c r="S1875" s="191" t="s">
        <v>310</v>
      </c>
      <c r="T1875" s="192" t="s">
        <v>280</v>
      </c>
      <c r="U1875" s="161">
        <v>0</v>
      </c>
      <c r="V1875" s="161">
        <f t="shared" si="76"/>
        <v>0</v>
      </c>
      <c r="W1875" s="161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 t="s">
        <v>364</v>
      </c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ht="22.5" outlineLevel="1" x14ac:dyDescent="0.2">
      <c r="A1876" s="186">
        <v>642</v>
      </c>
      <c r="B1876" s="187" t="s">
        <v>2838</v>
      </c>
      <c r="C1876" s="194" t="s">
        <v>2839</v>
      </c>
      <c r="D1876" s="188" t="s">
        <v>462</v>
      </c>
      <c r="E1876" s="189">
        <v>1</v>
      </c>
      <c r="F1876" s="190"/>
      <c r="G1876" s="191">
        <f t="shared" si="70"/>
        <v>0</v>
      </c>
      <c r="H1876" s="190"/>
      <c r="I1876" s="191">
        <f t="shared" si="71"/>
        <v>0</v>
      </c>
      <c r="J1876" s="190"/>
      <c r="K1876" s="191">
        <f t="shared" si="72"/>
        <v>0</v>
      </c>
      <c r="L1876" s="191">
        <v>21</v>
      </c>
      <c r="M1876" s="191">
        <f t="shared" si="73"/>
        <v>0</v>
      </c>
      <c r="N1876" s="191">
        <v>0</v>
      </c>
      <c r="O1876" s="191">
        <f t="shared" si="74"/>
        <v>0</v>
      </c>
      <c r="P1876" s="191">
        <v>0</v>
      </c>
      <c r="Q1876" s="191">
        <f t="shared" si="75"/>
        <v>0</v>
      </c>
      <c r="R1876" s="191"/>
      <c r="S1876" s="191" t="s">
        <v>310</v>
      </c>
      <c r="T1876" s="192" t="s">
        <v>280</v>
      </c>
      <c r="U1876" s="161">
        <v>0</v>
      </c>
      <c r="V1876" s="161">
        <f t="shared" si="76"/>
        <v>0</v>
      </c>
      <c r="W1876" s="161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 t="s">
        <v>364</v>
      </c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ht="22.5" outlineLevel="1" x14ac:dyDescent="0.2">
      <c r="A1877" s="186">
        <v>643</v>
      </c>
      <c r="B1877" s="187" t="s">
        <v>2840</v>
      </c>
      <c r="C1877" s="194" t="s">
        <v>2841</v>
      </c>
      <c r="D1877" s="188" t="s">
        <v>462</v>
      </c>
      <c r="E1877" s="189">
        <v>1</v>
      </c>
      <c r="F1877" s="190"/>
      <c r="G1877" s="191">
        <f t="shared" si="70"/>
        <v>0</v>
      </c>
      <c r="H1877" s="190"/>
      <c r="I1877" s="191">
        <f t="shared" si="71"/>
        <v>0</v>
      </c>
      <c r="J1877" s="190"/>
      <c r="K1877" s="191">
        <f t="shared" si="72"/>
        <v>0</v>
      </c>
      <c r="L1877" s="191">
        <v>21</v>
      </c>
      <c r="M1877" s="191">
        <f t="shared" si="73"/>
        <v>0</v>
      </c>
      <c r="N1877" s="191">
        <v>0</v>
      </c>
      <c r="O1877" s="191">
        <f t="shared" si="74"/>
        <v>0</v>
      </c>
      <c r="P1877" s="191">
        <v>0</v>
      </c>
      <c r="Q1877" s="191">
        <f t="shared" si="75"/>
        <v>0</v>
      </c>
      <c r="R1877" s="191"/>
      <c r="S1877" s="191" t="s">
        <v>310</v>
      </c>
      <c r="T1877" s="192" t="s">
        <v>280</v>
      </c>
      <c r="U1877" s="161">
        <v>0</v>
      </c>
      <c r="V1877" s="161">
        <f t="shared" si="76"/>
        <v>0</v>
      </c>
      <c r="W1877" s="161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 t="s">
        <v>364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ht="22.5" outlineLevel="1" x14ac:dyDescent="0.2">
      <c r="A1878" s="186">
        <v>644</v>
      </c>
      <c r="B1878" s="187" t="s">
        <v>2842</v>
      </c>
      <c r="C1878" s="194" t="s">
        <v>2843</v>
      </c>
      <c r="D1878" s="188" t="s">
        <v>462</v>
      </c>
      <c r="E1878" s="189">
        <v>1</v>
      </c>
      <c r="F1878" s="190"/>
      <c r="G1878" s="191">
        <f t="shared" si="70"/>
        <v>0</v>
      </c>
      <c r="H1878" s="190"/>
      <c r="I1878" s="191">
        <f t="shared" si="71"/>
        <v>0</v>
      </c>
      <c r="J1878" s="190"/>
      <c r="K1878" s="191">
        <f t="shared" si="72"/>
        <v>0</v>
      </c>
      <c r="L1878" s="191">
        <v>21</v>
      </c>
      <c r="M1878" s="191">
        <f t="shared" si="73"/>
        <v>0</v>
      </c>
      <c r="N1878" s="191">
        <v>0</v>
      </c>
      <c r="O1878" s="191">
        <f t="shared" si="74"/>
        <v>0</v>
      </c>
      <c r="P1878" s="191">
        <v>0</v>
      </c>
      <c r="Q1878" s="191">
        <f t="shared" si="75"/>
        <v>0</v>
      </c>
      <c r="R1878" s="191"/>
      <c r="S1878" s="191" t="s">
        <v>310</v>
      </c>
      <c r="T1878" s="192" t="s">
        <v>280</v>
      </c>
      <c r="U1878" s="161">
        <v>0</v>
      </c>
      <c r="V1878" s="161">
        <f t="shared" si="76"/>
        <v>0</v>
      </c>
      <c r="W1878" s="161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 t="s">
        <v>364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ht="22.5" outlineLevel="1" x14ac:dyDescent="0.2">
      <c r="A1879" s="186">
        <v>645</v>
      </c>
      <c r="B1879" s="187" t="s">
        <v>2844</v>
      </c>
      <c r="C1879" s="194" t="s">
        <v>2845</v>
      </c>
      <c r="D1879" s="188" t="s">
        <v>462</v>
      </c>
      <c r="E1879" s="189">
        <v>1</v>
      </c>
      <c r="F1879" s="190"/>
      <c r="G1879" s="191">
        <f t="shared" si="70"/>
        <v>0</v>
      </c>
      <c r="H1879" s="190"/>
      <c r="I1879" s="191">
        <f t="shared" si="71"/>
        <v>0</v>
      </c>
      <c r="J1879" s="190"/>
      <c r="K1879" s="191">
        <f t="shared" si="72"/>
        <v>0</v>
      </c>
      <c r="L1879" s="191">
        <v>21</v>
      </c>
      <c r="M1879" s="191">
        <f t="shared" si="73"/>
        <v>0</v>
      </c>
      <c r="N1879" s="191">
        <v>0</v>
      </c>
      <c r="O1879" s="191">
        <f t="shared" si="74"/>
        <v>0</v>
      </c>
      <c r="P1879" s="191">
        <v>0</v>
      </c>
      <c r="Q1879" s="191">
        <f t="shared" si="75"/>
        <v>0</v>
      </c>
      <c r="R1879" s="191"/>
      <c r="S1879" s="191" t="s">
        <v>310</v>
      </c>
      <c r="T1879" s="192" t="s">
        <v>280</v>
      </c>
      <c r="U1879" s="161">
        <v>0</v>
      </c>
      <c r="V1879" s="161">
        <f t="shared" si="76"/>
        <v>0</v>
      </c>
      <c r="W1879" s="161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 t="s">
        <v>364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ht="22.5" outlineLevel="1" x14ac:dyDescent="0.2">
      <c r="A1880" s="186">
        <v>646</v>
      </c>
      <c r="B1880" s="187" t="s">
        <v>2846</v>
      </c>
      <c r="C1880" s="194" t="s">
        <v>2847</v>
      </c>
      <c r="D1880" s="188" t="s">
        <v>462</v>
      </c>
      <c r="E1880" s="189">
        <v>1</v>
      </c>
      <c r="F1880" s="190"/>
      <c r="G1880" s="191">
        <f t="shared" si="70"/>
        <v>0</v>
      </c>
      <c r="H1880" s="190"/>
      <c r="I1880" s="191">
        <f t="shared" si="71"/>
        <v>0</v>
      </c>
      <c r="J1880" s="190"/>
      <c r="K1880" s="191">
        <f t="shared" si="72"/>
        <v>0</v>
      </c>
      <c r="L1880" s="191">
        <v>21</v>
      </c>
      <c r="M1880" s="191">
        <f t="shared" si="73"/>
        <v>0</v>
      </c>
      <c r="N1880" s="191">
        <v>0</v>
      </c>
      <c r="O1880" s="191">
        <f t="shared" si="74"/>
        <v>0</v>
      </c>
      <c r="P1880" s="191">
        <v>0</v>
      </c>
      <c r="Q1880" s="191">
        <f t="shared" si="75"/>
        <v>0</v>
      </c>
      <c r="R1880" s="191"/>
      <c r="S1880" s="191" t="s">
        <v>310</v>
      </c>
      <c r="T1880" s="192" t="s">
        <v>280</v>
      </c>
      <c r="U1880" s="161">
        <v>0</v>
      </c>
      <c r="V1880" s="161">
        <f t="shared" si="76"/>
        <v>0</v>
      </c>
      <c r="W1880" s="161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 t="s">
        <v>364</v>
      </c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ht="22.5" outlineLevel="1" x14ac:dyDescent="0.2">
      <c r="A1881" s="186">
        <v>647</v>
      </c>
      <c r="B1881" s="187" t="s">
        <v>2848</v>
      </c>
      <c r="C1881" s="194" t="s">
        <v>2849</v>
      </c>
      <c r="D1881" s="188" t="s">
        <v>462</v>
      </c>
      <c r="E1881" s="189">
        <v>1</v>
      </c>
      <c r="F1881" s="190"/>
      <c r="G1881" s="191">
        <f t="shared" si="70"/>
        <v>0</v>
      </c>
      <c r="H1881" s="190"/>
      <c r="I1881" s="191">
        <f t="shared" si="71"/>
        <v>0</v>
      </c>
      <c r="J1881" s="190"/>
      <c r="K1881" s="191">
        <f t="shared" si="72"/>
        <v>0</v>
      </c>
      <c r="L1881" s="191">
        <v>21</v>
      </c>
      <c r="M1881" s="191">
        <f t="shared" si="73"/>
        <v>0</v>
      </c>
      <c r="N1881" s="191">
        <v>0</v>
      </c>
      <c r="O1881" s="191">
        <f t="shared" si="74"/>
        <v>0</v>
      </c>
      <c r="P1881" s="191">
        <v>0</v>
      </c>
      <c r="Q1881" s="191">
        <f t="shared" si="75"/>
        <v>0</v>
      </c>
      <c r="R1881" s="191"/>
      <c r="S1881" s="191" t="s">
        <v>310</v>
      </c>
      <c r="T1881" s="192" t="s">
        <v>280</v>
      </c>
      <c r="U1881" s="161">
        <v>0</v>
      </c>
      <c r="V1881" s="161">
        <f t="shared" si="76"/>
        <v>0</v>
      </c>
      <c r="W1881" s="161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 t="s">
        <v>364</v>
      </c>
      <c r="AH1881" s="151"/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ht="22.5" outlineLevel="1" x14ac:dyDescent="0.2">
      <c r="A1882" s="186">
        <v>648</v>
      </c>
      <c r="B1882" s="187" t="s">
        <v>2850</v>
      </c>
      <c r="C1882" s="194" t="s">
        <v>2851</v>
      </c>
      <c r="D1882" s="188" t="s">
        <v>462</v>
      </c>
      <c r="E1882" s="189">
        <v>1</v>
      </c>
      <c r="F1882" s="190"/>
      <c r="G1882" s="191">
        <f t="shared" si="70"/>
        <v>0</v>
      </c>
      <c r="H1882" s="190"/>
      <c r="I1882" s="191">
        <f t="shared" si="71"/>
        <v>0</v>
      </c>
      <c r="J1882" s="190"/>
      <c r="K1882" s="191">
        <f t="shared" si="72"/>
        <v>0</v>
      </c>
      <c r="L1882" s="191">
        <v>21</v>
      </c>
      <c r="M1882" s="191">
        <f t="shared" si="73"/>
        <v>0</v>
      </c>
      <c r="N1882" s="191">
        <v>0</v>
      </c>
      <c r="O1882" s="191">
        <f t="shared" si="74"/>
        <v>0</v>
      </c>
      <c r="P1882" s="191">
        <v>0</v>
      </c>
      <c r="Q1882" s="191">
        <f t="shared" si="75"/>
        <v>0</v>
      </c>
      <c r="R1882" s="191"/>
      <c r="S1882" s="191" t="s">
        <v>310</v>
      </c>
      <c r="T1882" s="192" t="s">
        <v>280</v>
      </c>
      <c r="U1882" s="161">
        <v>0</v>
      </c>
      <c r="V1882" s="161">
        <f t="shared" si="76"/>
        <v>0</v>
      </c>
      <c r="W1882" s="161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 t="s">
        <v>364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ht="22.5" outlineLevel="1" x14ac:dyDescent="0.2">
      <c r="A1883" s="186">
        <v>649</v>
      </c>
      <c r="B1883" s="187" t="s">
        <v>2852</v>
      </c>
      <c r="C1883" s="194" t="s">
        <v>2853</v>
      </c>
      <c r="D1883" s="188" t="s">
        <v>462</v>
      </c>
      <c r="E1883" s="189">
        <v>3</v>
      </c>
      <c r="F1883" s="190"/>
      <c r="G1883" s="191">
        <f t="shared" si="70"/>
        <v>0</v>
      </c>
      <c r="H1883" s="190"/>
      <c r="I1883" s="191">
        <f t="shared" si="71"/>
        <v>0</v>
      </c>
      <c r="J1883" s="190"/>
      <c r="K1883" s="191">
        <f t="shared" si="72"/>
        <v>0</v>
      </c>
      <c r="L1883" s="191">
        <v>21</v>
      </c>
      <c r="M1883" s="191">
        <f t="shared" si="73"/>
        <v>0</v>
      </c>
      <c r="N1883" s="191">
        <v>0</v>
      </c>
      <c r="O1883" s="191">
        <f t="shared" si="74"/>
        <v>0</v>
      </c>
      <c r="P1883" s="191">
        <v>0</v>
      </c>
      <c r="Q1883" s="191">
        <f t="shared" si="75"/>
        <v>0</v>
      </c>
      <c r="R1883" s="191"/>
      <c r="S1883" s="191" t="s">
        <v>310</v>
      </c>
      <c r="T1883" s="192" t="s">
        <v>280</v>
      </c>
      <c r="U1883" s="161">
        <v>0</v>
      </c>
      <c r="V1883" s="161">
        <f t="shared" si="76"/>
        <v>0</v>
      </c>
      <c r="W1883" s="161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 t="s">
        <v>364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ht="22.5" outlineLevel="1" x14ac:dyDescent="0.2">
      <c r="A1884" s="186">
        <v>650</v>
      </c>
      <c r="B1884" s="187" t="s">
        <v>2854</v>
      </c>
      <c r="C1884" s="194" t="s">
        <v>2855</v>
      </c>
      <c r="D1884" s="188" t="s">
        <v>462</v>
      </c>
      <c r="E1884" s="189">
        <v>2</v>
      </c>
      <c r="F1884" s="190"/>
      <c r="G1884" s="191">
        <f t="shared" si="70"/>
        <v>0</v>
      </c>
      <c r="H1884" s="190"/>
      <c r="I1884" s="191">
        <f t="shared" si="71"/>
        <v>0</v>
      </c>
      <c r="J1884" s="190"/>
      <c r="K1884" s="191">
        <f t="shared" si="72"/>
        <v>0</v>
      </c>
      <c r="L1884" s="191">
        <v>21</v>
      </c>
      <c r="M1884" s="191">
        <f t="shared" si="73"/>
        <v>0</v>
      </c>
      <c r="N1884" s="191">
        <v>0</v>
      </c>
      <c r="O1884" s="191">
        <f t="shared" si="74"/>
        <v>0</v>
      </c>
      <c r="P1884" s="191">
        <v>0</v>
      </c>
      <c r="Q1884" s="191">
        <f t="shared" si="75"/>
        <v>0</v>
      </c>
      <c r="R1884" s="191"/>
      <c r="S1884" s="191" t="s">
        <v>310</v>
      </c>
      <c r="T1884" s="192" t="s">
        <v>280</v>
      </c>
      <c r="U1884" s="161">
        <v>0</v>
      </c>
      <c r="V1884" s="161">
        <f t="shared" si="76"/>
        <v>0</v>
      </c>
      <c r="W1884" s="161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 t="s">
        <v>364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ht="22.5" outlineLevel="1" x14ac:dyDescent="0.2">
      <c r="A1885" s="186">
        <v>651</v>
      </c>
      <c r="B1885" s="187" t="s">
        <v>2856</v>
      </c>
      <c r="C1885" s="194" t="s">
        <v>2857</v>
      </c>
      <c r="D1885" s="188" t="s">
        <v>462</v>
      </c>
      <c r="E1885" s="189">
        <v>1</v>
      </c>
      <c r="F1885" s="190"/>
      <c r="G1885" s="191">
        <f t="shared" si="70"/>
        <v>0</v>
      </c>
      <c r="H1885" s="190"/>
      <c r="I1885" s="191">
        <f t="shared" si="71"/>
        <v>0</v>
      </c>
      <c r="J1885" s="190"/>
      <c r="K1885" s="191">
        <f t="shared" si="72"/>
        <v>0</v>
      </c>
      <c r="L1885" s="191">
        <v>21</v>
      </c>
      <c r="M1885" s="191">
        <f t="shared" si="73"/>
        <v>0</v>
      </c>
      <c r="N1885" s="191">
        <v>0</v>
      </c>
      <c r="O1885" s="191">
        <f t="shared" si="74"/>
        <v>0</v>
      </c>
      <c r="P1885" s="191">
        <v>0</v>
      </c>
      <c r="Q1885" s="191">
        <f t="shared" si="75"/>
        <v>0</v>
      </c>
      <c r="R1885" s="191"/>
      <c r="S1885" s="191" t="s">
        <v>310</v>
      </c>
      <c r="T1885" s="192" t="s">
        <v>280</v>
      </c>
      <c r="U1885" s="161">
        <v>0</v>
      </c>
      <c r="V1885" s="161">
        <f t="shared" si="76"/>
        <v>0</v>
      </c>
      <c r="W1885" s="161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 t="s">
        <v>364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ht="22.5" outlineLevel="1" x14ac:dyDescent="0.2">
      <c r="A1886" s="186">
        <v>652</v>
      </c>
      <c r="B1886" s="187" t="s">
        <v>2858</v>
      </c>
      <c r="C1886" s="194" t="s">
        <v>2859</v>
      </c>
      <c r="D1886" s="188" t="s">
        <v>462</v>
      </c>
      <c r="E1886" s="189">
        <v>1</v>
      </c>
      <c r="F1886" s="190"/>
      <c r="G1886" s="191">
        <f t="shared" si="70"/>
        <v>0</v>
      </c>
      <c r="H1886" s="190"/>
      <c r="I1886" s="191">
        <f t="shared" si="71"/>
        <v>0</v>
      </c>
      <c r="J1886" s="190"/>
      <c r="K1886" s="191">
        <f t="shared" si="72"/>
        <v>0</v>
      </c>
      <c r="L1886" s="191">
        <v>21</v>
      </c>
      <c r="M1886" s="191">
        <f t="shared" si="73"/>
        <v>0</v>
      </c>
      <c r="N1886" s="191">
        <v>0</v>
      </c>
      <c r="O1886" s="191">
        <f t="shared" si="74"/>
        <v>0</v>
      </c>
      <c r="P1886" s="191">
        <v>0</v>
      </c>
      <c r="Q1886" s="191">
        <f t="shared" si="75"/>
        <v>0</v>
      </c>
      <c r="R1886" s="191"/>
      <c r="S1886" s="191" t="s">
        <v>310</v>
      </c>
      <c r="T1886" s="192" t="s">
        <v>280</v>
      </c>
      <c r="U1886" s="161">
        <v>0</v>
      </c>
      <c r="V1886" s="161">
        <f t="shared" si="76"/>
        <v>0</v>
      </c>
      <c r="W1886" s="161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 t="s">
        <v>364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ht="22.5" outlineLevel="1" x14ac:dyDescent="0.2">
      <c r="A1887" s="186">
        <v>653</v>
      </c>
      <c r="B1887" s="187" t="s">
        <v>2860</v>
      </c>
      <c r="C1887" s="194" t="s">
        <v>2861</v>
      </c>
      <c r="D1887" s="188" t="s">
        <v>462</v>
      </c>
      <c r="E1887" s="189">
        <v>1</v>
      </c>
      <c r="F1887" s="190"/>
      <c r="G1887" s="191">
        <f t="shared" si="70"/>
        <v>0</v>
      </c>
      <c r="H1887" s="190"/>
      <c r="I1887" s="191">
        <f t="shared" si="71"/>
        <v>0</v>
      </c>
      <c r="J1887" s="190"/>
      <c r="K1887" s="191">
        <f t="shared" si="72"/>
        <v>0</v>
      </c>
      <c r="L1887" s="191">
        <v>21</v>
      </c>
      <c r="M1887" s="191">
        <f t="shared" si="73"/>
        <v>0</v>
      </c>
      <c r="N1887" s="191">
        <v>0</v>
      </c>
      <c r="O1887" s="191">
        <f t="shared" si="74"/>
        <v>0</v>
      </c>
      <c r="P1887" s="191">
        <v>0</v>
      </c>
      <c r="Q1887" s="191">
        <f t="shared" si="75"/>
        <v>0</v>
      </c>
      <c r="R1887" s="191"/>
      <c r="S1887" s="191" t="s">
        <v>310</v>
      </c>
      <c r="T1887" s="192" t="s">
        <v>280</v>
      </c>
      <c r="U1887" s="161">
        <v>0</v>
      </c>
      <c r="V1887" s="161">
        <f t="shared" si="76"/>
        <v>0</v>
      </c>
      <c r="W1887" s="161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 t="s">
        <v>364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ht="22.5" outlineLevel="1" x14ac:dyDescent="0.2">
      <c r="A1888" s="186">
        <v>654</v>
      </c>
      <c r="B1888" s="187" t="s">
        <v>2862</v>
      </c>
      <c r="C1888" s="194" t="s">
        <v>2863</v>
      </c>
      <c r="D1888" s="188" t="s">
        <v>462</v>
      </c>
      <c r="E1888" s="189">
        <v>1</v>
      </c>
      <c r="F1888" s="190"/>
      <c r="G1888" s="191">
        <f t="shared" si="70"/>
        <v>0</v>
      </c>
      <c r="H1888" s="190"/>
      <c r="I1888" s="191">
        <f t="shared" si="71"/>
        <v>0</v>
      </c>
      <c r="J1888" s="190"/>
      <c r="K1888" s="191">
        <f t="shared" si="72"/>
        <v>0</v>
      </c>
      <c r="L1888" s="191">
        <v>21</v>
      </c>
      <c r="M1888" s="191">
        <f t="shared" si="73"/>
        <v>0</v>
      </c>
      <c r="N1888" s="191">
        <v>0</v>
      </c>
      <c r="O1888" s="191">
        <f t="shared" si="74"/>
        <v>0</v>
      </c>
      <c r="P1888" s="191">
        <v>0</v>
      </c>
      <c r="Q1888" s="191">
        <f t="shared" si="75"/>
        <v>0</v>
      </c>
      <c r="R1888" s="191"/>
      <c r="S1888" s="191" t="s">
        <v>310</v>
      </c>
      <c r="T1888" s="192" t="s">
        <v>280</v>
      </c>
      <c r="U1888" s="161">
        <v>0</v>
      </c>
      <c r="V1888" s="161">
        <f t="shared" si="76"/>
        <v>0</v>
      </c>
      <c r="W1888" s="161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 t="s">
        <v>364</v>
      </c>
      <c r="AH1888" s="151"/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ht="22.5" outlineLevel="1" x14ac:dyDescent="0.2">
      <c r="A1889" s="186">
        <v>655</v>
      </c>
      <c r="B1889" s="187" t="s">
        <v>2864</v>
      </c>
      <c r="C1889" s="194" t="s">
        <v>2865</v>
      </c>
      <c r="D1889" s="188" t="s">
        <v>462</v>
      </c>
      <c r="E1889" s="189">
        <v>1</v>
      </c>
      <c r="F1889" s="190"/>
      <c r="G1889" s="191">
        <f t="shared" si="70"/>
        <v>0</v>
      </c>
      <c r="H1889" s="190"/>
      <c r="I1889" s="191">
        <f t="shared" si="71"/>
        <v>0</v>
      </c>
      <c r="J1889" s="190"/>
      <c r="K1889" s="191">
        <f t="shared" si="72"/>
        <v>0</v>
      </c>
      <c r="L1889" s="191">
        <v>21</v>
      </c>
      <c r="M1889" s="191">
        <f t="shared" si="73"/>
        <v>0</v>
      </c>
      <c r="N1889" s="191">
        <v>0</v>
      </c>
      <c r="O1889" s="191">
        <f t="shared" si="74"/>
        <v>0</v>
      </c>
      <c r="P1889" s="191">
        <v>0</v>
      </c>
      <c r="Q1889" s="191">
        <f t="shared" si="75"/>
        <v>0</v>
      </c>
      <c r="R1889" s="191"/>
      <c r="S1889" s="191" t="s">
        <v>310</v>
      </c>
      <c r="T1889" s="192" t="s">
        <v>280</v>
      </c>
      <c r="U1889" s="161">
        <v>0</v>
      </c>
      <c r="V1889" s="161">
        <f t="shared" si="76"/>
        <v>0</v>
      </c>
      <c r="W1889" s="161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 t="s">
        <v>364</v>
      </c>
      <c r="AH1889" s="151"/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ht="22.5" outlineLevel="1" x14ac:dyDescent="0.2">
      <c r="A1890" s="186">
        <v>656</v>
      </c>
      <c r="B1890" s="187" t="s">
        <v>2866</v>
      </c>
      <c r="C1890" s="194" t="s">
        <v>2867</v>
      </c>
      <c r="D1890" s="188" t="s">
        <v>462</v>
      </c>
      <c r="E1890" s="189">
        <v>1</v>
      </c>
      <c r="F1890" s="190"/>
      <c r="G1890" s="191">
        <f t="shared" si="70"/>
        <v>0</v>
      </c>
      <c r="H1890" s="190"/>
      <c r="I1890" s="191">
        <f t="shared" si="71"/>
        <v>0</v>
      </c>
      <c r="J1890" s="190"/>
      <c r="K1890" s="191">
        <f t="shared" si="72"/>
        <v>0</v>
      </c>
      <c r="L1890" s="191">
        <v>21</v>
      </c>
      <c r="M1890" s="191">
        <f t="shared" si="73"/>
        <v>0</v>
      </c>
      <c r="N1890" s="191">
        <v>0</v>
      </c>
      <c r="O1890" s="191">
        <f t="shared" si="74"/>
        <v>0</v>
      </c>
      <c r="P1890" s="191">
        <v>0</v>
      </c>
      <c r="Q1890" s="191">
        <f t="shared" si="75"/>
        <v>0</v>
      </c>
      <c r="R1890" s="191"/>
      <c r="S1890" s="191" t="s">
        <v>310</v>
      </c>
      <c r="T1890" s="192" t="s">
        <v>280</v>
      </c>
      <c r="U1890" s="161">
        <v>0</v>
      </c>
      <c r="V1890" s="161">
        <f t="shared" si="76"/>
        <v>0</v>
      </c>
      <c r="W1890" s="161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 t="s">
        <v>364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ht="22.5" outlineLevel="1" x14ac:dyDescent="0.2">
      <c r="A1891" s="170">
        <v>657</v>
      </c>
      <c r="B1891" s="171" t="s">
        <v>2868</v>
      </c>
      <c r="C1891" s="180" t="s">
        <v>2869</v>
      </c>
      <c r="D1891" s="172" t="s">
        <v>462</v>
      </c>
      <c r="E1891" s="173">
        <v>1</v>
      </c>
      <c r="F1891" s="174"/>
      <c r="G1891" s="175">
        <f t="shared" si="70"/>
        <v>0</v>
      </c>
      <c r="H1891" s="174"/>
      <c r="I1891" s="175">
        <f t="shared" si="71"/>
        <v>0</v>
      </c>
      <c r="J1891" s="174"/>
      <c r="K1891" s="175">
        <f t="shared" si="72"/>
        <v>0</v>
      </c>
      <c r="L1891" s="175">
        <v>21</v>
      </c>
      <c r="M1891" s="175">
        <f t="shared" si="73"/>
        <v>0</v>
      </c>
      <c r="N1891" s="175">
        <v>0</v>
      </c>
      <c r="O1891" s="175">
        <f t="shared" si="74"/>
        <v>0</v>
      </c>
      <c r="P1891" s="175">
        <v>0</v>
      </c>
      <c r="Q1891" s="175">
        <f t="shared" si="75"/>
        <v>0</v>
      </c>
      <c r="R1891" s="175"/>
      <c r="S1891" s="175" t="s">
        <v>310</v>
      </c>
      <c r="T1891" s="176" t="s">
        <v>280</v>
      </c>
      <c r="U1891" s="161">
        <v>0</v>
      </c>
      <c r="V1891" s="161">
        <f t="shared" si="76"/>
        <v>0</v>
      </c>
      <c r="W1891" s="161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 t="s">
        <v>364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1" x14ac:dyDescent="0.2">
      <c r="A1892" s="158">
        <v>658</v>
      </c>
      <c r="B1892" s="159" t="s">
        <v>2750</v>
      </c>
      <c r="C1892" s="199" t="s">
        <v>2751</v>
      </c>
      <c r="D1892" s="160" t="s">
        <v>0</v>
      </c>
      <c r="E1892" s="197"/>
      <c r="F1892" s="162"/>
      <c r="G1892" s="161">
        <f t="shared" si="70"/>
        <v>0</v>
      </c>
      <c r="H1892" s="162"/>
      <c r="I1892" s="161">
        <f t="shared" si="71"/>
        <v>0</v>
      </c>
      <c r="J1892" s="162"/>
      <c r="K1892" s="161">
        <f t="shared" si="72"/>
        <v>0</v>
      </c>
      <c r="L1892" s="161">
        <v>21</v>
      </c>
      <c r="M1892" s="161">
        <f t="shared" si="73"/>
        <v>0</v>
      </c>
      <c r="N1892" s="161">
        <v>0</v>
      </c>
      <c r="O1892" s="161">
        <f t="shared" si="74"/>
        <v>0</v>
      </c>
      <c r="P1892" s="161">
        <v>0</v>
      </c>
      <c r="Q1892" s="161">
        <f t="shared" si="75"/>
        <v>0</v>
      </c>
      <c r="R1892" s="161" t="s">
        <v>514</v>
      </c>
      <c r="S1892" s="161" t="s">
        <v>279</v>
      </c>
      <c r="T1892" s="161" t="s">
        <v>279</v>
      </c>
      <c r="U1892" s="161">
        <v>0</v>
      </c>
      <c r="V1892" s="161">
        <f t="shared" si="76"/>
        <v>0</v>
      </c>
      <c r="W1892" s="161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 t="s">
        <v>553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1" x14ac:dyDescent="0.2">
      <c r="A1893" s="158"/>
      <c r="B1893" s="159"/>
      <c r="C1893" s="260" t="s">
        <v>2281</v>
      </c>
      <c r="D1893" s="261"/>
      <c r="E1893" s="261"/>
      <c r="F1893" s="261"/>
      <c r="G1893" s="261"/>
      <c r="H1893" s="161"/>
      <c r="I1893" s="161"/>
      <c r="J1893" s="161"/>
      <c r="K1893" s="161"/>
      <c r="L1893" s="161"/>
      <c r="M1893" s="161"/>
      <c r="N1893" s="161"/>
      <c r="O1893" s="161"/>
      <c r="P1893" s="161"/>
      <c r="Q1893" s="161"/>
      <c r="R1893" s="161"/>
      <c r="S1893" s="161"/>
      <c r="T1893" s="161"/>
      <c r="U1893" s="161"/>
      <c r="V1893" s="161"/>
      <c r="W1893" s="161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 t="s">
        <v>372</v>
      </c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x14ac:dyDescent="0.2">
      <c r="A1894" s="164" t="s">
        <v>274</v>
      </c>
      <c r="B1894" s="165" t="s">
        <v>219</v>
      </c>
      <c r="C1894" s="179" t="s">
        <v>220</v>
      </c>
      <c r="D1894" s="166"/>
      <c r="E1894" s="167"/>
      <c r="F1894" s="168"/>
      <c r="G1894" s="168">
        <f>SUMIF(AG1895:AG1927,"&lt;&gt;NOR",G1895:G1927)</f>
        <v>0</v>
      </c>
      <c r="H1894" s="168"/>
      <c r="I1894" s="168">
        <f>SUM(I1895:I1927)</f>
        <v>0</v>
      </c>
      <c r="J1894" s="168"/>
      <c r="K1894" s="168">
        <f>SUM(K1895:K1927)</f>
        <v>0</v>
      </c>
      <c r="L1894" s="168"/>
      <c r="M1894" s="168">
        <f>SUM(M1895:M1927)</f>
        <v>0</v>
      </c>
      <c r="N1894" s="168"/>
      <c r="O1894" s="168">
        <f>SUM(O1895:O1927)</f>
        <v>1.37</v>
      </c>
      <c r="P1894" s="168"/>
      <c r="Q1894" s="168">
        <f>SUM(Q1895:Q1927)</f>
        <v>0</v>
      </c>
      <c r="R1894" s="168"/>
      <c r="S1894" s="168"/>
      <c r="T1894" s="169"/>
      <c r="U1894" s="163"/>
      <c r="V1894" s="163">
        <f>SUM(V1895:V1927)</f>
        <v>286.79999999999995</v>
      </c>
      <c r="W1894" s="163"/>
      <c r="AG1894" t="s">
        <v>275</v>
      </c>
    </row>
    <row r="1895" spans="1:60" ht="22.5" outlineLevel="1" x14ac:dyDescent="0.2">
      <c r="A1895" s="170">
        <v>659</v>
      </c>
      <c r="B1895" s="171" t="s">
        <v>2870</v>
      </c>
      <c r="C1895" s="180" t="s">
        <v>2871</v>
      </c>
      <c r="D1895" s="172" t="s">
        <v>498</v>
      </c>
      <c r="E1895" s="173">
        <v>213.6</v>
      </c>
      <c r="F1895" s="174"/>
      <c r="G1895" s="175">
        <f>ROUND(E1895*F1895,2)</f>
        <v>0</v>
      </c>
      <c r="H1895" s="174"/>
      <c r="I1895" s="175">
        <f>ROUND(E1895*H1895,2)</f>
        <v>0</v>
      </c>
      <c r="J1895" s="174"/>
      <c r="K1895" s="175">
        <f>ROUND(E1895*J1895,2)</f>
        <v>0</v>
      </c>
      <c r="L1895" s="175">
        <v>21</v>
      </c>
      <c r="M1895" s="175">
        <f>G1895*(1+L1895/100)</f>
        <v>0</v>
      </c>
      <c r="N1895" s="175">
        <v>2.4399999999999999E-3</v>
      </c>
      <c r="O1895" s="175">
        <f>ROUND(E1895*N1895,2)</f>
        <v>0.52</v>
      </c>
      <c r="P1895" s="175">
        <v>0</v>
      </c>
      <c r="Q1895" s="175">
        <f>ROUND(E1895*P1895,2)</f>
        <v>0</v>
      </c>
      <c r="R1895" s="175" t="s">
        <v>2872</v>
      </c>
      <c r="S1895" s="175" t="s">
        <v>279</v>
      </c>
      <c r="T1895" s="176" t="s">
        <v>279</v>
      </c>
      <c r="U1895" s="161">
        <v>0.45600000000000002</v>
      </c>
      <c r="V1895" s="161">
        <f>ROUND(E1895*U1895,2)</f>
        <v>97.4</v>
      </c>
      <c r="W1895" s="161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 t="s">
        <v>364</v>
      </c>
      <c r="AH1895" s="151"/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58"/>
      <c r="B1896" s="159"/>
      <c r="C1896" s="248" t="s">
        <v>2873</v>
      </c>
      <c r="D1896" s="249"/>
      <c r="E1896" s="249"/>
      <c r="F1896" s="249"/>
      <c r="G1896" s="249"/>
      <c r="H1896" s="161"/>
      <c r="I1896" s="161"/>
      <c r="J1896" s="161"/>
      <c r="K1896" s="161"/>
      <c r="L1896" s="161"/>
      <c r="M1896" s="161"/>
      <c r="N1896" s="161"/>
      <c r="O1896" s="161"/>
      <c r="P1896" s="161"/>
      <c r="Q1896" s="161"/>
      <c r="R1896" s="161"/>
      <c r="S1896" s="161"/>
      <c r="T1896" s="161"/>
      <c r="U1896" s="161"/>
      <c r="V1896" s="161"/>
      <c r="W1896" s="161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 t="s">
        <v>283</v>
      </c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1" x14ac:dyDescent="0.2">
      <c r="A1897" s="158"/>
      <c r="B1897" s="159"/>
      <c r="C1897" s="193" t="s">
        <v>2874</v>
      </c>
      <c r="D1897" s="184"/>
      <c r="E1897" s="185">
        <v>120</v>
      </c>
      <c r="F1897" s="161"/>
      <c r="G1897" s="161"/>
      <c r="H1897" s="161"/>
      <c r="I1897" s="161"/>
      <c r="J1897" s="161"/>
      <c r="K1897" s="161"/>
      <c r="L1897" s="161"/>
      <c r="M1897" s="161"/>
      <c r="N1897" s="161"/>
      <c r="O1897" s="161"/>
      <c r="P1897" s="161"/>
      <c r="Q1897" s="161"/>
      <c r="R1897" s="161"/>
      <c r="S1897" s="161"/>
      <c r="T1897" s="161"/>
      <c r="U1897" s="161"/>
      <c r="V1897" s="161"/>
      <c r="W1897" s="161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 t="s">
        <v>374</v>
      </c>
      <c r="AH1897" s="151">
        <v>0</v>
      </c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1" x14ac:dyDescent="0.2">
      <c r="A1898" s="158"/>
      <c r="B1898" s="159"/>
      <c r="C1898" s="193" t="s">
        <v>2875</v>
      </c>
      <c r="D1898" s="184"/>
      <c r="E1898" s="185">
        <v>93.6</v>
      </c>
      <c r="F1898" s="161"/>
      <c r="G1898" s="161"/>
      <c r="H1898" s="161"/>
      <c r="I1898" s="161"/>
      <c r="J1898" s="161"/>
      <c r="K1898" s="161"/>
      <c r="L1898" s="161"/>
      <c r="M1898" s="161"/>
      <c r="N1898" s="161"/>
      <c r="O1898" s="161"/>
      <c r="P1898" s="161"/>
      <c r="Q1898" s="161"/>
      <c r="R1898" s="161"/>
      <c r="S1898" s="161"/>
      <c r="T1898" s="161"/>
      <c r="U1898" s="161"/>
      <c r="V1898" s="161"/>
      <c r="W1898" s="161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 t="s">
        <v>374</v>
      </c>
      <c r="AH1898" s="151">
        <v>0</v>
      </c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ht="22.5" outlineLevel="1" x14ac:dyDescent="0.2">
      <c r="A1899" s="170">
        <v>660</v>
      </c>
      <c r="B1899" s="171" t="s">
        <v>2876</v>
      </c>
      <c r="C1899" s="180" t="s">
        <v>2877</v>
      </c>
      <c r="D1899" s="172" t="s">
        <v>498</v>
      </c>
      <c r="E1899" s="173">
        <v>213.6</v>
      </c>
      <c r="F1899" s="174"/>
      <c r="G1899" s="175">
        <f>ROUND(E1899*F1899,2)</f>
        <v>0</v>
      </c>
      <c r="H1899" s="174"/>
      <c r="I1899" s="175">
        <f>ROUND(E1899*H1899,2)</f>
        <v>0</v>
      </c>
      <c r="J1899" s="174"/>
      <c r="K1899" s="175">
        <f>ROUND(E1899*J1899,2)</f>
        <v>0</v>
      </c>
      <c r="L1899" s="175">
        <v>21</v>
      </c>
      <c r="M1899" s="175">
        <f>G1899*(1+L1899/100)</f>
        <v>0</v>
      </c>
      <c r="N1899" s="175">
        <v>2.0200000000000001E-3</v>
      </c>
      <c r="O1899" s="175">
        <f>ROUND(E1899*N1899,2)</f>
        <v>0.43</v>
      </c>
      <c r="P1899" s="175">
        <v>0</v>
      </c>
      <c r="Q1899" s="175">
        <f>ROUND(E1899*P1899,2)</f>
        <v>0</v>
      </c>
      <c r="R1899" s="175" t="s">
        <v>2872</v>
      </c>
      <c r="S1899" s="175" t="s">
        <v>279</v>
      </c>
      <c r="T1899" s="176" t="s">
        <v>279</v>
      </c>
      <c r="U1899" s="161">
        <v>0.23</v>
      </c>
      <c r="V1899" s="161">
        <f>ROUND(E1899*U1899,2)</f>
        <v>49.13</v>
      </c>
      <c r="W1899" s="161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 t="s">
        <v>364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1" x14ac:dyDescent="0.2">
      <c r="A1900" s="158"/>
      <c r="B1900" s="159"/>
      <c r="C1900" s="248" t="s">
        <v>2873</v>
      </c>
      <c r="D1900" s="249"/>
      <c r="E1900" s="249"/>
      <c r="F1900" s="249"/>
      <c r="G1900" s="249"/>
      <c r="H1900" s="161"/>
      <c r="I1900" s="161"/>
      <c r="J1900" s="161"/>
      <c r="K1900" s="161"/>
      <c r="L1900" s="161"/>
      <c r="M1900" s="161"/>
      <c r="N1900" s="161"/>
      <c r="O1900" s="161"/>
      <c r="P1900" s="161"/>
      <c r="Q1900" s="161"/>
      <c r="R1900" s="161"/>
      <c r="S1900" s="161"/>
      <c r="T1900" s="161"/>
      <c r="U1900" s="161"/>
      <c r="V1900" s="161"/>
      <c r="W1900" s="161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 t="s">
        <v>283</v>
      </c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ht="22.5" outlineLevel="1" x14ac:dyDescent="0.2">
      <c r="A1901" s="170">
        <v>661</v>
      </c>
      <c r="B1901" s="171" t="s">
        <v>2878</v>
      </c>
      <c r="C1901" s="180" t="s">
        <v>2879</v>
      </c>
      <c r="D1901" s="172" t="s">
        <v>498</v>
      </c>
      <c r="E1901" s="173">
        <v>77.5</v>
      </c>
      <c r="F1901" s="174"/>
      <c r="G1901" s="175">
        <f>ROUND(E1901*F1901,2)</f>
        <v>0</v>
      </c>
      <c r="H1901" s="174"/>
      <c r="I1901" s="175">
        <f>ROUND(E1901*H1901,2)</f>
        <v>0</v>
      </c>
      <c r="J1901" s="174"/>
      <c r="K1901" s="175">
        <f>ROUND(E1901*J1901,2)</f>
        <v>0</v>
      </c>
      <c r="L1901" s="175">
        <v>21</v>
      </c>
      <c r="M1901" s="175">
        <f>G1901*(1+L1901/100)</f>
        <v>0</v>
      </c>
      <c r="N1901" s="175">
        <v>3.2000000000000003E-4</v>
      </c>
      <c r="O1901" s="175">
        <f>ROUND(E1901*N1901,2)</f>
        <v>0.02</v>
      </c>
      <c r="P1901" s="175">
        <v>0</v>
      </c>
      <c r="Q1901" s="175">
        <f>ROUND(E1901*P1901,2)</f>
        <v>0</v>
      </c>
      <c r="R1901" s="175" t="s">
        <v>2872</v>
      </c>
      <c r="S1901" s="175" t="s">
        <v>279</v>
      </c>
      <c r="T1901" s="176" t="s">
        <v>279</v>
      </c>
      <c r="U1901" s="161">
        <v>0.23599999999999999</v>
      </c>
      <c r="V1901" s="161">
        <f>ROUND(E1901*U1901,2)</f>
        <v>18.29</v>
      </c>
      <c r="W1901" s="161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 t="s">
        <v>364</v>
      </c>
      <c r="AH1901" s="151"/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58"/>
      <c r="B1902" s="159"/>
      <c r="C1902" s="193" t="s">
        <v>2880</v>
      </c>
      <c r="D1902" s="184"/>
      <c r="E1902" s="185">
        <v>42.9</v>
      </c>
      <c r="F1902" s="161"/>
      <c r="G1902" s="161"/>
      <c r="H1902" s="161"/>
      <c r="I1902" s="161"/>
      <c r="J1902" s="161"/>
      <c r="K1902" s="161"/>
      <c r="L1902" s="161"/>
      <c r="M1902" s="161"/>
      <c r="N1902" s="161"/>
      <c r="O1902" s="161"/>
      <c r="P1902" s="161"/>
      <c r="Q1902" s="161"/>
      <c r="R1902" s="161"/>
      <c r="S1902" s="161"/>
      <c r="T1902" s="161"/>
      <c r="U1902" s="161"/>
      <c r="V1902" s="161"/>
      <c r="W1902" s="161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 t="s">
        <v>374</v>
      </c>
      <c r="AH1902" s="151">
        <v>0</v>
      </c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1" x14ac:dyDescent="0.2">
      <c r="A1903" s="158"/>
      <c r="B1903" s="159"/>
      <c r="C1903" s="193" t="s">
        <v>2881</v>
      </c>
      <c r="D1903" s="184"/>
      <c r="E1903" s="185">
        <v>34.6</v>
      </c>
      <c r="F1903" s="161"/>
      <c r="G1903" s="161"/>
      <c r="H1903" s="161"/>
      <c r="I1903" s="161"/>
      <c r="J1903" s="161"/>
      <c r="K1903" s="161"/>
      <c r="L1903" s="161"/>
      <c r="M1903" s="161"/>
      <c r="N1903" s="161"/>
      <c r="O1903" s="161"/>
      <c r="P1903" s="161"/>
      <c r="Q1903" s="161"/>
      <c r="R1903" s="161"/>
      <c r="S1903" s="161"/>
      <c r="T1903" s="161"/>
      <c r="U1903" s="161"/>
      <c r="V1903" s="161"/>
      <c r="W1903" s="161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 t="s">
        <v>374</v>
      </c>
      <c r="AH1903" s="151">
        <v>0</v>
      </c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ht="22.5" outlineLevel="1" x14ac:dyDescent="0.2">
      <c r="A1904" s="170">
        <v>662</v>
      </c>
      <c r="B1904" s="171" t="s">
        <v>2882</v>
      </c>
      <c r="C1904" s="180" t="s">
        <v>2883</v>
      </c>
      <c r="D1904" s="172" t="s">
        <v>498</v>
      </c>
      <c r="E1904" s="173">
        <v>89</v>
      </c>
      <c r="F1904" s="174"/>
      <c r="G1904" s="175">
        <f>ROUND(E1904*F1904,2)</f>
        <v>0</v>
      </c>
      <c r="H1904" s="174"/>
      <c r="I1904" s="175">
        <f>ROUND(E1904*H1904,2)</f>
        <v>0</v>
      </c>
      <c r="J1904" s="174"/>
      <c r="K1904" s="175">
        <f>ROUND(E1904*J1904,2)</f>
        <v>0</v>
      </c>
      <c r="L1904" s="175">
        <v>21</v>
      </c>
      <c r="M1904" s="175">
        <f>G1904*(1+L1904/100)</f>
        <v>0</v>
      </c>
      <c r="N1904" s="175">
        <v>3.2000000000000003E-4</v>
      </c>
      <c r="O1904" s="175">
        <f>ROUND(E1904*N1904,2)</f>
        <v>0.03</v>
      </c>
      <c r="P1904" s="175">
        <v>0</v>
      </c>
      <c r="Q1904" s="175">
        <f>ROUND(E1904*P1904,2)</f>
        <v>0</v>
      </c>
      <c r="R1904" s="175" t="s">
        <v>2872</v>
      </c>
      <c r="S1904" s="175" t="s">
        <v>279</v>
      </c>
      <c r="T1904" s="176" t="s">
        <v>279</v>
      </c>
      <c r="U1904" s="161">
        <v>0.377</v>
      </c>
      <c r="V1904" s="161">
        <f>ROUND(E1904*U1904,2)</f>
        <v>33.549999999999997</v>
      </c>
      <c r="W1904" s="161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 t="s">
        <v>364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1" x14ac:dyDescent="0.2">
      <c r="A1905" s="158"/>
      <c r="B1905" s="159"/>
      <c r="C1905" s="193" t="s">
        <v>2884</v>
      </c>
      <c r="D1905" s="184"/>
      <c r="E1905" s="185">
        <v>89</v>
      </c>
      <c r="F1905" s="161"/>
      <c r="G1905" s="161"/>
      <c r="H1905" s="161"/>
      <c r="I1905" s="161"/>
      <c r="J1905" s="161"/>
      <c r="K1905" s="161"/>
      <c r="L1905" s="161"/>
      <c r="M1905" s="161"/>
      <c r="N1905" s="161"/>
      <c r="O1905" s="161"/>
      <c r="P1905" s="161"/>
      <c r="Q1905" s="161"/>
      <c r="R1905" s="161"/>
      <c r="S1905" s="161"/>
      <c r="T1905" s="161"/>
      <c r="U1905" s="161"/>
      <c r="V1905" s="161"/>
      <c r="W1905" s="161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 t="s">
        <v>374</v>
      </c>
      <c r="AH1905" s="151">
        <v>0</v>
      </c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1" x14ac:dyDescent="0.2">
      <c r="A1906" s="170">
        <v>663</v>
      </c>
      <c r="B1906" s="171" t="s">
        <v>2885</v>
      </c>
      <c r="C1906" s="180" t="s">
        <v>2886</v>
      </c>
      <c r="D1906" s="172" t="s">
        <v>498</v>
      </c>
      <c r="E1906" s="173">
        <v>166.5</v>
      </c>
      <c r="F1906" s="174"/>
      <c r="G1906" s="175">
        <f>ROUND(E1906*F1906,2)</f>
        <v>0</v>
      </c>
      <c r="H1906" s="174"/>
      <c r="I1906" s="175">
        <f>ROUND(E1906*H1906,2)</f>
        <v>0</v>
      </c>
      <c r="J1906" s="174"/>
      <c r="K1906" s="175">
        <f>ROUND(E1906*J1906,2)</f>
        <v>0</v>
      </c>
      <c r="L1906" s="175">
        <v>21</v>
      </c>
      <c r="M1906" s="175">
        <f>G1906*(1+L1906/100)</f>
        <v>0</v>
      </c>
      <c r="N1906" s="175">
        <v>0</v>
      </c>
      <c r="O1906" s="175">
        <f>ROUND(E1906*N1906,2)</f>
        <v>0</v>
      </c>
      <c r="P1906" s="175">
        <v>0</v>
      </c>
      <c r="Q1906" s="175">
        <f>ROUND(E1906*P1906,2)</f>
        <v>0</v>
      </c>
      <c r="R1906" s="175" t="s">
        <v>2872</v>
      </c>
      <c r="S1906" s="175" t="s">
        <v>279</v>
      </c>
      <c r="T1906" s="176" t="s">
        <v>279</v>
      </c>
      <c r="U1906" s="161">
        <v>0.154</v>
      </c>
      <c r="V1906" s="161">
        <f>ROUND(E1906*U1906,2)</f>
        <v>25.64</v>
      </c>
      <c r="W1906" s="161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 t="s">
        <v>364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1" x14ac:dyDescent="0.2">
      <c r="A1907" s="158"/>
      <c r="B1907" s="159"/>
      <c r="C1907" s="193" t="s">
        <v>2887</v>
      </c>
      <c r="D1907" s="184"/>
      <c r="E1907" s="185">
        <v>166.5</v>
      </c>
      <c r="F1907" s="161"/>
      <c r="G1907" s="161"/>
      <c r="H1907" s="161"/>
      <c r="I1907" s="161"/>
      <c r="J1907" s="161"/>
      <c r="K1907" s="161"/>
      <c r="L1907" s="161"/>
      <c r="M1907" s="161"/>
      <c r="N1907" s="161"/>
      <c r="O1907" s="161"/>
      <c r="P1907" s="161"/>
      <c r="Q1907" s="161"/>
      <c r="R1907" s="161"/>
      <c r="S1907" s="161"/>
      <c r="T1907" s="161"/>
      <c r="U1907" s="161"/>
      <c r="V1907" s="161"/>
      <c r="W1907" s="161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 t="s">
        <v>374</v>
      </c>
      <c r="AH1907" s="151">
        <v>0</v>
      </c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ht="22.5" outlineLevel="1" x14ac:dyDescent="0.2">
      <c r="A1908" s="170">
        <v>664</v>
      </c>
      <c r="B1908" s="171" t="s">
        <v>2888</v>
      </c>
      <c r="C1908" s="180" t="s">
        <v>2889</v>
      </c>
      <c r="D1908" s="172" t="s">
        <v>363</v>
      </c>
      <c r="E1908" s="173">
        <v>63.555999999999997</v>
      </c>
      <c r="F1908" s="174"/>
      <c r="G1908" s="175">
        <f>ROUND(E1908*F1908,2)</f>
        <v>0</v>
      </c>
      <c r="H1908" s="174"/>
      <c r="I1908" s="175">
        <f>ROUND(E1908*H1908,2)</f>
        <v>0</v>
      </c>
      <c r="J1908" s="174"/>
      <c r="K1908" s="175">
        <f>ROUND(E1908*J1908,2)</f>
        <v>0</v>
      </c>
      <c r="L1908" s="175">
        <v>21</v>
      </c>
      <c r="M1908" s="175">
        <f>G1908*(1+L1908/100)</f>
        <v>0</v>
      </c>
      <c r="N1908" s="175">
        <v>5.0400000000000002E-3</v>
      </c>
      <c r="O1908" s="175">
        <f>ROUND(E1908*N1908,2)</f>
        <v>0.32</v>
      </c>
      <c r="P1908" s="175">
        <v>0</v>
      </c>
      <c r="Q1908" s="175">
        <f>ROUND(E1908*P1908,2)</f>
        <v>0</v>
      </c>
      <c r="R1908" s="175" t="s">
        <v>2872</v>
      </c>
      <c r="S1908" s="175" t="s">
        <v>279</v>
      </c>
      <c r="T1908" s="176" t="s">
        <v>279</v>
      </c>
      <c r="U1908" s="161">
        <v>0.97799999999999998</v>
      </c>
      <c r="V1908" s="161">
        <f>ROUND(E1908*U1908,2)</f>
        <v>62.16</v>
      </c>
      <c r="W1908" s="161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 t="s">
        <v>364</v>
      </c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1" x14ac:dyDescent="0.2">
      <c r="A1909" s="158"/>
      <c r="B1909" s="159"/>
      <c r="C1909" s="193" t="s">
        <v>2890</v>
      </c>
      <c r="D1909" s="184"/>
      <c r="E1909" s="185">
        <v>27.04</v>
      </c>
      <c r="F1909" s="161"/>
      <c r="G1909" s="161"/>
      <c r="H1909" s="161"/>
      <c r="I1909" s="161"/>
      <c r="J1909" s="161"/>
      <c r="K1909" s="161"/>
      <c r="L1909" s="161"/>
      <c r="M1909" s="161"/>
      <c r="N1909" s="161"/>
      <c r="O1909" s="161"/>
      <c r="P1909" s="161"/>
      <c r="Q1909" s="161"/>
      <c r="R1909" s="161"/>
      <c r="S1909" s="161"/>
      <c r="T1909" s="161"/>
      <c r="U1909" s="161"/>
      <c r="V1909" s="161"/>
      <c r="W1909" s="161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 t="s">
        <v>374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58"/>
      <c r="B1910" s="159"/>
      <c r="C1910" s="193" t="s">
        <v>2891</v>
      </c>
      <c r="D1910" s="184"/>
      <c r="E1910" s="185">
        <v>36.515999999999998</v>
      </c>
      <c r="F1910" s="161"/>
      <c r="G1910" s="161"/>
      <c r="H1910" s="161"/>
      <c r="I1910" s="161"/>
      <c r="J1910" s="161"/>
      <c r="K1910" s="161"/>
      <c r="L1910" s="161"/>
      <c r="M1910" s="161"/>
      <c r="N1910" s="161"/>
      <c r="O1910" s="161"/>
      <c r="P1910" s="161"/>
      <c r="Q1910" s="161"/>
      <c r="R1910" s="161"/>
      <c r="S1910" s="161"/>
      <c r="T1910" s="161"/>
      <c r="U1910" s="161"/>
      <c r="V1910" s="161"/>
      <c r="W1910" s="161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 t="s">
        <v>374</v>
      </c>
      <c r="AH1910" s="151">
        <v>0</v>
      </c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ht="22.5" outlineLevel="1" x14ac:dyDescent="0.2">
      <c r="A1911" s="186">
        <v>665</v>
      </c>
      <c r="B1911" s="187" t="s">
        <v>2892</v>
      </c>
      <c r="C1911" s="194" t="s">
        <v>2893</v>
      </c>
      <c r="D1911" s="188" t="s">
        <v>363</v>
      </c>
      <c r="E1911" s="189">
        <v>21.15</v>
      </c>
      <c r="F1911" s="190"/>
      <c r="G1911" s="191">
        <f>ROUND(E1911*F1911,2)</f>
        <v>0</v>
      </c>
      <c r="H1911" s="190"/>
      <c r="I1911" s="191">
        <f>ROUND(E1911*H1911,2)</f>
        <v>0</v>
      </c>
      <c r="J1911" s="190"/>
      <c r="K1911" s="191">
        <f>ROUND(E1911*J1911,2)</f>
        <v>0</v>
      </c>
      <c r="L1911" s="191">
        <v>21</v>
      </c>
      <c r="M1911" s="191">
        <f>G1911*(1+L1911/100)</f>
        <v>0</v>
      </c>
      <c r="N1911" s="191">
        <v>0</v>
      </c>
      <c r="O1911" s="191">
        <f>ROUND(E1911*N1911,2)</f>
        <v>0</v>
      </c>
      <c r="P1911" s="191">
        <v>0</v>
      </c>
      <c r="Q1911" s="191">
        <f>ROUND(E1911*P1911,2)</f>
        <v>0</v>
      </c>
      <c r="R1911" s="191" t="s">
        <v>2872</v>
      </c>
      <c r="S1911" s="191" t="s">
        <v>279</v>
      </c>
      <c r="T1911" s="192" t="s">
        <v>279</v>
      </c>
      <c r="U1911" s="161">
        <v>0.03</v>
      </c>
      <c r="V1911" s="161">
        <f>ROUND(E1911*U1911,2)</f>
        <v>0.63</v>
      </c>
      <c r="W1911" s="161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 t="s">
        <v>364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ht="22.5" outlineLevel="1" x14ac:dyDescent="0.2">
      <c r="A1912" s="186">
        <v>666</v>
      </c>
      <c r="B1912" s="187" t="s">
        <v>2894</v>
      </c>
      <c r="C1912" s="194" t="s">
        <v>2895</v>
      </c>
      <c r="D1912" s="188" t="s">
        <v>363</v>
      </c>
      <c r="E1912" s="189">
        <v>63.555999999999997</v>
      </c>
      <c r="F1912" s="190"/>
      <c r="G1912" s="191">
        <f>ROUND(E1912*F1912,2)</f>
        <v>0</v>
      </c>
      <c r="H1912" s="190"/>
      <c r="I1912" s="191">
        <f>ROUND(E1912*H1912,2)</f>
        <v>0</v>
      </c>
      <c r="J1912" s="190"/>
      <c r="K1912" s="191">
        <f>ROUND(E1912*J1912,2)</f>
        <v>0</v>
      </c>
      <c r="L1912" s="191">
        <v>21</v>
      </c>
      <c r="M1912" s="191">
        <f>G1912*(1+L1912/100)</f>
        <v>0</v>
      </c>
      <c r="N1912" s="191">
        <v>8.0000000000000004E-4</v>
      </c>
      <c r="O1912" s="191">
        <f>ROUND(E1912*N1912,2)</f>
        <v>0.05</v>
      </c>
      <c r="P1912" s="191">
        <v>0</v>
      </c>
      <c r="Q1912" s="191">
        <f>ROUND(E1912*P1912,2)</f>
        <v>0</v>
      </c>
      <c r="R1912" s="191" t="s">
        <v>2872</v>
      </c>
      <c r="S1912" s="191" t="s">
        <v>279</v>
      </c>
      <c r="T1912" s="192" t="s">
        <v>279</v>
      </c>
      <c r="U1912" s="161">
        <v>0</v>
      </c>
      <c r="V1912" s="161">
        <f>ROUND(E1912*U1912,2)</f>
        <v>0</v>
      </c>
      <c r="W1912" s="161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 t="s">
        <v>364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1" x14ac:dyDescent="0.2">
      <c r="A1913" s="170">
        <v>667</v>
      </c>
      <c r="B1913" s="171" t="s">
        <v>2896</v>
      </c>
      <c r="C1913" s="180" t="s">
        <v>2897</v>
      </c>
      <c r="D1913" s="172" t="s">
        <v>363</v>
      </c>
      <c r="E1913" s="173">
        <v>42.290599999999998</v>
      </c>
      <c r="F1913" s="174"/>
      <c r="G1913" s="175">
        <f>ROUND(E1913*F1913,2)</f>
        <v>0</v>
      </c>
      <c r="H1913" s="174"/>
      <c r="I1913" s="175">
        <f>ROUND(E1913*H1913,2)</f>
        <v>0</v>
      </c>
      <c r="J1913" s="174"/>
      <c r="K1913" s="175">
        <f>ROUND(E1913*J1913,2)</f>
        <v>0</v>
      </c>
      <c r="L1913" s="175">
        <v>21</v>
      </c>
      <c r="M1913" s="175">
        <f>G1913*(1+L1913/100)</f>
        <v>0</v>
      </c>
      <c r="N1913" s="175">
        <v>0</v>
      </c>
      <c r="O1913" s="175">
        <f>ROUND(E1913*N1913,2)</f>
        <v>0</v>
      </c>
      <c r="P1913" s="175">
        <v>0</v>
      </c>
      <c r="Q1913" s="175">
        <f>ROUND(E1913*P1913,2)</f>
        <v>0</v>
      </c>
      <c r="R1913" s="175"/>
      <c r="S1913" s="175" t="s">
        <v>310</v>
      </c>
      <c r="T1913" s="176" t="s">
        <v>280</v>
      </c>
      <c r="U1913" s="161">
        <v>0</v>
      </c>
      <c r="V1913" s="161">
        <f>ROUND(E1913*U1913,2)</f>
        <v>0</v>
      </c>
      <c r="W1913" s="161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 t="s">
        <v>364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1" x14ac:dyDescent="0.2">
      <c r="A1914" s="158"/>
      <c r="B1914" s="159"/>
      <c r="C1914" s="193" t="s">
        <v>2898</v>
      </c>
      <c r="D1914" s="184"/>
      <c r="E1914" s="185">
        <v>38.4846</v>
      </c>
      <c r="F1914" s="161"/>
      <c r="G1914" s="161"/>
      <c r="H1914" s="161"/>
      <c r="I1914" s="161"/>
      <c r="J1914" s="161"/>
      <c r="K1914" s="161"/>
      <c r="L1914" s="161"/>
      <c r="M1914" s="161"/>
      <c r="N1914" s="161"/>
      <c r="O1914" s="161"/>
      <c r="P1914" s="161"/>
      <c r="Q1914" s="161"/>
      <c r="R1914" s="161"/>
      <c r="S1914" s="161"/>
      <c r="T1914" s="161"/>
      <c r="U1914" s="161"/>
      <c r="V1914" s="161"/>
      <c r="W1914" s="161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 t="s">
        <v>374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1" x14ac:dyDescent="0.2">
      <c r="A1915" s="158"/>
      <c r="B1915" s="159"/>
      <c r="C1915" s="193" t="s">
        <v>2899</v>
      </c>
      <c r="D1915" s="184"/>
      <c r="E1915" s="185">
        <v>3.806</v>
      </c>
      <c r="F1915" s="161"/>
      <c r="G1915" s="161"/>
      <c r="H1915" s="161"/>
      <c r="I1915" s="161"/>
      <c r="J1915" s="161"/>
      <c r="K1915" s="161"/>
      <c r="L1915" s="161"/>
      <c r="M1915" s="161"/>
      <c r="N1915" s="161"/>
      <c r="O1915" s="161"/>
      <c r="P1915" s="161"/>
      <c r="Q1915" s="161"/>
      <c r="R1915" s="161"/>
      <c r="S1915" s="161"/>
      <c r="T1915" s="161"/>
      <c r="U1915" s="161"/>
      <c r="V1915" s="161"/>
      <c r="W1915" s="161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 t="s">
        <v>374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70">
        <v>668</v>
      </c>
      <c r="B1916" s="171" t="s">
        <v>2900</v>
      </c>
      <c r="C1916" s="180" t="s">
        <v>2901</v>
      </c>
      <c r="D1916" s="172" t="s">
        <v>363</v>
      </c>
      <c r="E1916" s="173">
        <v>1.6830000000000001</v>
      </c>
      <c r="F1916" s="174"/>
      <c r="G1916" s="175">
        <f>ROUND(E1916*F1916,2)</f>
        <v>0</v>
      </c>
      <c r="H1916" s="174"/>
      <c r="I1916" s="175">
        <f>ROUND(E1916*H1916,2)</f>
        <v>0</v>
      </c>
      <c r="J1916" s="174"/>
      <c r="K1916" s="175">
        <f>ROUND(E1916*J1916,2)</f>
        <v>0</v>
      </c>
      <c r="L1916" s="175">
        <v>21</v>
      </c>
      <c r="M1916" s="175">
        <f>G1916*(1+L1916/100)</f>
        <v>0</v>
      </c>
      <c r="N1916" s="175">
        <v>0</v>
      </c>
      <c r="O1916" s="175">
        <f>ROUND(E1916*N1916,2)</f>
        <v>0</v>
      </c>
      <c r="P1916" s="175">
        <v>0</v>
      </c>
      <c r="Q1916" s="175">
        <f>ROUND(E1916*P1916,2)</f>
        <v>0</v>
      </c>
      <c r="R1916" s="175"/>
      <c r="S1916" s="175" t="s">
        <v>310</v>
      </c>
      <c r="T1916" s="176" t="s">
        <v>280</v>
      </c>
      <c r="U1916" s="161">
        <v>0</v>
      </c>
      <c r="V1916" s="161">
        <f>ROUND(E1916*U1916,2)</f>
        <v>0</v>
      </c>
      <c r="W1916" s="161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 t="s">
        <v>364</v>
      </c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1" x14ac:dyDescent="0.2">
      <c r="A1917" s="158"/>
      <c r="B1917" s="159"/>
      <c r="C1917" s="193" t="s">
        <v>2902</v>
      </c>
      <c r="D1917" s="184"/>
      <c r="E1917" s="185">
        <v>1.6830000000000001</v>
      </c>
      <c r="F1917" s="161"/>
      <c r="G1917" s="161"/>
      <c r="H1917" s="161"/>
      <c r="I1917" s="161"/>
      <c r="J1917" s="161"/>
      <c r="K1917" s="161"/>
      <c r="L1917" s="161"/>
      <c r="M1917" s="161"/>
      <c r="N1917" s="161"/>
      <c r="O1917" s="161"/>
      <c r="P1917" s="161"/>
      <c r="Q1917" s="161"/>
      <c r="R1917" s="161"/>
      <c r="S1917" s="161"/>
      <c r="T1917" s="161"/>
      <c r="U1917" s="161"/>
      <c r="V1917" s="161"/>
      <c r="W1917" s="161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 t="s">
        <v>374</v>
      </c>
      <c r="AH1917" s="151">
        <v>0</v>
      </c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1" x14ac:dyDescent="0.2">
      <c r="A1918" s="170">
        <v>669</v>
      </c>
      <c r="B1918" s="171" t="s">
        <v>2903</v>
      </c>
      <c r="C1918" s="180" t="s">
        <v>2904</v>
      </c>
      <c r="D1918" s="172" t="s">
        <v>363</v>
      </c>
      <c r="E1918" s="173">
        <v>31.759</v>
      </c>
      <c r="F1918" s="174"/>
      <c r="G1918" s="175">
        <f>ROUND(E1918*F1918,2)</f>
        <v>0</v>
      </c>
      <c r="H1918" s="174"/>
      <c r="I1918" s="175">
        <f>ROUND(E1918*H1918,2)</f>
        <v>0</v>
      </c>
      <c r="J1918" s="174"/>
      <c r="K1918" s="175">
        <f>ROUND(E1918*J1918,2)</f>
        <v>0</v>
      </c>
      <c r="L1918" s="175">
        <v>21</v>
      </c>
      <c r="M1918" s="175">
        <f>G1918*(1+L1918/100)</f>
        <v>0</v>
      </c>
      <c r="N1918" s="175">
        <v>0</v>
      </c>
      <c r="O1918" s="175">
        <f>ROUND(E1918*N1918,2)</f>
        <v>0</v>
      </c>
      <c r="P1918" s="175">
        <v>0</v>
      </c>
      <c r="Q1918" s="175">
        <f>ROUND(E1918*P1918,2)</f>
        <v>0</v>
      </c>
      <c r="R1918" s="175"/>
      <c r="S1918" s="175" t="s">
        <v>310</v>
      </c>
      <c r="T1918" s="176" t="s">
        <v>280</v>
      </c>
      <c r="U1918" s="161">
        <v>0</v>
      </c>
      <c r="V1918" s="161">
        <f>ROUND(E1918*U1918,2)</f>
        <v>0</v>
      </c>
      <c r="W1918" s="161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 t="s">
        <v>364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1" x14ac:dyDescent="0.2">
      <c r="A1919" s="158"/>
      <c r="B1919" s="159"/>
      <c r="C1919" s="193" t="s">
        <v>2890</v>
      </c>
      <c r="D1919" s="184"/>
      <c r="E1919" s="185">
        <v>27.04</v>
      </c>
      <c r="F1919" s="161"/>
      <c r="G1919" s="161"/>
      <c r="H1919" s="161"/>
      <c r="I1919" s="161"/>
      <c r="J1919" s="161"/>
      <c r="K1919" s="161"/>
      <c r="L1919" s="161"/>
      <c r="M1919" s="161"/>
      <c r="N1919" s="161"/>
      <c r="O1919" s="161"/>
      <c r="P1919" s="161"/>
      <c r="Q1919" s="161"/>
      <c r="R1919" s="161"/>
      <c r="S1919" s="161"/>
      <c r="T1919" s="161"/>
      <c r="U1919" s="161"/>
      <c r="V1919" s="161"/>
      <c r="W1919" s="161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 t="s">
        <v>374</v>
      </c>
      <c r="AH1919" s="151">
        <v>0</v>
      </c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1" x14ac:dyDescent="0.2">
      <c r="A1920" s="158"/>
      <c r="B1920" s="159"/>
      <c r="C1920" s="193" t="s">
        <v>2905</v>
      </c>
      <c r="D1920" s="184"/>
      <c r="E1920" s="185">
        <v>4.7190000000000003</v>
      </c>
      <c r="F1920" s="161"/>
      <c r="G1920" s="161"/>
      <c r="H1920" s="161"/>
      <c r="I1920" s="161"/>
      <c r="J1920" s="161"/>
      <c r="K1920" s="161"/>
      <c r="L1920" s="161"/>
      <c r="M1920" s="161"/>
      <c r="N1920" s="161"/>
      <c r="O1920" s="161"/>
      <c r="P1920" s="161"/>
      <c r="Q1920" s="161"/>
      <c r="R1920" s="161"/>
      <c r="S1920" s="161"/>
      <c r="T1920" s="161"/>
      <c r="U1920" s="161"/>
      <c r="V1920" s="161"/>
      <c r="W1920" s="161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 t="s">
        <v>374</v>
      </c>
      <c r="AH1920" s="151">
        <v>0</v>
      </c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1" x14ac:dyDescent="0.2">
      <c r="A1921" s="170">
        <v>670</v>
      </c>
      <c r="B1921" s="171" t="s">
        <v>2906</v>
      </c>
      <c r="C1921" s="180" t="s">
        <v>2907</v>
      </c>
      <c r="D1921" s="172" t="s">
        <v>363</v>
      </c>
      <c r="E1921" s="173">
        <v>127.715</v>
      </c>
      <c r="F1921" s="174"/>
      <c r="G1921" s="175">
        <f>ROUND(E1921*F1921,2)</f>
        <v>0</v>
      </c>
      <c r="H1921" s="174"/>
      <c r="I1921" s="175">
        <f>ROUND(E1921*H1921,2)</f>
        <v>0</v>
      </c>
      <c r="J1921" s="174"/>
      <c r="K1921" s="175">
        <f>ROUND(E1921*J1921,2)</f>
        <v>0</v>
      </c>
      <c r="L1921" s="175">
        <v>21</v>
      </c>
      <c r="M1921" s="175">
        <f>G1921*(1+L1921/100)</f>
        <v>0</v>
      </c>
      <c r="N1921" s="175">
        <v>0</v>
      </c>
      <c r="O1921" s="175">
        <f>ROUND(E1921*N1921,2)</f>
        <v>0</v>
      </c>
      <c r="P1921" s="175">
        <v>0</v>
      </c>
      <c r="Q1921" s="175">
        <f>ROUND(E1921*P1921,2)</f>
        <v>0</v>
      </c>
      <c r="R1921" s="175"/>
      <c r="S1921" s="175" t="s">
        <v>310</v>
      </c>
      <c r="T1921" s="176" t="s">
        <v>280</v>
      </c>
      <c r="U1921" s="161">
        <v>0</v>
      </c>
      <c r="V1921" s="161">
        <f>ROUND(E1921*U1921,2)</f>
        <v>0</v>
      </c>
      <c r="W1921" s="161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 t="s">
        <v>364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1" x14ac:dyDescent="0.2">
      <c r="A1922" s="158"/>
      <c r="B1922" s="159"/>
      <c r="C1922" s="193" t="s">
        <v>2908</v>
      </c>
      <c r="D1922" s="184"/>
      <c r="E1922" s="185">
        <v>117.48</v>
      </c>
      <c r="F1922" s="161"/>
      <c r="G1922" s="161"/>
      <c r="H1922" s="161"/>
      <c r="I1922" s="161"/>
      <c r="J1922" s="161"/>
      <c r="K1922" s="161"/>
      <c r="L1922" s="161"/>
      <c r="M1922" s="161"/>
      <c r="N1922" s="161"/>
      <c r="O1922" s="161"/>
      <c r="P1922" s="161"/>
      <c r="Q1922" s="161"/>
      <c r="R1922" s="161"/>
      <c r="S1922" s="161"/>
      <c r="T1922" s="161"/>
      <c r="U1922" s="161"/>
      <c r="V1922" s="161"/>
      <c r="W1922" s="161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 t="s">
        <v>374</v>
      </c>
      <c r="AH1922" s="151">
        <v>0</v>
      </c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1" x14ac:dyDescent="0.2">
      <c r="A1923" s="158"/>
      <c r="B1923" s="159"/>
      <c r="C1923" s="193" t="s">
        <v>2909</v>
      </c>
      <c r="D1923" s="184"/>
      <c r="E1923" s="185">
        <v>10.234999999999999</v>
      </c>
      <c r="F1923" s="161"/>
      <c r="G1923" s="161"/>
      <c r="H1923" s="161"/>
      <c r="I1923" s="161"/>
      <c r="J1923" s="161"/>
      <c r="K1923" s="161"/>
      <c r="L1923" s="161"/>
      <c r="M1923" s="161"/>
      <c r="N1923" s="161"/>
      <c r="O1923" s="161"/>
      <c r="P1923" s="161"/>
      <c r="Q1923" s="161"/>
      <c r="R1923" s="161"/>
      <c r="S1923" s="161"/>
      <c r="T1923" s="161"/>
      <c r="U1923" s="161"/>
      <c r="V1923" s="161"/>
      <c r="W1923" s="161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 t="s">
        <v>374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1" x14ac:dyDescent="0.2">
      <c r="A1924" s="170">
        <v>671</v>
      </c>
      <c r="B1924" s="171" t="s">
        <v>2910</v>
      </c>
      <c r="C1924" s="180" t="s">
        <v>2911</v>
      </c>
      <c r="D1924" s="172" t="s">
        <v>498</v>
      </c>
      <c r="E1924" s="173">
        <v>224.28</v>
      </c>
      <c r="F1924" s="174"/>
      <c r="G1924" s="175">
        <f>ROUND(E1924*F1924,2)</f>
        <v>0</v>
      </c>
      <c r="H1924" s="174"/>
      <c r="I1924" s="175">
        <f>ROUND(E1924*H1924,2)</f>
        <v>0</v>
      </c>
      <c r="J1924" s="174"/>
      <c r="K1924" s="175">
        <f>ROUND(E1924*J1924,2)</f>
        <v>0</v>
      </c>
      <c r="L1924" s="175">
        <v>21</v>
      </c>
      <c r="M1924" s="175">
        <f>G1924*(1+L1924/100)</f>
        <v>0</v>
      </c>
      <c r="N1924" s="175">
        <v>0</v>
      </c>
      <c r="O1924" s="175">
        <f>ROUND(E1924*N1924,2)</f>
        <v>0</v>
      </c>
      <c r="P1924" s="175">
        <v>0</v>
      </c>
      <c r="Q1924" s="175">
        <f>ROUND(E1924*P1924,2)</f>
        <v>0</v>
      </c>
      <c r="R1924" s="175"/>
      <c r="S1924" s="175" t="s">
        <v>310</v>
      </c>
      <c r="T1924" s="176" t="s">
        <v>280</v>
      </c>
      <c r="U1924" s="161">
        <v>0</v>
      </c>
      <c r="V1924" s="161">
        <f>ROUND(E1924*U1924,2)</f>
        <v>0</v>
      </c>
      <c r="W1924" s="161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 t="s">
        <v>364</v>
      </c>
      <c r="AH1924" s="151"/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58"/>
      <c r="B1925" s="159"/>
      <c r="C1925" s="193" t="s">
        <v>2912</v>
      </c>
      <c r="D1925" s="184"/>
      <c r="E1925" s="185">
        <v>224.28</v>
      </c>
      <c r="F1925" s="161"/>
      <c r="G1925" s="161"/>
      <c r="H1925" s="161"/>
      <c r="I1925" s="161"/>
      <c r="J1925" s="161"/>
      <c r="K1925" s="161"/>
      <c r="L1925" s="161"/>
      <c r="M1925" s="161"/>
      <c r="N1925" s="161"/>
      <c r="O1925" s="161"/>
      <c r="P1925" s="161"/>
      <c r="Q1925" s="161"/>
      <c r="R1925" s="161"/>
      <c r="S1925" s="161"/>
      <c r="T1925" s="161"/>
      <c r="U1925" s="161"/>
      <c r="V1925" s="161"/>
      <c r="W1925" s="161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 t="s">
        <v>374</v>
      </c>
      <c r="AH1925" s="151">
        <v>0</v>
      </c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1" x14ac:dyDescent="0.2">
      <c r="A1926" s="158">
        <v>672</v>
      </c>
      <c r="B1926" s="159" t="s">
        <v>2913</v>
      </c>
      <c r="C1926" s="199" t="s">
        <v>2914</v>
      </c>
      <c r="D1926" s="160" t="s">
        <v>0</v>
      </c>
      <c r="E1926" s="197"/>
      <c r="F1926" s="162"/>
      <c r="G1926" s="161">
        <f>ROUND(E1926*F1926,2)</f>
        <v>0</v>
      </c>
      <c r="H1926" s="162"/>
      <c r="I1926" s="161">
        <f>ROUND(E1926*H1926,2)</f>
        <v>0</v>
      </c>
      <c r="J1926" s="162"/>
      <c r="K1926" s="161">
        <f>ROUND(E1926*J1926,2)</f>
        <v>0</v>
      </c>
      <c r="L1926" s="161">
        <v>21</v>
      </c>
      <c r="M1926" s="161">
        <f>G1926*(1+L1926/100)</f>
        <v>0</v>
      </c>
      <c r="N1926" s="161">
        <v>0</v>
      </c>
      <c r="O1926" s="161">
        <f>ROUND(E1926*N1926,2)</f>
        <v>0</v>
      </c>
      <c r="P1926" s="161">
        <v>0</v>
      </c>
      <c r="Q1926" s="161">
        <f>ROUND(E1926*P1926,2)</f>
        <v>0</v>
      </c>
      <c r="R1926" s="161" t="s">
        <v>2872</v>
      </c>
      <c r="S1926" s="161" t="s">
        <v>279</v>
      </c>
      <c r="T1926" s="161" t="s">
        <v>279</v>
      </c>
      <c r="U1926" s="161">
        <v>0</v>
      </c>
      <c r="V1926" s="161">
        <f>ROUND(E1926*U1926,2)</f>
        <v>0</v>
      </c>
      <c r="W1926" s="161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 t="s">
        <v>553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1" x14ac:dyDescent="0.2">
      <c r="A1927" s="158"/>
      <c r="B1927" s="159"/>
      <c r="C1927" s="260" t="s">
        <v>2281</v>
      </c>
      <c r="D1927" s="261"/>
      <c r="E1927" s="261"/>
      <c r="F1927" s="261"/>
      <c r="G1927" s="261"/>
      <c r="H1927" s="161"/>
      <c r="I1927" s="161"/>
      <c r="J1927" s="161"/>
      <c r="K1927" s="161"/>
      <c r="L1927" s="161"/>
      <c r="M1927" s="161"/>
      <c r="N1927" s="161"/>
      <c r="O1927" s="161"/>
      <c r="P1927" s="161"/>
      <c r="Q1927" s="161"/>
      <c r="R1927" s="161"/>
      <c r="S1927" s="161"/>
      <c r="T1927" s="161"/>
      <c r="U1927" s="161"/>
      <c r="V1927" s="161"/>
      <c r="W1927" s="161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 t="s">
        <v>372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x14ac:dyDescent="0.2">
      <c r="A1928" s="164" t="s">
        <v>274</v>
      </c>
      <c r="B1928" s="165" t="s">
        <v>221</v>
      </c>
      <c r="C1928" s="179" t="s">
        <v>222</v>
      </c>
      <c r="D1928" s="166"/>
      <c r="E1928" s="167"/>
      <c r="F1928" s="168"/>
      <c r="G1928" s="168">
        <f>SUMIF(AG1929:AG1947,"&lt;&gt;NOR",G1929:G1947)</f>
        <v>0</v>
      </c>
      <c r="H1928" s="168"/>
      <c r="I1928" s="168">
        <f>SUM(I1929:I1947)</f>
        <v>0</v>
      </c>
      <c r="J1928" s="168"/>
      <c r="K1928" s="168">
        <f>SUM(K1929:K1947)</f>
        <v>0</v>
      </c>
      <c r="L1928" s="168"/>
      <c r="M1928" s="168">
        <f>SUM(M1929:M1947)</f>
        <v>0</v>
      </c>
      <c r="N1928" s="168"/>
      <c r="O1928" s="168">
        <f>SUM(O1929:O1947)</f>
        <v>29.06</v>
      </c>
      <c r="P1928" s="168"/>
      <c r="Q1928" s="168">
        <f>SUM(Q1929:Q1947)</f>
        <v>0</v>
      </c>
      <c r="R1928" s="168"/>
      <c r="S1928" s="168"/>
      <c r="T1928" s="169"/>
      <c r="U1928" s="163"/>
      <c r="V1928" s="163">
        <f>SUM(V1929:V1947)</f>
        <v>839.99</v>
      </c>
      <c r="W1928" s="163"/>
      <c r="AG1928" t="s">
        <v>275</v>
      </c>
    </row>
    <row r="1929" spans="1:60" ht="22.5" outlineLevel="1" x14ac:dyDescent="0.2">
      <c r="A1929" s="170">
        <v>673</v>
      </c>
      <c r="B1929" s="171" t="s">
        <v>2915</v>
      </c>
      <c r="C1929" s="180" t="s">
        <v>2916</v>
      </c>
      <c r="D1929" s="172" t="s">
        <v>498</v>
      </c>
      <c r="E1929" s="173">
        <v>259</v>
      </c>
      <c r="F1929" s="174"/>
      <c r="G1929" s="175">
        <f>ROUND(E1929*F1929,2)</f>
        <v>0</v>
      </c>
      <c r="H1929" s="174"/>
      <c r="I1929" s="175">
        <f>ROUND(E1929*H1929,2)</f>
        <v>0</v>
      </c>
      <c r="J1929" s="174"/>
      <c r="K1929" s="175">
        <f>ROUND(E1929*J1929,2)</f>
        <v>0</v>
      </c>
      <c r="L1929" s="175">
        <v>21</v>
      </c>
      <c r="M1929" s="175">
        <f>G1929*(1+L1929/100)</f>
        <v>0</v>
      </c>
      <c r="N1929" s="175">
        <v>3.2000000000000003E-4</v>
      </c>
      <c r="O1929" s="175">
        <f>ROUND(E1929*N1929,2)</f>
        <v>0.08</v>
      </c>
      <c r="P1929" s="175">
        <v>0</v>
      </c>
      <c r="Q1929" s="175">
        <f>ROUND(E1929*P1929,2)</f>
        <v>0</v>
      </c>
      <c r="R1929" s="175" t="s">
        <v>2872</v>
      </c>
      <c r="S1929" s="175" t="s">
        <v>279</v>
      </c>
      <c r="T1929" s="176" t="s">
        <v>279</v>
      </c>
      <c r="U1929" s="161">
        <v>0.23599999999999999</v>
      </c>
      <c r="V1929" s="161">
        <f>ROUND(E1929*U1929,2)</f>
        <v>61.12</v>
      </c>
      <c r="W1929" s="161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 t="s">
        <v>364</v>
      </c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1" x14ac:dyDescent="0.2">
      <c r="A1930" s="158"/>
      <c r="B1930" s="159"/>
      <c r="C1930" s="193" t="s">
        <v>2917</v>
      </c>
      <c r="D1930" s="184"/>
      <c r="E1930" s="185">
        <v>259</v>
      </c>
      <c r="F1930" s="161"/>
      <c r="G1930" s="161"/>
      <c r="H1930" s="161"/>
      <c r="I1930" s="161"/>
      <c r="J1930" s="161"/>
      <c r="K1930" s="161"/>
      <c r="L1930" s="161"/>
      <c r="M1930" s="161"/>
      <c r="N1930" s="161"/>
      <c r="O1930" s="161"/>
      <c r="P1930" s="161"/>
      <c r="Q1930" s="161"/>
      <c r="R1930" s="161"/>
      <c r="S1930" s="161"/>
      <c r="T1930" s="161"/>
      <c r="U1930" s="161"/>
      <c r="V1930" s="161"/>
      <c r="W1930" s="161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 t="s">
        <v>374</v>
      </c>
      <c r="AH1930" s="151">
        <v>0</v>
      </c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1" x14ac:dyDescent="0.2">
      <c r="A1931" s="170">
        <v>674</v>
      </c>
      <c r="B1931" s="171" t="s">
        <v>2918</v>
      </c>
      <c r="C1931" s="180" t="s">
        <v>2919</v>
      </c>
      <c r="D1931" s="172" t="s">
        <v>363</v>
      </c>
      <c r="E1931" s="173">
        <v>499.34100000000001</v>
      </c>
      <c r="F1931" s="174"/>
      <c r="G1931" s="175">
        <f>ROUND(E1931*F1931,2)</f>
        <v>0</v>
      </c>
      <c r="H1931" s="174"/>
      <c r="I1931" s="175">
        <f>ROUND(E1931*H1931,2)</f>
        <v>0</v>
      </c>
      <c r="J1931" s="174"/>
      <c r="K1931" s="175">
        <f>ROUND(E1931*J1931,2)</f>
        <v>0</v>
      </c>
      <c r="L1931" s="175">
        <v>21</v>
      </c>
      <c r="M1931" s="175">
        <f>G1931*(1+L1931/100)</f>
        <v>0</v>
      </c>
      <c r="N1931" s="175">
        <v>5.6599999999999998E-2</v>
      </c>
      <c r="O1931" s="175">
        <f>ROUND(E1931*N1931,2)</f>
        <v>28.26</v>
      </c>
      <c r="P1931" s="175">
        <v>0</v>
      </c>
      <c r="Q1931" s="175">
        <f>ROUND(E1931*P1931,2)</f>
        <v>0</v>
      </c>
      <c r="R1931" s="175" t="s">
        <v>2920</v>
      </c>
      <c r="S1931" s="175" t="s">
        <v>279</v>
      </c>
      <c r="T1931" s="176" t="s">
        <v>279</v>
      </c>
      <c r="U1931" s="161">
        <v>1.5409999999999999</v>
      </c>
      <c r="V1931" s="161">
        <f>ROUND(E1931*U1931,2)</f>
        <v>769.48</v>
      </c>
      <c r="W1931" s="161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 t="s">
        <v>364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1" x14ac:dyDescent="0.2">
      <c r="A1932" s="158"/>
      <c r="B1932" s="159"/>
      <c r="C1932" s="193" t="s">
        <v>2921</v>
      </c>
      <c r="D1932" s="184"/>
      <c r="E1932" s="185">
        <v>499.34100000000001</v>
      </c>
      <c r="F1932" s="161"/>
      <c r="G1932" s="161"/>
      <c r="H1932" s="161"/>
      <c r="I1932" s="161"/>
      <c r="J1932" s="161"/>
      <c r="K1932" s="161"/>
      <c r="L1932" s="161"/>
      <c r="M1932" s="161"/>
      <c r="N1932" s="161"/>
      <c r="O1932" s="161"/>
      <c r="P1932" s="161"/>
      <c r="Q1932" s="161"/>
      <c r="R1932" s="161"/>
      <c r="S1932" s="161"/>
      <c r="T1932" s="161"/>
      <c r="U1932" s="161"/>
      <c r="V1932" s="161"/>
      <c r="W1932" s="161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 t="s">
        <v>374</v>
      </c>
      <c r="AH1932" s="151">
        <v>0</v>
      </c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1" x14ac:dyDescent="0.2">
      <c r="A1933" s="170">
        <v>675</v>
      </c>
      <c r="B1933" s="171" t="s">
        <v>2922</v>
      </c>
      <c r="C1933" s="180" t="s">
        <v>2923</v>
      </c>
      <c r="D1933" s="172" t="s">
        <v>363</v>
      </c>
      <c r="E1933" s="173">
        <v>4.68</v>
      </c>
      <c r="F1933" s="174"/>
      <c r="G1933" s="175">
        <f>ROUND(E1933*F1933,2)</f>
        <v>0</v>
      </c>
      <c r="H1933" s="174"/>
      <c r="I1933" s="175">
        <f>ROUND(E1933*H1933,2)</f>
        <v>0</v>
      </c>
      <c r="J1933" s="174"/>
      <c r="K1933" s="175">
        <f>ROUND(E1933*J1933,2)</f>
        <v>0</v>
      </c>
      <c r="L1933" s="175">
        <v>21</v>
      </c>
      <c r="M1933" s="175">
        <f>G1933*(1+L1933/100)</f>
        <v>0</v>
      </c>
      <c r="N1933" s="175">
        <v>7.0099999999999996E-2</v>
      </c>
      <c r="O1933" s="175">
        <f>ROUND(E1933*N1933,2)</f>
        <v>0.33</v>
      </c>
      <c r="P1933" s="175">
        <v>0</v>
      </c>
      <c r="Q1933" s="175">
        <f>ROUND(E1933*P1933,2)</f>
        <v>0</v>
      </c>
      <c r="R1933" s="175" t="s">
        <v>2920</v>
      </c>
      <c r="S1933" s="175" t="s">
        <v>279</v>
      </c>
      <c r="T1933" s="176" t="s">
        <v>279</v>
      </c>
      <c r="U1933" s="161">
        <v>1.6635</v>
      </c>
      <c r="V1933" s="161">
        <f>ROUND(E1933*U1933,2)</f>
        <v>7.79</v>
      </c>
      <c r="W1933" s="161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 t="s">
        <v>364</v>
      </c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1" x14ac:dyDescent="0.2">
      <c r="A1934" s="158"/>
      <c r="B1934" s="159"/>
      <c r="C1934" s="193" t="s">
        <v>2924</v>
      </c>
      <c r="D1934" s="184"/>
      <c r="E1934" s="185">
        <v>4.68</v>
      </c>
      <c r="F1934" s="161"/>
      <c r="G1934" s="161"/>
      <c r="H1934" s="161"/>
      <c r="I1934" s="161"/>
      <c r="J1934" s="161"/>
      <c r="K1934" s="161"/>
      <c r="L1934" s="161"/>
      <c r="M1934" s="161"/>
      <c r="N1934" s="161"/>
      <c r="O1934" s="161"/>
      <c r="P1934" s="161"/>
      <c r="Q1934" s="161"/>
      <c r="R1934" s="161"/>
      <c r="S1934" s="161"/>
      <c r="T1934" s="161"/>
      <c r="U1934" s="161"/>
      <c r="V1934" s="161"/>
      <c r="W1934" s="161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 t="s">
        <v>374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ht="22.5" outlineLevel="1" x14ac:dyDescent="0.2">
      <c r="A1935" s="170">
        <v>676</v>
      </c>
      <c r="B1935" s="171" t="s">
        <v>2925</v>
      </c>
      <c r="C1935" s="180" t="s">
        <v>2926</v>
      </c>
      <c r="D1935" s="172" t="s">
        <v>363</v>
      </c>
      <c r="E1935" s="173">
        <v>14.04</v>
      </c>
      <c r="F1935" s="174"/>
      <c r="G1935" s="175">
        <f>ROUND(E1935*F1935,2)</f>
        <v>0</v>
      </c>
      <c r="H1935" s="174"/>
      <c r="I1935" s="175">
        <f>ROUND(E1935*H1935,2)</f>
        <v>0</v>
      </c>
      <c r="J1935" s="174"/>
      <c r="K1935" s="175">
        <f>ROUND(E1935*J1935,2)</f>
        <v>0</v>
      </c>
      <c r="L1935" s="175">
        <v>21</v>
      </c>
      <c r="M1935" s="175">
        <f>G1935*(1+L1935/100)</f>
        <v>0</v>
      </c>
      <c r="N1935" s="175">
        <v>2.7550000000000002E-2</v>
      </c>
      <c r="O1935" s="175">
        <f>ROUND(E1935*N1935,2)</f>
        <v>0.39</v>
      </c>
      <c r="P1935" s="175">
        <v>0</v>
      </c>
      <c r="Q1935" s="175">
        <f>ROUND(E1935*P1935,2)</f>
        <v>0</v>
      </c>
      <c r="R1935" s="175" t="s">
        <v>2920</v>
      </c>
      <c r="S1935" s="175" t="s">
        <v>279</v>
      </c>
      <c r="T1935" s="176" t="s">
        <v>279</v>
      </c>
      <c r="U1935" s="161">
        <v>0.114</v>
      </c>
      <c r="V1935" s="161">
        <f>ROUND(E1935*U1935,2)</f>
        <v>1.6</v>
      </c>
      <c r="W1935" s="161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 t="s">
        <v>364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1" x14ac:dyDescent="0.2">
      <c r="A1936" s="158"/>
      <c r="B1936" s="159"/>
      <c r="C1936" s="193" t="s">
        <v>2927</v>
      </c>
      <c r="D1936" s="184"/>
      <c r="E1936" s="185">
        <v>14.04</v>
      </c>
      <c r="F1936" s="161"/>
      <c r="G1936" s="161"/>
      <c r="H1936" s="161"/>
      <c r="I1936" s="161"/>
      <c r="J1936" s="161"/>
      <c r="K1936" s="161"/>
      <c r="L1936" s="161"/>
      <c r="M1936" s="161"/>
      <c r="N1936" s="161"/>
      <c r="O1936" s="161"/>
      <c r="P1936" s="161"/>
      <c r="Q1936" s="161"/>
      <c r="R1936" s="161"/>
      <c r="S1936" s="161"/>
      <c r="T1936" s="161"/>
      <c r="U1936" s="161"/>
      <c r="V1936" s="161"/>
      <c r="W1936" s="161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 t="s">
        <v>374</v>
      </c>
      <c r="AH1936" s="151">
        <v>5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1" x14ac:dyDescent="0.2">
      <c r="A1937" s="186">
        <v>677</v>
      </c>
      <c r="B1937" s="187" t="s">
        <v>2928</v>
      </c>
      <c r="C1937" s="194" t="s">
        <v>2929</v>
      </c>
      <c r="D1937" s="188" t="s">
        <v>363</v>
      </c>
      <c r="E1937" s="189">
        <v>499.34100000000001</v>
      </c>
      <c r="F1937" s="190"/>
      <c r="G1937" s="191">
        <f>ROUND(E1937*F1937,2)</f>
        <v>0</v>
      </c>
      <c r="H1937" s="190"/>
      <c r="I1937" s="191">
        <f>ROUND(E1937*H1937,2)</f>
        <v>0</v>
      </c>
      <c r="J1937" s="190"/>
      <c r="K1937" s="191">
        <f>ROUND(E1937*J1937,2)</f>
        <v>0</v>
      </c>
      <c r="L1937" s="191">
        <v>21</v>
      </c>
      <c r="M1937" s="191">
        <f>G1937*(1+L1937/100)</f>
        <v>0</v>
      </c>
      <c r="N1937" s="191">
        <v>0</v>
      </c>
      <c r="O1937" s="191">
        <f>ROUND(E1937*N1937,2)</f>
        <v>0</v>
      </c>
      <c r="P1937" s="191">
        <v>0</v>
      </c>
      <c r="Q1937" s="191">
        <f>ROUND(E1937*P1937,2)</f>
        <v>0</v>
      </c>
      <c r="R1937" s="191"/>
      <c r="S1937" s="191" t="s">
        <v>310</v>
      </c>
      <c r="T1937" s="192" t="s">
        <v>280</v>
      </c>
      <c r="U1937" s="161">
        <v>0</v>
      </c>
      <c r="V1937" s="161">
        <f>ROUND(E1937*U1937,2)</f>
        <v>0</v>
      </c>
      <c r="W1937" s="161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 t="s">
        <v>364</v>
      </c>
      <c r="AH1937" s="151"/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1" x14ac:dyDescent="0.2">
      <c r="A1938" s="170">
        <v>678</v>
      </c>
      <c r="B1938" s="171" t="s">
        <v>2930</v>
      </c>
      <c r="C1938" s="180" t="s">
        <v>2931</v>
      </c>
      <c r="D1938" s="172" t="s">
        <v>498</v>
      </c>
      <c r="E1938" s="173">
        <v>19</v>
      </c>
      <c r="F1938" s="174"/>
      <c r="G1938" s="175">
        <f>ROUND(E1938*F1938,2)</f>
        <v>0</v>
      </c>
      <c r="H1938" s="174"/>
      <c r="I1938" s="175">
        <f>ROUND(E1938*H1938,2)</f>
        <v>0</v>
      </c>
      <c r="J1938" s="174"/>
      <c r="K1938" s="175">
        <f>ROUND(E1938*J1938,2)</f>
        <v>0</v>
      </c>
      <c r="L1938" s="175">
        <v>21</v>
      </c>
      <c r="M1938" s="175">
        <f>G1938*(1+L1938/100)</f>
        <v>0</v>
      </c>
      <c r="N1938" s="175">
        <v>0</v>
      </c>
      <c r="O1938" s="175">
        <f>ROUND(E1938*N1938,2)</f>
        <v>0</v>
      </c>
      <c r="P1938" s="175">
        <v>0</v>
      </c>
      <c r="Q1938" s="175">
        <f>ROUND(E1938*P1938,2)</f>
        <v>0</v>
      </c>
      <c r="R1938" s="175"/>
      <c r="S1938" s="175" t="s">
        <v>310</v>
      </c>
      <c r="T1938" s="176" t="s">
        <v>280</v>
      </c>
      <c r="U1938" s="161">
        <v>0</v>
      </c>
      <c r="V1938" s="161">
        <f>ROUND(E1938*U1938,2)</f>
        <v>0</v>
      </c>
      <c r="W1938" s="161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 t="s">
        <v>364</v>
      </c>
      <c r="AH1938" s="151"/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1" x14ac:dyDescent="0.2">
      <c r="A1939" s="158"/>
      <c r="B1939" s="159"/>
      <c r="C1939" s="193" t="s">
        <v>2932</v>
      </c>
      <c r="D1939" s="184"/>
      <c r="E1939" s="185">
        <v>19</v>
      </c>
      <c r="F1939" s="161"/>
      <c r="G1939" s="161"/>
      <c r="H1939" s="161"/>
      <c r="I1939" s="161"/>
      <c r="J1939" s="161"/>
      <c r="K1939" s="161"/>
      <c r="L1939" s="161"/>
      <c r="M1939" s="161"/>
      <c r="N1939" s="161"/>
      <c r="O1939" s="161"/>
      <c r="P1939" s="161"/>
      <c r="Q1939" s="161"/>
      <c r="R1939" s="161"/>
      <c r="S1939" s="161"/>
      <c r="T1939" s="161"/>
      <c r="U1939" s="161"/>
      <c r="V1939" s="161"/>
      <c r="W1939" s="161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 t="s">
        <v>374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1" x14ac:dyDescent="0.2">
      <c r="A1940" s="170">
        <v>679</v>
      </c>
      <c r="B1940" s="171" t="s">
        <v>2933</v>
      </c>
      <c r="C1940" s="180" t="s">
        <v>2934</v>
      </c>
      <c r="D1940" s="172" t="s">
        <v>498</v>
      </c>
      <c r="E1940" s="173">
        <v>271.95</v>
      </c>
      <c r="F1940" s="174"/>
      <c r="G1940" s="175">
        <f>ROUND(E1940*F1940,2)</f>
        <v>0</v>
      </c>
      <c r="H1940" s="174"/>
      <c r="I1940" s="175">
        <f>ROUND(E1940*H1940,2)</f>
        <v>0</v>
      </c>
      <c r="J1940" s="174"/>
      <c r="K1940" s="175">
        <f>ROUND(E1940*J1940,2)</f>
        <v>0</v>
      </c>
      <c r="L1940" s="175">
        <v>21</v>
      </c>
      <c r="M1940" s="175">
        <f>G1940*(1+L1940/100)</f>
        <v>0</v>
      </c>
      <c r="N1940" s="175">
        <v>0</v>
      </c>
      <c r="O1940" s="175">
        <f>ROUND(E1940*N1940,2)</f>
        <v>0</v>
      </c>
      <c r="P1940" s="175">
        <v>0</v>
      </c>
      <c r="Q1940" s="175">
        <f>ROUND(E1940*P1940,2)</f>
        <v>0</v>
      </c>
      <c r="R1940" s="175"/>
      <c r="S1940" s="175" t="s">
        <v>310</v>
      </c>
      <c r="T1940" s="176" t="s">
        <v>280</v>
      </c>
      <c r="U1940" s="161">
        <v>0</v>
      </c>
      <c r="V1940" s="161">
        <f>ROUND(E1940*U1940,2)</f>
        <v>0</v>
      </c>
      <c r="W1940" s="161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 t="s">
        <v>364</v>
      </c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1" x14ac:dyDescent="0.2">
      <c r="A1941" s="158"/>
      <c r="B1941" s="159"/>
      <c r="C1941" s="193" t="s">
        <v>2935</v>
      </c>
      <c r="D1941" s="184"/>
      <c r="E1941" s="185">
        <v>271.95</v>
      </c>
      <c r="F1941" s="161"/>
      <c r="G1941" s="161"/>
      <c r="H1941" s="161"/>
      <c r="I1941" s="161"/>
      <c r="J1941" s="161"/>
      <c r="K1941" s="161"/>
      <c r="L1941" s="161"/>
      <c r="M1941" s="161"/>
      <c r="N1941" s="161"/>
      <c r="O1941" s="161"/>
      <c r="P1941" s="161"/>
      <c r="Q1941" s="161"/>
      <c r="R1941" s="161"/>
      <c r="S1941" s="161"/>
      <c r="T1941" s="161"/>
      <c r="U1941" s="161"/>
      <c r="V1941" s="161"/>
      <c r="W1941" s="161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 t="s">
        <v>374</v>
      </c>
      <c r="AH1941" s="151">
        <v>5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ht="22.5" outlineLevel="1" x14ac:dyDescent="0.2">
      <c r="A1942" s="170">
        <v>680</v>
      </c>
      <c r="B1942" s="171" t="s">
        <v>2936</v>
      </c>
      <c r="C1942" s="180" t="s">
        <v>2937</v>
      </c>
      <c r="D1942" s="172" t="s">
        <v>498</v>
      </c>
      <c r="E1942" s="173">
        <v>33.799999999999997</v>
      </c>
      <c r="F1942" s="174"/>
      <c r="G1942" s="175">
        <f>ROUND(E1942*F1942,2)</f>
        <v>0</v>
      </c>
      <c r="H1942" s="174"/>
      <c r="I1942" s="175">
        <f>ROUND(E1942*H1942,2)</f>
        <v>0</v>
      </c>
      <c r="J1942" s="174"/>
      <c r="K1942" s="175">
        <f>ROUND(E1942*J1942,2)</f>
        <v>0</v>
      </c>
      <c r="L1942" s="175">
        <v>21</v>
      </c>
      <c r="M1942" s="175">
        <f>G1942*(1+L1942/100)</f>
        <v>0</v>
      </c>
      <c r="N1942" s="175">
        <v>0</v>
      </c>
      <c r="O1942" s="175">
        <f>ROUND(E1942*N1942,2)</f>
        <v>0</v>
      </c>
      <c r="P1942" s="175">
        <v>0</v>
      </c>
      <c r="Q1942" s="175">
        <f>ROUND(E1942*P1942,2)</f>
        <v>0</v>
      </c>
      <c r="R1942" s="175"/>
      <c r="S1942" s="175" t="s">
        <v>310</v>
      </c>
      <c r="T1942" s="176" t="s">
        <v>280</v>
      </c>
      <c r="U1942" s="161">
        <v>0</v>
      </c>
      <c r="V1942" s="161">
        <f>ROUND(E1942*U1942,2)</f>
        <v>0</v>
      </c>
      <c r="W1942" s="161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 t="s">
        <v>364</v>
      </c>
      <c r="AH1942" s="151"/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1" x14ac:dyDescent="0.2">
      <c r="A1943" s="158"/>
      <c r="B1943" s="159"/>
      <c r="C1943" s="193" t="s">
        <v>2938</v>
      </c>
      <c r="D1943" s="184"/>
      <c r="E1943" s="185">
        <v>33.799999999999997</v>
      </c>
      <c r="F1943" s="161"/>
      <c r="G1943" s="161"/>
      <c r="H1943" s="161"/>
      <c r="I1943" s="161"/>
      <c r="J1943" s="161"/>
      <c r="K1943" s="161"/>
      <c r="L1943" s="161"/>
      <c r="M1943" s="161"/>
      <c r="N1943" s="161"/>
      <c r="O1943" s="161"/>
      <c r="P1943" s="161"/>
      <c r="Q1943" s="161"/>
      <c r="R1943" s="161"/>
      <c r="S1943" s="161"/>
      <c r="T1943" s="161"/>
      <c r="U1943" s="161"/>
      <c r="V1943" s="161"/>
      <c r="W1943" s="161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 t="s">
        <v>374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1" x14ac:dyDescent="0.2">
      <c r="A1944" s="170">
        <v>681</v>
      </c>
      <c r="B1944" s="171" t="s">
        <v>2939</v>
      </c>
      <c r="C1944" s="180" t="s">
        <v>2940</v>
      </c>
      <c r="D1944" s="172" t="s">
        <v>498</v>
      </c>
      <c r="E1944" s="173">
        <v>4.71</v>
      </c>
      <c r="F1944" s="174"/>
      <c r="G1944" s="175">
        <f>ROUND(E1944*F1944,2)</f>
        <v>0</v>
      </c>
      <c r="H1944" s="174"/>
      <c r="I1944" s="175">
        <f>ROUND(E1944*H1944,2)</f>
        <v>0</v>
      </c>
      <c r="J1944" s="174"/>
      <c r="K1944" s="175">
        <f>ROUND(E1944*J1944,2)</f>
        <v>0</v>
      </c>
      <c r="L1944" s="175">
        <v>21</v>
      </c>
      <c r="M1944" s="175">
        <f>G1944*(1+L1944/100)</f>
        <v>0</v>
      </c>
      <c r="N1944" s="175">
        <v>0</v>
      </c>
      <c r="O1944" s="175">
        <f>ROUND(E1944*N1944,2)</f>
        <v>0</v>
      </c>
      <c r="P1944" s="175">
        <v>0</v>
      </c>
      <c r="Q1944" s="175">
        <f>ROUND(E1944*P1944,2)</f>
        <v>0</v>
      </c>
      <c r="R1944" s="175"/>
      <c r="S1944" s="175" t="s">
        <v>310</v>
      </c>
      <c r="T1944" s="176" t="s">
        <v>280</v>
      </c>
      <c r="U1944" s="161">
        <v>0</v>
      </c>
      <c r="V1944" s="161">
        <f>ROUND(E1944*U1944,2)</f>
        <v>0</v>
      </c>
      <c r="W1944" s="161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 t="s">
        <v>364</v>
      </c>
      <c r="AH1944" s="151"/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1" x14ac:dyDescent="0.2">
      <c r="A1945" s="158"/>
      <c r="B1945" s="159"/>
      <c r="C1945" s="193" t="s">
        <v>2941</v>
      </c>
      <c r="D1945" s="184"/>
      <c r="E1945" s="185">
        <v>4.71</v>
      </c>
      <c r="F1945" s="161"/>
      <c r="G1945" s="161"/>
      <c r="H1945" s="161"/>
      <c r="I1945" s="161"/>
      <c r="J1945" s="161"/>
      <c r="K1945" s="161"/>
      <c r="L1945" s="161"/>
      <c r="M1945" s="161"/>
      <c r="N1945" s="161"/>
      <c r="O1945" s="161"/>
      <c r="P1945" s="161"/>
      <c r="Q1945" s="161"/>
      <c r="R1945" s="161"/>
      <c r="S1945" s="161"/>
      <c r="T1945" s="161"/>
      <c r="U1945" s="161"/>
      <c r="V1945" s="161"/>
      <c r="W1945" s="161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 t="s">
        <v>374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1" x14ac:dyDescent="0.2">
      <c r="A1946" s="158">
        <v>682</v>
      </c>
      <c r="B1946" s="159" t="s">
        <v>2942</v>
      </c>
      <c r="C1946" s="199" t="s">
        <v>2943</v>
      </c>
      <c r="D1946" s="160" t="s">
        <v>0</v>
      </c>
      <c r="E1946" s="197"/>
      <c r="F1946" s="162"/>
      <c r="G1946" s="161">
        <f>ROUND(E1946*F1946,2)</f>
        <v>0</v>
      </c>
      <c r="H1946" s="162"/>
      <c r="I1946" s="161">
        <f>ROUND(E1946*H1946,2)</f>
        <v>0</v>
      </c>
      <c r="J1946" s="162"/>
      <c r="K1946" s="161">
        <f>ROUND(E1946*J1946,2)</f>
        <v>0</v>
      </c>
      <c r="L1946" s="161">
        <v>21</v>
      </c>
      <c r="M1946" s="161">
        <f>G1946*(1+L1946/100)</f>
        <v>0</v>
      </c>
      <c r="N1946" s="161">
        <v>0</v>
      </c>
      <c r="O1946" s="161">
        <f>ROUND(E1946*N1946,2)</f>
        <v>0</v>
      </c>
      <c r="P1946" s="161">
        <v>0</v>
      </c>
      <c r="Q1946" s="161">
        <f>ROUND(E1946*P1946,2)</f>
        <v>0</v>
      </c>
      <c r="R1946" s="161" t="s">
        <v>2920</v>
      </c>
      <c r="S1946" s="161" t="s">
        <v>279</v>
      </c>
      <c r="T1946" s="161" t="s">
        <v>279</v>
      </c>
      <c r="U1946" s="161">
        <v>0</v>
      </c>
      <c r="V1946" s="161">
        <f>ROUND(E1946*U1946,2)</f>
        <v>0</v>
      </c>
      <c r="W1946" s="161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 t="s">
        <v>553</v>
      </c>
      <c r="AH1946" s="151"/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1" x14ac:dyDescent="0.2">
      <c r="A1947" s="158"/>
      <c r="B1947" s="159"/>
      <c r="C1947" s="260" t="s">
        <v>2281</v>
      </c>
      <c r="D1947" s="261"/>
      <c r="E1947" s="261"/>
      <c r="F1947" s="261"/>
      <c r="G1947" s="261"/>
      <c r="H1947" s="161"/>
      <c r="I1947" s="161"/>
      <c r="J1947" s="161"/>
      <c r="K1947" s="161"/>
      <c r="L1947" s="161"/>
      <c r="M1947" s="161"/>
      <c r="N1947" s="161"/>
      <c r="O1947" s="161"/>
      <c r="P1947" s="161"/>
      <c r="Q1947" s="161"/>
      <c r="R1947" s="161"/>
      <c r="S1947" s="161"/>
      <c r="T1947" s="161"/>
      <c r="U1947" s="161"/>
      <c r="V1947" s="161"/>
      <c r="W1947" s="161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 t="s">
        <v>372</v>
      </c>
      <c r="AH1947" s="151"/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x14ac:dyDescent="0.2">
      <c r="A1948" s="164" t="s">
        <v>274</v>
      </c>
      <c r="B1948" s="165" t="s">
        <v>223</v>
      </c>
      <c r="C1948" s="179" t="s">
        <v>224</v>
      </c>
      <c r="D1948" s="166"/>
      <c r="E1948" s="167"/>
      <c r="F1948" s="168"/>
      <c r="G1948" s="168">
        <f>SUMIF(AG1949:AG1977,"&lt;&gt;NOR",G1949:G1977)</f>
        <v>0</v>
      </c>
      <c r="H1948" s="168"/>
      <c r="I1948" s="168">
        <f>SUM(I1949:I1977)</f>
        <v>0</v>
      </c>
      <c r="J1948" s="168"/>
      <c r="K1948" s="168">
        <f>SUM(K1949:K1977)</f>
        <v>0</v>
      </c>
      <c r="L1948" s="168"/>
      <c r="M1948" s="168">
        <f>SUM(M1949:M1977)</f>
        <v>0</v>
      </c>
      <c r="N1948" s="168"/>
      <c r="O1948" s="168">
        <f>SUM(O1949:O1977)</f>
        <v>0.13</v>
      </c>
      <c r="P1948" s="168"/>
      <c r="Q1948" s="168">
        <f>SUM(Q1949:Q1977)</f>
        <v>0</v>
      </c>
      <c r="R1948" s="168"/>
      <c r="S1948" s="168"/>
      <c r="T1948" s="169"/>
      <c r="U1948" s="163"/>
      <c r="V1948" s="163">
        <f>SUM(V1949:V1977)</f>
        <v>298.31</v>
      </c>
      <c r="W1948" s="163"/>
      <c r="AG1948" t="s">
        <v>275</v>
      </c>
    </row>
    <row r="1949" spans="1:60" outlineLevel="1" x14ac:dyDescent="0.2">
      <c r="A1949" s="186">
        <v>683</v>
      </c>
      <c r="B1949" s="187" t="s">
        <v>2944</v>
      </c>
      <c r="C1949" s="194" t="s">
        <v>2945</v>
      </c>
      <c r="D1949" s="188" t="s">
        <v>498</v>
      </c>
      <c r="E1949" s="189">
        <v>2158.5419999999999</v>
      </c>
      <c r="F1949" s="190"/>
      <c r="G1949" s="191">
        <f>ROUND(E1949*F1949,2)</f>
        <v>0</v>
      </c>
      <c r="H1949" s="190"/>
      <c r="I1949" s="191">
        <f>ROUND(E1949*H1949,2)</f>
        <v>0</v>
      </c>
      <c r="J1949" s="190"/>
      <c r="K1949" s="191">
        <f>ROUND(E1949*J1949,2)</f>
        <v>0</v>
      </c>
      <c r="L1949" s="191">
        <v>21</v>
      </c>
      <c r="M1949" s="191">
        <f>G1949*(1+L1949/100)</f>
        <v>0</v>
      </c>
      <c r="N1949" s="191">
        <v>4.0000000000000003E-5</v>
      </c>
      <c r="O1949" s="191">
        <f>ROUND(E1949*N1949,2)</f>
        <v>0.09</v>
      </c>
      <c r="P1949" s="191">
        <v>0</v>
      </c>
      <c r="Q1949" s="191">
        <f>ROUND(E1949*P1949,2)</f>
        <v>0</v>
      </c>
      <c r="R1949" s="191" t="s">
        <v>2946</v>
      </c>
      <c r="S1949" s="191" t="s">
        <v>279</v>
      </c>
      <c r="T1949" s="192" t="s">
        <v>279</v>
      </c>
      <c r="U1949" s="161">
        <v>7.8200000000000006E-2</v>
      </c>
      <c r="V1949" s="161">
        <f>ROUND(E1949*U1949,2)</f>
        <v>168.8</v>
      </c>
      <c r="W1949" s="161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 t="s">
        <v>364</v>
      </c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1" x14ac:dyDescent="0.2">
      <c r="A1950" s="170">
        <v>684</v>
      </c>
      <c r="B1950" s="171" t="s">
        <v>2947</v>
      </c>
      <c r="C1950" s="180" t="s">
        <v>2948</v>
      </c>
      <c r="D1950" s="172" t="s">
        <v>363</v>
      </c>
      <c r="E1950" s="173">
        <v>2158.5419999999999</v>
      </c>
      <c r="F1950" s="174"/>
      <c r="G1950" s="175">
        <f>ROUND(E1950*F1950,2)</f>
        <v>0</v>
      </c>
      <c r="H1950" s="174"/>
      <c r="I1950" s="175">
        <f>ROUND(E1950*H1950,2)</f>
        <v>0</v>
      </c>
      <c r="J1950" s="174"/>
      <c r="K1950" s="175">
        <f>ROUND(E1950*J1950,2)</f>
        <v>0</v>
      </c>
      <c r="L1950" s="175">
        <v>21</v>
      </c>
      <c r="M1950" s="175">
        <f>G1950*(1+L1950/100)</f>
        <v>0</v>
      </c>
      <c r="N1950" s="175">
        <v>2.0000000000000002E-5</v>
      </c>
      <c r="O1950" s="175">
        <f>ROUND(E1950*N1950,2)</f>
        <v>0.04</v>
      </c>
      <c r="P1950" s="175">
        <v>0</v>
      </c>
      <c r="Q1950" s="175">
        <f>ROUND(E1950*P1950,2)</f>
        <v>0</v>
      </c>
      <c r="R1950" s="175" t="s">
        <v>2946</v>
      </c>
      <c r="S1950" s="175" t="s">
        <v>279</v>
      </c>
      <c r="T1950" s="176" t="s">
        <v>279</v>
      </c>
      <c r="U1950" s="161">
        <v>0.06</v>
      </c>
      <c r="V1950" s="161">
        <f>ROUND(E1950*U1950,2)</f>
        <v>129.51</v>
      </c>
      <c r="W1950" s="161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 t="s">
        <v>364</v>
      </c>
      <c r="AH1950" s="151"/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1" x14ac:dyDescent="0.2">
      <c r="A1951" s="158"/>
      <c r="B1951" s="159"/>
      <c r="C1951" s="193" t="s">
        <v>2949</v>
      </c>
      <c r="D1951" s="184"/>
      <c r="E1951" s="185">
        <v>2158.5419999999999</v>
      </c>
      <c r="F1951" s="161"/>
      <c r="G1951" s="161"/>
      <c r="H1951" s="161"/>
      <c r="I1951" s="161"/>
      <c r="J1951" s="161"/>
      <c r="K1951" s="161"/>
      <c r="L1951" s="161"/>
      <c r="M1951" s="161"/>
      <c r="N1951" s="161"/>
      <c r="O1951" s="161"/>
      <c r="P1951" s="161"/>
      <c r="Q1951" s="161"/>
      <c r="R1951" s="161"/>
      <c r="S1951" s="161"/>
      <c r="T1951" s="161"/>
      <c r="U1951" s="161"/>
      <c r="V1951" s="161"/>
      <c r="W1951" s="161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 t="s">
        <v>374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ht="22.5" outlineLevel="1" x14ac:dyDescent="0.2">
      <c r="A1952" s="170">
        <v>685</v>
      </c>
      <c r="B1952" s="171" t="s">
        <v>2950</v>
      </c>
      <c r="C1952" s="180" t="s">
        <v>2951</v>
      </c>
      <c r="D1952" s="172" t="s">
        <v>363</v>
      </c>
      <c r="E1952" s="173">
        <v>2133.261</v>
      </c>
      <c r="F1952" s="174"/>
      <c r="G1952" s="175">
        <f>ROUND(E1952*F1952,2)</f>
        <v>0</v>
      </c>
      <c r="H1952" s="174"/>
      <c r="I1952" s="175">
        <f>ROUND(E1952*H1952,2)</f>
        <v>0</v>
      </c>
      <c r="J1952" s="174"/>
      <c r="K1952" s="175">
        <f>ROUND(E1952*J1952,2)</f>
        <v>0</v>
      </c>
      <c r="L1952" s="175">
        <v>21</v>
      </c>
      <c r="M1952" s="175">
        <f>G1952*(1+L1952/100)</f>
        <v>0</v>
      </c>
      <c r="N1952" s="175">
        <v>0</v>
      </c>
      <c r="O1952" s="175">
        <f>ROUND(E1952*N1952,2)</f>
        <v>0</v>
      </c>
      <c r="P1952" s="175">
        <v>0</v>
      </c>
      <c r="Q1952" s="175">
        <f>ROUND(E1952*P1952,2)</f>
        <v>0</v>
      </c>
      <c r="R1952" s="175"/>
      <c r="S1952" s="175" t="s">
        <v>310</v>
      </c>
      <c r="T1952" s="176" t="s">
        <v>280</v>
      </c>
      <c r="U1952" s="161">
        <v>0</v>
      </c>
      <c r="V1952" s="161">
        <f>ROUND(E1952*U1952,2)</f>
        <v>0</v>
      </c>
      <c r="W1952" s="161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 t="s">
        <v>364</v>
      </c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1" x14ac:dyDescent="0.2">
      <c r="A1953" s="158"/>
      <c r="B1953" s="159"/>
      <c r="C1953" s="248" t="s">
        <v>2952</v>
      </c>
      <c r="D1953" s="249"/>
      <c r="E1953" s="249"/>
      <c r="F1953" s="249"/>
      <c r="G1953" s="249"/>
      <c r="H1953" s="161"/>
      <c r="I1953" s="161"/>
      <c r="J1953" s="161"/>
      <c r="K1953" s="161"/>
      <c r="L1953" s="161"/>
      <c r="M1953" s="161"/>
      <c r="N1953" s="161"/>
      <c r="O1953" s="161"/>
      <c r="P1953" s="161"/>
      <c r="Q1953" s="161"/>
      <c r="R1953" s="161"/>
      <c r="S1953" s="161"/>
      <c r="T1953" s="161"/>
      <c r="U1953" s="161"/>
      <c r="V1953" s="161"/>
      <c r="W1953" s="161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 t="s">
        <v>283</v>
      </c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ht="22.5" outlineLevel="1" x14ac:dyDescent="0.2">
      <c r="A1954" s="158"/>
      <c r="B1954" s="159"/>
      <c r="C1954" s="193" t="s">
        <v>2953</v>
      </c>
      <c r="D1954" s="184"/>
      <c r="E1954" s="185">
        <v>1896.231</v>
      </c>
      <c r="F1954" s="161"/>
      <c r="G1954" s="161"/>
      <c r="H1954" s="161"/>
      <c r="I1954" s="161"/>
      <c r="J1954" s="161"/>
      <c r="K1954" s="161"/>
      <c r="L1954" s="161"/>
      <c r="M1954" s="161"/>
      <c r="N1954" s="161"/>
      <c r="O1954" s="161"/>
      <c r="P1954" s="161"/>
      <c r="Q1954" s="161"/>
      <c r="R1954" s="161"/>
      <c r="S1954" s="161"/>
      <c r="T1954" s="161"/>
      <c r="U1954" s="161"/>
      <c r="V1954" s="161"/>
      <c r="W1954" s="161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 t="s">
        <v>374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1" x14ac:dyDescent="0.2">
      <c r="A1955" s="158"/>
      <c r="B1955" s="159"/>
      <c r="C1955" s="193" t="s">
        <v>2954</v>
      </c>
      <c r="D1955" s="184"/>
      <c r="E1955" s="185">
        <v>237.03</v>
      </c>
      <c r="F1955" s="161"/>
      <c r="G1955" s="161"/>
      <c r="H1955" s="161"/>
      <c r="I1955" s="161"/>
      <c r="J1955" s="161"/>
      <c r="K1955" s="161"/>
      <c r="L1955" s="161"/>
      <c r="M1955" s="161"/>
      <c r="N1955" s="161"/>
      <c r="O1955" s="161"/>
      <c r="P1955" s="161"/>
      <c r="Q1955" s="161"/>
      <c r="R1955" s="161"/>
      <c r="S1955" s="161"/>
      <c r="T1955" s="161"/>
      <c r="U1955" s="161"/>
      <c r="V1955" s="161"/>
      <c r="W1955" s="161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 t="s">
        <v>374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ht="22.5" outlineLevel="1" x14ac:dyDescent="0.2">
      <c r="A1956" s="170">
        <v>686</v>
      </c>
      <c r="B1956" s="171" t="s">
        <v>2955</v>
      </c>
      <c r="C1956" s="180" t="s">
        <v>2956</v>
      </c>
      <c r="D1956" s="172" t="s">
        <v>363</v>
      </c>
      <c r="E1956" s="173">
        <v>25.280999999999999</v>
      </c>
      <c r="F1956" s="174"/>
      <c r="G1956" s="175">
        <f>ROUND(E1956*F1956,2)</f>
        <v>0</v>
      </c>
      <c r="H1956" s="174"/>
      <c r="I1956" s="175">
        <f>ROUND(E1956*H1956,2)</f>
        <v>0</v>
      </c>
      <c r="J1956" s="174"/>
      <c r="K1956" s="175">
        <f>ROUND(E1956*J1956,2)</f>
        <v>0</v>
      </c>
      <c r="L1956" s="175">
        <v>21</v>
      </c>
      <c r="M1956" s="175">
        <f>G1956*(1+L1956/100)</f>
        <v>0</v>
      </c>
      <c r="N1956" s="175">
        <v>0</v>
      </c>
      <c r="O1956" s="175">
        <f>ROUND(E1956*N1956,2)</f>
        <v>0</v>
      </c>
      <c r="P1956" s="175">
        <v>0</v>
      </c>
      <c r="Q1956" s="175">
        <f>ROUND(E1956*P1956,2)</f>
        <v>0</v>
      </c>
      <c r="R1956" s="175"/>
      <c r="S1956" s="175" t="s">
        <v>310</v>
      </c>
      <c r="T1956" s="176" t="s">
        <v>280</v>
      </c>
      <c r="U1956" s="161">
        <v>0</v>
      </c>
      <c r="V1956" s="161">
        <f>ROUND(E1956*U1956,2)</f>
        <v>0</v>
      </c>
      <c r="W1956" s="161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 t="s">
        <v>364</v>
      </c>
      <c r="AH1956" s="151"/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1" x14ac:dyDescent="0.2">
      <c r="A1957" s="158"/>
      <c r="B1957" s="159"/>
      <c r="C1957" s="248" t="s">
        <v>2952</v>
      </c>
      <c r="D1957" s="249"/>
      <c r="E1957" s="249"/>
      <c r="F1957" s="249"/>
      <c r="G1957" s="249"/>
      <c r="H1957" s="161"/>
      <c r="I1957" s="161"/>
      <c r="J1957" s="161"/>
      <c r="K1957" s="161"/>
      <c r="L1957" s="161"/>
      <c r="M1957" s="161"/>
      <c r="N1957" s="161"/>
      <c r="O1957" s="161"/>
      <c r="P1957" s="161"/>
      <c r="Q1957" s="161"/>
      <c r="R1957" s="161"/>
      <c r="S1957" s="161"/>
      <c r="T1957" s="161"/>
      <c r="U1957" s="161"/>
      <c r="V1957" s="161"/>
      <c r="W1957" s="161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 t="s">
        <v>283</v>
      </c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1" x14ac:dyDescent="0.2">
      <c r="A1958" s="158"/>
      <c r="B1958" s="159"/>
      <c r="C1958" s="193" t="s">
        <v>2957</v>
      </c>
      <c r="D1958" s="184"/>
      <c r="E1958" s="185">
        <v>21.981000000000002</v>
      </c>
      <c r="F1958" s="161"/>
      <c r="G1958" s="161"/>
      <c r="H1958" s="161"/>
      <c r="I1958" s="161"/>
      <c r="J1958" s="161"/>
      <c r="K1958" s="161"/>
      <c r="L1958" s="161"/>
      <c r="M1958" s="161"/>
      <c r="N1958" s="161"/>
      <c r="O1958" s="161"/>
      <c r="P1958" s="161"/>
      <c r="Q1958" s="161"/>
      <c r="R1958" s="161"/>
      <c r="S1958" s="161"/>
      <c r="T1958" s="161"/>
      <c r="U1958" s="161"/>
      <c r="V1958" s="161"/>
      <c r="W1958" s="161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 t="s">
        <v>374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1" x14ac:dyDescent="0.2">
      <c r="A1959" s="158"/>
      <c r="B1959" s="159"/>
      <c r="C1959" s="193" t="s">
        <v>2958</v>
      </c>
      <c r="D1959" s="184"/>
      <c r="E1959" s="185">
        <v>3.3</v>
      </c>
      <c r="F1959" s="161"/>
      <c r="G1959" s="161"/>
      <c r="H1959" s="161"/>
      <c r="I1959" s="161"/>
      <c r="J1959" s="161"/>
      <c r="K1959" s="161"/>
      <c r="L1959" s="161"/>
      <c r="M1959" s="161"/>
      <c r="N1959" s="161"/>
      <c r="O1959" s="161"/>
      <c r="P1959" s="161"/>
      <c r="Q1959" s="161"/>
      <c r="R1959" s="161"/>
      <c r="S1959" s="161"/>
      <c r="T1959" s="161"/>
      <c r="U1959" s="161"/>
      <c r="V1959" s="161"/>
      <c r="W1959" s="161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 t="s">
        <v>374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1" x14ac:dyDescent="0.2">
      <c r="A1960" s="170">
        <v>687</v>
      </c>
      <c r="B1960" s="171" t="s">
        <v>2959</v>
      </c>
      <c r="C1960" s="180" t="s">
        <v>2960</v>
      </c>
      <c r="D1960" s="172" t="s">
        <v>363</v>
      </c>
      <c r="E1960" s="173">
        <v>2346.5871000000002</v>
      </c>
      <c r="F1960" s="174"/>
      <c r="G1960" s="175">
        <f>ROUND(E1960*F1960,2)</f>
        <v>0</v>
      </c>
      <c r="H1960" s="174"/>
      <c r="I1960" s="175">
        <f>ROUND(E1960*H1960,2)</f>
        <v>0</v>
      </c>
      <c r="J1960" s="174"/>
      <c r="K1960" s="175">
        <f>ROUND(E1960*J1960,2)</f>
        <v>0</v>
      </c>
      <c r="L1960" s="175">
        <v>21</v>
      </c>
      <c r="M1960" s="175">
        <f>G1960*(1+L1960/100)</f>
        <v>0</v>
      </c>
      <c r="N1960" s="175">
        <v>0</v>
      </c>
      <c r="O1960" s="175">
        <f>ROUND(E1960*N1960,2)</f>
        <v>0</v>
      </c>
      <c r="P1960" s="175">
        <v>0</v>
      </c>
      <c r="Q1960" s="175">
        <f>ROUND(E1960*P1960,2)</f>
        <v>0</v>
      </c>
      <c r="R1960" s="175"/>
      <c r="S1960" s="175" t="s">
        <v>310</v>
      </c>
      <c r="T1960" s="176" t="s">
        <v>280</v>
      </c>
      <c r="U1960" s="161">
        <v>0</v>
      </c>
      <c r="V1960" s="161">
        <f>ROUND(E1960*U1960,2)</f>
        <v>0</v>
      </c>
      <c r="W1960" s="161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 t="s">
        <v>364</v>
      </c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1" x14ac:dyDescent="0.2">
      <c r="A1961" s="158"/>
      <c r="B1961" s="159"/>
      <c r="C1961" s="193" t="s">
        <v>2961</v>
      </c>
      <c r="D1961" s="184"/>
      <c r="E1961" s="185">
        <v>2346.5871000000002</v>
      </c>
      <c r="F1961" s="161"/>
      <c r="G1961" s="161"/>
      <c r="H1961" s="161"/>
      <c r="I1961" s="161"/>
      <c r="J1961" s="161"/>
      <c r="K1961" s="161"/>
      <c r="L1961" s="161"/>
      <c r="M1961" s="161"/>
      <c r="N1961" s="161"/>
      <c r="O1961" s="161"/>
      <c r="P1961" s="161"/>
      <c r="Q1961" s="161"/>
      <c r="R1961" s="161"/>
      <c r="S1961" s="161"/>
      <c r="T1961" s="161"/>
      <c r="U1961" s="161"/>
      <c r="V1961" s="161"/>
      <c r="W1961" s="161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 t="s">
        <v>374</v>
      </c>
      <c r="AH1961" s="151">
        <v>5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1" x14ac:dyDescent="0.2">
      <c r="A1962" s="170">
        <v>688</v>
      </c>
      <c r="B1962" s="171" t="s">
        <v>2962</v>
      </c>
      <c r="C1962" s="180" t="s">
        <v>2963</v>
      </c>
      <c r="D1962" s="172" t="s">
        <v>363</v>
      </c>
      <c r="E1962" s="173">
        <v>27.809100000000001</v>
      </c>
      <c r="F1962" s="174"/>
      <c r="G1962" s="175">
        <f>ROUND(E1962*F1962,2)</f>
        <v>0</v>
      </c>
      <c r="H1962" s="174"/>
      <c r="I1962" s="175">
        <f>ROUND(E1962*H1962,2)</f>
        <v>0</v>
      </c>
      <c r="J1962" s="174"/>
      <c r="K1962" s="175">
        <f>ROUND(E1962*J1962,2)</f>
        <v>0</v>
      </c>
      <c r="L1962" s="175">
        <v>21</v>
      </c>
      <c r="M1962" s="175">
        <f>G1962*(1+L1962/100)</f>
        <v>0</v>
      </c>
      <c r="N1962" s="175">
        <v>0</v>
      </c>
      <c r="O1962" s="175">
        <f>ROUND(E1962*N1962,2)</f>
        <v>0</v>
      </c>
      <c r="P1962" s="175">
        <v>0</v>
      </c>
      <c r="Q1962" s="175">
        <f>ROUND(E1962*P1962,2)</f>
        <v>0</v>
      </c>
      <c r="R1962" s="175"/>
      <c r="S1962" s="175" t="s">
        <v>310</v>
      </c>
      <c r="T1962" s="176" t="s">
        <v>280</v>
      </c>
      <c r="U1962" s="161">
        <v>0</v>
      </c>
      <c r="V1962" s="161">
        <f>ROUND(E1962*U1962,2)</f>
        <v>0</v>
      </c>
      <c r="W1962" s="161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 t="s">
        <v>364</v>
      </c>
      <c r="AH1962" s="151"/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1" x14ac:dyDescent="0.2">
      <c r="A1963" s="158"/>
      <c r="B1963" s="159"/>
      <c r="C1963" s="193" t="s">
        <v>2964</v>
      </c>
      <c r="D1963" s="184"/>
      <c r="E1963" s="185">
        <v>27.809100000000001</v>
      </c>
      <c r="F1963" s="161"/>
      <c r="G1963" s="161"/>
      <c r="H1963" s="161"/>
      <c r="I1963" s="161"/>
      <c r="J1963" s="161"/>
      <c r="K1963" s="161"/>
      <c r="L1963" s="161"/>
      <c r="M1963" s="161"/>
      <c r="N1963" s="161"/>
      <c r="O1963" s="161"/>
      <c r="P1963" s="161"/>
      <c r="Q1963" s="161"/>
      <c r="R1963" s="161"/>
      <c r="S1963" s="161"/>
      <c r="T1963" s="161"/>
      <c r="U1963" s="161"/>
      <c r="V1963" s="161"/>
      <c r="W1963" s="161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 t="s">
        <v>374</v>
      </c>
      <c r="AH1963" s="151">
        <v>5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1" x14ac:dyDescent="0.2">
      <c r="A1964" s="170">
        <v>689</v>
      </c>
      <c r="B1964" s="171" t="s">
        <v>2965</v>
      </c>
      <c r="C1964" s="180" t="s">
        <v>2966</v>
      </c>
      <c r="D1964" s="172" t="s">
        <v>363</v>
      </c>
      <c r="E1964" s="173">
        <v>762.96479999999997</v>
      </c>
      <c r="F1964" s="174"/>
      <c r="G1964" s="175">
        <f>ROUND(E1964*F1964,2)</f>
        <v>0</v>
      </c>
      <c r="H1964" s="174"/>
      <c r="I1964" s="175">
        <f>ROUND(E1964*H1964,2)</f>
        <v>0</v>
      </c>
      <c r="J1964" s="174"/>
      <c r="K1964" s="175">
        <f>ROUND(E1964*J1964,2)</f>
        <v>0</v>
      </c>
      <c r="L1964" s="175">
        <v>21</v>
      </c>
      <c r="M1964" s="175">
        <f>G1964*(1+L1964/100)</f>
        <v>0</v>
      </c>
      <c r="N1964" s="175">
        <v>0</v>
      </c>
      <c r="O1964" s="175">
        <f>ROUND(E1964*N1964,2)</f>
        <v>0</v>
      </c>
      <c r="P1964" s="175">
        <v>0</v>
      </c>
      <c r="Q1964" s="175">
        <f>ROUND(E1964*P1964,2)</f>
        <v>0</v>
      </c>
      <c r="R1964" s="175"/>
      <c r="S1964" s="175" t="s">
        <v>310</v>
      </c>
      <c r="T1964" s="176" t="s">
        <v>280</v>
      </c>
      <c r="U1964" s="161">
        <v>0</v>
      </c>
      <c r="V1964" s="161">
        <f>ROUND(E1964*U1964,2)</f>
        <v>0</v>
      </c>
      <c r="W1964" s="161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 t="s">
        <v>364</v>
      </c>
      <c r="AH1964" s="151"/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1" x14ac:dyDescent="0.2">
      <c r="A1965" s="158"/>
      <c r="B1965" s="159"/>
      <c r="C1965" s="248" t="s">
        <v>2967</v>
      </c>
      <c r="D1965" s="249"/>
      <c r="E1965" s="249"/>
      <c r="F1965" s="249"/>
      <c r="G1965" s="249"/>
      <c r="H1965" s="161"/>
      <c r="I1965" s="161"/>
      <c r="J1965" s="161"/>
      <c r="K1965" s="161"/>
      <c r="L1965" s="161"/>
      <c r="M1965" s="161"/>
      <c r="N1965" s="161"/>
      <c r="O1965" s="161"/>
      <c r="P1965" s="161"/>
      <c r="Q1965" s="161"/>
      <c r="R1965" s="161"/>
      <c r="S1965" s="161"/>
      <c r="T1965" s="161"/>
      <c r="U1965" s="161"/>
      <c r="V1965" s="161"/>
      <c r="W1965" s="161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 t="s">
        <v>283</v>
      </c>
      <c r="AH1965" s="151"/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1" x14ac:dyDescent="0.2">
      <c r="A1966" s="158"/>
      <c r="B1966" s="159"/>
      <c r="C1966" s="193" t="s">
        <v>2968</v>
      </c>
      <c r="D1966" s="184"/>
      <c r="E1966" s="185">
        <v>693.60479999999995</v>
      </c>
      <c r="F1966" s="161"/>
      <c r="G1966" s="161"/>
      <c r="H1966" s="161"/>
      <c r="I1966" s="161"/>
      <c r="J1966" s="161"/>
      <c r="K1966" s="161"/>
      <c r="L1966" s="161"/>
      <c r="M1966" s="161"/>
      <c r="N1966" s="161"/>
      <c r="O1966" s="161"/>
      <c r="P1966" s="161"/>
      <c r="Q1966" s="161"/>
      <c r="R1966" s="161"/>
      <c r="S1966" s="161"/>
      <c r="T1966" s="161"/>
      <c r="U1966" s="161"/>
      <c r="V1966" s="161"/>
      <c r="W1966" s="161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 t="s">
        <v>374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1" x14ac:dyDescent="0.2">
      <c r="A1967" s="158"/>
      <c r="B1967" s="159"/>
      <c r="C1967" s="193" t="s">
        <v>2969</v>
      </c>
      <c r="D1967" s="184"/>
      <c r="E1967" s="185">
        <v>69.36</v>
      </c>
      <c r="F1967" s="161"/>
      <c r="G1967" s="161"/>
      <c r="H1967" s="161"/>
      <c r="I1967" s="161"/>
      <c r="J1967" s="161"/>
      <c r="K1967" s="161"/>
      <c r="L1967" s="161"/>
      <c r="M1967" s="161"/>
      <c r="N1967" s="161"/>
      <c r="O1967" s="161"/>
      <c r="P1967" s="161"/>
      <c r="Q1967" s="161"/>
      <c r="R1967" s="161"/>
      <c r="S1967" s="161"/>
      <c r="T1967" s="161"/>
      <c r="U1967" s="161"/>
      <c r="V1967" s="161"/>
      <c r="W1967" s="161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 t="s">
        <v>374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1" x14ac:dyDescent="0.2">
      <c r="A1968" s="170">
        <v>690</v>
      </c>
      <c r="B1968" s="171" t="s">
        <v>2970</v>
      </c>
      <c r="C1968" s="180" t="s">
        <v>2971</v>
      </c>
      <c r="D1968" s="172" t="s">
        <v>363</v>
      </c>
      <c r="E1968" s="173">
        <v>656.44119999999998</v>
      </c>
      <c r="F1968" s="174"/>
      <c r="G1968" s="175">
        <f>ROUND(E1968*F1968,2)</f>
        <v>0</v>
      </c>
      <c r="H1968" s="174"/>
      <c r="I1968" s="175">
        <f>ROUND(E1968*H1968,2)</f>
        <v>0</v>
      </c>
      <c r="J1968" s="174"/>
      <c r="K1968" s="175">
        <f>ROUND(E1968*J1968,2)</f>
        <v>0</v>
      </c>
      <c r="L1968" s="175">
        <v>21</v>
      </c>
      <c r="M1968" s="175">
        <f>G1968*(1+L1968/100)</f>
        <v>0</v>
      </c>
      <c r="N1968" s="175">
        <v>0</v>
      </c>
      <c r="O1968" s="175">
        <f>ROUND(E1968*N1968,2)</f>
        <v>0</v>
      </c>
      <c r="P1968" s="175">
        <v>0</v>
      </c>
      <c r="Q1968" s="175">
        <f>ROUND(E1968*P1968,2)</f>
        <v>0</v>
      </c>
      <c r="R1968" s="175"/>
      <c r="S1968" s="175" t="s">
        <v>310</v>
      </c>
      <c r="T1968" s="176" t="s">
        <v>280</v>
      </c>
      <c r="U1968" s="161">
        <v>0</v>
      </c>
      <c r="V1968" s="161">
        <f>ROUND(E1968*U1968,2)</f>
        <v>0</v>
      </c>
      <c r="W1968" s="161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 t="s">
        <v>364</v>
      </c>
      <c r="AH1968" s="151"/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1" x14ac:dyDescent="0.2">
      <c r="A1969" s="158"/>
      <c r="B1969" s="159"/>
      <c r="C1969" s="248" t="s">
        <v>2967</v>
      </c>
      <c r="D1969" s="249"/>
      <c r="E1969" s="249"/>
      <c r="F1969" s="249"/>
      <c r="G1969" s="249"/>
      <c r="H1969" s="161"/>
      <c r="I1969" s="161"/>
      <c r="J1969" s="161"/>
      <c r="K1969" s="161"/>
      <c r="L1969" s="161"/>
      <c r="M1969" s="161"/>
      <c r="N1969" s="161"/>
      <c r="O1969" s="161"/>
      <c r="P1969" s="161"/>
      <c r="Q1969" s="161"/>
      <c r="R1969" s="161"/>
      <c r="S1969" s="161"/>
      <c r="T1969" s="161"/>
      <c r="U1969" s="161"/>
      <c r="V1969" s="161"/>
      <c r="W1969" s="161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 t="s">
        <v>283</v>
      </c>
      <c r="AH1969" s="151"/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 x14ac:dyDescent="0.2">
      <c r="A1970" s="158"/>
      <c r="B1970" s="159"/>
      <c r="C1970" s="193" t="s">
        <v>2972</v>
      </c>
      <c r="D1970" s="184"/>
      <c r="E1970" s="185">
        <v>596.76120000000003</v>
      </c>
      <c r="F1970" s="161"/>
      <c r="G1970" s="161"/>
      <c r="H1970" s="161"/>
      <c r="I1970" s="161"/>
      <c r="J1970" s="161"/>
      <c r="K1970" s="161"/>
      <c r="L1970" s="161"/>
      <c r="M1970" s="161"/>
      <c r="N1970" s="161"/>
      <c r="O1970" s="161"/>
      <c r="P1970" s="161"/>
      <c r="Q1970" s="161"/>
      <c r="R1970" s="161"/>
      <c r="S1970" s="161"/>
      <c r="T1970" s="161"/>
      <c r="U1970" s="161"/>
      <c r="V1970" s="161"/>
      <c r="W1970" s="161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 t="s">
        <v>374</v>
      </c>
      <c r="AH1970" s="151">
        <v>0</v>
      </c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1" x14ac:dyDescent="0.2">
      <c r="A1971" s="158"/>
      <c r="B1971" s="159"/>
      <c r="C1971" s="193" t="s">
        <v>2973</v>
      </c>
      <c r="D1971" s="184"/>
      <c r="E1971" s="185">
        <v>59.68</v>
      </c>
      <c r="F1971" s="161"/>
      <c r="G1971" s="161"/>
      <c r="H1971" s="161"/>
      <c r="I1971" s="161"/>
      <c r="J1971" s="161"/>
      <c r="K1971" s="161"/>
      <c r="L1971" s="161"/>
      <c r="M1971" s="161"/>
      <c r="N1971" s="161"/>
      <c r="O1971" s="161"/>
      <c r="P1971" s="161"/>
      <c r="Q1971" s="161"/>
      <c r="R1971" s="161"/>
      <c r="S1971" s="161"/>
      <c r="T1971" s="161"/>
      <c r="U1971" s="161"/>
      <c r="V1971" s="161"/>
      <c r="W1971" s="161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 t="s">
        <v>374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1" x14ac:dyDescent="0.2">
      <c r="A1972" s="170">
        <v>691</v>
      </c>
      <c r="B1972" s="171" t="s">
        <v>2974</v>
      </c>
      <c r="C1972" s="180" t="s">
        <v>2975</v>
      </c>
      <c r="D1972" s="172" t="s">
        <v>363</v>
      </c>
      <c r="E1972" s="173">
        <v>839.26128000000006</v>
      </c>
      <c r="F1972" s="174"/>
      <c r="G1972" s="175">
        <f>ROUND(E1972*F1972,2)</f>
        <v>0</v>
      </c>
      <c r="H1972" s="174"/>
      <c r="I1972" s="175">
        <f>ROUND(E1972*H1972,2)</f>
        <v>0</v>
      </c>
      <c r="J1972" s="174"/>
      <c r="K1972" s="175">
        <f>ROUND(E1972*J1972,2)</f>
        <v>0</v>
      </c>
      <c r="L1972" s="175">
        <v>21</v>
      </c>
      <c r="M1972" s="175">
        <f>G1972*(1+L1972/100)</f>
        <v>0</v>
      </c>
      <c r="N1972" s="175">
        <v>0</v>
      </c>
      <c r="O1972" s="175">
        <f>ROUND(E1972*N1972,2)</f>
        <v>0</v>
      </c>
      <c r="P1972" s="175">
        <v>0</v>
      </c>
      <c r="Q1972" s="175">
        <f>ROUND(E1972*P1972,2)</f>
        <v>0</v>
      </c>
      <c r="R1972" s="175"/>
      <c r="S1972" s="175" t="s">
        <v>310</v>
      </c>
      <c r="T1972" s="176" t="s">
        <v>280</v>
      </c>
      <c r="U1972" s="161">
        <v>0</v>
      </c>
      <c r="V1972" s="161">
        <f>ROUND(E1972*U1972,2)</f>
        <v>0</v>
      </c>
      <c r="W1972" s="161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 t="s">
        <v>364</v>
      </c>
      <c r="AH1972" s="151"/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1" x14ac:dyDescent="0.2">
      <c r="A1973" s="158"/>
      <c r="B1973" s="159"/>
      <c r="C1973" s="193" t="s">
        <v>2976</v>
      </c>
      <c r="D1973" s="184"/>
      <c r="E1973" s="185">
        <v>839.26128000000006</v>
      </c>
      <c r="F1973" s="161"/>
      <c r="G1973" s="161"/>
      <c r="H1973" s="161"/>
      <c r="I1973" s="161"/>
      <c r="J1973" s="161"/>
      <c r="K1973" s="161"/>
      <c r="L1973" s="161"/>
      <c r="M1973" s="161"/>
      <c r="N1973" s="161"/>
      <c r="O1973" s="161"/>
      <c r="P1973" s="161"/>
      <c r="Q1973" s="161"/>
      <c r="R1973" s="161"/>
      <c r="S1973" s="161"/>
      <c r="T1973" s="161"/>
      <c r="U1973" s="161"/>
      <c r="V1973" s="161"/>
      <c r="W1973" s="161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 t="s">
        <v>374</v>
      </c>
      <c r="AH1973" s="151">
        <v>5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1" x14ac:dyDescent="0.2">
      <c r="A1974" s="170">
        <v>692</v>
      </c>
      <c r="B1974" s="171" t="s">
        <v>2977</v>
      </c>
      <c r="C1974" s="180" t="s">
        <v>2978</v>
      </c>
      <c r="D1974" s="172" t="s">
        <v>363</v>
      </c>
      <c r="E1974" s="173">
        <v>722.08532000000002</v>
      </c>
      <c r="F1974" s="174"/>
      <c r="G1974" s="175">
        <f>ROUND(E1974*F1974,2)</f>
        <v>0</v>
      </c>
      <c r="H1974" s="174"/>
      <c r="I1974" s="175">
        <f>ROUND(E1974*H1974,2)</f>
        <v>0</v>
      </c>
      <c r="J1974" s="174"/>
      <c r="K1974" s="175">
        <f>ROUND(E1974*J1974,2)</f>
        <v>0</v>
      </c>
      <c r="L1974" s="175">
        <v>21</v>
      </c>
      <c r="M1974" s="175">
        <f>G1974*(1+L1974/100)</f>
        <v>0</v>
      </c>
      <c r="N1974" s="175">
        <v>0</v>
      </c>
      <c r="O1974" s="175">
        <f>ROUND(E1974*N1974,2)</f>
        <v>0</v>
      </c>
      <c r="P1974" s="175">
        <v>0</v>
      </c>
      <c r="Q1974" s="175">
        <f>ROUND(E1974*P1974,2)</f>
        <v>0</v>
      </c>
      <c r="R1974" s="175"/>
      <c r="S1974" s="175" t="s">
        <v>310</v>
      </c>
      <c r="T1974" s="176" t="s">
        <v>280</v>
      </c>
      <c r="U1974" s="161">
        <v>0</v>
      </c>
      <c r="V1974" s="161">
        <f>ROUND(E1974*U1974,2)</f>
        <v>0</v>
      </c>
      <c r="W1974" s="161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 t="s">
        <v>364</v>
      </c>
      <c r="AH1974" s="151"/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1" x14ac:dyDescent="0.2">
      <c r="A1975" s="158"/>
      <c r="B1975" s="159"/>
      <c r="C1975" s="193" t="s">
        <v>2979</v>
      </c>
      <c r="D1975" s="184"/>
      <c r="E1975" s="185">
        <v>722.08532000000002</v>
      </c>
      <c r="F1975" s="161"/>
      <c r="G1975" s="161"/>
      <c r="H1975" s="161"/>
      <c r="I1975" s="161"/>
      <c r="J1975" s="161"/>
      <c r="K1975" s="161"/>
      <c r="L1975" s="161"/>
      <c r="M1975" s="161"/>
      <c r="N1975" s="161"/>
      <c r="O1975" s="161"/>
      <c r="P1975" s="161"/>
      <c r="Q1975" s="161"/>
      <c r="R1975" s="161"/>
      <c r="S1975" s="161"/>
      <c r="T1975" s="161"/>
      <c r="U1975" s="161"/>
      <c r="V1975" s="161"/>
      <c r="W1975" s="161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 t="s">
        <v>374</v>
      </c>
      <c r="AH1975" s="151">
        <v>5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1" x14ac:dyDescent="0.2">
      <c r="A1976" s="158">
        <v>693</v>
      </c>
      <c r="B1976" s="159" t="s">
        <v>2980</v>
      </c>
      <c r="C1976" s="199" t="s">
        <v>2981</v>
      </c>
      <c r="D1976" s="160" t="s">
        <v>0</v>
      </c>
      <c r="E1976" s="197"/>
      <c r="F1976" s="162"/>
      <c r="G1976" s="161">
        <f>ROUND(E1976*F1976,2)</f>
        <v>0</v>
      </c>
      <c r="H1976" s="162"/>
      <c r="I1976" s="161">
        <f>ROUND(E1976*H1976,2)</f>
        <v>0</v>
      </c>
      <c r="J1976" s="162"/>
      <c r="K1976" s="161">
        <f>ROUND(E1976*J1976,2)</f>
        <v>0</v>
      </c>
      <c r="L1976" s="161">
        <v>21</v>
      </c>
      <c r="M1976" s="161">
        <f>G1976*(1+L1976/100)</f>
        <v>0</v>
      </c>
      <c r="N1976" s="161">
        <v>0</v>
      </c>
      <c r="O1976" s="161">
        <f>ROUND(E1976*N1976,2)</f>
        <v>0</v>
      </c>
      <c r="P1976" s="161">
        <v>0</v>
      </c>
      <c r="Q1976" s="161">
        <f>ROUND(E1976*P1976,2)</f>
        <v>0</v>
      </c>
      <c r="R1976" s="161" t="s">
        <v>2946</v>
      </c>
      <c r="S1976" s="161" t="s">
        <v>279</v>
      </c>
      <c r="T1976" s="161" t="s">
        <v>279</v>
      </c>
      <c r="U1976" s="161">
        <v>0</v>
      </c>
      <c r="V1976" s="161">
        <f>ROUND(E1976*U1976,2)</f>
        <v>0</v>
      </c>
      <c r="W1976" s="161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 t="s">
        <v>553</v>
      </c>
      <c r="AH1976" s="151"/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1" x14ac:dyDescent="0.2">
      <c r="A1977" s="158"/>
      <c r="B1977" s="159"/>
      <c r="C1977" s="260" t="s">
        <v>2982</v>
      </c>
      <c r="D1977" s="261"/>
      <c r="E1977" s="261"/>
      <c r="F1977" s="261"/>
      <c r="G1977" s="261"/>
      <c r="H1977" s="161"/>
      <c r="I1977" s="161"/>
      <c r="J1977" s="161"/>
      <c r="K1977" s="161"/>
      <c r="L1977" s="161"/>
      <c r="M1977" s="161"/>
      <c r="N1977" s="161"/>
      <c r="O1977" s="161"/>
      <c r="P1977" s="161"/>
      <c r="Q1977" s="161"/>
      <c r="R1977" s="161"/>
      <c r="S1977" s="161"/>
      <c r="T1977" s="161"/>
      <c r="U1977" s="161"/>
      <c r="V1977" s="161"/>
      <c r="W1977" s="161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 t="s">
        <v>372</v>
      </c>
      <c r="AH1977" s="151"/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x14ac:dyDescent="0.2">
      <c r="A1978" s="164" t="s">
        <v>274</v>
      </c>
      <c r="B1978" s="165" t="s">
        <v>225</v>
      </c>
      <c r="C1978" s="179" t="s">
        <v>226</v>
      </c>
      <c r="D1978" s="166"/>
      <c r="E1978" s="167"/>
      <c r="F1978" s="168"/>
      <c r="G1978" s="168">
        <f>SUMIF(AG1979:AG2032,"&lt;&gt;NOR",G1979:G2032)</f>
        <v>0</v>
      </c>
      <c r="H1978" s="168"/>
      <c r="I1978" s="168">
        <f>SUM(I1979:I2032)</f>
        <v>0</v>
      </c>
      <c r="J1978" s="168"/>
      <c r="K1978" s="168">
        <f>SUM(K1979:K2032)</f>
        <v>0</v>
      </c>
      <c r="L1978" s="168"/>
      <c r="M1978" s="168">
        <f>SUM(M1979:M2032)</f>
        <v>0</v>
      </c>
      <c r="N1978" s="168"/>
      <c r="O1978" s="168">
        <f>SUM(O1979:O2032)</f>
        <v>0</v>
      </c>
      <c r="P1978" s="168"/>
      <c r="Q1978" s="168">
        <f>SUM(Q1979:Q2032)</f>
        <v>0</v>
      </c>
      <c r="R1978" s="168"/>
      <c r="S1978" s="168"/>
      <c r="T1978" s="169"/>
      <c r="U1978" s="163"/>
      <c r="V1978" s="163">
        <f>SUM(V1979:V2032)</f>
        <v>0</v>
      </c>
      <c r="W1978" s="163"/>
      <c r="AG1978" t="s">
        <v>275</v>
      </c>
    </row>
    <row r="1979" spans="1:60" ht="22.5" outlineLevel="1" x14ac:dyDescent="0.2">
      <c r="A1979" s="170">
        <v>694</v>
      </c>
      <c r="B1979" s="171" t="s">
        <v>2983</v>
      </c>
      <c r="C1979" s="180" t="s">
        <v>2984</v>
      </c>
      <c r="D1979" s="172" t="s">
        <v>363</v>
      </c>
      <c r="E1979" s="173">
        <v>483.15550000000002</v>
      </c>
      <c r="F1979" s="174"/>
      <c r="G1979" s="175">
        <f>ROUND(E1979*F1979,2)</f>
        <v>0</v>
      </c>
      <c r="H1979" s="174"/>
      <c r="I1979" s="175">
        <f>ROUND(E1979*H1979,2)</f>
        <v>0</v>
      </c>
      <c r="J1979" s="174"/>
      <c r="K1979" s="175">
        <f>ROUND(E1979*J1979,2)</f>
        <v>0</v>
      </c>
      <c r="L1979" s="175">
        <v>21</v>
      </c>
      <c r="M1979" s="175">
        <f>G1979*(1+L1979/100)</f>
        <v>0</v>
      </c>
      <c r="N1979" s="175">
        <v>0</v>
      </c>
      <c r="O1979" s="175">
        <f>ROUND(E1979*N1979,2)</f>
        <v>0</v>
      </c>
      <c r="P1979" s="175">
        <v>0</v>
      </c>
      <c r="Q1979" s="175">
        <f>ROUND(E1979*P1979,2)</f>
        <v>0</v>
      </c>
      <c r="R1979" s="175"/>
      <c r="S1979" s="175" t="s">
        <v>310</v>
      </c>
      <c r="T1979" s="176" t="s">
        <v>280</v>
      </c>
      <c r="U1979" s="161">
        <v>0</v>
      </c>
      <c r="V1979" s="161">
        <f>ROUND(E1979*U1979,2)</f>
        <v>0</v>
      </c>
      <c r="W1979" s="161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 t="s">
        <v>364</v>
      </c>
      <c r="AH1979" s="151"/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1" x14ac:dyDescent="0.2">
      <c r="A1980" s="158"/>
      <c r="B1980" s="159"/>
      <c r="C1980" s="193" t="s">
        <v>2985</v>
      </c>
      <c r="D1980" s="184"/>
      <c r="E1980" s="185">
        <v>23.2</v>
      </c>
      <c r="F1980" s="161"/>
      <c r="G1980" s="161"/>
      <c r="H1980" s="161"/>
      <c r="I1980" s="161"/>
      <c r="J1980" s="161"/>
      <c r="K1980" s="161"/>
      <c r="L1980" s="161"/>
      <c r="M1980" s="161"/>
      <c r="N1980" s="161"/>
      <c r="O1980" s="161"/>
      <c r="P1980" s="161"/>
      <c r="Q1980" s="161"/>
      <c r="R1980" s="161"/>
      <c r="S1980" s="161"/>
      <c r="T1980" s="161"/>
      <c r="U1980" s="161"/>
      <c r="V1980" s="161"/>
      <c r="W1980" s="161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 t="s">
        <v>374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1" x14ac:dyDescent="0.2">
      <c r="A1981" s="158"/>
      <c r="B1981" s="159"/>
      <c r="C1981" s="193" t="s">
        <v>2986</v>
      </c>
      <c r="D1981" s="184"/>
      <c r="E1981" s="185">
        <v>58.15</v>
      </c>
      <c r="F1981" s="161"/>
      <c r="G1981" s="161"/>
      <c r="H1981" s="161"/>
      <c r="I1981" s="161"/>
      <c r="J1981" s="161"/>
      <c r="K1981" s="161"/>
      <c r="L1981" s="161"/>
      <c r="M1981" s="161"/>
      <c r="N1981" s="161"/>
      <c r="O1981" s="161"/>
      <c r="P1981" s="161"/>
      <c r="Q1981" s="161"/>
      <c r="R1981" s="161"/>
      <c r="S1981" s="161"/>
      <c r="T1981" s="161"/>
      <c r="U1981" s="161"/>
      <c r="V1981" s="161"/>
      <c r="W1981" s="161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 t="s">
        <v>374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1" x14ac:dyDescent="0.2">
      <c r="A1982" s="158"/>
      <c r="B1982" s="159"/>
      <c r="C1982" s="193" t="s">
        <v>2987</v>
      </c>
      <c r="D1982" s="184"/>
      <c r="E1982" s="185">
        <v>34.164999999999999</v>
      </c>
      <c r="F1982" s="161"/>
      <c r="G1982" s="161"/>
      <c r="H1982" s="161"/>
      <c r="I1982" s="161"/>
      <c r="J1982" s="161"/>
      <c r="K1982" s="161"/>
      <c r="L1982" s="161"/>
      <c r="M1982" s="161"/>
      <c r="N1982" s="161"/>
      <c r="O1982" s="161"/>
      <c r="P1982" s="161"/>
      <c r="Q1982" s="161"/>
      <c r="R1982" s="161"/>
      <c r="S1982" s="161"/>
      <c r="T1982" s="161"/>
      <c r="U1982" s="161"/>
      <c r="V1982" s="161"/>
      <c r="W1982" s="161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 t="s">
        <v>374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1" x14ac:dyDescent="0.2">
      <c r="A1983" s="158"/>
      <c r="B1983" s="159"/>
      <c r="C1983" s="193" t="s">
        <v>2988</v>
      </c>
      <c r="D1983" s="184"/>
      <c r="E1983" s="185">
        <v>14.58</v>
      </c>
      <c r="F1983" s="161"/>
      <c r="G1983" s="161"/>
      <c r="H1983" s="161"/>
      <c r="I1983" s="161"/>
      <c r="J1983" s="161"/>
      <c r="K1983" s="161"/>
      <c r="L1983" s="161"/>
      <c r="M1983" s="161"/>
      <c r="N1983" s="161"/>
      <c r="O1983" s="161"/>
      <c r="P1983" s="161"/>
      <c r="Q1983" s="161"/>
      <c r="R1983" s="161"/>
      <c r="S1983" s="161"/>
      <c r="T1983" s="161"/>
      <c r="U1983" s="161"/>
      <c r="V1983" s="161"/>
      <c r="W1983" s="161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 t="s">
        <v>374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1" x14ac:dyDescent="0.2">
      <c r="A1984" s="158"/>
      <c r="B1984" s="159"/>
      <c r="C1984" s="193" t="s">
        <v>2989</v>
      </c>
      <c r="D1984" s="184"/>
      <c r="E1984" s="185">
        <v>21.42</v>
      </c>
      <c r="F1984" s="161"/>
      <c r="G1984" s="161"/>
      <c r="H1984" s="161"/>
      <c r="I1984" s="161"/>
      <c r="J1984" s="161"/>
      <c r="K1984" s="161"/>
      <c r="L1984" s="161"/>
      <c r="M1984" s="161"/>
      <c r="N1984" s="161"/>
      <c r="O1984" s="161"/>
      <c r="P1984" s="161"/>
      <c r="Q1984" s="161"/>
      <c r="R1984" s="161"/>
      <c r="S1984" s="161"/>
      <c r="T1984" s="161"/>
      <c r="U1984" s="161"/>
      <c r="V1984" s="161"/>
      <c r="W1984" s="161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 t="s">
        <v>374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1" x14ac:dyDescent="0.2">
      <c r="A1985" s="158"/>
      <c r="B1985" s="159"/>
      <c r="C1985" s="193" t="s">
        <v>2990</v>
      </c>
      <c r="D1985" s="184"/>
      <c r="E1985" s="185">
        <v>47</v>
      </c>
      <c r="F1985" s="161"/>
      <c r="G1985" s="161"/>
      <c r="H1985" s="161"/>
      <c r="I1985" s="161"/>
      <c r="J1985" s="161"/>
      <c r="K1985" s="161"/>
      <c r="L1985" s="161"/>
      <c r="M1985" s="161"/>
      <c r="N1985" s="161"/>
      <c r="O1985" s="161"/>
      <c r="P1985" s="161"/>
      <c r="Q1985" s="161"/>
      <c r="R1985" s="161"/>
      <c r="S1985" s="161"/>
      <c r="T1985" s="161"/>
      <c r="U1985" s="161"/>
      <c r="V1985" s="161"/>
      <c r="W1985" s="161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 t="s">
        <v>374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1" x14ac:dyDescent="0.2">
      <c r="A1986" s="158"/>
      <c r="B1986" s="159"/>
      <c r="C1986" s="193" t="s">
        <v>2991</v>
      </c>
      <c r="D1986" s="184"/>
      <c r="E1986" s="185">
        <v>11.32</v>
      </c>
      <c r="F1986" s="161"/>
      <c r="G1986" s="161"/>
      <c r="H1986" s="161"/>
      <c r="I1986" s="161"/>
      <c r="J1986" s="161"/>
      <c r="K1986" s="161"/>
      <c r="L1986" s="161"/>
      <c r="M1986" s="161"/>
      <c r="N1986" s="161"/>
      <c r="O1986" s="161"/>
      <c r="P1986" s="161"/>
      <c r="Q1986" s="161"/>
      <c r="R1986" s="161"/>
      <c r="S1986" s="161"/>
      <c r="T1986" s="161"/>
      <c r="U1986" s="161"/>
      <c r="V1986" s="161"/>
      <c r="W1986" s="161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 t="s">
        <v>374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1" x14ac:dyDescent="0.2">
      <c r="A1987" s="158"/>
      <c r="B1987" s="159"/>
      <c r="C1987" s="193" t="s">
        <v>2992</v>
      </c>
      <c r="D1987" s="184"/>
      <c r="E1987" s="185">
        <v>14.76</v>
      </c>
      <c r="F1987" s="161"/>
      <c r="G1987" s="161"/>
      <c r="H1987" s="161"/>
      <c r="I1987" s="161"/>
      <c r="J1987" s="161"/>
      <c r="K1987" s="161"/>
      <c r="L1987" s="161"/>
      <c r="M1987" s="161"/>
      <c r="N1987" s="161"/>
      <c r="O1987" s="161"/>
      <c r="P1987" s="161"/>
      <c r="Q1987" s="161"/>
      <c r="R1987" s="161"/>
      <c r="S1987" s="161"/>
      <c r="T1987" s="161"/>
      <c r="U1987" s="161"/>
      <c r="V1987" s="161"/>
      <c r="W1987" s="161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 t="s">
        <v>374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1" x14ac:dyDescent="0.2">
      <c r="A1988" s="158"/>
      <c r="B1988" s="159"/>
      <c r="C1988" s="193" t="s">
        <v>2993</v>
      </c>
      <c r="D1988" s="184"/>
      <c r="E1988" s="185">
        <v>82.725499999999997</v>
      </c>
      <c r="F1988" s="161"/>
      <c r="G1988" s="161"/>
      <c r="H1988" s="161"/>
      <c r="I1988" s="161"/>
      <c r="J1988" s="161"/>
      <c r="K1988" s="161"/>
      <c r="L1988" s="161"/>
      <c r="M1988" s="161"/>
      <c r="N1988" s="161"/>
      <c r="O1988" s="161"/>
      <c r="P1988" s="161"/>
      <c r="Q1988" s="161"/>
      <c r="R1988" s="161"/>
      <c r="S1988" s="161"/>
      <c r="T1988" s="161"/>
      <c r="U1988" s="161"/>
      <c r="V1988" s="161"/>
      <c r="W1988" s="161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 t="s">
        <v>374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1" x14ac:dyDescent="0.2">
      <c r="A1989" s="158"/>
      <c r="B1989" s="159"/>
      <c r="C1989" s="193" t="s">
        <v>2994</v>
      </c>
      <c r="D1989" s="184"/>
      <c r="E1989" s="185">
        <v>21.14</v>
      </c>
      <c r="F1989" s="161"/>
      <c r="G1989" s="161"/>
      <c r="H1989" s="161"/>
      <c r="I1989" s="161"/>
      <c r="J1989" s="161"/>
      <c r="K1989" s="161"/>
      <c r="L1989" s="161"/>
      <c r="M1989" s="161"/>
      <c r="N1989" s="161"/>
      <c r="O1989" s="161"/>
      <c r="P1989" s="161"/>
      <c r="Q1989" s="161"/>
      <c r="R1989" s="161"/>
      <c r="S1989" s="161"/>
      <c r="T1989" s="161"/>
      <c r="U1989" s="161"/>
      <c r="V1989" s="161"/>
      <c r="W1989" s="161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 t="s">
        <v>374</v>
      </c>
      <c r="AH1989" s="151">
        <v>0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58"/>
      <c r="B1990" s="159"/>
      <c r="C1990" s="193" t="s">
        <v>2995</v>
      </c>
      <c r="D1990" s="184"/>
      <c r="E1990" s="185">
        <v>44.64</v>
      </c>
      <c r="F1990" s="161"/>
      <c r="G1990" s="161"/>
      <c r="H1990" s="161"/>
      <c r="I1990" s="161"/>
      <c r="J1990" s="161"/>
      <c r="K1990" s="161"/>
      <c r="L1990" s="161"/>
      <c r="M1990" s="161"/>
      <c r="N1990" s="161"/>
      <c r="O1990" s="161"/>
      <c r="P1990" s="161"/>
      <c r="Q1990" s="161"/>
      <c r="R1990" s="161"/>
      <c r="S1990" s="161"/>
      <c r="T1990" s="161"/>
      <c r="U1990" s="161"/>
      <c r="V1990" s="161"/>
      <c r="W1990" s="161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 t="s">
        <v>374</v>
      </c>
      <c r="AH1990" s="151">
        <v>0</v>
      </c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1" x14ac:dyDescent="0.2">
      <c r="A1991" s="158"/>
      <c r="B1991" s="159"/>
      <c r="C1991" s="193" t="s">
        <v>2996</v>
      </c>
      <c r="D1991" s="184"/>
      <c r="E1991" s="185">
        <v>7.76</v>
      </c>
      <c r="F1991" s="161"/>
      <c r="G1991" s="161"/>
      <c r="H1991" s="161"/>
      <c r="I1991" s="161"/>
      <c r="J1991" s="161"/>
      <c r="K1991" s="161"/>
      <c r="L1991" s="161"/>
      <c r="M1991" s="161"/>
      <c r="N1991" s="161"/>
      <c r="O1991" s="161"/>
      <c r="P1991" s="161"/>
      <c r="Q1991" s="161"/>
      <c r="R1991" s="161"/>
      <c r="S1991" s="161"/>
      <c r="T1991" s="161"/>
      <c r="U1991" s="161"/>
      <c r="V1991" s="161"/>
      <c r="W1991" s="161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 t="s">
        <v>374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1" x14ac:dyDescent="0.2">
      <c r="A1992" s="158"/>
      <c r="B1992" s="159"/>
      <c r="C1992" s="193" t="s">
        <v>2997</v>
      </c>
      <c r="D1992" s="184"/>
      <c r="E1992" s="185">
        <v>4.47</v>
      </c>
      <c r="F1992" s="161"/>
      <c r="G1992" s="161"/>
      <c r="H1992" s="161"/>
      <c r="I1992" s="161"/>
      <c r="J1992" s="161"/>
      <c r="K1992" s="161"/>
      <c r="L1992" s="161"/>
      <c r="M1992" s="161"/>
      <c r="N1992" s="161"/>
      <c r="O1992" s="161"/>
      <c r="P1992" s="161"/>
      <c r="Q1992" s="161"/>
      <c r="R1992" s="161"/>
      <c r="S1992" s="161"/>
      <c r="T1992" s="161"/>
      <c r="U1992" s="161"/>
      <c r="V1992" s="161"/>
      <c r="W1992" s="161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 t="s">
        <v>374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1" x14ac:dyDescent="0.2">
      <c r="A1993" s="158"/>
      <c r="B1993" s="159"/>
      <c r="C1993" s="193" t="s">
        <v>2998</v>
      </c>
      <c r="D1993" s="184"/>
      <c r="E1993" s="185">
        <v>39.585000000000001</v>
      </c>
      <c r="F1993" s="161"/>
      <c r="G1993" s="161"/>
      <c r="H1993" s="161"/>
      <c r="I1993" s="161"/>
      <c r="J1993" s="161"/>
      <c r="K1993" s="161"/>
      <c r="L1993" s="161"/>
      <c r="M1993" s="161"/>
      <c r="N1993" s="161"/>
      <c r="O1993" s="161"/>
      <c r="P1993" s="161"/>
      <c r="Q1993" s="161"/>
      <c r="R1993" s="161"/>
      <c r="S1993" s="161"/>
      <c r="T1993" s="161"/>
      <c r="U1993" s="161"/>
      <c r="V1993" s="161"/>
      <c r="W1993" s="161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 t="s">
        <v>374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1" x14ac:dyDescent="0.2">
      <c r="A1994" s="158"/>
      <c r="B1994" s="159"/>
      <c r="C1994" s="193" t="s">
        <v>2999</v>
      </c>
      <c r="D1994" s="184"/>
      <c r="E1994" s="185">
        <v>52.78</v>
      </c>
      <c r="F1994" s="161"/>
      <c r="G1994" s="161"/>
      <c r="H1994" s="161"/>
      <c r="I1994" s="161"/>
      <c r="J1994" s="161"/>
      <c r="K1994" s="161"/>
      <c r="L1994" s="161"/>
      <c r="M1994" s="161"/>
      <c r="N1994" s="161"/>
      <c r="O1994" s="161"/>
      <c r="P1994" s="161"/>
      <c r="Q1994" s="161"/>
      <c r="R1994" s="161"/>
      <c r="S1994" s="161"/>
      <c r="T1994" s="161"/>
      <c r="U1994" s="161"/>
      <c r="V1994" s="161"/>
      <c r="W1994" s="161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 t="s">
        <v>374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1" x14ac:dyDescent="0.2">
      <c r="A1995" s="158"/>
      <c r="B1995" s="159"/>
      <c r="C1995" s="193" t="s">
        <v>3000</v>
      </c>
      <c r="D1995" s="184"/>
      <c r="E1995" s="185">
        <v>5.46</v>
      </c>
      <c r="F1995" s="161"/>
      <c r="G1995" s="161"/>
      <c r="H1995" s="161"/>
      <c r="I1995" s="161"/>
      <c r="J1995" s="161"/>
      <c r="K1995" s="161"/>
      <c r="L1995" s="161"/>
      <c r="M1995" s="161"/>
      <c r="N1995" s="161"/>
      <c r="O1995" s="161"/>
      <c r="P1995" s="161"/>
      <c r="Q1995" s="161"/>
      <c r="R1995" s="161"/>
      <c r="S1995" s="161"/>
      <c r="T1995" s="161"/>
      <c r="U1995" s="161"/>
      <c r="V1995" s="161"/>
      <c r="W1995" s="161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 t="s">
        <v>374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1" x14ac:dyDescent="0.2">
      <c r="A1996" s="186">
        <v>695</v>
      </c>
      <c r="B1996" s="187" t="s">
        <v>3001</v>
      </c>
      <c r="C1996" s="194" t="s">
        <v>3002</v>
      </c>
      <c r="D1996" s="188" t="s">
        <v>363</v>
      </c>
      <c r="E1996" s="189">
        <v>483.15550000000002</v>
      </c>
      <c r="F1996" s="190"/>
      <c r="G1996" s="191">
        <f>ROUND(E1996*F1996,2)</f>
        <v>0</v>
      </c>
      <c r="H1996" s="190"/>
      <c r="I1996" s="191">
        <f>ROUND(E1996*H1996,2)</f>
        <v>0</v>
      </c>
      <c r="J1996" s="190"/>
      <c r="K1996" s="191">
        <f>ROUND(E1996*J1996,2)</f>
        <v>0</v>
      </c>
      <c r="L1996" s="191">
        <v>21</v>
      </c>
      <c r="M1996" s="191">
        <f>G1996*(1+L1996/100)</f>
        <v>0</v>
      </c>
      <c r="N1996" s="191">
        <v>0</v>
      </c>
      <c r="O1996" s="191">
        <f>ROUND(E1996*N1996,2)</f>
        <v>0</v>
      </c>
      <c r="P1996" s="191">
        <v>0</v>
      </c>
      <c r="Q1996" s="191">
        <f>ROUND(E1996*P1996,2)</f>
        <v>0</v>
      </c>
      <c r="R1996" s="191"/>
      <c r="S1996" s="191" t="s">
        <v>310</v>
      </c>
      <c r="T1996" s="192" t="s">
        <v>280</v>
      </c>
      <c r="U1996" s="161">
        <v>0</v>
      </c>
      <c r="V1996" s="161">
        <f>ROUND(E1996*U1996,2)</f>
        <v>0</v>
      </c>
      <c r="W1996" s="161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 t="s">
        <v>364</v>
      </c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ht="22.5" outlineLevel="1" x14ac:dyDescent="0.2">
      <c r="A1997" s="170">
        <v>696</v>
      </c>
      <c r="B1997" s="171" t="s">
        <v>3003</v>
      </c>
      <c r="C1997" s="180" t="s">
        <v>3004</v>
      </c>
      <c r="D1997" s="172" t="s">
        <v>363</v>
      </c>
      <c r="E1997" s="173">
        <v>278.51100000000002</v>
      </c>
      <c r="F1997" s="174"/>
      <c r="G1997" s="175">
        <f>ROUND(E1997*F1997,2)</f>
        <v>0</v>
      </c>
      <c r="H1997" s="174"/>
      <c r="I1997" s="175">
        <f>ROUND(E1997*H1997,2)</f>
        <v>0</v>
      </c>
      <c r="J1997" s="174"/>
      <c r="K1997" s="175">
        <f>ROUND(E1997*J1997,2)</f>
        <v>0</v>
      </c>
      <c r="L1997" s="175">
        <v>21</v>
      </c>
      <c r="M1997" s="175">
        <f>G1997*(1+L1997/100)</f>
        <v>0</v>
      </c>
      <c r="N1997" s="175">
        <v>0</v>
      </c>
      <c r="O1997" s="175">
        <f>ROUND(E1997*N1997,2)</f>
        <v>0</v>
      </c>
      <c r="P1997" s="175">
        <v>0</v>
      </c>
      <c r="Q1997" s="175">
        <f>ROUND(E1997*P1997,2)</f>
        <v>0</v>
      </c>
      <c r="R1997" s="175"/>
      <c r="S1997" s="175" t="s">
        <v>310</v>
      </c>
      <c r="T1997" s="176" t="s">
        <v>280</v>
      </c>
      <c r="U1997" s="161">
        <v>0</v>
      </c>
      <c r="V1997" s="161">
        <f>ROUND(E1997*U1997,2)</f>
        <v>0</v>
      </c>
      <c r="W1997" s="161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 t="s">
        <v>364</v>
      </c>
      <c r="AH1997" s="151"/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1" x14ac:dyDescent="0.2">
      <c r="A1998" s="158"/>
      <c r="B1998" s="159"/>
      <c r="C1998" s="193" t="s">
        <v>3005</v>
      </c>
      <c r="D1998" s="184"/>
      <c r="E1998" s="185">
        <v>278.51100000000002</v>
      </c>
      <c r="F1998" s="161"/>
      <c r="G1998" s="161"/>
      <c r="H1998" s="161"/>
      <c r="I1998" s="161"/>
      <c r="J1998" s="161"/>
      <c r="K1998" s="161"/>
      <c r="L1998" s="161"/>
      <c r="M1998" s="161"/>
      <c r="N1998" s="161"/>
      <c r="O1998" s="161"/>
      <c r="P1998" s="161"/>
      <c r="Q1998" s="161"/>
      <c r="R1998" s="161"/>
      <c r="S1998" s="161"/>
      <c r="T1998" s="161"/>
      <c r="U1998" s="161"/>
      <c r="V1998" s="161"/>
      <c r="W1998" s="161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 t="s">
        <v>374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ht="22.5" outlineLevel="1" x14ac:dyDescent="0.2">
      <c r="A1999" s="170">
        <v>697</v>
      </c>
      <c r="B1999" s="171" t="s">
        <v>3006</v>
      </c>
      <c r="C1999" s="180" t="s">
        <v>3007</v>
      </c>
      <c r="D1999" s="172" t="s">
        <v>363</v>
      </c>
      <c r="E1999" s="173">
        <v>655.55399999999997</v>
      </c>
      <c r="F1999" s="174"/>
      <c r="G1999" s="175">
        <f>ROUND(E1999*F1999,2)</f>
        <v>0</v>
      </c>
      <c r="H1999" s="174"/>
      <c r="I1999" s="175">
        <f>ROUND(E1999*H1999,2)</f>
        <v>0</v>
      </c>
      <c r="J1999" s="174"/>
      <c r="K1999" s="175">
        <f>ROUND(E1999*J1999,2)</f>
        <v>0</v>
      </c>
      <c r="L1999" s="175">
        <v>21</v>
      </c>
      <c r="M1999" s="175">
        <f>G1999*(1+L1999/100)</f>
        <v>0</v>
      </c>
      <c r="N1999" s="175">
        <v>0</v>
      </c>
      <c r="O1999" s="175">
        <f>ROUND(E1999*N1999,2)</f>
        <v>0</v>
      </c>
      <c r="P1999" s="175">
        <v>0</v>
      </c>
      <c r="Q1999" s="175">
        <f>ROUND(E1999*P1999,2)</f>
        <v>0</v>
      </c>
      <c r="R1999" s="175"/>
      <c r="S1999" s="175" t="s">
        <v>310</v>
      </c>
      <c r="T1999" s="176" t="s">
        <v>280</v>
      </c>
      <c r="U1999" s="161">
        <v>0</v>
      </c>
      <c r="V1999" s="161">
        <f>ROUND(E1999*U1999,2)</f>
        <v>0</v>
      </c>
      <c r="W1999" s="161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 t="s">
        <v>364</v>
      </c>
      <c r="AH1999" s="151"/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1" x14ac:dyDescent="0.2">
      <c r="A2000" s="158"/>
      <c r="B2000" s="159"/>
      <c r="C2000" s="193" t="s">
        <v>3008</v>
      </c>
      <c r="D2000" s="184"/>
      <c r="E2000" s="185">
        <v>655.55399999999997</v>
      </c>
      <c r="F2000" s="161"/>
      <c r="G2000" s="161"/>
      <c r="H2000" s="161"/>
      <c r="I2000" s="161"/>
      <c r="J2000" s="161"/>
      <c r="K2000" s="161"/>
      <c r="L2000" s="161"/>
      <c r="M2000" s="161"/>
      <c r="N2000" s="161"/>
      <c r="O2000" s="161"/>
      <c r="P2000" s="161"/>
      <c r="Q2000" s="161"/>
      <c r="R2000" s="161"/>
      <c r="S2000" s="161"/>
      <c r="T2000" s="161"/>
      <c r="U2000" s="161"/>
      <c r="V2000" s="161"/>
      <c r="W2000" s="161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 t="s">
        <v>374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ht="22.5" outlineLevel="1" x14ac:dyDescent="0.2">
      <c r="A2001" s="170">
        <v>698</v>
      </c>
      <c r="B2001" s="171" t="s">
        <v>3009</v>
      </c>
      <c r="C2001" s="180" t="s">
        <v>3010</v>
      </c>
      <c r="D2001" s="172" t="s">
        <v>363</v>
      </c>
      <c r="E2001" s="173">
        <v>929.73</v>
      </c>
      <c r="F2001" s="174"/>
      <c r="G2001" s="175">
        <f>ROUND(E2001*F2001,2)</f>
        <v>0</v>
      </c>
      <c r="H2001" s="174"/>
      <c r="I2001" s="175">
        <f>ROUND(E2001*H2001,2)</f>
        <v>0</v>
      </c>
      <c r="J2001" s="174"/>
      <c r="K2001" s="175">
        <f>ROUND(E2001*J2001,2)</f>
        <v>0</v>
      </c>
      <c r="L2001" s="175">
        <v>21</v>
      </c>
      <c r="M2001" s="175">
        <f>G2001*(1+L2001/100)</f>
        <v>0</v>
      </c>
      <c r="N2001" s="175">
        <v>0</v>
      </c>
      <c r="O2001" s="175">
        <f>ROUND(E2001*N2001,2)</f>
        <v>0</v>
      </c>
      <c r="P2001" s="175">
        <v>0</v>
      </c>
      <c r="Q2001" s="175">
        <f>ROUND(E2001*P2001,2)</f>
        <v>0</v>
      </c>
      <c r="R2001" s="175"/>
      <c r="S2001" s="175" t="s">
        <v>310</v>
      </c>
      <c r="T2001" s="176" t="s">
        <v>280</v>
      </c>
      <c r="U2001" s="161">
        <v>0</v>
      </c>
      <c r="V2001" s="161">
        <f>ROUND(E2001*U2001,2)</f>
        <v>0</v>
      </c>
      <c r="W2001" s="161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 t="s">
        <v>364</v>
      </c>
      <c r="AH2001" s="151"/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1" x14ac:dyDescent="0.2">
      <c r="A2002" s="158"/>
      <c r="B2002" s="159"/>
      <c r="C2002" s="193" t="s">
        <v>3011</v>
      </c>
      <c r="D2002" s="184"/>
      <c r="E2002" s="185">
        <v>929.73</v>
      </c>
      <c r="F2002" s="161"/>
      <c r="G2002" s="161"/>
      <c r="H2002" s="161"/>
      <c r="I2002" s="161"/>
      <c r="J2002" s="161"/>
      <c r="K2002" s="161"/>
      <c r="L2002" s="161"/>
      <c r="M2002" s="161"/>
      <c r="N2002" s="161"/>
      <c r="O2002" s="161"/>
      <c r="P2002" s="161"/>
      <c r="Q2002" s="161"/>
      <c r="R2002" s="161"/>
      <c r="S2002" s="161"/>
      <c r="T2002" s="161"/>
      <c r="U2002" s="161"/>
      <c r="V2002" s="161"/>
      <c r="W2002" s="161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 t="s">
        <v>374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ht="22.5" outlineLevel="1" x14ac:dyDescent="0.2">
      <c r="A2003" s="170">
        <v>699</v>
      </c>
      <c r="B2003" s="171" t="s">
        <v>3012</v>
      </c>
      <c r="C2003" s="180" t="s">
        <v>3013</v>
      </c>
      <c r="D2003" s="172" t="s">
        <v>363</v>
      </c>
      <c r="E2003" s="173">
        <v>104.44799999999999</v>
      </c>
      <c r="F2003" s="174"/>
      <c r="G2003" s="175">
        <f>ROUND(E2003*F2003,2)</f>
        <v>0</v>
      </c>
      <c r="H2003" s="174"/>
      <c r="I2003" s="175">
        <f>ROUND(E2003*H2003,2)</f>
        <v>0</v>
      </c>
      <c r="J2003" s="174"/>
      <c r="K2003" s="175">
        <f>ROUND(E2003*J2003,2)</f>
        <v>0</v>
      </c>
      <c r="L2003" s="175">
        <v>21</v>
      </c>
      <c r="M2003" s="175">
        <f>G2003*(1+L2003/100)</f>
        <v>0</v>
      </c>
      <c r="N2003" s="175">
        <v>0</v>
      </c>
      <c r="O2003" s="175">
        <f>ROUND(E2003*N2003,2)</f>
        <v>0</v>
      </c>
      <c r="P2003" s="175">
        <v>0</v>
      </c>
      <c r="Q2003" s="175">
        <f>ROUND(E2003*P2003,2)</f>
        <v>0</v>
      </c>
      <c r="R2003" s="175"/>
      <c r="S2003" s="175" t="s">
        <v>310</v>
      </c>
      <c r="T2003" s="176" t="s">
        <v>280</v>
      </c>
      <c r="U2003" s="161">
        <v>0</v>
      </c>
      <c r="V2003" s="161">
        <f>ROUND(E2003*U2003,2)</f>
        <v>0</v>
      </c>
      <c r="W2003" s="161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 t="s">
        <v>364</v>
      </c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1" x14ac:dyDescent="0.2">
      <c r="A2004" s="158"/>
      <c r="B2004" s="159"/>
      <c r="C2004" s="193" t="s">
        <v>3014</v>
      </c>
      <c r="D2004" s="184"/>
      <c r="E2004" s="185">
        <v>104.44799999999999</v>
      </c>
      <c r="F2004" s="161"/>
      <c r="G2004" s="161"/>
      <c r="H2004" s="161"/>
      <c r="I2004" s="161"/>
      <c r="J2004" s="161"/>
      <c r="K2004" s="161"/>
      <c r="L2004" s="161"/>
      <c r="M2004" s="161"/>
      <c r="N2004" s="161"/>
      <c r="O2004" s="161"/>
      <c r="P2004" s="161"/>
      <c r="Q2004" s="161"/>
      <c r="R2004" s="161"/>
      <c r="S2004" s="161"/>
      <c r="T2004" s="161"/>
      <c r="U2004" s="161"/>
      <c r="V2004" s="161"/>
      <c r="W2004" s="161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 t="s">
        <v>374</v>
      </c>
      <c r="AH2004" s="151">
        <v>0</v>
      </c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ht="22.5" outlineLevel="1" x14ac:dyDescent="0.2">
      <c r="A2005" s="170">
        <v>700</v>
      </c>
      <c r="B2005" s="171" t="s">
        <v>3015</v>
      </c>
      <c r="C2005" s="180" t="s">
        <v>3016</v>
      </c>
      <c r="D2005" s="172" t="s">
        <v>363</v>
      </c>
      <c r="E2005" s="173">
        <v>2274.6</v>
      </c>
      <c r="F2005" s="174"/>
      <c r="G2005" s="175">
        <f>ROUND(E2005*F2005,2)</f>
        <v>0</v>
      </c>
      <c r="H2005" s="174"/>
      <c r="I2005" s="175">
        <f>ROUND(E2005*H2005,2)</f>
        <v>0</v>
      </c>
      <c r="J2005" s="174"/>
      <c r="K2005" s="175">
        <f>ROUND(E2005*J2005,2)</f>
        <v>0</v>
      </c>
      <c r="L2005" s="175">
        <v>21</v>
      </c>
      <c r="M2005" s="175">
        <f>G2005*(1+L2005/100)</f>
        <v>0</v>
      </c>
      <c r="N2005" s="175">
        <v>0</v>
      </c>
      <c r="O2005" s="175">
        <f>ROUND(E2005*N2005,2)</f>
        <v>0</v>
      </c>
      <c r="P2005" s="175">
        <v>0</v>
      </c>
      <c r="Q2005" s="175">
        <f>ROUND(E2005*P2005,2)</f>
        <v>0</v>
      </c>
      <c r="R2005" s="175"/>
      <c r="S2005" s="175" t="s">
        <v>310</v>
      </c>
      <c r="T2005" s="176" t="s">
        <v>280</v>
      </c>
      <c r="U2005" s="161">
        <v>0</v>
      </c>
      <c r="V2005" s="161">
        <f>ROUND(E2005*U2005,2)</f>
        <v>0</v>
      </c>
      <c r="W2005" s="161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 t="s">
        <v>364</v>
      </c>
      <c r="AH2005" s="151"/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1"/>
      <c r="AT2005" s="151"/>
      <c r="AU2005" s="151"/>
      <c r="AV2005" s="151"/>
      <c r="AW2005" s="151"/>
      <c r="AX2005" s="151"/>
      <c r="AY2005" s="151"/>
      <c r="AZ2005" s="151"/>
      <c r="BA2005" s="151"/>
      <c r="BB2005" s="151"/>
      <c r="BC2005" s="151"/>
      <c r="BD2005" s="151"/>
      <c r="BE2005" s="151"/>
      <c r="BF2005" s="151"/>
      <c r="BG2005" s="151"/>
      <c r="BH2005" s="151"/>
    </row>
    <row r="2006" spans="1:60" outlineLevel="1" x14ac:dyDescent="0.2">
      <c r="A2006" s="158"/>
      <c r="B2006" s="159"/>
      <c r="C2006" s="193" t="s">
        <v>3017</v>
      </c>
      <c r="D2006" s="184"/>
      <c r="E2006" s="185">
        <v>2274.6</v>
      </c>
      <c r="F2006" s="161"/>
      <c r="G2006" s="161"/>
      <c r="H2006" s="161"/>
      <c r="I2006" s="161"/>
      <c r="J2006" s="161"/>
      <c r="K2006" s="161"/>
      <c r="L2006" s="161"/>
      <c r="M2006" s="161"/>
      <c r="N2006" s="161"/>
      <c r="O2006" s="161"/>
      <c r="P2006" s="161"/>
      <c r="Q2006" s="161"/>
      <c r="R2006" s="161"/>
      <c r="S2006" s="161"/>
      <c r="T2006" s="161"/>
      <c r="U2006" s="161"/>
      <c r="V2006" s="161"/>
      <c r="W2006" s="161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 t="s">
        <v>374</v>
      </c>
      <c r="AH2006" s="151">
        <v>0</v>
      </c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ht="22.5" outlineLevel="1" x14ac:dyDescent="0.2">
      <c r="A2007" s="170">
        <v>701</v>
      </c>
      <c r="B2007" s="171" t="s">
        <v>3018</v>
      </c>
      <c r="C2007" s="180" t="s">
        <v>3019</v>
      </c>
      <c r="D2007" s="172" t="s">
        <v>363</v>
      </c>
      <c r="E2007" s="173">
        <v>32.64</v>
      </c>
      <c r="F2007" s="174"/>
      <c r="G2007" s="175">
        <f>ROUND(E2007*F2007,2)</f>
        <v>0</v>
      </c>
      <c r="H2007" s="174"/>
      <c r="I2007" s="175">
        <f>ROUND(E2007*H2007,2)</f>
        <v>0</v>
      </c>
      <c r="J2007" s="174"/>
      <c r="K2007" s="175">
        <f>ROUND(E2007*J2007,2)</f>
        <v>0</v>
      </c>
      <c r="L2007" s="175">
        <v>21</v>
      </c>
      <c r="M2007" s="175">
        <f>G2007*(1+L2007/100)</f>
        <v>0</v>
      </c>
      <c r="N2007" s="175">
        <v>0</v>
      </c>
      <c r="O2007" s="175">
        <f>ROUND(E2007*N2007,2)</f>
        <v>0</v>
      </c>
      <c r="P2007" s="175">
        <v>0</v>
      </c>
      <c r="Q2007" s="175">
        <f>ROUND(E2007*P2007,2)</f>
        <v>0</v>
      </c>
      <c r="R2007" s="175"/>
      <c r="S2007" s="175" t="s">
        <v>310</v>
      </c>
      <c r="T2007" s="176" t="s">
        <v>280</v>
      </c>
      <c r="U2007" s="161">
        <v>0</v>
      </c>
      <c r="V2007" s="161">
        <f>ROUND(E2007*U2007,2)</f>
        <v>0</v>
      </c>
      <c r="W2007" s="161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 t="s">
        <v>364</v>
      </c>
      <c r="AH2007" s="151"/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outlineLevel="1" x14ac:dyDescent="0.2">
      <c r="A2008" s="158"/>
      <c r="B2008" s="159"/>
      <c r="C2008" s="193" t="s">
        <v>3020</v>
      </c>
      <c r="D2008" s="184"/>
      <c r="E2008" s="185">
        <v>32.64</v>
      </c>
      <c r="F2008" s="161"/>
      <c r="G2008" s="161"/>
      <c r="H2008" s="161"/>
      <c r="I2008" s="161"/>
      <c r="J2008" s="161"/>
      <c r="K2008" s="161"/>
      <c r="L2008" s="161"/>
      <c r="M2008" s="161"/>
      <c r="N2008" s="161"/>
      <c r="O2008" s="161"/>
      <c r="P2008" s="161"/>
      <c r="Q2008" s="161"/>
      <c r="R2008" s="161"/>
      <c r="S2008" s="161"/>
      <c r="T2008" s="161"/>
      <c r="U2008" s="161"/>
      <c r="V2008" s="161"/>
      <c r="W2008" s="161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 t="s">
        <v>374</v>
      </c>
      <c r="AH2008" s="151">
        <v>0</v>
      </c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ht="22.5" outlineLevel="1" x14ac:dyDescent="0.2">
      <c r="A2009" s="170">
        <v>702</v>
      </c>
      <c r="B2009" s="171" t="s">
        <v>3021</v>
      </c>
      <c r="C2009" s="180" t="s">
        <v>3022</v>
      </c>
      <c r="D2009" s="172" t="s">
        <v>363</v>
      </c>
      <c r="E2009" s="173">
        <v>45</v>
      </c>
      <c r="F2009" s="174"/>
      <c r="G2009" s="175">
        <f>ROUND(E2009*F2009,2)</f>
        <v>0</v>
      </c>
      <c r="H2009" s="174"/>
      <c r="I2009" s="175">
        <f>ROUND(E2009*H2009,2)</f>
        <v>0</v>
      </c>
      <c r="J2009" s="174"/>
      <c r="K2009" s="175">
        <f>ROUND(E2009*J2009,2)</f>
        <v>0</v>
      </c>
      <c r="L2009" s="175">
        <v>21</v>
      </c>
      <c r="M2009" s="175">
        <f>G2009*(1+L2009/100)</f>
        <v>0</v>
      </c>
      <c r="N2009" s="175">
        <v>0</v>
      </c>
      <c r="O2009" s="175">
        <f>ROUND(E2009*N2009,2)</f>
        <v>0</v>
      </c>
      <c r="P2009" s="175">
        <v>0</v>
      </c>
      <c r="Q2009" s="175">
        <f>ROUND(E2009*P2009,2)</f>
        <v>0</v>
      </c>
      <c r="R2009" s="175"/>
      <c r="S2009" s="175" t="s">
        <v>310</v>
      </c>
      <c r="T2009" s="176" t="s">
        <v>280</v>
      </c>
      <c r="U2009" s="161">
        <v>0</v>
      </c>
      <c r="V2009" s="161">
        <f>ROUND(E2009*U2009,2)</f>
        <v>0</v>
      </c>
      <c r="W2009" s="161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 t="s">
        <v>364</v>
      </c>
      <c r="AH2009" s="151"/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1" x14ac:dyDescent="0.2">
      <c r="A2010" s="158"/>
      <c r="B2010" s="159"/>
      <c r="C2010" s="193" t="s">
        <v>3023</v>
      </c>
      <c r="D2010" s="184"/>
      <c r="E2010" s="185">
        <v>45</v>
      </c>
      <c r="F2010" s="161"/>
      <c r="G2010" s="161"/>
      <c r="H2010" s="161"/>
      <c r="I2010" s="161"/>
      <c r="J2010" s="161"/>
      <c r="K2010" s="161"/>
      <c r="L2010" s="161"/>
      <c r="M2010" s="161"/>
      <c r="N2010" s="161"/>
      <c r="O2010" s="161"/>
      <c r="P2010" s="161"/>
      <c r="Q2010" s="161"/>
      <c r="R2010" s="161"/>
      <c r="S2010" s="161"/>
      <c r="T2010" s="161"/>
      <c r="U2010" s="161"/>
      <c r="V2010" s="161"/>
      <c r="W2010" s="161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 t="s">
        <v>374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ht="22.5" outlineLevel="1" x14ac:dyDescent="0.2">
      <c r="A2011" s="170">
        <v>703</v>
      </c>
      <c r="B2011" s="171" t="s">
        <v>3024</v>
      </c>
      <c r="C2011" s="180" t="s">
        <v>3025</v>
      </c>
      <c r="D2011" s="172" t="s">
        <v>363</v>
      </c>
      <c r="E2011" s="173">
        <v>105.315</v>
      </c>
      <c r="F2011" s="174"/>
      <c r="G2011" s="175">
        <f>ROUND(E2011*F2011,2)</f>
        <v>0</v>
      </c>
      <c r="H2011" s="174"/>
      <c r="I2011" s="175">
        <f>ROUND(E2011*H2011,2)</f>
        <v>0</v>
      </c>
      <c r="J2011" s="174"/>
      <c r="K2011" s="175">
        <f>ROUND(E2011*J2011,2)</f>
        <v>0</v>
      </c>
      <c r="L2011" s="175">
        <v>21</v>
      </c>
      <c r="M2011" s="175">
        <f>G2011*(1+L2011/100)</f>
        <v>0</v>
      </c>
      <c r="N2011" s="175">
        <v>0</v>
      </c>
      <c r="O2011" s="175">
        <f>ROUND(E2011*N2011,2)</f>
        <v>0</v>
      </c>
      <c r="P2011" s="175">
        <v>0</v>
      </c>
      <c r="Q2011" s="175">
        <f>ROUND(E2011*P2011,2)</f>
        <v>0</v>
      </c>
      <c r="R2011" s="175"/>
      <c r="S2011" s="175" t="s">
        <v>310</v>
      </c>
      <c r="T2011" s="176" t="s">
        <v>280</v>
      </c>
      <c r="U2011" s="161">
        <v>0</v>
      </c>
      <c r="V2011" s="161">
        <f>ROUND(E2011*U2011,2)</f>
        <v>0</v>
      </c>
      <c r="W2011" s="161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 t="s">
        <v>364</v>
      </c>
      <c r="AH2011" s="151"/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1" x14ac:dyDescent="0.2">
      <c r="A2012" s="158"/>
      <c r="B2012" s="159"/>
      <c r="C2012" s="193" t="s">
        <v>3026</v>
      </c>
      <c r="D2012" s="184"/>
      <c r="E2012" s="185">
        <v>105.315</v>
      </c>
      <c r="F2012" s="161"/>
      <c r="G2012" s="161"/>
      <c r="H2012" s="161"/>
      <c r="I2012" s="161"/>
      <c r="J2012" s="161"/>
      <c r="K2012" s="161"/>
      <c r="L2012" s="161"/>
      <c r="M2012" s="161"/>
      <c r="N2012" s="161"/>
      <c r="O2012" s="161"/>
      <c r="P2012" s="161"/>
      <c r="Q2012" s="161"/>
      <c r="R2012" s="161"/>
      <c r="S2012" s="161"/>
      <c r="T2012" s="161"/>
      <c r="U2012" s="161"/>
      <c r="V2012" s="161"/>
      <c r="W2012" s="161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 t="s">
        <v>374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ht="22.5" outlineLevel="1" x14ac:dyDescent="0.2">
      <c r="A2013" s="170">
        <v>704</v>
      </c>
      <c r="B2013" s="171" t="s">
        <v>3027</v>
      </c>
      <c r="C2013" s="180" t="s">
        <v>3028</v>
      </c>
      <c r="D2013" s="172" t="s">
        <v>363</v>
      </c>
      <c r="E2013" s="173">
        <v>106.8</v>
      </c>
      <c r="F2013" s="174"/>
      <c r="G2013" s="175">
        <f>ROUND(E2013*F2013,2)</f>
        <v>0</v>
      </c>
      <c r="H2013" s="174"/>
      <c r="I2013" s="175">
        <f>ROUND(E2013*H2013,2)</f>
        <v>0</v>
      </c>
      <c r="J2013" s="174"/>
      <c r="K2013" s="175">
        <f>ROUND(E2013*J2013,2)</f>
        <v>0</v>
      </c>
      <c r="L2013" s="175">
        <v>21</v>
      </c>
      <c r="M2013" s="175">
        <f>G2013*(1+L2013/100)</f>
        <v>0</v>
      </c>
      <c r="N2013" s="175">
        <v>0</v>
      </c>
      <c r="O2013" s="175">
        <f>ROUND(E2013*N2013,2)</f>
        <v>0</v>
      </c>
      <c r="P2013" s="175">
        <v>0</v>
      </c>
      <c r="Q2013" s="175">
        <f>ROUND(E2013*P2013,2)</f>
        <v>0</v>
      </c>
      <c r="R2013" s="175"/>
      <c r="S2013" s="175" t="s">
        <v>310</v>
      </c>
      <c r="T2013" s="176" t="s">
        <v>280</v>
      </c>
      <c r="U2013" s="161">
        <v>0</v>
      </c>
      <c r="V2013" s="161">
        <f>ROUND(E2013*U2013,2)</f>
        <v>0</v>
      </c>
      <c r="W2013" s="161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 t="s">
        <v>364</v>
      </c>
      <c r="AH2013" s="151"/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1" x14ac:dyDescent="0.2">
      <c r="A2014" s="158"/>
      <c r="B2014" s="159"/>
      <c r="C2014" s="193" t="s">
        <v>3029</v>
      </c>
      <c r="D2014" s="184"/>
      <c r="E2014" s="185">
        <v>106.8</v>
      </c>
      <c r="F2014" s="161"/>
      <c r="G2014" s="161"/>
      <c r="H2014" s="161"/>
      <c r="I2014" s="161"/>
      <c r="J2014" s="161"/>
      <c r="K2014" s="161"/>
      <c r="L2014" s="161"/>
      <c r="M2014" s="161"/>
      <c r="N2014" s="161"/>
      <c r="O2014" s="161"/>
      <c r="P2014" s="161"/>
      <c r="Q2014" s="161"/>
      <c r="R2014" s="161"/>
      <c r="S2014" s="161"/>
      <c r="T2014" s="161"/>
      <c r="U2014" s="161"/>
      <c r="V2014" s="161"/>
      <c r="W2014" s="161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 t="s">
        <v>374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ht="22.5" outlineLevel="1" x14ac:dyDescent="0.2">
      <c r="A2015" s="170">
        <v>705</v>
      </c>
      <c r="B2015" s="171" t="s">
        <v>3030</v>
      </c>
      <c r="C2015" s="180" t="s">
        <v>3031</v>
      </c>
      <c r="D2015" s="172" t="s">
        <v>363</v>
      </c>
      <c r="E2015" s="173">
        <v>14.943</v>
      </c>
      <c r="F2015" s="174"/>
      <c r="G2015" s="175">
        <f>ROUND(E2015*F2015,2)</f>
        <v>0</v>
      </c>
      <c r="H2015" s="174"/>
      <c r="I2015" s="175">
        <f>ROUND(E2015*H2015,2)</f>
        <v>0</v>
      </c>
      <c r="J2015" s="174"/>
      <c r="K2015" s="175">
        <f>ROUND(E2015*J2015,2)</f>
        <v>0</v>
      </c>
      <c r="L2015" s="175">
        <v>21</v>
      </c>
      <c r="M2015" s="175">
        <f>G2015*(1+L2015/100)</f>
        <v>0</v>
      </c>
      <c r="N2015" s="175">
        <v>0</v>
      </c>
      <c r="O2015" s="175">
        <f>ROUND(E2015*N2015,2)</f>
        <v>0</v>
      </c>
      <c r="P2015" s="175">
        <v>0</v>
      </c>
      <c r="Q2015" s="175">
        <f>ROUND(E2015*P2015,2)</f>
        <v>0</v>
      </c>
      <c r="R2015" s="175"/>
      <c r="S2015" s="175" t="s">
        <v>310</v>
      </c>
      <c r="T2015" s="176" t="s">
        <v>280</v>
      </c>
      <c r="U2015" s="161">
        <v>0</v>
      </c>
      <c r="V2015" s="161">
        <f>ROUND(E2015*U2015,2)</f>
        <v>0</v>
      </c>
      <c r="W2015" s="161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 t="s">
        <v>364</v>
      </c>
      <c r="AH2015" s="151"/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1" x14ac:dyDescent="0.2">
      <c r="A2016" s="158"/>
      <c r="B2016" s="159"/>
      <c r="C2016" s="193" t="s">
        <v>3032</v>
      </c>
      <c r="D2016" s="184"/>
      <c r="E2016" s="185">
        <v>14.943</v>
      </c>
      <c r="F2016" s="161"/>
      <c r="G2016" s="161"/>
      <c r="H2016" s="161"/>
      <c r="I2016" s="161"/>
      <c r="J2016" s="161"/>
      <c r="K2016" s="161"/>
      <c r="L2016" s="161"/>
      <c r="M2016" s="161"/>
      <c r="N2016" s="161"/>
      <c r="O2016" s="161"/>
      <c r="P2016" s="161"/>
      <c r="Q2016" s="161"/>
      <c r="R2016" s="161"/>
      <c r="S2016" s="161"/>
      <c r="T2016" s="161"/>
      <c r="U2016" s="161"/>
      <c r="V2016" s="161"/>
      <c r="W2016" s="161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 t="s">
        <v>374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ht="22.5" outlineLevel="1" x14ac:dyDescent="0.2">
      <c r="A2017" s="170">
        <v>706</v>
      </c>
      <c r="B2017" s="171" t="s">
        <v>3033</v>
      </c>
      <c r="C2017" s="180" t="s">
        <v>3034</v>
      </c>
      <c r="D2017" s="172" t="s">
        <v>363</v>
      </c>
      <c r="E2017" s="173">
        <v>87.363</v>
      </c>
      <c r="F2017" s="174"/>
      <c r="G2017" s="175">
        <f>ROUND(E2017*F2017,2)</f>
        <v>0</v>
      </c>
      <c r="H2017" s="174"/>
      <c r="I2017" s="175">
        <f>ROUND(E2017*H2017,2)</f>
        <v>0</v>
      </c>
      <c r="J2017" s="174"/>
      <c r="K2017" s="175">
        <f>ROUND(E2017*J2017,2)</f>
        <v>0</v>
      </c>
      <c r="L2017" s="175">
        <v>21</v>
      </c>
      <c r="M2017" s="175">
        <f>G2017*(1+L2017/100)</f>
        <v>0</v>
      </c>
      <c r="N2017" s="175">
        <v>0</v>
      </c>
      <c r="O2017" s="175">
        <f>ROUND(E2017*N2017,2)</f>
        <v>0</v>
      </c>
      <c r="P2017" s="175">
        <v>0</v>
      </c>
      <c r="Q2017" s="175">
        <f>ROUND(E2017*P2017,2)</f>
        <v>0</v>
      </c>
      <c r="R2017" s="175"/>
      <c r="S2017" s="175" t="s">
        <v>310</v>
      </c>
      <c r="T2017" s="176" t="s">
        <v>280</v>
      </c>
      <c r="U2017" s="161">
        <v>0</v>
      </c>
      <c r="V2017" s="161">
        <f>ROUND(E2017*U2017,2)</f>
        <v>0</v>
      </c>
      <c r="W2017" s="161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 t="s">
        <v>364</v>
      </c>
      <c r="AH2017" s="151"/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58"/>
      <c r="B2018" s="159"/>
      <c r="C2018" s="193" t="s">
        <v>3035</v>
      </c>
      <c r="D2018" s="184"/>
      <c r="E2018" s="185">
        <v>87.363</v>
      </c>
      <c r="F2018" s="161"/>
      <c r="G2018" s="161"/>
      <c r="H2018" s="161"/>
      <c r="I2018" s="161"/>
      <c r="J2018" s="161"/>
      <c r="K2018" s="161"/>
      <c r="L2018" s="161"/>
      <c r="M2018" s="161"/>
      <c r="N2018" s="161"/>
      <c r="O2018" s="161"/>
      <c r="P2018" s="161"/>
      <c r="Q2018" s="161"/>
      <c r="R2018" s="161"/>
      <c r="S2018" s="161"/>
      <c r="T2018" s="161"/>
      <c r="U2018" s="161"/>
      <c r="V2018" s="161"/>
      <c r="W2018" s="161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 t="s">
        <v>374</v>
      </c>
      <c r="AH2018" s="151">
        <v>0</v>
      </c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ht="22.5" outlineLevel="1" x14ac:dyDescent="0.2">
      <c r="A2019" s="170">
        <v>707</v>
      </c>
      <c r="B2019" s="171" t="s">
        <v>3036</v>
      </c>
      <c r="C2019" s="180" t="s">
        <v>3037</v>
      </c>
      <c r="D2019" s="172" t="s">
        <v>363</v>
      </c>
      <c r="E2019" s="173">
        <v>191.148</v>
      </c>
      <c r="F2019" s="174"/>
      <c r="G2019" s="175">
        <f>ROUND(E2019*F2019,2)</f>
        <v>0</v>
      </c>
      <c r="H2019" s="174"/>
      <c r="I2019" s="175">
        <f>ROUND(E2019*H2019,2)</f>
        <v>0</v>
      </c>
      <c r="J2019" s="174"/>
      <c r="K2019" s="175">
        <f>ROUND(E2019*J2019,2)</f>
        <v>0</v>
      </c>
      <c r="L2019" s="175">
        <v>21</v>
      </c>
      <c r="M2019" s="175">
        <f>G2019*(1+L2019/100)</f>
        <v>0</v>
      </c>
      <c r="N2019" s="175">
        <v>0</v>
      </c>
      <c r="O2019" s="175">
        <f>ROUND(E2019*N2019,2)</f>
        <v>0</v>
      </c>
      <c r="P2019" s="175">
        <v>0</v>
      </c>
      <c r="Q2019" s="175">
        <f>ROUND(E2019*P2019,2)</f>
        <v>0</v>
      </c>
      <c r="R2019" s="175"/>
      <c r="S2019" s="175" t="s">
        <v>310</v>
      </c>
      <c r="T2019" s="176" t="s">
        <v>280</v>
      </c>
      <c r="U2019" s="161">
        <v>0</v>
      </c>
      <c r="V2019" s="161">
        <f>ROUND(E2019*U2019,2)</f>
        <v>0</v>
      </c>
      <c r="W2019" s="161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 t="s">
        <v>364</v>
      </c>
      <c r="AH2019" s="151"/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outlineLevel="1" x14ac:dyDescent="0.2">
      <c r="A2020" s="158"/>
      <c r="B2020" s="159"/>
      <c r="C2020" s="193" t="s">
        <v>3038</v>
      </c>
      <c r="D2020" s="184"/>
      <c r="E2020" s="185">
        <v>191.148</v>
      </c>
      <c r="F2020" s="161"/>
      <c r="G2020" s="161"/>
      <c r="H2020" s="161"/>
      <c r="I2020" s="161"/>
      <c r="J2020" s="161"/>
      <c r="K2020" s="161"/>
      <c r="L2020" s="161"/>
      <c r="M2020" s="161"/>
      <c r="N2020" s="161"/>
      <c r="O2020" s="161"/>
      <c r="P2020" s="161"/>
      <c r="Q2020" s="161"/>
      <c r="R2020" s="161"/>
      <c r="S2020" s="161"/>
      <c r="T2020" s="161"/>
      <c r="U2020" s="161"/>
      <c r="V2020" s="161"/>
      <c r="W2020" s="161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 t="s">
        <v>374</v>
      </c>
      <c r="AH2020" s="151">
        <v>0</v>
      </c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ht="22.5" outlineLevel="1" x14ac:dyDescent="0.2">
      <c r="A2021" s="170">
        <v>708</v>
      </c>
      <c r="B2021" s="171" t="s">
        <v>3039</v>
      </c>
      <c r="C2021" s="180" t="s">
        <v>3040</v>
      </c>
      <c r="D2021" s="172" t="s">
        <v>363</v>
      </c>
      <c r="E2021" s="173">
        <v>29.07</v>
      </c>
      <c r="F2021" s="174"/>
      <c r="G2021" s="175">
        <f>ROUND(E2021*F2021,2)</f>
        <v>0</v>
      </c>
      <c r="H2021" s="174"/>
      <c r="I2021" s="175">
        <f>ROUND(E2021*H2021,2)</f>
        <v>0</v>
      </c>
      <c r="J2021" s="174"/>
      <c r="K2021" s="175">
        <f>ROUND(E2021*J2021,2)</f>
        <v>0</v>
      </c>
      <c r="L2021" s="175">
        <v>21</v>
      </c>
      <c r="M2021" s="175">
        <f>G2021*(1+L2021/100)</f>
        <v>0</v>
      </c>
      <c r="N2021" s="175">
        <v>0</v>
      </c>
      <c r="O2021" s="175">
        <f>ROUND(E2021*N2021,2)</f>
        <v>0</v>
      </c>
      <c r="P2021" s="175">
        <v>0</v>
      </c>
      <c r="Q2021" s="175">
        <f>ROUND(E2021*P2021,2)</f>
        <v>0</v>
      </c>
      <c r="R2021" s="175"/>
      <c r="S2021" s="175" t="s">
        <v>310</v>
      </c>
      <c r="T2021" s="176" t="s">
        <v>280</v>
      </c>
      <c r="U2021" s="161">
        <v>0</v>
      </c>
      <c r="V2021" s="161">
        <f>ROUND(E2021*U2021,2)</f>
        <v>0</v>
      </c>
      <c r="W2021" s="161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 t="s">
        <v>364</v>
      </c>
      <c r="AH2021" s="151"/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1" x14ac:dyDescent="0.2">
      <c r="A2022" s="158"/>
      <c r="B2022" s="159"/>
      <c r="C2022" s="193" t="s">
        <v>3041</v>
      </c>
      <c r="D2022" s="184"/>
      <c r="E2022" s="185">
        <v>29.07</v>
      </c>
      <c r="F2022" s="161"/>
      <c r="G2022" s="161"/>
      <c r="H2022" s="161"/>
      <c r="I2022" s="161"/>
      <c r="J2022" s="161"/>
      <c r="K2022" s="161"/>
      <c r="L2022" s="161"/>
      <c r="M2022" s="161"/>
      <c r="N2022" s="161"/>
      <c r="O2022" s="161"/>
      <c r="P2022" s="161"/>
      <c r="Q2022" s="161"/>
      <c r="R2022" s="161"/>
      <c r="S2022" s="161"/>
      <c r="T2022" s="161"/>
      <c r="U2022" s="161"/>
      <c r="V2022" s="161"/>
      <c r="W2022" s="161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 t="s">
        <v>374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1" x14ac:dyDescent="0.2">
      <c r="A2023" s="170">
        <v>709</v>
      </c>
      <c r="B2023" s="171" t="s">
        <v>3042</v>
      </c>
      <c r="C2023" s="180" t="s">
        <v>3043</v>
      </c>
      <c r="D2023" s="172" t="s">
        <v>363</v>
      </c>
      <c r="E2023" s="173">
        <v>96.39</v>
      </c>
      <c r="F2023" s="174"/>
      <c r="G2023" s="175">
        <f>ROUND(E2023*F2023,2)</f>
        <v>0</v>
      </c>
      <c r="H2023" s="174"/>
      <c r="I2023" s="175">
        <f>ROUND(E2023*H2023,2)</f>
        <v>0</v>
      </c>
      <c r="J2023" s="174"/>
      <c r="K2023" s="175">
        <f>ROUND(E2023*J2023,2)</f>
        <v>0</v>
      </c>
      <c r="L2023" s="175">
        <v>21</v>
      </c>
      <c r="M2023" s="175">
        <f>G2023*(1+L2023/100)</f>
        <v>0</v>
      </c>
      <c r="N2023" s="175">
        <v>0</v>
      </c>
      <c r="O2023" s="175">
        <f>ROUND(E2023*N2023,2)</f>
        <v>0</v>
      </c>
      <c r="P2023" s="175">
        <v>0</v>
      </c>
      <c r="Q2023" s="175">
        <f>ROUND(E2023*P2023,2)</f>
        <v>0</v>
      </c>
      <c r="R2023" s="175"/>
      <c r="S2023" s="175" t="s">
        <v>310</v>
      </c>
      <c r="T2023" s="176" t="s">
        <v>280</v>
      </c>
      <c r="U2023" s="161">
        <v>0</v>
      </c>
      <c r="V2023" s="161">
        <f>ROUND(E2023*U2023,2)</f>
        <v>0</v>
      </c>
      <c r="W2023" s="161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 t="s">
        <v>364</v>
      </c>
      <c r="AH2023" s="151"/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1" x14ac:dyDescent="0.2">
      <c r="A2024" s="158"/>
      <c r="B2024" s="159"/>
      <c r="C2024" s="193" t="s">
        <v>3044</v>
      </c>
      <c r="D2024" s="184"/>
      <c r="E2024" s="185">
        <v>96.39</v>
      </c>
      <c r="F2024" s="161"/>
      <c r="G2024" s="161"/>
      <c r="H2024" s="161"/>
      <c r="I2024" s="161"/>
      <c r="J2024" s="161"/>
      <c r="K2024" s="161"/>
      <c r="L2024" s="161"/>
      <c r="M2024" s="161"/>
      <c r="N2024" s="161"/>
      <c r="O2024" s="161"/>
      <c r="P2024" s="161"/>
      <c r="Q2024" s="161"/>
      <c r="R2024" s="161"/>
      <c r="S2024" s="161"/>
      <c r="T2024" s="161"/>
      <c r="U2024" s="161"/>
      <c r="V2024" s="161"/>
      <c r="W2024" s="161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 t="s">
        <v>374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ht="22.5" outlineLevel="1" x14ac:dyDescent="0.2">
      <c r="A2025" s="170">
        <v>710</v>
      </c>
      <c r="B2025" s="171" t="s">
        <v>3045</v>
      </c>
      <c r="C2025" s="180" t="s">
        <v>3046</v>
      </c>
      <c r="D2025" s="172" t="s">
        <v>363</v>
      </c>
      <c r="E2025" s="173">
        <v>645.423</v>
      </c>
      <c r="F2025" s="174"/>
      <c r="G2025" s="175">
        <f>ROUND(E2025*F2025,2)</f>
        <v>0</v>
      </c>
      <c r="H2025" s="174"/>
      <c r="I2025" s="175">
        <f>ROUND(E2025*H2025,2)</f>
        <v>0</v>
      </c>
      <c r="J2025" s="174"/>
      <c r="K2025" s="175">
        <f>ROUND(E2025*J2025,2)</f>
        <v>0</v>
      </c>
      <c r="L2025" s="175">
        <v>21</v>
      </c>
      <c r="M2025" s="175">
        <f>G2025*(1+L2025/100)</f>
        <v>0</v>
      </c>
      <c r="N2025" s="175">
        <v>0</v>
      </c>
      <c r="O2025" s="175">
        <f>ROUND(E2025*N2025,2)</f>
        <v>0</v>
      </c>
      <c r="P2025" s="175">
        <v>0</v>
      </c>
      <c r="Q2025" s="175">
        <f>ROUND(E2025*P2025,2)</f>
        <v>0</v>
      </c>
      <c r="R2025" s="175"/>
      <c r="S2025" s="175" t="s">
        <v>310</v>
      </c>
      <c r="T2025" s="176" t="s">
        <v>280</v>
      </c>
      <c r="U2025" s="161">
        <v>0</v>
      </c>
      <c r="V2025" s="161">
        <f>ROUND(E2025*U2025,2)</f>
        <v>0</v>
      </c>
      <c r="W2025" s="161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 t="s">
        <v>364</v>
      </c>
      <c r="AH2025" s="151"/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58"/>
      <c r="B2026" s="159"/>
      <c r="C2026" s="193" t="s">
        <v>1765</v>
      </c>
      <c r="D2026" s="184"/>
      <c r="E2026" s="185">
        <v>562.68299999999999</v>
      </c>
      <c r="F2026" s="161"/>
      <c r="G2026" s="161"/>
      <c r="H2026" s="161"/>
      <c r="I2026" s="161"/>
      <c r="J2026" s="161"/>
      <c r="K2026" s="161"/>
      <c r="L2026" s="161"/>
      <c r="M2026" s="161"/>
      <c r="N2026" s="161"/>
      <c r="O2026" s="161"/>
      <c r="P2026" s="161"/>
      <c r="Q2026" s="161"/>
      <c r="R2026" s="161"/>
      <c r="S2026" s="161"/>
      <c r="T2026" s="161"/>
      <c r="U2026" s="161"/>
      <c r="V2026" s="161"/>
      <c r="W2026" s="161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 t="s">
        <v>374</v>
      </c>
      <c r="AH2026" s="151">
        <v>0</v>
      </c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1" x14ac:dyDescent="0.2">
      <c r="A2027" s="158"/>
      <c r="B2027" s="159"/>
      <c r="C2027" s="193" t="s">
        <v>3047</v>
      </c>
      <c r="D2027" s="184"/>
      <c r="E2027" s="185">
        <v>82.74</v>
      </c>
      <c r="F2027" s="161"/>
      <c r="G2027" s="161"/>
      <c r="H2027" s="161"/>
      <c r="I2027" s="161"/>
      <c r="J2027" s="161"/>
      <c r="K2027" s="161"/>
      <c r="L2027" s="161"/>
      <c r="M2027" s="161"/>
      <c r="N2027" s="161"/>
      <c r="O2027" s="161"/>
      <c r="P2027" s="161"/>
      <c r="Q2027" s="161"/>
      <c r="R2027" s="161"/>
      <c r="S2027" s="161"/>
      <c r="T2027" s="161"/>
      <c r="U2027" s="161"/>
      <c r="V2027" s="161"/>
      <c r="W2027" s="161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 t="s">
        <v>374</v>
      </c>
      <c r="AH2027" s="151">
        <v>0</v>
      </c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ht="22.5" outlineLevel="1" x14ac:dyDescent="0.2">
      <c r="A2028" s="170">
        <v>711</v>
      </c>
      <c r="B2028" s="171" t="s">
        <v>3048</v>
      </c>
      <c r="C2028" s="180" t="s">
        <v>3049</v>
      </c>
      <c r="D2028" s="172" t="s">
        <v>363</v>
      </c>
      <c r="E2028" s="173">
        <v>1558.5640000000001</v>
      </c>
      <c r="F2028" s="174"/>
      <c r="G2028" s="175">
        <f>ROUND(E2028*F2028,2)</f>
        <v>0</v>
      </c>
      <c r="H2028" s="174"/>
      <c r="I2028" s="175">
        <f>ROUND(E2028*H2028,2)</f>
        <v>0</v>
      </c>
      <c r="J2028" s="174"/>
      <c r="K2028" s="175">
        <f>ROUND(E2028*J2028,2)</f>
        <v>0</v>
      </c>
      <c r="L2028" s="175">
        <v>21</v>
      </c>
      <c r="M2028" s="175">
        <f>G2028*(1+L2028/100)</f>
        <v>0</v>
      </c>
      <c r="N2028" s="175">
        <v>0</v>
      </c>
      <c r="O2028" s="175">
        <f>ROUND(E2028*N2028,2)</f>
        <v>0</v>
      </c>
      <c r="P2028" s="175">
        <v>0</v>
      </c>
      <c r="Q2028" s="175">
        <f>ROUND(E2028*P2028,2)</f>
        <v>0</v>
      </c>
      <c r="R2028" s="175"/>
      <c r="S2028" s="175" t="s">
        <v>310</v>
      </c>
      <c r="T2028" s="176" t="s">
        <v>280</v>
      </c>
      <c r="U2028" s="161">
        <v>0</v>
      </c>
      <c r="V2028" s="161">
        <f>ROUND(E2028*U2028,2)</f>
        <v>0</v>
      </c>
      <c r="W2028" s="161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 t="s">
        <v>364</v>
      </c>
      <c r="AH2028" s="151"/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ht="22.5" outlineLevel="1" x14ac:dyDescent="0.2">
      <c r="A2029" s="158"/>
      <c r="B2029" s="159"/>
      <c r="C2029" s="193" t="s">
        <v>3050</v>
      </c>
      <c r="D2029" s="184"/>
      <c r="E2029" s="185">
        <v>1355.2739999999999</v>
      </c>
      <c r="F2029" s="161"/>
      <c r="G2029" s="161"/>
      <c r="H2029" s="161"/>
      <c r="I2029" s="161"/>
      <c r="J2029" s="161"/>
      <c r="K2029" s="161"/>
      <c r="L2029" s="161"/>
      <c r="M2029" s="161"/>
      <c r="N2029" s="161"/>
      <c r="O2029" s="161"/>
      <c r="P2029" s="161"/>
      <c r="Q2029" s="161"/>
      <c r="R2029" s="161"/>
      <c r="S2029" s="161"/>
      <c r="T2029" s="161"/>
      <c r="U2029" s="161"/>
      <c r="V2029" s="161"/>
      <c r="W2029" s="161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 t="s">
        <v>374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1" x14ac:dyDescent="0.2">
      <c r="A2030" s="158"/>
      <c r="B2030" s="159"/>
      <c r="C2030" s="193" t="s">
        <v>3051</v>
      </c>
      <c r="D2030" s="184"/>
      <c r="E2030" s="185">
        <v>203.29</v>
      </c>
      <c r="F2030" s="161"/>
      <c r="G2030" s="161"/>
      <c r="H2030" s="161"/>
      <c r="I2030" s="161"/>
      <c r="J2030" s="161"/>
      <c r="K2030" s="161"/>
      <c r="L2030" s="161"/>
      <c r="M2030" s="161"/>
      <c r="N2030" s="161"/>
      <c r="O2030" s="161"/>
      <c r="P2030" s="161"/>
      <c r="Q2030" s="161"/>
      <c r="R2030" s="161"/>
      <c r="S2030" s="161"/>
      <c r="T2030" s="161"/>
      <c r="U2030" s="161"/>
      <c r="V2030" s="161"/>
      <c r="W2030" s="161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 t="s">
        <v>374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1" x14ac:dyDescent="0.2">
      <c r="A2031" s="158">
        <v>712</v>
      </c>
      <c r="B2031" s="159" t="s">
        <v>3052</v>
      </c>
      <c r="C2031" s="199" t="s">
        <v>3053</v>
      </c>
      <c r="D2031" s="160" t="s">
        <v>0</v>
      </c>
      <c r="E2031" s="197"/>
      <c r="F2031" s="162"/>
      <c r="G2031" s="161">
        <f>ROUND(E2031*F2031,2)</f>
        <v>0</v>
      </c>
      <c r="H2031" s="162"/>
      <c r="I2031" s="161">
        <f>ROUND(E2031*H2031,2)</f>
        <v>0</v>
      </c>
      <c r="J2031" s="162"/>
      <c r="K2031" s="161">
        <f>ROUND(E2031*J2031,2)</f>
        <v>0</v>
      </c>
      <c r="L2031" s="161">
        <v>21</v>
      </c>
      <c r="M2031" s="161">
        <f>G2031*(1+L2031/100)</f>
        <v>0</v>
      </c>
      <c r="N2031" s="161">
        <v>0</v>
      </c>
      <c r="O2031" s="161">
        <f>ROUND(E2031*N2031,2)</f>
        <v>0</v>
      </c>
      <c r="P2031" s="161">
        <v>0</v>
      </c>
      <c r="Q2031" s="161">
        <f>ROUND(E2031*P2031,2)</f>
        <v>0</v>
      </c>
      <c r="R2031" s="161" t="s">
        <v>2920</v>
      </c>
      <c r="S2031" s="161" t="s">
        <v>279</v>
      </c>
      <c r="T2031" s="161" t="s">
        <v>279</v>
      </c>
      <c r="U2031" s="161">
        <v>0</v>
      </c>
      <c r="V2031" s="161">
        <f>ROUND(E2031*U2031,2)</f>
        <v>0</v>
      </c>
      <c r="W2031" s="161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 t="s">
        <v>553</v>
      </c>
      <c r="AH2031" s="151"/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1" x14ac:dyDescent="0.2">
      <c r="A2032" s="158"/>
      <c r="B2032" s="159"/>
      <c r="C2032" s="260" t="s">
        <v>2281</v>
      </c>
      <c r="D2032" s="261"/>
      <c r="E2032" s="261"/>
      <c r="F2032" s="261"/>
      <c r="G2032" s="261"/>
      <c r="H2032" s="161"/>
      <c r="I2032" s="161"/>
      <c r="J2032" s="161"/>
      <c r="K2032" s="161"/>
      <c r="L2032" s="161"/>
      <c r="M2032" s="161"/>
      <c r="N2032" s="161"/>
      <c r="O2032" s="161"/>
      <c r="P2032" s="161"/>
      <c r="Q2032" s="161"/>
      <c r="R2032" s="161"/>
      <c r="S2032" s="161"/>
      <c r="T2032" s="161"/>
      <c r="U2032" s="161"/>
      <c r="V2032" s="161"/>
      <c r="W2032" s="161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 t="s">
        <v>372</v>
      </c>
      <c r="AH2032" s="151"/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x14ac:dyDescent="0.2">
      <c r="A2033" s="164" t="s">
        <v>274</v>
      </c>
      <c r="B2033" s="165" t="s">
        <v>227</v>
      </c>
      <c r="C2033" s="179" t="s">
        <v>228</v>
      </c>
      <c r="D2033" s="166"/>
      <c r="E2033" s="167"/>
      <c r="F2033" s="168"/>
      <c r="G2033" s="168">
        <f>SUMIF(AG2034:AG2107,"&lt;&gt;NOR",G2034:G2107)</f>
        <v>0</v>
      </c>
      <c r="H2033" s="168"/>
      <c r="I2033" s="168">
        <f>SUM(I2034:I2107)</f>
        <v>0</v>
      </c>
      <c r="J2033" s="168"/>
      <c r="K2033" s="168">
        <f>SUM(K2034:K2107)</f>
        <v>0</v>
      </c>
      <c r="L2033" s="168"/>
      <c r="M2033" s="168">
        <f>SUM(M2034:M2107)</f>
        <v>0</v>
      </c>
      <c r="N2033" s="168"/>
      <c r="O2033" s="168">
        <f>SUM(O2034:O2107)</f>
        <v>12.41</v>
      </c>
      <c r="P2033" s="168"/>
      <c r="Q2033" s="168">
        <f>SUM(Q2034:Q2107)</f>
        <v>0</v>
      </c>
      <c r="R2033" s="168"/>
      <c r="S2033" s="168"/>
      <c r="T2033" s="169"/>
      <c r="U2033" s="163"/>
      <c r="V2033" s="163">
        <f>SUM(V2034:V2107)</f>
        <v>2422.0700000000002</v>
      </c>
      <c r="W2033" s="163"/>
      <c r="AG2033" t="s">
        <v>275</v>
      </c>
    </row>
    <row r="2034" spans="1:60" outlineLevel="1" x14ac:dyDescent="0.2">
      <c r="A2034" s="170">
        <v>713</v>
      </c>
      <c r="B2034" s="171" t="s">
        <v>3054</v>
      </c>
      <c r="C2034" s="180" t="s">
        <v>3055</v>
      </c>
      <c r="D2034" s="172" t="s">
        <v>363</v>
      </c>
      <c r="E2034" s="173">
        <v>1855.5730000000001</v>
      </c>
      <c r="F2034" s="174"/>
      <c r="G2034" s="175">
        <f>ROUND(E2034*F2034,2)</f>
        <v>0</v>
      </c>
      <c r="H2034" s="174"/>
      <c r="I2034" s="175">
        <f>ROUND(E2034*H2034,2)</f>
        <v>0</v>
      </c>
      <c r="J2034" s="174"/>
      <c r="K2034" s="175">
        <f>ROUND(E2034*J2034,2)</f>
        <v>0</v>
      </c>
      <c r="L2034" s="175">
        <v>21</v>
      </c>
      <c r="M2034" s="175">
        <f>G2034*(1+L2034/100)</f>
        <v>0</v>
      </c>
      <c r="N2034" s="175">
        <v>2.1000000000000001E-4</v>
      </c>
      <c r="O2034" s="175">
        <f>ROUND(E2034*N2034,2)</f>
        <v>0.39</v>
      </c>
      <c r="P2034" s="175">
        <v>0</v>
      </c>
      <c r="Q2034" s="175">
        <f>ROUND(E2034*P2034,2)</f>
        <v>0</v>
      </c>
      <c r="R2034" s="175" t="s">
        <v>2872</v>
      </c>
      <c r="S2034" s="175" t="s">
        <v>279</v>
      </c>
      <c r="T2034" s="176" t="s">
        <v>279</v>
      </c>
      <c r="U2034" s="161">
        <v>0.05</v>
      </c>
      <c r="V2034" s="161">
        <f>ROUND(E2034*U2034,2)</f>
        <v>92.78</v>
      </c>
      <c r="W2034" s="161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 t="s">
        <v>364</v>
      </c>
      <c r="AH2034" s="151"/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1" x14ac:dyDescent="0.2">
      <c r="A2035" s="158"/>
      <c r="B2035" s="159"/>
      <c r="C2035" s="248" t="s">
        <v>3056</v>
      </c>
      <c r="D2035" s="249"/>
      <c r="E2035" s="249"/>
      <c r="F2035" s="249"/>
      <c r="G2035" s="249"/>
      <c r="H2035" s="161"/>
      <c r="I2035" s="161"/>
      <c r="J2035" s="161"/>
      <c r="K2035" s="161"/>
      <c r="L2035" s="161"/>
      <c r="M2035" s="161"/>
      <c r="N2035" s="161"/>
      <c r="O2035" s="161"/>
      <c r="P2035" s="161"/>
      <c r="Q2035" s="161"/>
      <c r="R2035" s="161"/>
      <c r="S2035" s="161"/>
      <c r="T2035" s="161"/>
      <c r="U2035" s="161"/>
      <c r="V2035" s="161"/>
      <c r="W2035" s="161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 t="s">
        <v>283</v>
      </c>
      <c r="AH2035" s="151"/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outlineLevel="1" x14ac:dyDescent="0.2">
      <c r="A2036" s="158"/>
      <c r="B2036" s="159"/>
      <c r="C2036" s="193" t="s">
        <v>3057</v>
      </c>
      <c r="D2036" s="184"/>
      <c r="E2036" s="185">
        <v>1855.5730000000001</v>
      </c>
      <c r="F2036" s="161"/>
      <c r="G2036" s="161"/>
      <c r="H2036" s="161"/>
      <c r="I2036" s="161"/>
      <c r="J2036" s="161"/>
      <c r="K2036" s="161"/>
      <c r="L2036" s="161"/>
      <c r="M2036" s="161"/>
      <c r="N2036" s="161"/>
      <c r="O2036" s="161"/>
      <c r="P2036" s="161"/>
      <c r="Q2036" s="161"/>
      <c r="R2036" s="161"/>
      <c r="S2036" s="161"/>
      <c r="T2036" s="161"/>
      <c r="U2036" s="161"/>
      <c r="V2036" s="161"/>
      <c r="W2036" s="161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 t="s">
        <v>374</v>
      </c>
      <c r="AH2036" s="151">
        <v>0</v>
      </c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ht="22.5" outlineLevel="1" x14ac:dyDescent="0.2">
      <c r="A2037" s="170">
        <v>714</v>
      </c>
      <c r="B2037" s="171" t="s">
        <v>3058</v>
      </c>
      <c r="C2037" s="180" t="s">
        <v>3059</v>
      </c>
      <c r="D2037" s="172" t="s">
        <v>363</v>
      </c>
      <c r="E2037" s="173">
        <v>687.95500000000004</v>
      </c>
      <c r="F2037" s="174"/>
      <c r="G2037" s="175">
        <f>ROUND(E2037*F2037,2)</f>
        <v>0</v>
      </c>
      <c r="H2037" s="174"/>
      <c r="I2037" s="175">
        <f>ROUND(E2037*H2037,2)</f>
        <v>0</v>
      </c>
      <c r="J2037" s="174"/>
      <c r="K2037" s="175">
        <f>ROUND(E2037*J2037,2)</f>
        <v>0</v>
      </c>
      <c r="L2037" s="175">
        <v>21</v>
      </c>
      <c r="M2037" s="175">
        <f>G2037*(1+L2037/100)</f>
        <v>0</v>
      </c>
      <c r="N2037" s="175">
        <v>4.9699999999999996E-3</v>
      </c>
      <c r="O2037" s="175">
        <f>ROUND(E2037*N2037,2)</f>
        <v>3.42</v>
      </c>
      <c r="P2037" s="175">
        <v>0</v>
      </c>
      <c r="Q2037" s="175">
        <f>ROUND(E2037*P2037,2)</f>
        <v>0</v>
      </c>
      <c r="R2037" s="175" t="s">
        <v>2872</v>
      </c>
      <c r="S2037" s="175" t="s">
        <v>279</v>
      </c>
      <c r="T2037" s="176" t="s">
        <v>279</v>
      </c>
      <c r="U2037" s="161">
        <v>1.5169999999999999</v>
      </c>
      <c r="V2037" s="161">
        <f>ROUND(E2037*U2037,2)</f>
        <v>1043.6300000000001</v>
      </c>
      <c r="W2037" s="161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 t="s">
        <v>364</v>
      </c>
      <c r="AH2037" s="151"/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1" x14ac:dyDescent="0.2">
      <c r="A2038" s="158"/>
      <c r="B2038" s="159"/>
      <c r="C2038" s="193" t="s">
        <v>3060</v>
      </c>
      <c r="D2038" s="184"/>
      <c r="E2038" s="185">
        <v>254.34</v>
      </c>
      <c r="F2038" s="161"/>
      <c r="G2038" s="161"/>
      <c r="H2038" s="161"/>
      <c r="I2038" s="161"/>
      <c r="J2038" s="161"/>
      <c r="K2038" s="161"/>
      <c r="L2038" s="161"/>
      <c r="M2038" s="161"/>
      <c r="N2038" s="161"/>
      <c r="O2038" s="161"/>
      <c r="P2038" s="161"/>
      <c r="Q2038" s="161"/>
      <c r="R2038" s="161"/>
      <c r="S2038" s="161"/>
      <c r="T2038" s="161"/>
      <c r="U2038" s="161"/>
      <c r="V2038" s="161"/>
      <c r="W2038" s="161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 t="s">
        <v>374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1" x14ac:dyDescent="0.2">
      <c r="A2039" s="158"/>
      <c r="B2039" s="159"/>
      <c r="C2039" s="193" t="s">
        <v>3061</v>
      </c>
      <c r="D2039" s="184"/>
      <c r="E2039" s="185">
        <v>-15.4</v>
      </c>
      <c r="F2039" s="161"/>
      <c r="G2039" s="161"/>
      <c r="H2039" s="161"/>
      <c r="I2039" s="161"/>
      <c r="J2039" s="161"/>
      <c r="K2039" s="161"/>
      <c r="L2039" s="161"/>
      <c r="M2039" s="161"/>
      <c r="N2039" s="161"/>
      <c r="O2039" s="161"/>
      <c r="P2039" s="161"/>
      <c r="Q2039" s="161"/>
      <c r="R2039" s="161"/>
      <c r="S2039" s="161"/>
      <c r="T2039" s="161"/>
      <c r="U2039" s="161"/>
      <c r="V2039" s="161"/>
      <c r="W2039" s="161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 t="s">
        <v>374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1" x14ac:dyDescent="0.2">
      <c r="A2040" s="158"/>
      <c r="B2040" s="159"/>
      <c r="C2040" s="198" t="s">
        <v>609</v>
      </c>
      <c r="D2040" s="195"/>
      <c r="E2040" s="196">
        <v>238.94</v>
      </c>
      <c r="F2040" s="161"/>
      <c r="G2040" s="161"/>
      <c r="H2040" s="161"/>
      <c r="I2040" s="161"/>
      <c r="J2040" s="161"/>
      <c r="K2040" s="161"/>
      <c r="L2040" s="161"/>
      <c r="M2040" s="161"/>
      <c r="N2040" s="161"/>
      <c r="O2040" s="161"/>
      <c r="P2040" s="161"/>
      <c r="Q2040" s="161"/>
      <c r="R2040" s="161"/>
      <c r="S2040" s="161"/>
      <c r="T2040" s="161"/>
      <c r="U2040" s="161"/>
      <c r="V2040" s="161"/>
      <c r="W2040" s="161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 t="s">
        <v>374</v>
      </c>
      <c r="AH2040" s="151">
        <v>1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58"/>
      <c r="B2041" s="159"/>
      <c r="C2041" s="193" t="s">
        <v>3062</v>
      </c>
      <c r="D2041" s="184"/>
      <c r="E2041" s="185">
        <v>150.38999999999999</v>
      </c>
      <c r="F2041" s="161"/>
      <c r="G2041" s="161"/>
      <c r="H2041" s="161"/>
      <c r="I2041" s="161"/>
      <c r="J2041" s="161"/>
      <c r="K2041" s="161"/>
      <c r="L2041" s="161"/>
      <c r="M2041" s="161"/>
      <c r="N2041" s="161"/>
      <c r="O2041" s="161"/>
      <c r="P2041" s="161"/>
      <c r="Q2041" s="161"/>
      <c r="R2041" s="161"/>
      <c r="S2041" s="161"/>
      <c r="T2041" s="161"/>
      <c r="U2041" s="161"/>
      <c r="V2041" s="161"/>
      <c r="W2041" s="161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 t="s">
        <v>374</v>
      </c>
      <c r="AH2041" s="151">
        <v>0</v>
      </c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1" x14ac:dyDescent="0.2">
      <c r="A2042" s="158"/>
      <c r="B2042" s="159"/>
      <c r="C2042" s="193" t="s">
        <v>3063</v>
      </c>
      <c r="D2042" s="184"/>
      <c r="E2042" s="185">
        <v>108.54</v>
      </c>
      <c r="F2042" s="161"/>
      <c r="G2042" s="161"/>
      <c r="H2042" s="161"/>
      <c r="I2042" s="161"/>
      <c r="J2042" s="161"/>
      <c r="K2042" s="161"/>
      <c r="L2042" s="161"/>
      <c r="M2042" s="161"/>
      <c r="N2042" s="161"/>
      <c r="O2042" s="161"/>
      <c r="P2042" s="161"/>
      <c r="Q2042" s="161"/>
      <c r="R2042" s="161"/>
      <c r="S2042" s="161"/>
      <c r="T2042" s="161"/>
      <c r="U2042" s="161"/>
      <c r="V2042" s="161"/>
      <c r="W2042" s="161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 t="s">
        <v>374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outlineLevel="1" x14ac:dyDescent="0.2">
      <c r="A2043" s="158"/>
      <c r="B2043" s="159"/>
      <c r="C2043" s="193" t="s">
        <v>3064</v>
      </c>
      <c r="D2043" s="184"/>
      <c r="E2043" s="185">
        <v>-18.8</v>
      </c>
      <c r="F2043" s="161"/>
      <c r="G2043" s="161"/>
      <c r="H2043" s="161"/>
      <c r="I2043" s="161"/>
      <c r="J2043" s="161"/>
      <c r="K2043" s="161"/>
      <c r="L2043" s="161"/>
      <c r="M2043" s="161"/>
      <c r="N2043" s="161"/>
      <c r="O2043" s="161"/>
      <c r="P2043" s="161"/>
      <c r="Q2043" s="161"/>
      <c r="R2043" s="161"/>
      <c r="S2043" s="161"/>
      <c r="T2043" s="161"/>
      <c r="U2043" s="161"/>
      <c r="V2043" s="161"/>
      <c r="W2043" s="161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 t="s">
        <v>374</v>
      </c>
      <c r="AH2043" s="151">
        <v>0</v>
      </c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1" x14ac:dyDescent="0.2">
      <c r="A2044" s="158"/>
      <c r="B2044" s="159"/>
      <c r="C2044" s="198" t="s">
        <v>609</v>
      </c>
      <c r="D2044" s="195"/>
      <c r="E2044" s="196">
        <v>240.13</v>
      </c>
      <c r="F2044" s="161"/>
      <c r="G2044" s="161"/>
      <c r="H2044" s="161"/>
      <c r="I2044" s="161"/>
      <c r="J2044" s="161"/>
      <c r="K2044" s="161"/>
      <c r="L2044" s="161"/>
      <c r="M2044" s="161"/>
      <c r="N2044" s="161"/>
      <c r="O2044" s="161"/>
      <c r="P2044" s="161"/>
      <c r="Q2044" s="161"/>
      <c r="R2044" s="161"/>
      <c r="S2044" s="161"/>
      <c r="T2044" s="161"/>
      <c r="U2044" s="161"/>
      <c r="V2044" s="161"/>
      <c r="W2044" s="161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 t="s">
        <v>374</v>
      </c>
      <c r="AH2044" s="151">
        <v>1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1" x14ac:dyDescent="0.2">
      <c r="A2045" s="158"/>
      <c r="B2045" s="159"/>
      <c r="C2045" s="193" t="s">
        <v>3065</v>
      </c>
      <c r="D2045" s="184"/>
      <c r="E2045" s="185">
        <v>156.87</v>
      </c>
      <c r="F2045" s="161"/>
      <c r="G2045" s="161"/>
      <c r="H2045" s="161"/>
      <c r="I2045" s="161"/>
      <c r="J2045" s="161"/>
      <c r="K2045" s="161"/>
      <c r="L2045" s="161"/>
      <c r="M2045" s="161"/>
      <c r="N2045" s="161"/>
      <c r="O2045" s="161"/>
      <c r="P2045" s="161"/>
      <c r="Q2045" s="161"/>
      <c r="R2045" s="161"/>
      <c r="S2045" s="161"/>
      <c r="T2045" s="161"/>
      <c r="U2045" s="161"/>
      <c r="V2045" s="161"/>
      <c r="W2045" s="161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 t="s">
        <v>374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1" x14ac:dyDescent="0.2">
      <c r="A2046" s="158"/>
      <c r="B2046" s="159"/>
      <c r="C2046" s="193" t="s">
        <v>3066</v>
      </c>
      <c r="D2046" s="184"/>
      <c r="E2046" s="185">
        <v>-13.2</v>
      </c>
      <c r="F2046" s="161"/>
      <c r="G2046" s="161"/>
      <c r="H2046" s="161"/>
      <c r="I2046" s="161"/>
      <c r="J2046" s="161"/>
      <c r="K2046" s="161"/>
      <c r="L2046" s="161"/>
      <c r="M2046" s="161"/>
      <c r="N2046" s="161"/>
      <c r="O2046" s="161"/>
      <c r="P2046" s="161"/>
      <c r="Q2046" s="161"/>
      <c r="R2046" s="161"/>
      <c r="S2046" s="161"/>
      <c r="T2046" s="161"/>
      <c r="U2046" s="161"/>
      <c r="V2046" s="161"/>
      <c r="W2046" s="161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 t="s">
        <v>374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1" x14ac:dyDescent="0.2">
      <c r="A2047" s="158"/>
      <c r="B2047" s="159"/>
      <c r="C2047" s="198" t="s">
        <v>609</v>
      </c>
      <c r="D2047" s="195"/>
      <c r="E2047" s="196">
        <v>143.66999999999999</v>
      </c>
      <c r="F2047" s="161"/>
      <c r="G2047" s="161"/>
      <c r="H2047" s="161"/>
      <c r="I2047" s="161"/>
      <c r="J2047" s="161"/>
      <c r="K2047" s="161"/>
      <c r="L2047" s="161"/>
      <c r="M2047" s="161"/>
      <c r="N2047" s="161"/>
      <c r="O2047" s="161"/>
      <c r="P2047" s="161"/>
      <c r="Q2047" s="161"/>
      <c r="R2047" s="161"/>
      <c r="S2047" s="161"/>
      <c r="T2047" s="161"/>
      <c r="U2047" s="161"/>
      <c r="V2047" s="161"/>
      <c r="W2047" s="161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 t="s">
        <v>374</v>
      </c>
      <c r="AH2047" s="151">
        <v>1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58"/>
      <c r="B2048" s="159"/>
      <c r="C2048" s="193" t="s">
        <v>3067</v>
      </c>
      <c r="D2048" s="184"/>
      <c r="E2048" s="185">
        <v>162.54</v>
      </c>
      <c r="F2048" s="161"/>
      <c r="G2048" s="161"/>
      <c r="H2048" s="161"/>
      <c r="I2048" s="161"/>
      <c r="J2048" s="161"/>
      <c r="K2048" s="161"/>
      <c r="L2048" s="161"/>
      <c r="M2048" s="161"/>
      <c r="N2048" s="161"/>
      <c r="O2048" s="161"/>
      <c r="P2048" s="161"/>
      <c r="Q2048" s="161"/>
      <c r="R2048" s="161"/>
      <c r="S2048" s="161"/>
      <c r="T2048" s="161"/>
      <c r="U2048" s="161"/>
      <c r="V2048" s="161"/>
      <c r="W2048" s="161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 t="s">
        <v>374</v>
      </c>
      <c r="AH2048" s="151">
        <v>0</v>
      </c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1" x14ac:dyDescent="0.2">
      <c r="A2049" s="158"/>
      <c r="B2049" s="159"/>
      <c r="C2049" s="193" t="s">
        <v>3068</v>
      </c>
      <c r="D2049" s="184"/>
      <c r="E2049" s="185">
        <v>-14</v>
      </c>
      <c r="F2049" s="161"/>
      <c r="G2049" s="161"/>
      <c r="H2049" s="161"/>
      <c r="I2049" s="161"/>
      <c r="J2049" s="161"/>
      <c r="K2049" s="161"/>
      <c r="L2049" s="161"/>
      <c r="M2049" s="161"/>
      <c r="N2049" s="161"/>
      <c r="O2049" s="161"/>
      <c r="P2049" s="161"/>
      <c r="Q2049" s="161"/>
      <c r="R2049" s="161"/>
      <c r="S2049" s="161"/>
      <c r="T2049" s="161"/>
      <c r="U2049" s="161"/>
      <c r="V2049" s="161"/>
      <c r="W2049" s="161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 t="s">
        <v>374</v>
      </c>
      <c r="AH2049" s="151">
        <v>0</v>
      </c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outlineLevel="1" x14ac:dyDescent="0.2">
      <c r="A2050" s="158"/>
      <c r="B2050" s="159"/>
      <c r="C2050" s="198" t="s">
        <v>609</v>
      </c>
      <c r="D2050" s="195"/>
      <c r="E2050" s="196">
        <v>148.54</v>
      </c>
      <c r="F2050" s="161"/>
      <c r="G2050" s="161"/>
      <c r="H2050" s="161"/>
      <c r="I2050" s="161"/>
      <c r="J2050" s="161"/>
      <c r="K2050" s="161"/>
      <c r="L2050" s="161"/>
      <c r="M2050" s="161"/>
      <c r="N2050" s="161"/>
      <c r="O2050" s="161"/>
      <c r="P2050" s="161"/>
      <c r="Q2050" s="161"/>
      <c r="R2050" s="161"/>
      <c r="S2050" s="161"/>
      <c r="T2050" s="161"/>
      <c r="U2050" s="161"/>
      <c r="V2050" s="161"/>
      <c r="W2050" s="161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 t="s">
        <v>374</v>
      </c>
      <c r="AH2050" s="151">
        <v>1</v>
      </c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1"/>
      <c r="AT2050" s="151"/>
      <c r="AU2050" s="151"/>
      <c r="AV2050" s="151"/>
      <c r="AW2050" s="151"/>
      <c r="AX2050" s="151"/>
      <c r="AY2050" s="151"/>
      <c r="AZ2050" s="151"/>
      <c r="BA2050" s="151"/>
      <c r="BB2050" s="151"/>
      <c r="BC2050" s="151"/>
      <c r="BD2050" s="151"/>
      <c r="BE2050" s="151"/>
      <c r="BF2050" s="151"/>
      <c r="BG2050" s="151"/>
      <c r="BH2050" s="151"/>
    </row>
    <row r="2051" spans="1:60" outlineLevel="1" x14ac:dyDescent="0.2">
      <c r="A2051" s="158"/>
      <c r="B2051" s="159"/>
      <c r="C2051" s="193" t="s">
        <v>3069</v>
      </c>
      <c r="D2051" s="184"/>
      <c r="E2051" s="185">
        <v>-83.325000000000003</v>
      </c>
      <c r="F2051" s="161"/>
      <c r="G2051" s="161"/>
      <c r="H2051" s="161"/>
      <c r="I2051" s="161"/>
      <c r="J2051" s="161"/>
      <c r="K2051" s="161"/>
      <c r="L2051" s="161"/>
      <c r="M2051" s="161"/>
      <c r="N2051" s="161"/>
      <c r="O2051" s="161"/>
      <c r="P2051" s="161"/>
      <c r="Q2051" s="161"/>
      <c r="R2051" s="161"/>
      <c r="S2051" s="161"/>
      <c r="T2051" s="161"/>
      <c r="U2051" s="161"/>
      <c r="V2051" s="161"/>
      <c r="W2051" s="161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 t="s">
        <v>374</v>
      </c>
      <c r="AH2051" s="151">
        <v>0</v>
      </c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ht="22.5" outlineLevel="1" x14ac:dyDescent="0.2">
      <c r="A2052" s="170">
        <v>715</v>
      </c>
      <c r="B2052" s="171" t="s">
        <v>3070</v>
      </c>
      <c r="C2052" s="180" t="s">
        <v>3071</v>
      </c>
      <c r="D2052" s="172" t="s">
        <v>363</v>
      </c>
      <c r="E2052" s="173">
        <v>219.51</v>
      </c>
      <c r="F2052" s="174"/>
      <c r="G2052" s="175">
        <f>ROUND(E2052*F2052,2)</f>
        <v>0</v>
      </c>
      <c r="H2052" s="174"/>
      <c r="I2052" s="175">
        <f>ROUND(E2052*H2052,2)</f>
        <v>0</v>
      </c>
      <c r="J2052" s="174"/>
      <c r="K2052" s="175">
        <f>ROUND(E2052*J2052,2)</f>
        <v>0</v>
      </c>
      <c r="L2052" s="175">
        <v>21</v>
      </c>
      <c r="M2052" s="175">
        <f>G2052*(1+L2052/100)</f>
        <v>0</v>
      </c>
      <c r="N2052" s="175">
        <v>4.7800000000000004E-3</v>
      </c>
      <c r="O2052" s="175">
        <f>ROUND(E2052*N2052,2)</f>
        <v>1.05</v>
      </c>
      <c r="P2052" s="175">
        <v>0</v>
      </c>
      <c r="Q2052" s="175">
        <f>ROUND(E2052*P2052,2)</f>
        <v>0</v>
      </c>
      <c r="R2052" s="175" t="s">
        <v>2872</v>
      </c>
      <c r="S2052" s="175" t="s">
        <v>279</v>
      </c>
      <c r="T2052" s="176" t="s">
        <v>279</v>
      </c>
      <c r="U2052" s="161">
        <v>1.1679999999999999</v>
      </c>
      <c r="V2052" s="161">
        <f>ROUND(E2052*U2052,2)</f>
        <v>256.39</v>
      </c>
      <c r="W2052" s="161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 t="s">
        <v>364</v>
      </c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1" x14ac:dyDescent="0.2">
      <c r="A2053" s="158"/>
      <c r="B2053" s="159"/>
      <c r="C2053" s="193" t="s">
        <v>3072</v>
      </c>
      <c r="D2053" s="184"/>
      <c r="E2053" s="185">
        <v>146.16</v>
      </c>
      <c r="F2053" s="161"/>
      <c r="G2053" s="161"/>
      <c r="H2053" s="161"/>
      <c r="I2053" s="161"/>
      <c r="J2053" s="161"/>
      <c r="K2053" s="161"/>
      <c r="L2053" s="161"/>
      <c r="M2053" s="161"/>
      <c r="N2053" s="161"/>
      <c r="O2053" s="161"/>
      <c r="P2053" s="161"/>
      <c r="Q2053" s="161"/>
      <c r="R2053" s="161"/>
      <c r="S2053" s="161"/>
      <c r="T2053" s="161"/>
      <c r="U2053" s="161"/>
      <c r="V2053" s="161"/>
      <c r="W2053" s="161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 t="s">
        <v>374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outlineLevel="1" x14ac:dyDescent="0.2">
      <c r="A2054" s="158"/>
      <c r="B2054" s="159"/>
      <c r="C2054" s="193" t="s">
        <v>3073</v>
      </c>
      <c r="D2054" s="184"/>
      <c r="E2054" s="185">
        <v>-16.8</v>
      </c>
      <c r="F2054" s="161"/>
      <c r="G2054" s="161"/>
      <c r="H2054" s="161"/>
      <c r="I2054" s="161"/>
      <c r="J2054" s="161"/>
      <c r="K2054" s="161"/>
      <c r="L2054" s="161"/>
      <c r="M2054" s="161"/>
      <c r="N2054" s="161"/>
      <c r="O2054" s="161"/>
      <c r="P2054" s="161"/>
      <c r="Q2054" s="161"/>
      <c r="R2054" s="161"/>
      <c r="S2054" s="161"/>
      <c r="T2054" s="161"/>
      <c r="U2054" s="161"/>
      <c r="V2054" s="161"/>
      <c r="W2054" s="161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 t="s">
        <v>374</v>
      </c>
      <c r="AH2054" s="151">
        <v>0</v>
      </c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1" x14ac:dyDescent="0.2">
      <c r="A2055" s="158"/>
      <c r="B2055" s="159"/>
      <c r="C2055" s="193" t="s">
        <v>3074</v>
      </c>
      <c r="D2055" s="184"/>
      <c r="E2055" s="185">
        <v>37.26</v>
      </c>
      <c r="F2055" s="161"/>
      <c r="G2055" s="161"/>
      <c r="H2055" s="161"/>
      <c r="I2055" s="161"/>
      <c r="J2055" s="161"/>
      <c r="K2055" s="161"/>
      <c r="L2055" s="161"/>
      <c r="M2055" s="161"/>
      <c r="N2055" s="161"/>
      <c r="O2055" s="161"/>
      <c r="P2055" s="161"/>
      <c r="Q2055" s="161"/>
      <c r="R2055" s="161"/>
      <c r="S2055" s="161"/>
      <c r="T2055" s="161"/>
      <c r="U2055" s="161"/>
      <c r="V2055" s="161"/>
      <c r="W2055" s="161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 t="s">
        <v>374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1" x14ac:dyDescent="0.2">
      <c r="A2056" s="158"/>
      <c r="B2056" s="159"/>
      <c r="C2056" s="193" t="s">
        <v>3075</v>
      </c>
      <c r="D2056" s="184"/>
      <c r="E2056" s="185">
        <v>31.86</v>
      </c>
      <c r="F2056" s="161"/>
      <c r="G2056" s="161"/>
      <c r="H2056" s="161"/>
      <c r="I2056" s="161"/>
      <c r="J2056" s="161"/>
      <c r="K2056" s="161"/>
      <c r="L2056" s="161"/>
      <c r="M2056" s="161"/>
      <c r="N2056" s="161"/>
      <c r="O2056" s="161"/>
      <c r="P2056" s="161"/>
      <c r="Q2056" s="161"/>
      <c r="R2056" s="161"/>
      <c r="S2056" s="161"/>
      <c r="T2056" s="161"/>
      <c r="U2056" s="161"/>
      <c r="V2056" s="161"/>
      <c r="W2056" s="161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 t="s">
        <v>374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1" x14ac:dyDescent="0.2">
      <c r="A2057" s="158"/>
      <c r="B2057" s="159"/>
      <c r="C2057" s="193" t="s">
        <v>3076</v>
      </c>
      <c r="D2057" s="184"/>
      <c r="E2057" s="185">
        <v>29.43</v>
      </c>
      <c r="F2057" s="161"/>
      <c r="G2057" s="161"/>
      <c r="H2057" s="161"/>
      <c r="I2057" s="161"/>
      <c r="J2057" s="161"/>
      <c r="K2057" s="161"/>
      <c r="L2057" s="161"/>
      <c r="M2057" s="161"/>
      <c r="N2057" s="161"/>
      <c r="O2057" s="161"/>
      <c r="P2057" s="161"/>
      <c r="Q2057" s="161"/>
      <c r="R2057" s="161"/>
      <c r="S2057" s="161"/>
      <c r="T2057" s="161"/>
      <c r="U2057" s="161"/>
      <c r="V2057" s="161"/>
      <c r="W2057" s="161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 t="s">
        <v>374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1" x14ac:dyDescent="0.2">
      <c r="A2058" s="158"/>
      <c r="B2058" s="159"/>
      <c r="C2058" s="193" t="s">
        <v>3077</v>
      </c>
      <c r="D2058" s="184"/>
      <c r="E2058" s="185">
        <v>-8.4</v>
      </c>
      <c r="F2058" s="161"/>
      <c r="G2058" s="161"/>
      <c r="H2058" s="161"/>
      <c r="I2058" s="161"/>
      <c r="J2058" s="161"/>
      <c r="K2058" s="161"/>
      <c r="L2058" s="161"/>
      <c r="M2058" s="161"/>
      <c r="N2058" s="161"/>
      <c r="O2058" s="161"/>
      <c r="P2058" s="161"/>
      <c r="Q2058" s="161"/>
      <c r="R2058" s="161"/>
      <c r="S2058" s="161"/>
      <c r="T2058" s="161"/>
      <c r="U2058" s="161"/>
      <c r="V2058" s="161"/>
      <c r="W2058" s="161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 t="s">
        <v>374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ht="22.5" outlineLevel="1" x14ac:dyDescent="0.2">
      <c r="A2059" s="170">
        <v>716</v>
      </c>
      <c r="B2059" s="171" t="s">
        <v>3070</v>
      </c>
      <c r="C2059" s="180" t="s">
        <v>3071</v>
      </c>
      <c r="D2059" s="172" t="s">
        <v>363</v>
      </c>
      <c r="E2059" s="173">
        <v>71.454999999999998</v>
      </c>
      <c r="F2059" s="174"/>
      <c r="G2059" s="175">
        <f>ROUND(E2059*F2059,2)</f>
        <v>0</v>
      </c>
      <c r="H2059" s="174"/>
      <c r="I2059" s="175">
        <f>ROUND(E2059*H2059,2)</f>
        <v>0</v>
      </c>
      <c r="J2059" s="174"/>
      <c r="K2059" s="175">
        <f>ROUND(E2059*J2059,2)</f>
        <v>0</v>
      </c>
      <c r="L2059" s="175">
        <v>21</v>
      </c>
      <c r="M2059" s="175">
        <f>G2059*(1+L2059/100)</f>
        <v>0</v>
      </c>
      <c r="N2059" s="175">
        <v>4.7800000000000004E-3</v>
      </c>
      <c r="O2059" s="175">
        <f>ROUND(E2059*N2059,2)</f>
        <v>0.34</v>
      </c>
      <c r="P2059" s="175">
        <v>0</v>
      </c>
      <c r="Q2059" s="175">
        <f>ROUND(E2059*P2059,2)</f>
        <v>0</v>
      </c>
      <c r="R2059" s="175" t="s">
        <v>2872</v>
      </c>
      <c r="S2059" s="175" t="s">
        <v>279</v>
      </c>
      <c r="T2059" s="176" t="s">
        <v>279</v>
      </c>
      <c r="U2059" s="161">
        <v>1.1679999999999999</v>
      </c>
      <c r="V2059" s="161">
        <f>ROUND(E2059*U2059,2)</f>
        <v>83.46</v>
      </c>
      <c r="W2059" s="161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 t="s">
        <v>364</v>
      </c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outlineLevel="1" x14ac:dyDescent="0.2">
      <c r="A2060" s="158"/>
      <c r="B2060" s="159"/>
      <c r="C2060" s="193" t="s">
        <v>3078</v>
      </c>
      <c r="D2060" s="184"/>
      <c r="E2060" s="185">
        <v>38.58</v>
      </c>
      <c r="F2060" s="161"/>
      <c r="G2060" s="161"/>
      <c r="H2060" s="161"/>
      <c r="I2060" s="161"/>
      <c r="J2060" s="161"/>
      <c r="K2060" s="161"/>
      <c r="L2060" s="161"/>
      <c r="M2060" s="161"/>
      <c r="N2060" s="161"/>
      <c r="O2060" s="161"/>
      <c r="P2060" s="161"/>
      <c r="Q2060" s="161"/>
      <c r="R2060" s="161"/>
      <c r="S2060" s="161"/>
      <c r="T2060" s="161"/>
      <c r="U2060" s="161"/>
      <c r="V2060" s="161"/>
      <c r="W2060" s="161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 t="s">
        <v>374</v>
      </c>
      <c r="AH2060" s="151">
        <v>0</v>
      </c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1" x14ac:dyDescent="0.2">
      <c r="A2061" s="158"/>
      <c r="B2061" s="159"/>
      <c r="C2061" s="193" t="s">
        <v>3079</v>
      </c>
      <c r="D2061" s="184"/>
      <c r="E2061" s="185">
        <v>7.82</v>
      </c>
      <c r="F2061" s="161"/>
      <c r="G2061" s="161"/>
      <c r="H2061" s="161"/>
      <c r="I2061" s="161"/>
      <c r="J2061" s="161"/>
      <c r="K2061" s="161"/>
      <c r="L2061" s="161"/>
      <c r="M2061" s="161"/>
      <c r="N2061" s="161"/>
      <c r="O2061" s="161"/>
      <c r="P2061" s="161"/>
      <c r="Q2061" s="161"/>
      <c r="R2061" s="161"/>
      <c r="S2061" s="161"/>
      <c r="T2061" s="161"/>
      <c r="U2061" s="161"/>
      <c r="V2061" s="161"/>
      <c r="W2061" s="161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 t="s">
        <v>374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outlineLevel="1" x14ac:dyDescent="0.2">
      <c r="A2062" s="158"/>
      <c r="B2062" s="159"/>
      <c r="C2062" s="193" t="s">
        <v>3080</v>
      </c>
      <c r="D2062" s="184"/>
      <c r="E2062" s="185">
        <v>6.4450000000000003</v>
      </c>
      <c r="F2062" s="161"/>
      <c r="G2062" s="161"/>
      <c r="H2062" s="161"/>
      <c r="I2062" s="161"/>
      <c r="J2062" s="161"/>
      <c r="K2062" s="161"/>
      <c r="L2062" s="161"/>
      <c r="M2062" s="161"/>
      <c r="N2062" s="161"/>
      <c r="O2062" s="161"/>
      <c r="P2062" s="161"/>
      <c r="Q2062" s="161"/>
      <c r="R2062" s="161"/>
      <c r="S2062" s="161"/>
      <c r="T2062" s="161"/>
      <c r="U2062" s="161"/>
      <c r="V2062" s="161"/>
      <c r="W2062" s="161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 t="s">
        <v>374</v>
      </c>
      <c r="AH2062" s="151">
        <v>0</v>
      </c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1" x14ac:dyDescent="0.2">
      <c r="A2063" s="158"/>
      <c r="B2063" s="159"/>
      <c r="C2063" s="193" t="s">
        <v>3081</v>
      </c>
      <c r="D2063" s="184"/>
      <c r="E2063" s="185">
        <v>8.0399999999999991</v>
      </c>
      <c r="F2063" s="161"/>
      <c r="G2063" s="161"/>
      <c r="H2063" s="161"/>
      <c r="I2063" s="161"/>
      <c r="J2063" s="161"/>
      <c r="K2063" s="161"/>
      <c r="L2063" s="161"/>
      <c r="M2063" s="161"/>
      <c r="N2063" s="161"/>
      <c r="O2063" s="161"/>
      <c r="P2063" s="161"/>
      <c r="Q2063" s="161"/>
      <c r="R2063" s="161"/>
      <c r="S2063" s="161"/>
      <c r="T2063" s="161"/>
      <c r="U2063" s="161"/>
      <c r="V2063" s="161"/>
      <c r="W2063" s="161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 t="s">
        <v>374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1" x14ac:dyDescent="0.2">
      <c r="A2064" s="158"/>
      <c r="B2064" s="159"/>
      <c r="C2064" s="193" t="s">
        <v>3082</v>
      </c>
      <c r="D2064" s="184"/>
      <c r="E2064" s="185">
        <v>4.7249999999999996</v>
      </c>
      <c r="F2064" s="161"/>
      <c r="G2064" s="161"/>
      <c r="H2064" s="161"/>
      <c r="I2064" s="161"/>
      <c r="J2064" s="161"/>
      <c r="K2064" s="161"/>
      <c r="L2064" s="161"/>
      <c r="M2064" s="161"/>
      <c r="N2064" s="161"/>
      <c r="O2064" s="161"/>
      <c r="P2064" s="161"/>
      <c r="Q2064" s="161"/>
      <c r="R2064" s="161"/>
      <c r="S2064" s="161"/>
      <c r="T2064" s="161"/>
      <c r="U2064" s="161"/>
      <c r="V2064" s="161"/>
      <c r="W2064" s="161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 t="s">
        <v>374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1" x14ac:dyDescent="0.2">
      <c r="A2065" s="158"/>
      <c r="B2065" s="159"/>
      <c r="C2065" s="193" t="s">
        <v>3083</v>
      </c>
      <c r="D2065" s="184"/>
      <c r="E2065" s="185">
        <v>5.8449999999999998</v>
      </c>
      <c r="F2065" s="161"/>
      <c r="G2065" s="161"/>
      <c r="H2065" s="161"/>
      <c r="I2065" s="161"/>
      <c r="J2065" s="161"/>
      <c r="K2065" s="161"/>
      <c r="L2065" s="161"/>
      <c r="M2065" s="161"/>
      <c r="N2065" s="161"/>
      <c r="O2065" s="161"/>
      <c r="P2065" s="161"/>
      <c r="Q2065" s="161"/>
      <c r="R2065" s="161"/>
      <c r="S2065" s="161"/>
      <c r="T2065" s="161"/>
      <c r="U2065" s="161"/>
      <c r="V2065" s="161"/>
      <c r="W2065" s="161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 t="s">
        <v>374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ht="22.5" outlineLevel="1" x14ac:dyDescent="0.2">
      <c r="A2066" s="170">
        <v>717</v>
      </c>
      <c r="B2066" s="171" t="s">
        <v>3084</v>
      </c>
      <c r="C2066" s="180" t="s">
        <v>3085</v>
      </c>
      <c r="D2066" s="172" t="s">
        <v>363</v>
      </c>
      <c r="E2066" s="173">
        <v>843.65250000000003</v>
      </c>
      <c r="F2066" s="174"/>
      <c r="G2066" s="175">
        <f>ROUND(E2066*F2066,2)</f>
        <v>0</v>
      </c>
      <c r="H2066" s="174"/>
      <c r="I2066" s="175">
        <f>ROUND(E2066*H2066,2)</f>
        <v>0</v>
      </c>
      <c r="J2066" s="174"/>
      <c r="K2066" s="175">
        <f>ROUND(E2066*J2066,2)</f>
        <v>0</v>
      </c>
      <c r="L2066" s="175">
        <v>21</v>
      </c>
      <c r="M2066" s="175">
        <f>G2066*(1+L2066/100)</f>
        <v>0</v>
      </c>
      <c r="N2066" s="175">
        <v>4.9699999999999996E-3</v>
      </c>
      <c r="O2066" s="175">
        <f>ROUND(E2066*N2066,2)</f>
        <v>4.1900000000000004</v>
      </c>
      <c r="P2066" s="175">
        <v>0</v>
      </c>
      <c r="Q2066" s="175">
        <f>ROUND(E2066*P2066,2)</f>
        <v>0</v>
      </c>
      <c r="R2066" s="175" t="s">
        <v>2872</v>
      </c>
      <c r="S2066" s="175" t="s">
        <v>279</v>
      </c>
      <c r="T2066" s="176" t="s">
        <v>279</v>
      </c>
      <c r="U2066" s="161">
        <v>0.98399999999999999</v>
      </c>
      <c r="V2066" s="161">
        <f>ROUND(E2066*U2066,2)</f>
        <v>830.15</v>
      </c>
      <c r="W2066" s="161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 t="s">
        <v>364</v>
      </c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ht="33.75" outlineLevel="1" x14ac:dyDescent="0.2">
      <c r="A2067" s="158"/>
      <c r="B2067" s="159"/>
      <c r="C2067" s="193" t="s">
        <v>3086</v>
      </c>
      <c r="D2067" s="184"/>
      <c r="E2067" s="185">
        <v>423.67500000000001</v>
      </c>
      <c r="F2067" s="161"/>
      <c r="G2067" s="161"/>
      <c r="H2067" s="161"/>
      <c r="I2067" s="161"/>
      <c r="J2067" s="161"/>
      <c r="K2067" s="161"/>
      <c r="L2067" s="161"/>
      <c r="M2067" s="161"/>
      <c r="N2067" s="161"/>
      <c r="O2067" s="161"/>
      <c r="P2067" s="161"/>
      <c r="Q2067" s="161"/>
      <c r="R2067" s="161"/>
      <c r="S2067" s="161"/>
      <c r="T2067" s="161"/>
      <c r="U2067" s="161"/>
      <c r="V2067" s="161"/>
      <c r="W2067" s="161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 t="s">
        <v>374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ht="22.5" outlineLevel="1" x14ac:dyDescent="0.2">
      <c r="A2068" s="158"/>
      <c r="B2068" s="159"/>
      <c r="C2068" s="193" t="s">
        <v>3087</v>
      </c>
      <c r="D2068" s="184"/>
      <c r="E2068" s="185">
        <v>403.41</v>
      </c>
      <c r="F2068" s="161"/>
      <c r="G2068" s="161"/>
      <c r="H2068" s="161"/>
      <c r="I2068" s="161"/>
      <c r="J2068" s="161"/>
      <c r="K2068" s="161"/>
      <c r="L2068" s="161"/>
      <c r="M2068" s="161"/>
      <c r="N2068" s="161"/>
      <c r="O2068" s="161"/>
      <c r="P2068" s="161"/>
      <c r="Q2068" s="161"/>
      <c r="R2068" s="161"/>
      <c r="S2068" s="161"/>
      <c r="T2068" s="161"/>
      <c r="U2068" s="161"/>
      <c r="V2068" s="161"/>
      <c r="W2068" s="161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 t="s">
        <v>374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1" x14ac:dyDescent="0.2">
      <c r="A2069" s="158"/>
      <c r="B2069" s="159"/>
      <c r="C2069" s="193" t="s">
        <v>3088</v>
      </c>
      <c r="D2069" s="184"/>
      <c r="E2069" s="185">
        <v>126.42</v>
      </c>
      <c r="F2069" s="161"/>
      <c r="G2069" s="161"/>
      <c r="H2069" s="161"/>
      <c r="I2069" s="161"/>
      <c r="J2069" s="161"/>
      <c r="K2069" s="161"/>
      <c r="L2069" s="161"/>
      <c r="M2069" s="161"/>
      <c r="N2069" s="161"/>
      <c r="O2069" s="161"/>
      <c r="P2069" s="161"/>
      <c r="Q2069" s="161"/>
      <c r="R2069" s="161"/>
      <c r="S2069" s="161"/>
      <c r="T2069" s="161"/>
      <c r="U2069" s="161"/>
      <c r="V2069" s="161"/>
      <c r="W2069" s="161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 t="s">
        <v>374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1" x14ac:dyDescent="0.2">
      <c r="A2070" s="158"/>
      <c r="B2070" s="159"/>
      <c r="C2070" s="193" t="s">
        <v>3089</v>
      </c>
      <c r="D2070" s="184"/>
      <c r="E2070" s="185">
        <v>-72.03</v>
      </c>
      <c r="F2070" s="161"/>
      <c r="G2070" s="161"/>
      <c r="H2070" s="161"/>
      <c r="I2070" s="161"/>
      <c r="J2070" s="161"/>
      <c r="K2070" s="161"/>
      <c r="L2070" s="161"/>
      <c r="M2070" s="161"/>
      <c r="N2070" s="161"/>
      <c r="O2070" s="161"/>
      <c r="P2070" s="161"/>
      <c r="Q2070" s="161"/>
      <c r="R2070" s="161"/>
      <c r="S2070" s="161"/>
      <c r="T2070" s="161"/>
      <c r="U2070" s="161"/>
      <c r="V2070" s="161"/>
      <c r="W2070" s="161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 t="s">
        <v>374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1" x14ac:dyDescent="0.2">
      <c r="A2071" s="158"/>
      <c r="B2071" s="159"/>
      <c r="C2071" s="193" t="s">
        <v>3090</v>
      </c>
      <c r="D2071" s="184"/>
      <c r="E2071" s="185">
        <v>-75.06</v>
      </c>
      <c r="F2071" s="161"/>
      <c r="G2071" s="161"/>
      <c r="H2071" s="161"/>
      <c r="I2071" s="161"/>
      <c r="J2071" s="161"/>
      <c r="K2071" s="161"/>
      <c r="L2071" s="161"/>
      <c r="M2071" s="161"/>
      <c r="N2071" s="161"/>
      <c r="O2071" s="161"/>
      <c r="P2071" s="161"/>
      <c r="Q2071" s="161"/>
      <c r="R2071" s="161"/>
      <c r="S2071" s="161"/>
      <c r="T2071" s="161"/>
      <c r="U2071" s="161"/>
      <c r="V2071" s="161"/>
      <c r="W2071" s="161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 t="s">
        <v>374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58"/>
      <c r="B2072" s="159"/>
      <c r="C2072" s="193" t="s">
        <v>3091</v>
      </c>
      <c r="D2072" s="184"/>
      <c r="E2072" s="185">
        <v>33.037500000000001</v>
      </c>
      <c r="F2072" s="161"/>
      <c r="G2072" s="161"/>
      <c r="H2072" s="161"/>
      <c r="I2072" s="161"/>
      <c r="J2072" s="161"/>
      <c r="K2072" s="161"/>
      <c r="L2072" s="161"/>
      <c r="M2072" s="161"/>
      <c r="N2072" s="161"/>
      <c r="O2072" s="161"/>
      <c r="P2072" s="161"/>
      <c r="Q2072" s="161"/>
      <c r="R2072" s="161"/>
      <c r="S2072" s="161"/>
      <c r="T2072" s="161"/>
      <c r="U2072" s="161"/>
      <c r="V2072" s="161"/>
      <c r="W2072" s="161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 t="s">
        <v>374</v>
      </c>
      <c r="AH2072" s="151">
        <v>0</v>
      </c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1" x14ac:dyDescent="0.2">
      <c r="A2073" s="158"/>
      <c r="B2073" s="159"/>
      <c r="C2073" s="193" t="s">
        <v>3092</v>
      </c>
      <c r="D2073" s="184"/>
      <c r="E2073" s="185">
        <v>4.2</v>
      </c>
      <c r="F2073" s="161"/>
      <c r="G2073" s="161"/>
      <c r="H2073" s="161"/>
      <c r="I2073" s="161"/>
      <c r="J2073" s="161"/>
      <c r="K2073" s="161"/>
      <c r="L2073" s="161"/>
      <c r="M2073" s="161"/>
      <c r="N2073" s="161"/>
      <c r="O2073" s="161"/>
      <c r="P2073" s="161"/>
      <c r="Q2073" s="161"/>
      <c r="R2073" s="161"/>
      <c r="S2073" s="161"/>
      <c r="T2073" s="161"/>
      <c r="U2073" s="161"/>
      <c r="V2073" s="161"/>
      <c r="W2073" s="161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 t="s">
        <v>374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ht="33.75" outlineLevel="1" x14ac:dyDescent="0.2">
      <c r="A2074" s="186">
        <v>718</v>
      </c>
      <c r="B2074" s="187" t="s">
        <v>3093</v>
      </c>
      <c r="C2074" s="194" t="s">
        <v>3094</v>
      </c>
      <c r="D2074" s="188" t="s">
        <v>363</v>
      </c>
      <c r="E2074" s="189">
        <v>1855.5730000000001</v>
      </c>
      <c r="F2074" s="190"/>
      <c r="G2074" s="191">
        <f>ROUND(E2074*F2074,2)</f>
        <v>0</v>
      </c>
      <c r="H2074" s="190"/>
      <c r="I2074" s="191">
        <f>ROUND(E2074*H2074,2)</f>
        <v>0</v>
      </c>
      <c r="J2074" s="190"/>
      <c r="K2074" s="191">
        <f>ROUND(E2074*J2074,2)</f>
        <v>0</v>
      </c>
      <c r="L2074" s="191">
        <v>21</v>
      </c>
      <c r="M2074" s="191">
        <f>G2074*(1+L2074/100)</f>
        <v>0</v>
      </c>
      <c r="N2074" s="191">
        <v>1.1E-4</v>
      </c>
      <c r="O2074" s="191">
        <f>ROUND(E2074*N2074,2)</f>
        <v>0.2</v>
      </c>
      <c r="P2074" s="191">
        <v>0</v>
      </c>
      <c r="Q2074" s="191">
        <f>ROUND(E2074*P2074,2)</f>
        <v>0</v>
      </c>
      <c r="R2074" s="191" t="s">
        <v>2872</v>
      </c>
      <c r="S2074" s="191" t="s">
        <v>279</v>
      </c>
      <c r="T2074" s="192" t="s">
        <v>279</v>
      </c>
      <c r="U2074" s="161">
        <v>0</v>
      </c>
      <c r="V2074" s="161">
        <f>ROUND(E2074*U2074,2)</f>
        <v>0</v>
      </c>
      <c r="W2074" s="161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 t="s">
        <v>364</v>
      </c>
      <c r="AH2074" s="151"/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outlineLevel="1" x14ac:dyDescent="0.2">
      <c r="A2075" s="170">
        <v>719</v>
      </c>
      <c r="B2075" s="171" t="s">
        <v>3095</v>
      </c>
      <c r="C2075" s="180" t="s">
        <v>3096</v>
      </c>
      <c r="D2075" s="172" t="s">
        <v>363</v>
      </c>
      <c r="E2075" s="173">
        <v>83.325000000000003</v>
      </c>
      <c r="F2075" s="174"/>
      <c r="G2075" s="175">
        <f>ROUND(E2075*F2075,2)</f>
        <v>0</v>
      </c>
      <c r="H2075" s="174"/>
      <c r="I2075" s="175">
        <f>ROUND(E2075*H2075,2)</f>
        <v>0</v>
      </c>
      <c r="J2075" s="174"/>
      <c r="K2075" s="175">
        <f>ROUND(E2075*J2075,2)</f>
        <v>0</v>
      </c>
      <c r="L2075" s="175">
        <v>21</v>
      </c>
      <c r="M2075" s="175">
        <f>G2075*(1+L2075/100)</f>
        <v>0</v>
      </c>
      <c r="N2075" s="175">
        <v>3.3700000000000002E-3</v>
      </c>
      <c r="O2075" s="175">
        <f>ROUND(E2075*N2075,2)</f>
        <v>0.28000000000000003</v>
      </c>
      <c r="P2075" s="175">
        <v>0</v>
      </c>
      <c r="Q2075" s="175">
        <f>ROUND(E2075*P2075,2)</f>
        <v>0</v>
      </c>
      <c r="R2075" s="175" t="s">
        <v>2872</v>
      </c>
      <c r="S2075" s="175" t="s">
        <v>279</v>
      </c>
      <c r="T2075" s="176" t="s">
        <v>279</v>
      </c>
      <c r="U2075" s="161">
        <v>1.3879999999999999</v>
      </c>
      <c r="V2075" s="161">
        <f>ROUND(E2075*U2075,2)</f>
        <v>115.66</v>
      </c>
      <c r="W2075" s="161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 t="s">
        <v>364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1" x14ac:dyDescent="0.2">
      <c r="A2076" s="158"/>
      <c r="B2076" s="159"/>
      <c r="C2076" s="193" t="s">
        <v>3097</v>
      </c>
      <c r="D2076" s="184"/>
      <c r="E2076" s="185">
        <v>20.88</v>
      </c>
      <c r="F2076" s="161"/>
      <c r="G2076" s="161"/>
      <c r="H2076" s="161"/>
      <c r="I2076" s="161"/>
      <c r="J2076" s="161"/>
      <c r="K2076" s="161"/>
      <c r="L2076" s="161"/>
      <c r="M2076" s="161"/>
      <c r="N2076" s="161"/>
      <c r="O2076" s="161"/>
      <c r="P2076" s="161"/>
      <c r="Q2076" s="161"/>
      <c r="R2076" s="161"/>
      <c r="S2076" s="161"/>
      <c r="T2076" s="161"/>
      <c r="U2076" s="161"/>
      <c r="V2076" s="161"/>
      <c r="W2076" s="161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 t="s">
        <v>374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1" x14ac:dyDescent="0.2">
      <c r="A2077" s="158"/>
      <c r="B2077" s="159"/>
      <c r="C2077" s="193" t="s">
        <v>3098</v>
      </c>
      <c r="D2077" s="184"/>
      <c r="E2077" s="185">
        <v>5.6849999999999996</v>
      </c>
      <c r="F2077" s="161"/>
      <c r="G2077" s="161"/>
      <c r="H2077" s="161"/>
      <c r="I2077" s="161"/>
      <c r="J2077" s="161"/>
      <c r="K2077" s="161"/>
      <c r="L2077" s="161"/>
      <c r="M2077" s="161"/>
      <c r="N2077" s="161"/>
      <c r="O2077" s="161"/>
      <c r="P2077" s="161"/>
      <c r="Q2077" s="161"/>
      <c r="R2077" s="161"/>
      <c r="S2077" s="161"/>
      <c r="T2077" s="161"/>
      <c r="U2077" s="161"/>
      <c r="V2077" s="161"/>
      <c r="W2077" s="161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 t="s">
        <v>374</v>
      </c>
      <c r="AH2077" s="151">
        <v>0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158"/>
      <c r="B2078" s="159"/>
      <c r="C2078" s="193" t="s">
        <v>3099</v>
      </c>
      <c r="D2078" s="184"/>
      <c r="E2078" s="185">
        <v>4.7249999999999996</v>
      </c>
      <c r="F2078" s="161"/>
      <c r="G2078" s="161"/>
      <c r="H2078" s="161"/>
      <c r="I2078" s="161"/>
      <c r="J2078" s="161"/>
      <c r="K2078" s="161"/>
      <c r="L2078" s="161"/>
      <c r="M2078" s="161"/>
      <c r="N2078" s="161"/>
      <c r="O2078" s="161"/>
      <c r="P2078" s="161"/>
      <c r="Q2078" s="161"/>
      <c r="R2078" s="161"/>
      <c r="S2078" s="161"/>
      <c r="T2078" s="161"/>
      <c r="U2078" s="161"/>
      <c r="V2078" s="161"/>
      <c r="W2078" s="161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 t="s">
        <v>374</v>
      </c>
      <c r="AH2078" s="151">
        <v>0</v>
      </c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outlineLevel="1" x14ac:dyDescent="0.2">
      <c r="A2079" s="158"/>
      <c r="B2079" s="159"/>
      <c r="C2079" s="198" t="s">
        <v>609</v>
      </c>
      <c r="D2079" s="195"/>
      <c r="E2079" s="196">
        <v>31.29</v>
      </c>
      <c r="F2079" s="161"/>
      <c r="G2079" s="161"/>
      <c r="H2079" s="161"/>
      <c r="I2079" s="161"/>
      <c r="J2079" s="161"/>
      <c r="K2079" s="161"/>
      <c r="L2079" s="161"/>
      <c r="M2079" s="161"/>
      <c r="N2079" s="161"/>
      <c r="O2079" s="161"/>
      <c r="P2079" s="161"/>
      <c r="Q2079" s="161"/>
      <c r="R2079" s="161"/>
      <c r="S2079" s="161"/>
      <c r="T2079" s="161"/>
      <c r="U2079" s="161"/>
      <c r="V2079" s="161"/>
      <c r="W2079" s="161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 t="s">
        <v>374</v>
      </c>
      <c r="AH2079" s="151">
        <v>1</v>
      </c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1"/>
      <c r="AT2079" s="151"/>
      <c r="AU2079" s="151"/>
      <c r="AV2079" s="151"/>
      <c r="AW2079" s="151"/>
      <c r="AX2079" s="151"/>
      <c r="AY2079" s="151"/>
      <c r="AZ2079" s="151"/>
      <c r="BA2079" s="151"/>
      <c r="BB2079" s="151"/>
      <c r="BC2079" s="151"/>
      <c r="BD2079" s="151"/>
      <c r="BE2079" s="151"/>
      <c r="BF2079" s="151"/>
      <c r="BG2079" s="151"/>
      <c r="BH2079" s="151"/>
    </row>
    <row r="2080" spans="1:60" outlineLevel="1" x14ac:dyDescent="0.2">
      <c r="A2080" s="158"/>
      <c r="B2080" s="159"/>
      <c r="C2080" s="193" t="s">
        <v>3100</v>
      </c>
      <c r="D2080" s="184"/>
      <c r="E2080" s="185">
        <v>14.7</v>
      </c>
      <c r="F2080" s="161"/>
      <c r="G2080" s="161"/>
      <c r="H2080" s="161"/>
      <c r="I2080" s="161"/>
      <c r="J2080" s="161"/>
      <c r="K2080" s="161"/>
      <c r="L2080" s="161"/>
      <c r="M2080" s="161"/>
      <c r="N2080" s="161"/>
      <c r="O2080" s="161"/>
      <c r="P2080" s="161"/>
      <c r="Q2080" s="161"/>
      <c r="R2080" s="161"/>
      <c r="S2080" s="161"/>
      <c r="T2080" s="161"/>
      <c r="U2080" s="161"/>
      <c r="V2080" s="161"/>
      <c r="W2080" s="161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 t="s">
        <v>374</v>
      </c>
      <c r="AH2080" s="151">
        <v>0</v>
      </c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1" x14ac:dyDescent="0.2">
      <c r="A2081" s="158"/>
      <c r="B2081" s="159"/>
      <c r="C2081" s="193" t="s">
        <v>3101</v>
      </c>
      <c r="D2081" s="184"/>
      <c r="E2081" s="185">
        <v>1.59</v>
      </c>
      <c r="F2081" s="161"/>
      <c r="G2081" s="161"/>
      <c r="H2081" s="161"/>
      <c r="I2081" s="161"/>
      <c r="J2081" s="161"/>
      <c r="K2081" s="161"/>
      <c r="L2081" s="161"/>
      <c r="M2081" s="161"/>
      <c r="N2081" s="161"/>
      <c r="O2081" s="161"/>
      <c r="P2081" s="161"/>
      <c r="Q2081" s="161"/>
      <c r="R2081" s="161"/>
      <c r="S2081" s="161"/>
      <c r="T2081" s="161"/>
      <c r="U2081" s="161"/>
      <c r="V2081" s="161"/>
      <c r="W2081" s="161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 t="s">
        <v>374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1" x14ac:dyDescent="0.2">
      <c r="A2082" s="158"/>
      <c r="B2082" s="159"/>
      <c r="C2082" s="193" t="s">
        <v>3099</v>
      </c>
      <c r="D2082" s="184"/>
      <c r="E2082" s="185">
        <v>4.7249999999999996</v>
      </c>
      <c r="F2082" s="161"/>
      <c r="G2082" s="161"/>
      <c r="H2082" s="161"/>
      <c r="I2082" s="161"/>
      <c r="J2082" s="161"/>
      <c r="K2082" s="161"/>
      <c r="L2082" s="161"/>
      <c r="M2082" s="161"/>
      <c r="N2082" s="161"/>
      <c r="O2082" s="161"/>
      <c r="P2082" s="161"/>
      <c r="Q2082" s="161"/>
      <c r="R2082" s="161"/>
      <c r="S2082" s="161"/>
      <c r="T2082" s="161"/>
      <c r="U2082" s="161"/>
      <c r="V2082" s="161"/>
      <c r="W2082" s="161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 t="s">
        <v>374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1" x14ac:dyDescent="0.2">
      <c r="A2083" s="158"/>
      <c r="B2083" s="159"/>
      <c r="C2083" s="198" t="s">
        <v>609</v>
      </c>
      <c r="D2083" s="195"/>
      <c r="E2083" s="196">
        <v>21.015000000000001</v>
      </c>
      <c r="F2083" s="161"/>
      <c r="G2083" s="161"/>
      <c r="H2083" s="161"/>
      <c r="I2083" s="161"/>
      <c r="J2083" s="161"/>
      <c r="K2083" s="161"/>
      <c r="L2083" s="161"/>
      <c r="M2083" s="161"/>
      <c r="N2083" s="161"/>
      <c r="O2083" s="161"/>
      <c r="P2083" s="161"/>
      <c r="Q2083" s="161"/>
      <c r="R2083" s="161"/>
      <c r="S2083" s="161"/>
      <c r="T2083" s="161"/>
      <c r="U2083" s="161"/>
      <c r="V2083" s="161"/>
      <c r="W2083" s="161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 t="s">
        <v>374</v>
      </c>
      <c r="AH2083" s="151">
        <v>1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1" x14ac:dyDescent="0.2">
      <c r="A2084" s="158"/>
      <c r="B2084" s="159"/>
      <c r="C2084" s="193" t="s">
        <v>3102</v>
      </c>
      <c r="D2084" s="184"/>
      <c r="E2084" s="185">
        <v>9.9</v>
      </c>
      <c r="F2084" s="161"/>
      <c r="G2084" s="161"/>
      <c r="H2084" s="161"/>
      <c r="I2084" s="161"/>
      <c r="J2084" s="161"/>
      <c r="K2084" s="161"/>
      <c r="L2084" s="161"/>
      <c r="M2084" s="161"/>
      <c r="N2084" s="161"/>
      <c r="O2084" s="161"/>
      <c r="P2084" s="161"/>
      <c r="Q2084" s="161"/>
      <c r="R2084" s="161"/>
      <c r="S2084" s="161"/>
      <c r="T2084" s="161"/>
      <c r="U2084" s="161"/>
      <c r="V2084" s="161"/>
      <c r="W2084" s="161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 t="s">
        <v>374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1" x14ac:dyDescent="0.2">
      <c r="A2085" s="158"/>
      <c r="B2085" s="159"/>
      <c r="C2085" s="193" t="s">
        <v>3103</v>
      </c>
      <c r="D2085" s="184"/>
      <c r="E2085" s="185">
        <v>1.65</v>
      </c>
      <c r="F2085" s="161"/>
      <c r="G2085" s="161"/>
      <c r="H2085" s="161"/>
      <c r="I2085" s="161"/>
      <c r="J2085" s="161"/>
      <c r="K2085" s="161"/>
      <c r="L2085" s="161"/>
      <c r="M2085" s="161"/>
      <c r="N2085" s="161"/>
      <c r="O2085" s="161"/>
      <c r="P2085" s="161"/>
      <c r="Q2085" s="161"/>
      <c r="R2085" s="161"/>
      <c r="S2085" s="161"/>
      <c r="T2085" s="161"/>
      <c r="U2085" s="161"/>
      <c r="V2085" s="161"/>
      <c r="W2085" s="161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 t="s">
        <v>374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1" x14ac:dyDescent="0.2">
      <c r="A2086" s="158"/>
      <c r="B2086" s="159"/>
      <c r="C2086" s="193" t="s">
        <v>3099</v>
      </c>
      <c r="D2086" s="184"/>
      <c r="E2086" s="185">
        <v>4.7249999999999996</v>
      </c>
      <c r="F2086" s="161"/>
      <c r="G2086" s="161"/>
      <c r="H2086" s="161"/>
      <c r="I2086" s="161"/>
      <c r="J2086" s="161"/>
      <c r="K2086" s="161"/>
      <c r="L2086" s="161"/>
      <c r="M2086" s="161"/>
      <c r="N2086" s="161"/>
      <c r="O2086" s="161"/>
      <c r="P2086" s="161"/>
      <c r="Q2086" s="161"/>
      <c r="R2086" s="161"/>
      <c r="S2086" s="161"/>
      <c r="T2086" s="161"/>
      <c r="U2086" s="161"/>
      <c r="V2086" s="161"/>
      <c r="W2086" s="161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 t="s">
        <v>374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1" x14ac:dyDescent="0.2">
      <c r="A2087" s="158"/>
      <c r="B2087" s="159"/>
      <c r="C2087" s="198" t="s">
        <v>609</v>
      </c>
      <c r="D2087" s="195"/>
      <c r="E2087" s="196">
        <v>16.274999999999999</v>
      </c>
      <c r="F2087" s="161"/>
      <c r="G2087" s="161"/>
      <c r="H2087" s="161"/>
      <c r="I2087" s="161"/>
      <c r="J2087" s="161"/>
      <c r="K2087" s="161"/>
      <c r="L2087" s="161"/>
      <c r="M2087" s="161"/>
      <c r="N2087" s="161"/>
      <c r="O2087" s="161"/>
      <c r="P2087" s="161"/>
      <c r="Q2087" s="161"/>
      <c r="R2087" s="161"/>
      <c r="S2087" s="161"/>
      <c r="T2087" s="161"/>
      <c r="U2087" s="161"/>
      <c r="V2087" s="161"/>
      <c r="W2087" s="161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 t="s">
        <v>374</v>
      </c>
      <c r="AH2087" s="151">
        <v>1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1" x14ac:dyDescent="0.2">
      <c r="A2088" s="158"/>
      <c r="B2088" s="159"/>
      <c r="C2088" s="193" t="s">
        <v>3104</v>
      </c>
      <c r="D2088" s="184"/>
      <c r="E2088" s="185">
        <v>7.68</v>
      </c>
      <c r="F2088" s="161"/>
      <c r="G2088" s="161"/>
      <c r="H2088" s="161"/>
      <c r="I2088" s="161"/>
      <c r="J2088" s="161"/>
      <c r="K2088" s="161"/>
      <c r="L2088" s="161"/>
      <c r="M2088" s="161"/>
      <c r="N2088" s="161"/>
      <c r="O2088" s="161"/>
      <c r="P2088" s="161"/>
      <c r="Q2088" s="161"/>
      <c r="R2088" s="161"/>
      <c r="S2088" s="161"/>
      <c r="T2088" s="161"/>
      <c r="U2088" s="161"/>
      <c r="V2088" s="161"/>
      <c r="W2088" s="161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 t="s">
        <v>374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1" x14ac:dyDescent="0.2">
      <c r="A2089" s="158"/>
      <c r="B2089" s="159"/>
      <c r="C2089" s="193" t="s">
        <v>3105</v>
      </c>
      <c r="D2089" s="184"/>
      <c r="E2089" s="185">
        <v>1.665</v>
      </c>
      <c r="F2089" s="161"/>
      <c r="G2089" s="161"/>
      <c r="H2089" s="161"/>
      <c r="I2089" s="161"/>
      <c r="J2089" s="161"/>
      <c r="K2089" s="161"/>
      <c r="L2089" s="161"/>
      <c r="M2089" s="161"/>
      <c r="N2089" s="161"/>
      <c r="O2089" s="161"/>
      <c r="P2089" s="161"/>
      <c r="Q2089" s="161"/>
      <c r="R2089" s="161"/>
      <c r="S2089" s="161"/>
      <c r="T2089" s="161"/>
      <c r="U2089" s="161"/>
      <c r="V2089" s="161"/>
      <c r="W2089" s="161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 t="s">
        <v>374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outlineLevel="1" x14ac:dyDescent="0.2">
      <c r="A2090" s="158"/>
      <c r="B2090" s="159"/>
      <c r="C2090" s="193" t="s">
        <v>3106</v>
      </c>
      <c r="D2090" s="184"/>
      <c r="E2090" s="185">
        <v>5.4</v>
      </c>
      <c r="F2090" s="161"/>
      <c r="G2090" s="161"/>
      <c r="H2090" s="161"/>
      <c r="I2090" s="161"/>
      <c r="J2090" s="161"/>
      <c r="K2090" s="161"/>
      <c r="L2090" s="161"/>
      <c r="M2090" s="161"/>
      <c r="N2090" s="161"/>
      <c r="O2090" s="161"/>
      <c r="P2090" s="161"/>
      <c r="Q2090" s="161"/>
      <c r="R2090" s="161"/>
      <c r="S2090" s="161"/>
      <c r="T2090" s="161"/>
      <c r="U2090" s="161"/>
      <c r="V2090" s="161"/>
      <c r="W2090" s="161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 t="s">
        <v>374</v>
      </c>
      <c r="AH2090" s="151">
        <v>0</v>
      </c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1"/>
      <c r="AT2090" s="151"/>
      <c r="AU2090" s="151"/>
      <c r="AV2090" s="151"/>
      <c r="AW2090" s="151"/>
      <c r="AX2090" s="151"/>
      <c r="AY2090" s="151"/>
      <c r="AZ2090" s="151"/>
      <c r="BA2090" s="151"/>
      <c r="BB2090" s="151"/>
      <c r="BC2090" s="151"/>
      <c r="BD2090" s="151"/>
      <c r="BE2090" s="151"/>
      <c r="BF2090" s="151"/>
      <c r="BG2090" s="151"/>
      <c r="BH2090" s="151"/>
    </row>
    <row r="2091" spans="1:60" outlineLevel="1" x14ac:dyDescent="0.2">
      <c r="A2091" s="158"/>
      <c r="B2091" s="159"/>
      <c r="C2091" s="198" t="s">
        <v>609</v>
      </c>
      <c r="D2091" s="195"/>
      <c r="E2091" s="196">
        <v>14.744999999999999</v>
      </c>
      <c r="F2091" s="161"/>
      <c r="G2091" s="161"/>
      <c r="H2091" s="161"/>
      <c r="I2091" s="161"/>
      <c r="J2091" s="161"/>
      <c r="K2091" s="161"/>
      <c r="L2091" s="161"/>
      <c r="M2091" s="161"/>
      <c r="N2091" s="161"/>
      <c r="O2091" s="161"/>
      <c r="P2091" s="161"/>
      <c r="Q2091" s="161"/>
      <c r="R2091" s="161"/>
      <c r="S2091" s="161"/>
      <c r="T2091" s="161"/>
      <c r="U2091" s="161"/>
      <c r="V2091" s="161"/>
      <c r="W2091" s="161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 t="s">
        <v>374</v>
      </c>
      <c r="AH2091" s="151">
        <v>1</v>
      </c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1" x14ac:dyDescent="0.2">
      <c r="A2092" s="170">
        <v>720</v>
      </c>
      <c r="B2092" s="171" t="s">
        <v>3107</v>
      </c>
      <c r="C2092" s="180" t="s">
        <v>3108</v>
      </c>
      <c r="D2092" s="172" t="s">
        <v>363</v>
      </c>
      <c r="E2092" s="173">
        <v>241.46100000000001</v>
      </c>
      <c r="F2092" s="174"/>
      <c r="G2092" s="175">
        <f>ROUND(E2092*F2092,2)</f>
        <v>0</v>
      </c>
      <c r="H2092" s="174"/>
      <c r="I2092" s="175">
        <f>ROUND(E2092*H2092,2)</f>
        <v>0</v>
      </c>
      <c r="J2092" s="174"/>
      <c r="K2092" s="175">
        <f>ROUND(E2092*J2092,2)</f>
        <v>0</v>
      </c>
      <c r="L2092" s="175">
        <v>21</v>
      </c>
      <c r="M2092" s="175">
        <f>G2092*(1+L2092/100)</f>
        <v>0</v>
      </c>
      <c r="N2092" s="175">
        <v>1.0500000000000001E-2</v>
      </c>
      <c r="O2092" s="175">
        <f>ROUND(E2092*N2092,2)</f>
        <v>2.54</v>
      </c>
      <c r="P2092" s="175">
        <v>0</v>
      </c>
      <c r="Q2092" s="175">
        <f>ROUND(E2092*P2092,2)</f>
        <v>0</v>
      </c>
      <c r="R2092" s="175"/>
      <c r="S2092" s="175" t="s">
        <v>310</v>
      </c>
      <c r="T2092" s="176" t="s">
        <v>280</v>
      </c>
      <c r="U2092" s="161">
        <v>0</v>
      </c>
      <c r="V2092" s="161">
        <f>ROUND(E2092*U2092,2)</f>
        <v>0</v>
      </c>
      <c r="W2092" s="161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 t="s">
        <v>364</v>
      </c>
      <c r="AH2092" s="151"/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58"/>
      <c r="B2093" s="159"/>
      <c r="C2093" s="193" t="s">
        <v>3109</v>
      </c>
      <c r="D2093" s="184"/>
      <c r="E2093" s="185">
        <v>241.46100000000001</v>
      </c>
      <c r="F2093" s="161"/>
      <c r="G2093" s="161"/>
      <c r="H2093" s="161"/>
      <c r="I2093" s="161"/>
      <c r="J2093" s="161"/>
      <c r="K2093" s="161"/>
      <c r="L2093" s="161"/>
      <c r="M2093" s="161"/>
      <c r="N2093" s="161"/>
      <c r="O2093" s="161"/>
      <c r="P2093" s="161"/>
      <c r="Q2093" s="161"/>
      <c r="R2093" s="161"/>
      <c r="S2093" s="161"/>
      <c r="T2093" s="161"/>
      <c r="U2093" s="161"/>
      <c r="V2093" s="161"/>
      <c r="W2093" s="161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 t="s">
        <v>374</v>
      </c>
      <c r="AH2093" s="151">
        <v>5</v>
      </c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1" x14ac:dyDescent="0.2">
      <c r="A2094" s="170">
        <v>721</v>
      </c>
      <c r="B2094" s="171" t="s">
        <v>3110</v>
      </c>
      <c r="C2094" s="180" t="s">
        <v>3111</v>
      </c>
      <c r="D2094" s="172" t="s">
        <v>363</v>
      </c>
      <c r="E2094" s="173">
        <v>742.41420000000005</v>
      </c>
      <c r="F2094" s="174"/>
      <c r="G2094" s="175">
        <f>ROUND(E2094*F2094,2)</f>
        <v>0</v>
      </c>
      <c r="H2094" s="174"/>
      <c r="I2094" s="175">
        <f>ROUND(E2094*H2094,2)</f>
        <v>0</v>
      </c>
      <c r="J2094" s="174"/>
      <c r="K2094" s="175">
        <f>ROUND(E2094*J2094,2)</f>
        <v>0</v>
      </c>
      <c r="L2094" s="175">
        <v>21</v>
      </c>
      <c r="M2094" s="175">
        <f>G2094*(1+L2094/100)</f>
        <v>0</v>
      </c>
      <c r="N2094" s="175">
        <v>0</v>
      </c>
      <c r="O2094" s="175">
        <f>ROUND(E2094*N2094,2)</f>
        <v>0</v>
      </c>
      <c r="P2094" s="175">
        <v>0</v>
      </c>
      <c r="Q2094" s="175">
        <f>ROUND(E2094*P2094,2)</f>
        <v>0</v>
      </c>
      <c r="R2094" s="175"/>
      <c r="S2094" s="175" t="s">
        <v>310</v>
      </c>
      <c r="T2094" s="176" t="s">
        <v>280</v>
      </c>
      <c r="U2094" s="161">
        <v>0</v>
      </c>
      <c r="V2094" s="161">
        <f>ROUND(E2094*U2094,2)</f>
        <v>0</v>
      </c>
      <c r="W2094" s="161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 t="s">
        <v>364</v>
      </c>
      <c r="AH2094" s="151"/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1" x14ac:dyDescent="0.2">
      <c r="A2095" s="158"/>
      <c r="B2095" s="159"/>
      <c r="C2095" s="193" t="s">
        <v>3112</v>
      </c>
      <c r="D2095" s="184"/>
      <c r="E2095" s="185">
        <v>742.41420000000005</v>
      </c>
      <c r="F2095" s="161"/>
      <c r="G2095" s="161"/>
      <c r="H2095" s="161"/>
      <c r="I2095" s="161"/>
      <c r="J2095" s="161"/>
      <c r="K2095" s="161"/>
      <c r="L2095" s="161"/>
      <c r="M2095" s="161"/>
      <c r="N2095" s="161"/>
      <c r="O2095" s="161"/>
      <c r="P2095" s="161"/>
      <c r="Q2095" s="161"/>
      <c r="R2095" s="161"/>
      <c r="S2095" s="161"/>
      <c r="T2095" s="161"/>
      <c r="U2095" s="161"/>
      <c r="V2095" s="161"/>
      <c r="W2095" s="161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 t="s">
        <v>374</v>
      </c>
      <c r="AH2095" s="151">
        <v>5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1" x14ac:dyDescent="0.2">
      <c r="A2096" s="170">
        <v>722</v>
      </c>
      <c r="B2096" s="171" t="s">
        <v>3113</v>
      </c>
      <c r="C2096" s="180" t="s">
        <v>3114</v>
      </c>
      <c r="D2096" s="172" t="s">
        <v>363</v>
      </c>
      <c r="E2096" s="173">
        <v>185.60355000000001</v>
      </c>
      <c r="F2096" s="174"/>
      <c r="G2096" s="175">
        <f>ROUND(E2096*F2096,2)</f>
        <v>0</v>
      </c>
      <c r="H2096" s="174"/>
      <c r="I2096" s="175">
        <f>ROUND(E2096*H2096,2)</f>
        <v>0</v>
      </c>
      <c r="J2096" s="174"/>
      <c r="K2096" s="175">
        <f>ROUND(E2096*J2096,2)</f>
        <v>0</v>
      </c>
      <c r="L2096" s="175">
        <v>21</v>
      </c>
      <c r="M2096" s="175">
        <f>G2096*(1+L2096/100)</f>
        <v>0</v>
      </c>
      <c r="N2096" s="175">
        <v>0</v>
      </c>
      <c r="O2096" s="175">
        <f>ROUND(E2096*N2096,2)</f>
        <v>0</v>
      </c>
      <c r="P2096" s="175">
        <v>0</v>
      </c>
      <c r="Q2096" s="175">
        <f>ROUND(E2096*P2096,2)</f>
        <v>0</v>
      </c>
      <c r="R2096" s="175"/>
      <c r="S2096" s="175" t="s">
        <v>310</v>
      </c>
      <c r="T2096" s="176" t="s">
        <v>280</v>
      </c>
      <c r="U2096" s="161">
        <v>0</v>
      </c>
      <c r="V2096" s="161">
        <f>ROUND(E2096*U2096,2)</f>
        <v>0</v>
      </c>
      <c r="W2096" s="161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 t="s">
        <v>364</v>
      </c>
      <c r="AH2096" s="151"/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1" x14ac:dyDescent="0.2">
      <c r="A2097" s="158"/>
      <c r="B2097" s="159"/>
      <c r="C2097" s="193" t="s">
        <v>3115</v>
      </c>
      <c r="D2097" s="184"/>
      <c r="E2097" s="185">
        <v>185.60355000000001</v>
      </c>
      <c r="F2097" s="161"/>
      <c r="G2097" s="161"/>
      <c r="H2097" s="161"/>
      <c r="I2097" s="161"/>
      <c r="J2097" s="161"/>
      <c r="K2097" s="161"/>
      <c r="L2097" s="161"/>
      <c r="M2097" s="161"/>
      <c r="N2097" s="161"/>
      <c r="O2097" s="161"/>
      <c r="P2097" s="161"/>
      <c r="Q2097" s="161"/>
      <c r="R2097" s="161"/>
      <c r="S2097" s="161"/>
      <c r="T2097" s="161"/>
      <c r="U2097" s="161"/>
      <c r="V2097" s="161"/>
      <c r="W2097" s="161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 t="s">
        <v>374</v>
      </c>
      <c r="AH2097" s="151">
        <v>5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1" x14ac:dyDescent="0.2">
      <c r="A2098" s="170">
        <v>723</v>
      </c>
      <c r="B2098" s="171" t="s">
        <v>3116</v>
      </c>
      <c r="C2098" s="180" t="s">
        <v>3117</v>
      </c>
      <c r="D2098" s="172" t="s">
        <v>363</v>
      </c>
      <c r="E2098" s="173">
        <v>91.657499999999999</v>
      </c>
      <c r="F2098" s="174"/>
      <c r="G2098" s="175">
        <f>ROUND(E2098*F2098,2)</f>
        <v>0</v>
      </c>
      <c r="H2098" s="174"/>
      <c r="I2098" s="175">
        <f>ROUND(E2098*H2098,2)</f>
        <v>0</v>
      </c>
      <c r="J2098" s="174"/>
      <c r="K2098" s="175">
        <f>ROUND(E2098*J2098,2)</f>
        <v>0</v>
      </c>
      <c r="L2098" s="175">
        <v>21</v>
      </c>
      <c r="M2098" s="175">
        <f>G2098*(1+L2098/100)</f>
        <v>0</v>
      </c>
      <c r="N2098" s="175">
        <v>0</v>
      </c>
      <c r="O2098" s="175">
        <f>ROUND(E2098*N2098,2)</f>
        <v>0</v>
      </c>
      <c r="P2098" s="175">
        <v>0</v>
      </c>
      <c r="Q2098" s="175">
        <f>ROUND(E2098*P2098,2)</f>
        <v>0</v>
      </c>
      <c r="R2098" s="175"/>
      <c r="S2098" s="175" t="s">
        <v>310</v>
      </c>
      <c r="T2098" s="176" t="s">
        <v>280</v>
      </c>
      <c r="U2098" s="161">
        <v>0</v>
      </c>
      <c r="V2098" s="161">
        <f>ROUND(E2098*U2098,2)</f>
        <v>0</v>
      </c>
      <c r="W2098" s="161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 t="s">
        <v>364</v>
      </c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outlineLevel="1" x14ac:dyDescent="0.2">
      <c r="A2099" s="158"/>
      <c r="B2099" s="159"/>
      <c r="C2099" s="193" t="s">
        <v>3118</v>
      </c>
      <c r="D2099" s="184"/>
      <c r="E2099" s="185">
        <v>91.657499999999999</v>
      </c>
      <c r="F2099" s="161"/>
      <c r="G2099" s="161"/>
      <c r="H2099" s="161"/>
      <c r="I2099" s="161"/>
      <c r="J2099" s="161"/>
      <c r="K2099" s="161"/>
      <c r="L2099" s="161"/>
      <c r="M2099" s="161"/>
      <c r="N2099" s="161"/>
      <c r="O2099" s="161"/>
      <c r="P2099" s="161"/>
      <c r="Q2099" s="161"/>
      <c r="R2099" s="161"/>
      <c r="S2099" s="161"/>
      <c r="T2099" s="161"/>
      <c r="U2099" s="161"/>
      <c r="V2099" s="161"/>
      <c r="W2099" s="161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 t="s">
        <v>374</v>
      </c>
      <c r="AH2099" s="151">
        <v>5</v>
      </c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1"/>
      <c r="AT2099" s="151"/>
      <c r="AU2099" s="151"/>
      <c r="AV2099" s="151"/>
      <c r="AW2099" s="151"/>
      <c r="AX2099" s="151"/>
      <c r="AY2099" s="151"/>
      <c r="AZ2099" s="151"/>
      <c r="BA2099" s="151"/>
      <c r="BB2099" s="151"/>
      <c r="BC2099" s="151"/>
      <c r="BD2099" s="151"/>
      <c r="BE2099" s="151"/>
      <c r="BF2099" s="151"/>
      <c r="BG2099" s="151"/>
      <c r="BH2099" s="151"/>
    </row>
    <row r="2100" spans="1:60" outlineLevel="1" x14ac:dyDescent="0.2">
      <c r="A2100" s="170">
        <v>724</v>
      </c>
      <c r="B2100" s="171" t="s">
        <v>3119</v>
      </c>
      <c r="C2100" s="180" t="s">
        <v>3120</v>
      </c>
      <c r="D2100" s="172" t="s">
        <v>363</v>
      </c>
      <c r="E2100" s="173">
        <v>756.75049999999999</v>
      </c>
      <c r="F2100" s="174"/>
      <c r="G2100" s="175">
        <f>ROUND(E2100*F2100,2)</f>
        <v>0</v>
      </c>
      <c r="H2100" s="174"/>
      <c r="I2100" s="175">
        <f>ROUND(E2100*H2100,2)</f>
        <v>0</v>
      </c>
      <c r="J2100" s="174"/>
      <c r="K2100" s="175">
        <f>ROUND(E2100*J2100,2)</f>
        <v>0</v>
      </c>
      <c r="L2100" s="175">
        <v>21</v>
      </c>
      <c r="M2100" s="175">
        <f>G2100*(1+L2100/100)</f>
        <v>0</v>
      </c>
      <c r="N2100" s="175">
        <v>0</v>
      </c>
      <c r="O2100" s="175">
        <f>ROUND(E2100*N2100,2)</f>
        <v>0</v>
      </c>
      <c r="P2100" s="175">
        <v>0</v>
      </c>
      <c r="Q2100" s="175">
        <f>ROUND(E2100*P2100,2)</f>
        <v>0</v>
      </c>
      <c r="R2100" s="175"/>
      <c r="S2100" s="175" t="s">
        <v>310</v>
      </c>
      <c r="T2100" s="176" t="s">
        <v>280</v>
      </c>
      <c r="U2100" s="161">
        <v>0</v>
      </c>
      <c r="V2100" s="161">
        <f>ROUND(E2100*U2100,2)</f>
        <v>0</v>
      </c>
      <c r="W2100" s="161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 t="s">
        <v>364</v>
      </c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1" x14ac:dyDescent="0.2">
      <c r="A2101" s="158"/>
      <c r="B2101" s="159"/>
      <c r="C2101" s="193" t="s">
        <v>3121</v>
      </c>
      <c r="D2101" s="184"/>
      <c r="E2101" s="185">
        <v>756.75049999999999</v>
      </c>
      <c r="F2101" s="161"/>
      <c r="G2101" s="161"/>
      <c r="H2101" s="161"/>
      <c r="I2101" s="161"/>
      <c r="J2101" s="161"/>
      <c r="K2101" s="161"/>
      <c r="L2101" s="161"/>
      <c r="M2101" s="161"/>
      <c r="N2101" s="161"/>
      <c r="O2101" s="161"/>
      <c r="P2101" s="161"/>
      <c r="Q2101" s="161"/>
      <c r="R2101" s="161"/>
      <c r="S2101" s="161"/>
      <c r="T2101" s="161"/>
      <c r="U2101" s="161"/>
      <c r="V2101" s="161"/>
      <c r="W2101" s="161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 t="s">
        <v>374</v>
      </c>
      <c r="AH2101" s="151">
        <v>5</v>
      </c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1" x14ac:dyDescent="0.2">
      <c r="A2102" s="170">
        <v>725</v>
      </c>
      <c r="B2102" s="171" t="s">
        <v>3122</v>
      </c>
      <c r="C2102" s="180" t="s">
        <v>3123</v>
      </c>
      <c r="D2102" s="172" t="s">
        <v>363</v>
      </c>
      <c r="E2102" s="173">
        <v>78.600499999999997</v>
      </c>
      <c r="F2102" s="174"/>
      <c r="G2102" s="175">
        <f>ROUND(E2102*F2102,2)</f>
        <v>0</v>
      </c>
      <c r="H2102" s="174"/>
      <c r="I2102" s="175">
        <f>ROUND(E2102*H2102,2)</f>
        <v>0</v>
      </c>
      <c r="J2102" s="174"/>
      <c r="K2102" s="175">
        <f>ROUND(E2102*J2102,2)</f>
        <v>0</v>
      </c>
      <c r="L2102" s="175">
        <v>21</v>
      </c>
      <c r="M2102" s="175">
        <f>G2102*(1+L2102/100)</f>
        <v>0</v>
      </c>
      <c r="N2102" s="175">
        <v>0</v>
      </c>
      <c r="O2102" s="175">
        <f>ROUND(E2102*N2102,2)</f>
        <v>0</v>
      </c>
      <c r="P2102" s="175">
        <v>0</v>
      </c>
      <c r="Q2102" s="175">
        <f>ROUND(E2102*P2102,2)</f>
        <v>0</v>
      </c>
      <c r="R2102" s="175"/>
      <c r="S2102" s="175" t="s">
        <v>310</v>
      </c>
      <c r="T2102" s="176" t="s">
        <v>280</v>
      </c>
      <c r="U2102" s="161">
        <v>0</v>
      </c>
      <c r="V2102" s="161">
        <f>ROUND(E2102*U2102,2)</f>
        <v>0</v>
      </c>
      <c r="W2102" s="161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 t="s">
        <v>364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1" x14ac:dyDescent="0.2">
      <c r="A2103" s="158"/>
      <c r="B2103" s="159"/>
      <c r="C2103" s="193" t="s">
        <v>3124</v>
      </c>
      <c r="D2103" s="184"/>
      <c r="E2103" s="185">
        <v>78.600499999999997</v>
      </c>
      <c r="F2103" s="161"/>
      <c r="G2103" s="161"/>
      <c r="H2103" s="161"/>
      <c r="I2103" s="161"/>
      <c r="J2103" s="161"/>
      <c r="K2103" s="161"/>
      <c r="L2103" s="161"/>
      <c r="M2103" s="161"/>
      <c r="N2103" s="161"/>
      <c r="O2103" s="161"/>
      <c r="P2103" s="161"/>
      <c r="Q2103" s="161"/>
      <c r="R2103" s="161"/>
      <c r="S2103" s="161"/>
      <c r="T2103" s="161"/>
      <c r="U2103" s="161"/>
      <c r="V2103" s="161"/>
      <c r="W2103" s="161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 t="s">
        <v>374</v>
      </c>
      <c r="AH2103" s="151">
        <v>5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ht="22.5" outlineLevel="1" x14ac:dyDescent="0.2">
      <c r="A2104" s="170">
        <v>726</v>
      </c>
      <c r="B2104" s="171" t="s">
        <v>3125</v>
      </c>
      <c r="C2104" s="180" t="s">
        <v>3126</v>
      </c>
      <c r="D2104" s="172" t="s">
        <v>363</v>
      </c>
      <c r="E2104" s="173">
        <v>33</v>
      </c>
      <c r="F2104" s="174"/>
      <c r="G2104" s="175">
        <f>ROUND(E2104*F2104,2)</f>
        <v>0</v>
      </c>
      <c r="H2104" s="174"/>
      <c r="I2104" s="175">
        <f>ROUND(E2104*H2104,2)</f>
        <v>0</v>
      </c>
      <c r="J2104" s="174"/>
      <c r="K2104" s="175">
        <f>ROUND(E2104*J2104,2)</f>
        <v>0</v>
      </c>
      <c r="L2104" s="175">
        <v>21</v>
      </c>
      <c r="M2104" s="175">
        <f>G2104*(1+L2104/100)</f>
        <v>0</v>
      </c>
      <c r="N2104" s="175">
        <v>0</v>
      </c>
      <c r="O2104" s="175">
        <f>ROUND(E2104*N2104,2)</f>
        <v>0</v>
      </c>
      <c r="P2104" s="175">
        <v>0</v>
      </c>
      <c r="Q2104" s="175">
        <f>ROUND(E2104*P2104,2)</f>
        <v>0</v>
      </c>
      <c r="R2104" s="175"/>
      <c r="S2104" s="175" t="s">
        <v>310</v>
      </c>
      <c r="T2104" s="176" t="s">
        <v>280</v>
      </c>
      <c r="U2104" s="161">
        <v>0</v>
      </c>
      <c r="V2104" s="161">
        <f>ROUND(E2104*U2104,2)</f>
        <v>0</v>
      </c>
      <c r="W2104" s="161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 t="s">
        <v>364</v>
      </c>
      <c r="AH2104" s="151"/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1"/>
      <c r="AT2104" s="151"/>
      <c r="AU2104" s="151"/>
      <c r="AV2104" s="151"/>
      <c r="AW2104" s="151"/>
      <c r="AX2104" s="151"/>
      <c r="AY2104" s="151"/>
      <c r="AZ2104" s="151"/>
      <c r="BA2104" s="151"/>
      <c r="BB2104" s="151"/>
      <c r="BC2104" s="151"/>
      <c r="BD2104" s="151"/>
      <c r="BE2104" s="151"/>
      <c r="BF2104" s="151"/>
      <c r="BG2104" s="151"/>
      <c r="BH2104" s="151"/>
    </row>
    <row r="2105" spans="1:60" outlineLevel="1" x14ac:dyDescent="0.2">
      <c r="A2105" s="158"/>
      <c r="B2105" s="159"/>
      <c r="C2105" s="193" t="s">
        <v>3127</v>
      </c>
      <c r="D2105" s="184"/>
      <c r="E2105" s="185">
        <v>33</v>
      </c>
      <c r="F2105" s="161"/>
      <c r="G2105" s="161"/>
      <c r="H2105" s="161"/>
      <c r="I2105" s="161"/>
      <c r="J2105" s="161"/>
      <c r="K2105" s="161"/>
      <c r="L2105" s="161"/>
      <c r="M2105" s="161"/>
      <c r="N2105" s="161"/>
      <c r="O2105" s="161"/>
      <c r="P2105" s="161"/>
      <c r="Q2105" s="161"/>
      <c r="R2105" s="161"/>
      <c r="S2105" s="161"/>
      <c r="T2105" s="161"/>
      <c r="U2105" s="161"/>
      <c r="V2105" s="161"/>
      <c r="W2105" s="161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 t="s">
        <v>374</v>
      </c>
      <c r="AH2105" s="151">
        <v>0</v>
      </c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1" x14ac:dyDescent="0.2">
      <c r="A2106" s="170">
        <v>727</v>
      </c>
      <c r="B2106" s="171" t="s">
        <v>3128</v>
      </c>
      <c r="C2106" s="180" t="s">
        <v>3129</v>
      </c>
      <c r="D2106" s="172" t="s">
        <v>462</v>
      </c>
      <c r="E2106" s="173">
        <v>12</v>
      </c>
      <c r="F2106" s="174"/>
      <c r="G2106" s="175">
        <f>ROUND(E2106*F2106,2)</f>
        <v>0</v>
      </c>
      <c r="H2106" s="174"/>
      <c r="I2106" s="175">
        <f>ROUND(E2106*H2106,2)</f>
        <v>0</v>
      </c>
      <c r="J2106" s="174"/>
      <c r="K2106" s="175">
        <f>ROUND(E2106*J2106,2)</f>
        <v>0</v>
      </c>
      <c r="L2106" s="175">
        <v>21</v>
      </c>
      <c r="M2106" s="175">
        <f>G2106*(1+L2106/100)</f>
        <v>0</v>
      </c>
      <c r="N2106" s="175">
        <v>0</v>
      </c>
      <c r="O2106" s="175">
        <f>ROUND(E2106*N2106,2)</f>
        <v>0</v>
      </c>
      <c r="P2106" s="175">
        <v>0</v>
      </c>
      <c r="Q2106" s="175">
        <f>ROUND(E2106*P2106,2)</f>
        <v>0</v>
      </c>
      <c r="R2106" s="175"/>
      <c r="S2106" s="175" t="s">
        <v>310</v>
      </c>
      <c r="T2106" s="176" t="s">
        <v>280</v>
      </c>
      <c r="U2106" s="161">
        <v>0</v>
      </c>
      <c r="V2106" s="161">
        <f>ROUND(E2106*U2106,2)</f>
        <v>0</v>
      </c>
      <c r="W2106" s="161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 t="s">
        <v>364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158">
        <v>728</v>
      </c>
      <c r="B2107" s="159" t="s">
        <v>3130</v>
      </c>
      <c r="C2107" s="199" t="s">
        <v>3131</v>
      </c>
      <c r="D2107" s="160" t="s">
        <v>0</v>
      </c>
      <c r="E2107" s="197"/>
      <c r="F2107" s="162"/>
      <c r="G2107" s="161">
        <f>ROUND(E2107*F2107,2)</f>
        <v>0</v>
      </c>
      <c r="H2107" s="162"/>
      <c r="I2107" s="161">
        <f>ROUND(E2107*H2107,2)</f>
        <v>0</v>
      </c>
      <c r="J2107" s="162"/>
      <c r="K2107" s="161">
        <f>ROUND(E2107*J2107,2)</f>
        <v>0</v>
      </c>
      <c r="L2107" s="161">
        <v>21</v>
      </c>
      <c r="M2107" s="161">
        <f>G2107*(1+L2107/100)</f>
        <v>0</v>
      </c>
      <c r="N2107" s="161">
        <v>0</v>
      </c>
      <c r="O2107" s="161">
        <f>ROUND(E2107*N2107,2)</f>
        <v>0</v>
      </c>
      <c r="P2107" s="161">
        <v>0</v>
      </c>
      <c r="Q2107" s="161">
        <f>ROUND(E2107*P2107,2)</f>
        <v>0</v>
      </c>
      <c r="R2107" s="161" t="s">
        <v>2872</v>
      </c>
      <c r="S2107" s="161" t="s">
        <v>279</v>
      </c>
      <c r="T2107" s="161" t="s">
        <v>279</v>
      </c>
      <c r="U2107" s="161">
        <v>0</v>
      </c>
      <c r="V2107" s="161">
        <f>ROUND(E2107*U2107,2)</f>
        <v>0</v>
      </c>
      <c r="W2107" s="161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 t="s">
        <v>553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x14ac:dyDescent="0.2">
      <c r="A2108" s="164" t="s">
        <v>274</v>
      </c>
      <c r="B2108" s="165" t="s">
        <v>229</v>
      </c>
      <c r="C2108" s="179" t="s">
        <v>230</v>
      </c>
      <c r="D2108" s="166"/>
      <c r="E2108" s="167"/>
      <c r="F2108" s="168"/>
      <c r="G2108" s="168">
        <f>SUMIF(AG2109:AG2136,"&lt;&gt;NOR",G2109:G2136)</f>
        <v>0</v>
      </c>
      <c r="H2108" s="168"/>
      <c r="I2108" s="168">
        <f>SUM(I2109:I2136)</f>
        <v>0</v>
      </c>
      <c r="J2108" s="168"/>
      <c r="K2108" s="168">
        <f>SUM(K2109:K2136)</f>
        <v>0</v>
      </c>
      <c r="L2108" s="168"/>
      <c r="M2108" s="168">
        <f>SUM(M2109:M2136)</f>
        <v>0</v>
      </c>
      <c r="N2108" s="168"/>
      <c r="O2108" s="168">
        <f>SUM(O2109:O2136)</f>
        <v>0.02</v>
      </c>
      <c r="P2108" s="168"/>
      <c r="Q2108" s="168">
        <f>SUM(Q2109:Q2136)</f>
        <v>0</v>
      </c>
      <c r="R2108" s="168"/>
      <c r="S2108" s="168"/>
      <c r="T2108" s="169"/>
      <c r="U2108" s="163"/>
      <c r="V2108" s="163">
        <f>SUM(V2109:V2136)</f>
        <v>133.53</v>
      </c>
      <c r="W2108" s="163"/>
      <c r="AG2108" t="s">
        <v>275</v>
      </c>
    </row>
    <row r="2109" spans="1:60" ht="22.5" outlineLevel="1" x14ac:dyDescent="0.2">
      <c r="A2109" s="170">
        <v>729</v>
      </c>
      <c r="B2109" s="171" t="s">
        <v>3132</v>
      </c>
      <c r="C2109" s="180" t="s">
        <v>3133</v>
      </c>
      <c r="D2109" s="172" t="s">
        <v>363</v>
      </c>
      <c r="E2109" s="173">
        <v>52.8</v>
      </c>
      <c r="F2109" s="174"/>
      <c r="G2109" s="175">
        <f>ROUND(E2109*F2109,2)</f>
        <v>0</v>
      </c>
      <c r="H2109" s="174"/>
      <c r="I2109" s="175">
        <f>ROUND(E2109*H2109,2)</f>
        <v>0</v>
      </c>
      <c r="J2109" s="174"/>
      <c r="K2109" s="175">
        <f>ROUND(E2109*J2109,2)</f>
        <v>0</v>
      </c>
      <c r="L2109" s="175">
        <v>21</v>
      </c>
      <c r="M2109" s="175">
        <f>G2109*(1+L2109/100)</f>
        <v>0</v>
      </c>
      <c r="N2109" s="175">
        <v>3.8000000000000002E-4</v>
      </c>
      <c r="O2109" s="175">
        <f>ROUND(E2109*N2109,2)</f>
        <v>0.02</v>
      </c>
      <c r="P2109" s="175">
        <v>0</v>
      </c>
      <c r="Q2109" s="175">
        <f>ROUND(E2109*P2109,2)</f>
        <v>0</v>
      </c>
      <c r="R2109" s="175" t="s">
        <v>3134</v>
      </c>
      <c r="S2109" s="175" t="s">
        <v>279</v>
      </c>
      <c r="T2109" s="176" t="s">
        <v>279</v>
      </c>
      <c r="U2109" s="161">
        <v>2.5289999999999999</v>
      </c>
      <c r="V2109" s="161">
        <f>ROUND(E2109*U2109,2)</f>
        <v>133.53</v>
      </c>
      <c r="W2109" s="161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 t="s">
        <v>364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158"/>
      <c r="B2110" s="159"/>
      <c r="C2110" s="193" t="s">
        <v>3135</v>
      </c>
      <c r="D2110" s="184"/>
      <c r="E2110" s="185">
        <v>52.8</v>
      </c>
      <c r="F2110" s="161"/>
      <c r="G2110" s="161"/>
      <c r="H2110" s="161"/>
      <c r="I2110" s="161"/>
      <c r="J2110" s="161"/>
      <c r="K2110" s="161"/>
      <c r="L2110" s="161"/>
      <c r="M2110" s="161"/>
      <c r="N2110" s="161"/>
      <c r="O2110" s="161"/>
      <c r="P2110" s="161"/>
      <c r="Q2110" s="161"/>
      <c r="R2110" s="161"/>
      <c r="S2110" s="161"/>
      <c r="T2110" s="161"/>
      <c r="U2110" s="161"/>
      <c r="V2110" s="161"/>
      <c r="W2110" s="161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 t="s">
        <v>374</v>
      </c>
      <c r="AH2110" s="151">
        <v>0</v>
      </c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outlineLevel="1" x14ac:dyDescent="0.2">
      <c r="A2111" s="170">
        <v>730</v>
      </c>
      <c r="B2111" s="171" t="s">
        <v>3136</v>
      </c>
      <c r="C2111" s="180" t="s">
        <v>3137</v>
      </c>
      <c r="D2111" s="172" t="s">
        <v>363</v>
      </c>
      <c r="E2111" s="173">
        <v>1261.26</v>
      </c>
      <c r="F2111" s="174"/>
      <c r="G2111" s="175">
        <f>ROUND(E2111*F2111,2)</f>
        <v>0</v>
      </c>
      <c r="H2111" s="174"/>
      <c r="I2111" s="175">
        <f>ROUND(E2111*H2111,2)</f>
        <v>0</v>
      </c>
      <c r="J2111" s="174"/>
      <c r="K2111" s="175">
        <f>ROUND(E2111*J2111,2)</f>
        <v>0</v>
      </c>
      <c r="L2111" s="175">
        <v>21</v>
      </c>
      <c r="M2111" s="175">
        <f>G2111*(1+L2111/100)</f>
        <v>0</v>
      </c>
      <c r="N2111" s="175">
        <v>0</v>
      </c>
      <c r="O2111" s="175">
        <f>ROUND(E2111*N2111,2)</f>
        <v>0</v>
      </c>
      <c r="P2111" s="175">
        <v>0</v>
      </c>
      <c r="Q2111" s="175">
        <f>ROUND(E2111*P2111,2)</f>
        <v>0</v>
      </c>
      <c r="R2111" s="175"/>
      <c r="S2111" s="175" t="s">
        <v>310</v>
      </c>
      <c r="T2111" s="176" t="s">
        <v>280</v>
      </c>
      <c r="U2111" s="161">
        <v>0</v>
      </c>
      <c r="V2111" s="161">
        <f>ROUND(E2111*U2111,2)</f>
        <v>0</v>
      </c>
      <c r="W2111" s="161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 t="s">
        <v>364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1" x14ac:dyDescent="0.2">
      <c r="A2112" s="158"/>
      <c r="B2112" s="159"/>
      <c r="C2112" s="193" t="s">
        <v>3138</v>
      </c>
      <c r="D2112" s="184"/>
      <c r="E2112" s="185">
        <v>1201.2</v>
      </c>
      <c r="F2112" s="161"/>
      <c r="G2112" s="161"/>
      <c r="H2112" s="161"/>
      <c r="I2112" s="161"/>
      <c r="J2112" s="161"/>
      <c r="K2112" s="161"/>
      <c r="L2112" s="161"/>
      <c r="M2112" s="161"/>
      <c r="N2112" s="161"/>
      <c r="O2112" s="161"/>
      <c r="P2112" s="161"/>
      <c r="Q2112" s="161"/>
      <c r="R2112" s="161"/>
      <c r="S2112" s="161"/>
      <c r="T2112" s="161"/>
      <c r="U2112" s="161"/>
      <c r="V2112" s="161"/>
      <c r="W2112" s="161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 t="s">
        <v>374</v>
      </c>
      <c r="AH2112" s="151">
        <v>0</v>
      </c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outlineLevel="1" x14ac:dyDescent="0.2">
      <c r="A2113" s="158"/>
      <c r="B2113" s="159"/>
      <c r="C2113" s="193" t="s">
        <v>3139</v>
      </c>
      <c r="D2113" s="184"/>
      <c r="E2113" s="185">
        <v>60.06</v>
      </c>
      <c r="F2113" s="161"/>
      <c r="G2113" s="161"/>
      <c r="H2113" s="161"/>
      <c r="I2113" s="161"/>
      <c r="J2113" s="161"/>
      <c r="K2113" s="161"/>
      <c r="L2113" s="161"/>
      <c r="M2113" s="161"/>
      <c r="N2113" s="161"/>
      <c r="O2113" s="161"/>
      <c r="P2113" s="161"/>
      <c r="Q2113" s="161"/>
      <c r="R2113" s="161"/>
      <c r="S2113" s="161"/>
      <c r="T2113" s="161"/>
      <c r="U2113" s="161"/>
      <c r="V2113" s="161"/>
      <c r="W2113" s="161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 t="s">
        <v>374</v>
      </c>
      <c r="AH2113" s="151">
        <v>0</v>
      </c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1"/>
      <c r="AT2113" s="151"/>
      <c r="AU2113" s="151"/>
      <c r="AV2113" s="151"/>
      <c r="AW2113" s="151"/>
      <c r="AX2113" s="151"/>
      <c r="AY2113" s="151"/>
      <c r="AZ2113" s="151"/>
      <c r="BA2113" s="151"/>
      <c r="BB2113" s="151"/>
      <c r="BC2113" s="151"/>
      <c r="BD2113" s="151"/>
      <c r="BE2113" s="151"/>
      <c r="BF2113" s="151"/>
      <c r="BG2113" s="151"/>
      <c r="BH2113" s="151"/>
    </row>
    <row r="2114" spans="1:60" outlineLevel="1" x14ac:dyDescent="0.2">
      <c r="A2114" s="170">
        <v>731</v>
      </c>
      <c r="B2114" s="171" t="s">
        <v>3140</v>
      </c>
      <c r="C2114" s="180" t="s">
        <v>3141</v>
      </c>
      <c r="D2114" s="172" t="s">
        <v>363</v>
      </c>
      <c r="E2114" s="173">
        <v>912.95</v>
      </c>
      <c r="F2114" s="174"/>
      <c r="G2114" s="175">
        <f>ROUND(E2114*F2114,2)</f>
        <v>0</v>
      </c>
      <c r="H2114" s="174"/>
      <c r="I2114" s="175">
        <f>ROUND(E2114*H2114,2)</f>
        <v>0</v>
      </c>
      <c r="J2114" s="174"/>
      <c r="K2114" s="175">
        <f>ROUND(E2114*J2114,2)</f>
        <v>0</v>
      </c>
      <c r="L2114" s="175">
        <v>21</v>
      </c>
      <c r="M2114" s="175">
        <f>G2114*(1+L2114/100)</f>
        <v>0</v>
      </c>
      <c r="N2114" s="175">
        <v>0</v>
      </c>
      <c r="O2114" s="175">
        <f>ROUND(E2114*N2114,2)</f>
        <v>0</v>
      </c>
      <c r="P2114" s="175">
        <v>0</v>
      </c>
      <c r="Q2114" s="175">
        <f>ROUND(E2114*P2114,2)</f>
        <v>0</v>
      </c>
      <c r="R2114" s="175"/>
      <c r="S2114" s="175" t="s">
        <v>310</v>
      </c>
      <c r="T2114" s="176" t="s">
        <v>280</v>
      </c>
      <c r="U2114" s="161">
        <v>0</v>
      </c>
      <c r="V2114" s="161">
        <f>ROUND(E2114*U2114,2)</f>
        <v>0</v>
      </c>
      <c r="W2114" s="161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 t="s">
        <v>364</v>
      </c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ht="33.75" outlineLevel="1" x14ac:dyDescent="0.2">
      <c r="A2115" s="158"/>
      <c r="B2115" s="159"/>
      <c r="C2115" s="193" t="s">
        <v>3142</v>
      </c>
      <c r="D2115" s="184"/>
      <c r="E2115" s="185">
        <v>268</v>
      </c>
      <c r="F2115" s="161"/>
      <c r="G2115" s="161"/>
      <c r="H2115" s="161"/>
      <c r="I2115" s="161"/>
      <c r="J2115" s="161"/>
      <c r="K2115" s="161"/>
      <c r="L2115" s="161"/>
      <c r="M2115" s="161"/>
      <c r="N2115" s="161"/>
      <c r="O2115" s="161"/>
      <c r="P2115" s="161"/>
      <c r="Q2115" s="161"/>
      <c r="R2115" s="161"/>
      <c r="S2115" s="161"/>
      <c r="T2115" s="161"/>
      <c r="U2115" s="161"/>
      <c r="V2115" s="161"/>
      <c r="W2115" s="161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 t="s">
        <v>374</v>
      </c>
      <c r="AH2115" s="151">
        <v>0</v>
      </c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51"/>
      <c r="BB2115" s="151"/>
      <c r="BC2115" s="151"/>
      <c r="BD2115" s="151"/>
      <c r="BE2115" s="151"/>
      <c r="BF2115" s="151"/>
      <c r="BG2115" s="151"/>
      <c r="BH2115" s="151"/>
    </row>
    <row r="2116" spans="1:60" outlineLevel="1" x14ac:dyDescent="0.2">
      <c r="A2116" s="158"/>
      <c r="B2116" s="159"/>
      <c r="C2116" s="193" t="s">
        <v>3143</v>
      </c>
      <c r="D2116" s="184"/>
      <c r="E2116" s="185">
        <v>13.22</v>
      </c>
      <c r="F2116" s="161"/>
      <c r="G2116" s="161"/>
      <c r="H2116" s="161"/>
      <c r="I2116" s="161"/>
      <c r="J2116" s="161"/>
      <c r="K2116" s="161"/>
      <c r="L2116" s="161"/>
      <c r="M2116" s="161"/>
      <c r="N2116" s="161"/>
      <c r="O2116" s="161"/>
      <c r="P2116" s="161"/>
      <c r="Q2116" s="161"/>
      <c r="R2116" s="161"/>
      <c r="S2116" s="161"/>
      <c r="T2116" s="161"/>
      <c r="U2116" s="161"/>
      <c r="V2116" s="161"/>
      <c r="W2116" s="161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 t="s">
        <v>374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1" x14ac:dyDescent="0.2">
      <c r="A2117" s="158"/>
      <c r="B2117" s="159"/>
      <c r="C2117" s="198" t="s">
        <v>609</v>
      </c>
      <c r="D2117" s="195"/>
      <c r="E2117" s="196">
        <v>281.22000000000003</v>
      </c>
      <c r="F2117" s="161"/>
      <c r="G2117" s="161"/>
      <c r="H2117" s="161"/>
      <c r="I2117" s="161"/>
      <c r="J2117" s="161"/>
      <c r="K2117" s="161"/>
      <c r="L2117" s="161"/>
      <c r="M2117" s="161"/>
      <c r="N2117" s="161"/>
      <c r="O2117" s="161"/>
      <c r="P2117" s="161"/>
      <c r="Q2117" s="161"/>
      <c r="R2117" s="161"/>
      <c r="S2117" s="161"/>
      <c r="T2117" s="161"/>
      <c r="U2117" s="161"/>
      <c r="V2117" s="161"/>
      <c r="W2117" s="161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 t="s">
        <v>374</v>
      </c>
      <c r="AH2117" s="151">
        <v>1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ht="33.75" outlineLevel="1" x14ac:dyDescent="0.2">
      <c r="A2118" s="158"/>
      <c r="B2118" s="159"/>
      <c r="C2118" s="193" t="s">
        <v>1594</v>
      </c>
      <c r="D2118" s="184"/>
      <c r="E2118" s="185">
        <v>537.6</v>
      </c>
      <c r="F2118" s="161"/>
      <c r="G2118" s="161"/>
      <c r="H2118" s="161"/>
      <c r="I2118" s="161"/>
      <c r="J2118" s="161"/>
      <c r="K2118" s="161"/>
      <c r="L2118" s="161"/>
      <c r="M2118" s="161"/>
      <c r="N2118" s="161"/>
      <c r="O2118" s="161"/>
      <c r="P2118" s="161"/>
      <c r="Q2118" s="161"/>
      <c r="R2118" s="161"/>
      <c r="S2118" s="161"/>
      <c r="T2118" s="161"/>
      <c r="U2118" s="161"/>
      <c r="V2118" s="161"/>
      <c r="W2118" s="161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 t="s">
        <v>374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58"/>
      <c r="B2119" s="159"/>
      <c r="C2119" s="193" t="s">
        <v>1595</v>
      </c>
      <c r="D2119" s="184"/>
      <c r="E2119" s="185">
        <v>36.700000000000003</v>
      </c>
      <c r="F2119" s="161"/>
      <c r="G2119" s="161"/>
      <c r="H2119" s="161"/>
      <c r="I2119" s="161"/>
      <c r="J2119" s="161"/>
      <c r="K2119" s="161"/>
      <c r="L2119" s="161"/>
      <c r="M2119" s="161"/>
      <c r="N2119" s="161"/>
      <c r="O2119" s="161"/>
      <c r="P2119" s="161"/>
      <c r="Q2119" s="161"/>
      <c r="R2119" s="161"/>
      <c r="S2119" s="161"/>
      <c r="T2119" s="161"/>
      <c r="U2119" s="161"/>
      <c r="V2119" s="161"/>
      <c r="W2119" s="161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 t="s">
        <v>374</v>
      </c>
      <c r="AH2119" s="151">
        <v>0</v>
      </c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1" x14ac:dyDescent="0.2">
      <c r="A2120" s="158"/>
      <c r="B2120" s="159"/>
      <c r="C2120" s="198" t="s">
        <v>609</v>
      </c>
      <c r="D2120" s="195"/>
      <c r="E2120" s="196">
        <v>574.29999999999995</v>
      </c>
      <c r="F2120" s="161"/>
      <c r="G2120" s="161"/>
      <c r="H2120" s="161"/>
      <c r="I2120" s="161"/>
      <c r="J2120" s="161"/>
      <c r="K2120" s="161"/>
      <c r="L2120" s="161"/>
      <c r="M2120" s="161"/>
      <c r="N2120" s="161"/>
      <c r="O2120" s="161"/>
      <c r="P2120" s="161"/>
      <c r="Q2120" s="161"/>
      <c r="R2120" s="161"/>
      <c r="S2120" s="161"/>
      <c r="T2120" s="161"/>
      <c r="U2120" s="161"/>
      <c r="V2120" s="161"/>
      <c r="W2120" s="161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 t="s">
        <v>374</v>
      </c>
      <c r="AH2120" s="151">
        <v>1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58"/>
      <c r="B2121" s="159"/>
      <c r="C2121" s="193" t="s">
        <v>1596</v>
      </c>
      <c r="D2121" s="184"/>
      <c r="E2121" s="185">
        <v>57.43</v>
      </c>
      <c r="F2121" s="161"/>
      <c r="G2121" s="161"/>
      <c r="H2121" s="161"/>
      <c r="I2121" s="161"/>
      <c r="J2121" s="161"/>
      <c r="K2121" s="161"/>
      <c r="L2121" s="161"/>
      <c r="M2121" s="161"/>
      <c r="N2121" s="161"/>
      <c r="O2121" s="161"/>
      <c r="P2121" s="161"/>
      <c r="Q2121" s="161"/>
      <c r="R2121" s="161"/>
      <c r="S2121" s="161"/>
      <c r="T2121" s="161"/>
      <c r="U2121" s="161"/>
      <c r="V2121" s="161"/>
      <c r="W2121" s="161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 t="s">
        <v>374</v>
      </c>
      <c r="AH2121" s="151">
        <v>0</v>
      </c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1" x14ac:dyDescent="0.2">
      <c r="A2122" s="170">
        <v>732</v>
      </c>
      <c r="B2122" s="171" t="s">
        <v>3144</v>
      </c>
      <c r="C2122" s="180" t="s">
        <v>3145</v>
      </c>
      <c r="D2122" s="172" t="s">
        <v>363</v>
      </c>
      <c r="E2122" s="173">
        <v>230.625</v>
      </c>
      <c r="F2122" s="174"/>
      <c r="G2122" s="175">
        <f>ROUND(E2122*F2122,2)</f>
        <v>0</v>
      </c>
      <c r="H2122" s="174"/>
      <c r="I2122" s="175">
        <f>ROUND(E2122*H2122,2)</f>
        <v>0</v>
      </c>
      <c r="J2122" s="174"/>
      <c r="K2122" s="175">
        <f>ROUND(E2122*J2122,2)</f>
        <v>0</v>
      </c>
      <c r="L2122" s="175">
        <v>21</v>
      </c>
      <c r="M2122" s="175">
        <f>G2122*(1+L2122/100)</f>
        <v>0</v>
      </c>
      <c r="N2122" s="175">
        <v>0</v>
      </c>
      <c r="O2122" s="175">
        <f>ROUND(E2122*N2122,2)</f>
        <v>0</v>
      </c>
      <c r="P2122" s="175">
        <v>0</v>
      </c>
      <c r="Q2122" s="175">
        <f>ROUND(E2122*P2122,2)</f>
        <v>0</v>
      </c>
      <c r="R2122" s="175"/>
      <c r="S2122" s="175" t="s">
        <v>310</v>
      </c>
      <c r="T2122" s="176" t="s">
        <v>280</v>
      </c>
      <c r="U2122" s="161">
        <v>0</v>
      </c>
      <c r="V2122" s="161">
        <f>ROUND(E2122*U2122,2)</f>
        <v>0</v>
      </c>
      <c r="W2122" s="161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 t="s">
        <v>364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1" x14ac:dyDescent="0.2">
      <c r="A2123" s="158"/>
      <c r="B2123" s="159"/>
      <c r="C2123" s="193" t="s">
        <v>1602</v>
      </c>
      <c r="D2123" s="184"/>
      <c r="E2123" s="185">
        <v>230.625</v>
      </c>
      <c r="F2123" s="161"/>
      <c r="G2123" s="161"/>
      <c r="H2123" s="161"/>
      <c r="I2123" s="161"/>
      <c r="J2123" s="161"/>
      <c r="K2123" s="161"/>
      <c r="L2123" s="161"/>
      <c r="M2123" s="161"/>
      <c r="N2123" s="161"/>
      <c r="O2123" s="161"/>
      <c r="P2123" s="161"/>
      <c r="Q2123" s="161"/>
      <c r="R2123" s="161"/>
      <c r="S2123" s="161"/>
      <c r="T2123" s="161"/>
      <c r="U2123" s="161"/>
      <c r="V2123" s="161"/>
      <c r="W2123" s="161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 t="s">
        <v>374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70">
        <v>733</v>
      </c>
      <c r="B2124" s="171" t="s">
        <v>3146</v>
      </c>
      <c r="C2124" s="180" t="s">
        <v>3147</v>
      </c>
      <c r="D2124" s="172" t="s">
        <v>363</v>
      </c>
      <c r="E2124" s="173">
        <v>680.005</v>
      </c>
      <c r="F2124" s="174"/>
      <c r="G2124" s="175">
        <f>ROUND(E2124*F2124,2)</f>
        <v>0</v>
      </c>
      <c r="H2124" s="174"/>
      <c r="I2124" s="175">
        <f>ROUND(E2124*H2124,2)</f>
        <v>0</v>
      </c>
      <c r="J2124" s="174"/>
      <c r="K2124" s="175">
        <f>ROUND(E2124*J2124,2)</f>
        <v>0</v>
      </c>
      <c r="L2124" s="175">
        <v>21</v>
      </c>
      <c r="M2124" s="175">
        <f>G2124*(1+L2124/100)</f>
        <v>0</v>
      </c>
      <c r="N2124" s="175">
        <v>0</v>
      </c>
      <c r="O2124" s="175">
        <f>ROUND(E2124*N2124,2)</f>
        <v>0</v>
      </c>
      <c r="P2124" s="175">
        <v>0</v>
      </c>
      <c r="Q2124" s="175">
        <f>ROUND(E2124*P2124,2)</f>
        <v>0</v>
      </c>
      <c r="R2124" s="175"/>
      <c r="S2124" s="175" t="s">
        <v>310</v>
      </c>
      <c r="T2124" s="176" t="s">
        <v>280</v>
      </c>
      <c r="U2124" s="161">
        <v>0</v>
      </c>
      <c r="V2124" s="161">
        <f>ROUND(E2124*U2124,2)</f>
        <v>0</v>
      </c>
      <c r="W2124" s="161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 t="s">
        <v>364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1" x14ac:dyDescent="0.2">
      <c r="A2125" s="158"/>
      <c r="B2125" s="159"/>
      <c r="C2125" s="193" t="s">
        <v>1603</v>
      </c>
      <c r="D2125" s="184"/>
      <c r="E2125" s="185">
        <v>362.06</v>
      </c>
      <c r="F2125" s="161"/>
      <c r="G2125" s="161"/>
      <c r="H2125" s="161"/>
      <c r="I2125" s="161"/>
      <c r="J2125" s="161"/>
      <c r="K2125" s="161"/>
      <c r="L2125" s="161"/>
      <c r="M2125" s="161"/>
      <c r="N2125" s="161"/>
      <c r="O2125" s="161"/>
      <c r="P2125" s="161"/>
      <c r="Q2125" s="161"/>
      <c r="R2125" s="161"/>
      <c r="S2125" s="161"/>
      <c r="T2125" s="161"/>
      <c r="U2125" s="161"/>
      <c r="V2125" s="161"/>
      <c r="W2125" s="161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 t="s">
        <v>374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outlineLevel="1" x14ac:dyDescent="0.2">
      <c r="A2126" s="158"/>
      <c r="B2126" s="159"/>
      <c r="C2126" s="193" t="s">
        <v>1604</v>
      </c>
      <c r="D2126" s="184"/>
      <c r="E2126" s="185">
        <v>106</v>
      </c>
      <c r="F2126" s="161"/>
      <c r="G2126" s="161"/>
      <c r="H2126" s="161"/>
      <c r="I2126" s="161"/>
      <c r="J2126" s="161"/>
      <c r="K2126" s="161"/>
      <c r="L2126" s="161"/>
      <c r="M2126" s="161"/>
      <c r="N2126" s="161"/>
      <c r="O2126" s="161"/>
      <c r="P2126" s="161"/>
      <c r="Q2126" s="161"/>
      <c r="R2126" s="161"/>
      <c r="S2126" s="161"/>
      <c r="T2126" s="161"/>
      <c r="U2126" s="161"/>
      <c r="V2126" s="161"/>
      <c r="W2126" s="161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 t="s">
        <v>374</v>
      </c>
      <c r="AH2126" s="151">
        <v>0</v>
      </c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outlineLevel="1" x14ac:dyDescent="0.2">
      <c r="A2127" s="158"/>
      <c r="B2127" s="159"/>
      <c r="C2127" s="193" t="s">
        <v>1605</v>
      </c>
      <c r="D2127" s="184"/>
      <c r="E2127" s="185">
        <v>185.6</v>
      </c>
      <c r="F2127" s="161"/>
      <c r="G2127" s="161"/>
      <c r="H2127" s="161"/>
      <c r="I2127" s="161"/>
      <c r="J2127" s="161"/>
      <c r="K2127" s="161"/>
      <c r="L2127" s="161"/>
      <c r="M2127" s="161"/>
      <c r="N2127" s="161"/>
      <c r="O2127" s="161"/>
      <c r="P2127" s="161"/>
      <c r="Q2127" s="161"/>
      <c r="R2127" s="161"/>
      <c r="S2127" s="161"/>
      <c r="T2127" s="161"/>
      <c r="U2127" s="161"/>
      <c r="V2127" s="161"/>
      <c r="W2127" s="161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 t="s">
        <v>374</v>
      </c>
      <c r="AH2127" s="151">
        <v>0</v>
      </c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51"/>
      <c r="BB2127" s="151"/>
      <c r="BC2127" s="151"/>
      <c r="BD2127" s="151"/>
      <c r="BE2127" s="151"/>
      <c r="BF2127" s="151"/>
      <c r="BG2127" s="151"/>
      <c r="BH2127" s="151"/>
    </row>
    <row r="2128" spans="1:60" outlineLevel="1" x14ac:dyDescent="0.2">
      <c r="A2128" s="158"/>
      <c r="B2128" s="159"/>
      <c r="C2128" s="193" t="s">
        <v>1606</v>
      </c>
      <c r="D2128" s="184"/>
      <c r="E2128" s="185">
        <v>91.26</v>
      </c>
      <c r="F2128" s="161"/>
      <c r="G2128" s="161"/>
      <c r="H2128" s="161"/>
      <c r="I2128" s="161"/>
      <c r="J2128" s="161"/>
      <c r="K2128" s="161"/>
      <c r="L2128" s="161"/>
      <c r="M2128" s="161"/>
      <c r="N2128" s="161"/>
      <c r="O2128" s="161"/>
      <c r="P2128" s="161"/>
      <c r="Q2128" s="161"/>
      <c r="R2128" s="161"/>
      <c r="S2128" s="161"/>
      <c r="T2128" s="161"/>
      <c r="U2128" s="161"/>
      <c r="V2128" s="161"/>
      <c r="W2128" s="161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 t="s">
        <v>374</v>
      </c>
      <c r="AH2128" s="151">
        <v>0</v>
      </c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1" x14ac:dyDescent="0.2">
      <c r="A2129" s="158"/>
      <c r="B2129" s="159"/>
      <c r="C2129" s="193" t="s">
        <v>1607</v>
      </c>
      <c r="D2129" s="184"/>
      <c r="E2129" s="185">
        <v>-25.405000000000001</v>
      </c>
      <c r="F2129" s="161"/>
      <c r="G2129" s="161"/>
      <c r="H2129" s="161"/>
      <c r="I2129" s="161"/>
      <c r="J2129" s="161"/>
      <c r="K2129" s="161"/>
      <c r="L2129" s="161"/>
      <c r="M2129" s="161"/>
      <c r="N2129" s="161"/>
      <c r="O2129" s="161"/>
      <c r="P2129" s="161"/>
      <c r="Q2129" s="161"/>
      <c r="R2129" s="161"/>
      <c r="S2129" s="161"/>
      <c r="T2129" s="161"/>
      <c r="U2129" s="161"/>
      <c r="V2129" s="161"/>
      <c r="W2129" s="161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 t="s">
        <v>374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58"/>
      <c r="B2130" s="159"/>
      <c r="C2130" s="193" t="s">
        <v>1608</v>
      </c>
      <c r="D2130" s="184"/>
      <c r="E2130" s="185">
        <v>-76.260000000000005</v>
      </c>
      <c r="F2130" s="161"/>
      <c r="G2130" s="161"/>
      <c r="H2130" s="161"/>
      <c r="I2130" s="161"/>
      <c r="J2130" s="161"/>
      <c r="K2130" s="161"/>
      <c r="L2130" s="161"/>
      <c r="M2130" s="161"/>
      <c r="N2130" s="161"/>
      <c r="O2130" s="161"/>
      <c r="P2130" s="161"/>
      <c r="Q2130" s="161"/>
      <c r="R2130" s="161"/>
      <c r="S2130" s="161"/>
      <c r="T2130" s="161"/>
      <c r="U2130" s="161"/>
      <c r="V2130" s="161"/>
      <c r="W2130" s="161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 t="s">
        <v>374</v>
      </c>
      <c r="AH2130" s="151">
        <v>0</v>
      </c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1" x14ac:dyDescent="0.2">
      <c r="A2131" s="158"/>
      <c r="B2131" s="159"/>
      <c r="C2131" s="193" t="s">
        <v>1609</v>
      </c>
      <c r="D2131" s="184"/>
      <c r="E2131" s="185">
        <v>36.75</v>
      </c>
      <c r="F2131" s="161"/>
      <c r="G2131" s="161"/>
      <c r="H2131" s="161"/>
      <c r="I2131" s="161"/>
      <c r="J2131" s="161"/>
      <c r="K2131" s="161"/>
      <c r="L2131" s="161"/>
      <c r="M2131" s="161"/>
      <c r="N2131" s="161"/>
      <c r="O2131" s="161"/>
      <c r="P2131" s="161"/>
      <c r="Q2131" s="161"/>
      <c r="R2131" s="161"/>
      <c r="S2131" s="161"/>
      <c r="T2131" s="161"/>
      <c r="U2131" s="161"/>
      <c r="V2131" s="161"/>
      <c r="W2131" s="161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 t="s">
        <v>374</v>
      </c>
      <c r="AH2131" s="151">
        <v>0</v>
      </c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1" x14ac:dyDescent="0.2">
      <c r="A2132" s="170">
        <v>734</v>
      </c>
      <c r="B2132" s="171" t="s">
        <v>3148</v>
      </c>
      <c r="C2132" s="180" t="s">
        <v>3149</v>
      </c>
      <c r="D2132" s="172" t="s">
        <v>363</v>
      </c>
      <c r="E2132" s="173">
        <v>1196.77</v>
      </c>
      <c r="F2132" s="174"/>
      <c r="G2132" s="175">
        <f>ROUND(E2132*F2132,2)</f>
        <v>0</v>
      </c>
      <c r="H2132" s="174"/>
      <c r="I2132" s="175">
        <f>ROUND(E2132*H2132,2)</f>
        <v>0</v>
      </c>
      <c r="J2132" s="174"/>
      <c r="K2132" s="175">
        <f>ROUND(E2132*J2132,2)</f>
        <v>0</v>
      </c>
      <c r="L2132" s="175">
        <v>21</v>
      </c>
      <c r="M2132" s="175">
        <f>G2132*(1+L2132/100)</f>
        <v>0</v>
      </c>
      <c r="N2132" s="175">
        <v>0</v>
      </c>
      <c r="O2132" s="175">
        <f>ROUND(E2132*N2132,2)</f>
        <v>0</v>
      </c>
      <c r="P2132" s="175">
        <v>0</v>
      </c>
      <c r="Q2132" s="175">
        <f>ROUND(E2132*P2132,2)</f>
        <v>0</v>
      </c>
      <c r="R2132" s="175"/>
      <c r="S2132" s="175" t="s">
        <v>310</v>
      </c>
      <c r="T2132" s="176" t="s">
        <v>280</v>
      </c>
      <c r="U2132" s="161">
        <v>0</v>
      </c>
      <c r="V2132" s="161">
        <f>ROUND(E2132*U2132,2)</f>
        <v>0</v>
      </c>
      <c r="W2132" s="161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 t="s">
        <v>364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ht="33.75" outlineLevel="1" x14ac:dyDescent="0.2">
      <c r="A2133" s="158"/>
      <c r="B2133" s="159"/>
      <c r="C2133" s="193" t="s">
        <v>3150</v>
      </c>
      <c r="D2133" s="184"/>
      <c r="E2133" s="185">
        <v>971.28</v>
      </c>
      <c r="F2133" s="161"/>
      <c r="G2133" s="161"/>
      <c r="H2133" s="161"/>
      <c r="I2133" s="161"/>
      <c r="J2133" s="161"/>
      <c r="K2133" s="161"/>
      <c r="L2133" s="161"/>
      <c r="M2133" s="161"/>
      <c r="N2133" s="161"/>
      <c r="O2133" s="161"/>
      <c r="P2133" s="161"/>
      <c r="Q2133" s="161"/>
      <c r="R2133" s="161"/>
      <c r="S2133" s="161"/>
      <c r="T2133" s="161"/>
      <c r="U2133" s="161"/>
      <c r="V2133" s="161"/>
      <c r="W2133" s="161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 t="s">
        <v>374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outlineLevel="1" x14ac:dyDescent="0.2">
      <c r="A2134" s="158"/>
      <c r="B2134" s="159"/>
      <c r="C2134" s="193" t="s">
        <v>3151</v>
      </c>
      <c r="D2134" s="184"/>
      <c r="E2134" s="185">
        <v>17.28</v>
      </c>
      <c r="F2134" s="161"/>
      <c r="G2134" s="161"/>
      <c r="H2134" s="161"/>
      <c r="I2134" s="161"/>
      <c r="J2134" s="161"/>
      <c r="K2134" s="161"/>
      <c r="L2134" s="161"/>
      <c r="M2134" s="161"/>
      <c r="N2134" s="161"/>
      <c r="O2134" s="161"/>
      <c r="P2134" s="161"/>
      <c r="Q2134" s="161"/>
      <c r="R2134" s="161"/>
      <c r="S2134" s="161"/>
      <c r="T2134" s="161"/>
      <c r="U2134" s="161"/>
      <c r="V2134" s="161"/>
      <c r="W2134" s="161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 t="s">
        <v>374</v>
      </c>
      <c r="AH2134" s="151">
        <v>0</v>
      </c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1"/>
      <c r="AT2134" s="151"/>
      <c r="AU2134" s="151"/>
      <c r="AV2134" s="151"/>
      <c r="AW2134" s="151"/>
      <c r="AX2134" s="151"/>
      <c r="AY2134" s="151"/>
      <c r="AZ2134" s="151"/>
      <c r="BA2134" s="151"/>
      <c r="BB2134" s="151"/>
      <c r="BC2134" s="151"/>
      <c r="BD2134" s="151"/>
      <c r="BE2134" s="151"/>
      <c r="BF2134" s="151"/>
      <c r="BG2134" s="151"/>
      <c r="BH2134" s="151"/>
    </row>
    <row r="2135" spans="1:60" outlineLevel="1" x14ac:dyDescent="0.2">
      <c r="A2135" s="158"/>
      <c r="B2135" s="159"/>
      <c r="C2135" s="193" t="s">
        <v>3152</v>
      </c>
      <c r="D2135" s="184"/>
      <c r="E2135" s="185">
        <v>149.72999999999999</v>
      </c>
      <c r="F2135" s="161"/>
      <c r="G2135" s="161"/>
      <c r="H2135" s="161"/>
      <c r="I2135" s="161"/>
      <c r="J2135" s="161"/>
      <c r="K2135" s="161"/>
      <c r="L2135" s="161"/>
      <c r="M2135" s="161"/>
      <c r="N2135" s="161"/>
      <c r="O2135" s="161"/>
      <c r="P2135" s="161"/>
      <c r="Q2135" s="161"/>
      <c r="R2135" s="161"/>
      <c r="S2135" s="161"/>
      <c r="T2135" s="161"/>
      <c r="U2135" s="161"/>
      <c r="V2135" s="161"/>
      <c r="W2135" s="161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 t="s">
        <v>374</v>
      </c>
      <c r="AH2135" s="151">
        <v>0</v>
      </c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1"/>
      <c r="AT2135" s="151"/>
      <c r="AU2135" s="151"/>
      <c r="AV2135" s="151"/>
      <c r="AW2135" s="151"/>
      <c r="AX2135" s="151"/>
      <c r="AY2135" s="151"/>
      <c r="AZ2135" s="151"/>
      <c r="BA2135" s="151"/>
      <c r="BB2135" s="151"/>
      <c r="BC2135" s="151"/>
      <c r="BD2135" s="151"/>
      <c r="BE2135" s="151"/>
      <c r="BF2135" s="151"/>
      <c r="BG2135" s="151"/>
      <c r="BH2135" s="151"/>
    </row>
    <row r="2136" spans="1:60" outlineLevel="1" x14ac:dyDescent="0.2">
      <c r="A2136" s="158"/>
      <c r="B2136" s="159"/>
      <c r="C2136" s="193" t="s">
        <v>3153</v>
      </c>
      <c r="D2136" s="184"/>
      <c r="E2136" s="185">
        <v>58.48</v>
      </c>
      <c r="F2136" s="161"/>
      <c r="G2136" s="161"/>
      <c r="H2136" s="161"/>
      <c r="I2136" s="161"/>
      <c r="J2136" s="161"/>
      <c r="K2136" s="161"/>
      <c r="L2136" s="161"/>
      <c r="M2136" s="161"/>
      <c r="N2136" s="161"/>
      <c r="O2136" s="161"/>
      <c r="P2136" s="161"/>
      <c r="Q2136" s="161"/>
      <c r="R2136" s="161"/>
      <c r="S2136" s="161"/>
      <c r="T2136" s="161"/>
      <c r="U2136" s="161"/>
      <c r="V2136" s="161"/>
      <c r="W2136" s="161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 t="s">
        <v>374</v>
      </c>
      <c r="AH2136" s="151">
        <v>0</v>
      </c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1"/>
      <c r="AT2136" s="151"/>
      <c r="AU2136" s="151"/>
      <c r="AV2136" s="151"/>
      <c r="AW2136" s="151"/>
      <c r="AX2136" s="151"/>
      <c r="AY2136" s="151"/>
      <c r="AZ2136" s="151"/>
      <c r="BA2136" s="151"/>
      <c r="BB2136" s="151"/>
      <c r="BC2136" s="151"/>
      <c r="BD2136" s="151"/>
      <c r="BE2136" s="151"/>
      <c r="BF2136" s="151"/>
      <c r="BG2136" s="151"/>
      <c r="BH2136" s="151"/>
    </row>
    <row r="2137" spans="1:60" x14ac:dyDescent="0.2">
      <c r="A2137" s="164" t="s">
        <v>274</v>
      </c>
      <c r="B2137" s="165" t="s">
        <v>231</v>
      </c>
      <c r="C2137" s="179" t="s">
        <v>232</v>
      </c>
      <c r="D2137" s="166"/>
      <c r="E2137" s="167"/>
      <c r="F2137" s="168"/>
      <c r="G2137" s="168">
        <f>SUMIF(AG2138:AG2147,"&lt;&gt;NOR",G2138:G2147)</f>
        <v>0</v>
      </c>
      <c r="H2137" s="168"/>
      <c r="I2137" s="168">
        <f>SUM(I2138:I2147)</f>
        <v>0</v>
      </c>
      <c r="J2137" s="168"/>
      <c r="K2137" s="168">
        <f>SUM(K2138:K2147)</f>
        <v>0</v>
      </c>
      <c r="L2137" s="168"/>
      <c r="M2137" s="168">
        <f>SUM(M2138:M2147)</f>
        <v>0</v>
      </c>
      <c r="N2137" s="168"/>
      <c r="O2137" s="168">
        <f>SUM(O2138:O2147)</f>
        <v>0</v>
      </c>
      <c r="P2137" s="168"/>
      <c r="Q2137" s="168">
        <f>SUM(Q2138:Q2147)</f>
        <v>0</v>
      </c>
      <c r="R2137" s="168"/>
      <c r="S2137" s="168"/>
      <c r="T2137" s="169"/>
      <c r="U2137" s="163"/>
      <c r="V2137" s="163">
        <f>SUM(V2138:V2147)</f>
        <v>0</v>
      </c>
      <c r="W2137" s="163"/>
      <c r="AG2137" t="s">
        <v>275</v>
      </c>
    </row>
    <row r="2138" spans="1:60" outlineLevel="1" x14ac:dyDescent="0.2">
      <c r="A2138" s="170">
        <v>735</v>
      </c>
      <c r="B2138" s="171" t="s">
        <v>3154</v>
      </c>
      <c r="C2138" s="180" t="s">
        <v>3155</v>
      </c>
      <c r="D2138" s="172" t="s">
        <v>363</v>
      </c>
      <c r="E2138" s="173">
        <v>14529.959000000001</v>
      </c>
      <c r="F2138" s="174"/>
      <c r="G2138" s="175">
        <f>ROUND(E2138*F2138,2)</f>
        <v>0</v>
      </c>
      <c r="H2138" s="174"/>
      <c r="I2138" s="175">
        <f>ROUND(E2138*H2138,2)</f>
        <v>0</v>
      </c>
      <c r="J2138" s="174"/>
      <c r="K2138" s="175">
        <f>ROUND(E2138*J2138,2)</f>
        <v>0</v>
      </c>
      <c r="L2138" s="175">
        <v>21</v>
      </c>
      <c r="M2138" s="175">
        <f>G2138*(1+L2138/100)</f>
        <v>0</v>
      </c>
      <c r="N2138" s="175">
        <v>0</v>
      </c>
      <c r="O2138" s="175">
        <f>ROUND(E2138*N2138,2)</f>
        <v>0</v>
      </c>
      <c r="P2138" s="175">
        <v>0</v>
      </c>
      <c r="Q2138" s="175">
        <f>ROUND(E2138*P2138,2)</f>
        <v>0</v>
      </c>
      <c r="R2138" s="175"/>
      <c r="S2138" s="175" t="s">
        <v>310</v>
      </c>
      <c r="T2138" s="176" t="s">
        <v>280</v>
      </c>
      <c r="U2138" s="161">
        <v>0</v>
      </c>
      <c r="V2138" s="161">
        <f>ROUND(E2138*U2138,2)</f>
        <v>0</v>
      </c>
      <c r="W2138" s="161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 t="s">
        <v>364</v>
      </c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1"/>
      <c r="AT2138" s="151"/>
      <c r="AU2138" s="151"/>
      <c r="AV2138" s="151"/>
      <c r="AW2138" s="151"/>
      <c r="AX2138" s="151"/>
      <c r="AY2138" s="151"/>
      <c r="AZ2138" s="151"/>
      <c r="BA2138" s="151"/>
      <c r="BB2138" s="151"/>
      <c r="BC2138" s="151"/>
      <c r="BD2138" s="151"/>
      <c r="BE2138" s="151"/>
      <c r="BF2138" s="151"/>
      <c r="BG2138" s="151"/>
      <c r="BH2138" s="151"/>
    </row>
    <row r="2139" spans="1:60" ht="33.75" outlineLevel="1" x14ac:dyDescent="0.2">
      <c r="A2139" s="158"/>
      <c r="B2139" s="159"/>
      <c r="C2139" s="193" t="s">
        <v>3156</v>
      </c>
      <c r="D2139" s="184"/>
      <c r="E2139" s="185">
        <v>603.5</v>
      </c>
      <c r="F2139" s="161"/>
      <c r="G2139" s="161"/>
      <c r="H2139" s="161"/>
      <c r="I2139" s="161"/>
      <c r="J2139" s="161"/>
      <c r="K2139" s="161"/>
      <c r="L2139" s="161"/>
      <c r="M2139" s="161"/>
      <c r="N2139" s="161"/>
      <c r="O2139" s="161"/>
      <c r="P2139" s="161"/>
      <c r="Q2139" s="161"/>
      <c r="R2139" s="161"/>
      <c r="S2139" s="161"/>
      <c r="T2139" s="161"/>
      <c r="U2139" s="161"/>
      <c r="V2139" s="161"/>
      <c r="W2139" s="161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 t="s">
        <v>374</v>
      </c>
      <c r="AH2139" s="151">
        <v>0</v>
      </c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1"/>
      <c r="AT2139" s="151"/>
      <c r="AU2139" s="151"/>
      <c r="AV2139" s="151"/>
      <c r="AW2139" s="151"/>
      <c r="AX2139" s="151"/>
      <c r="AY2139" s="151"/>
      <c r="AZ2139" s="151"/>
      <c r="BA2139" s="151"/>
      <c r="BB2139" s="151"/>
      <c r="BC2139" s="151"/>
      <c r="BD2139" s="151"/>
      <c r="BE2139" s="151"/>
      <c r="BF2139" s="151"/>
      <c r="BG2139" s="151"/>
      <c r="BH2139" s="151"/>
    </row>
    <row r="2140" spans="1:60" ht="33.75" outlineLevel="1" x14ac:dyDescent="0.2">
      <c r="A2140" s="158"/>
      <c r="B2140" s="159"/>
      <c r="C2140" s="193" t="s">
        <v>3157</v>
      </c>
      <c r="D2140" s="184"/>
      <c r="E2140" s="185">
        <v>9734.68</v>
      </c>
      <c r="F2140" s="161"/>
      <c r="G2140" s="161"/>
      <c r="H2140" s="161"/>
      <c r="I2140" s="161"/>
      <c r="J2140" s="161"/>
      <c r="K2140" s="161"/>
      <c r="L2140" s="161"/>
      <c r="M2140" s="161"/>
      <c r="N2140" s="161"/>
      <c r="O2140" s="161"/>
      <c r="P2140" s="161"/>
      <c r="Q2140" s="161"/>
      <c r="R2140" s="161"/>
      <c r="S2140" s="161"/>
      <c r="T2140" s="161"/>
      <c r="U2140" s="161"/>
      <c r="V2140" s="161"/>
      <c r="W2140" s="161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 t="s">
        <v>374</v>
      </c>
      <c r="AH2140" s="151">
        <v>0</v>
      </c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1"/>
      <c r="AT2140" s="151"/>
      <c r="AU2140" s="151"/>
      <c r="AV2140" s="151"/>
      <c r="AW2140" s="151"/>
      <c r="AX2140" s="151"/>
      <c r="AY2140" s="151"/>
      <c r="AZ2140" s="151"/>
      <c r="BA2140" s="151"/>
      <c r="BB2140" s="151"/>
      <c r="BC2140" s="151"/>
      <c r="BD2140" s="151"/>
      <c r="BE2140" s="151"/>
      <c r="BF2140" s="151"/>
      <c r="BG2140" s="151"/>
      <c r="BH2140" s="151"/>
    </row>
    <row r="2141" spans="1:60" outlineLevel="1" x14ac:dyDescent="0.2">
      <c r="A2141" s="158"/>
      <c r="B2141" s="159"/>
      <c r="C2141" s="193" t="s">
        <v>3158</v>
      </c>
      <c r="D2141" s="184"/>
      <c r="E2141" s="185">
        <v>2334.11</v>
      </c>
      <c r="F2141" s="161"/>
      <c r="G2141" s="161"/>
      <c r="H2141" s="161"/>
      <c r="I2141" s="161"/>
      <c r="J2141" s="161"/>
      <c r="K2141" s="161"/>
      <c r="L2141" s="161"/>
      <c r="M2141" s="161"/>
      <c r="N2141" s="161"/>
      <c r="O2141" s="161"/>
      <c r="P2141" s="161"/>
      <c r="Q2141" s="161"/>
      <c r="R2141" s="161"/>
      <c r="S2141" s="161"/>
      <c r="T2141" s="161"/>
      <c r="U2141" s="161"/>
      <c r="V2141" s="161"/>
      <c r="W2141" s="161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 t="s">
        <v>374</v>
      </c>
      <c r="AH2141" s="151">
        <v>0</v>
      </c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1"/>
      <c r="AT2141" s="151"/>
      <c r="AU2141" s="151"/>
      <c r="AV2141" s="151"/>
      <c r="AW2141" s="151"/>
      <c r="AX2141" s="151"/>
      <c r="AY2141" s="151"/>
      <c r="AZ2141" s="151"/>
      <c r="BA2141" s="151"/>
      <c r="BB2141" s="151"/>
      <c r="BC2141" s="151"/>
      <c r="BD2141" s="151"/>
      <c r="BE2141" s="151"/>
      <c r="BF2141" s="151"/>
      <c r="BG2141" s="151"/>
      <c r="BH2141" s="151"/>
    </row>
    <row r="2142" spans="1:60" outlineLevel="1" x14ac:dyDescent="0.2">
      <c r="A2142" s="158"/>
      <c r="B2142" s="159"/>
      <c r="C2142" s="193" t="s">
        <v>3159</v>
      </c>
      <c r="D2142" s="184"/>
      <c r="E2142" s="185">
        <v>3.8839999999999999</v>
      </c>
      <c r="F2142" s="161"/>
      <c r="G2142" s="161"/>
      <c r="H2142" s="161"/>
      <c r="I2142" s="161"/>
      <c r="J2142" s="161"/>
      <c r="K2142" s="161"/>
      <c r="L2142" s="161"/>
      <c r="M2142" s="161"/>
      <c r="N2142" s="161"/>
      <c r="O2142" s="161"/>
      <c r="P2142" s="161"/>
      <c r="Q2142" s="161"/>
      <c r="R2142" s="161"/>
      <c r="S2142" s="161"/>
      <c r="T2142" s="161"/>
      <c r="U2142" s="161"/>
      <c r="V2142" s="161"/>
      <c r="W2142" s="161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 t="s">
        <v>374</v>
      </c>
      <c r="AH2142" s="151">
        <v>0</v>
      </c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1"/>
      <c r="AT2142" s="151"/>
      <c r="AU2142" s="151"/>
      <c r="AV2142" s="151"/>
      <c r="AW2142" s="151"/>
      <c r="AX2142" s="151"/>
      <c r="AY2142" s="151"/>
      <c r="AZ2142" s="151"/>
      <c r="BA2142" s="151"/>
      <c r="BB2142" s="151"/>
      <c r="BC2142" s="151"/>
      <c r="BD2142" s="151"/>
      <c r="BE2142" s="151"/>
      <c r="BF2142" s="151"/>
      <c r="BG2142" s="151"/>
      <c r="BH2142" s="151"/>
    </row>
    <row r="2143" spans="1:60" outlineLevel="1" x14ac:dyDescent="0.2">
      <c r="A2143" s="158"/>
      <c r="B2143" s="159"/>
      <c r="C2143" s="193" t="s">
        <v>3160</v>
      </c>
      <c r="D2143" s="184"/>
      <c r="E2143" s="185">
        <v>493.17</v>
      </c>
      <c r="F2143" s="161"/>
      <c r="G2143" s="161"/>
      <c r="H2143" s="161"/>
      <c r="I2143" s="161"/>
      <c r="J2143" s="161"/>
      <c r="K2143" s="161"/>
      <c r="L2143" s="161"/>
      <c r="M2143" s="161"/>
      <c r="N2143" s="161"/>
      <c r="O2143" s="161"/>
      <c r="P2143" s="161"/>
      <c r="Q2143" s="161"/>
      <c r="R2143" s="161"/>
      <c r="S2143" s="161"/>
      <c r="T2143" s="161"/>
      <c r="U2143" s="161"/>
      <c r="V2143" s="161"/>
      <c r="W2143" s="161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 t="s">
        <v>374</v>
      </c>
      <c r="AH2143" s="151">
        <v>0</v>
      </c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1"/>
      <c r="AT2143" s="151"/>
      <c r="AU2143" s="151"/>
      <c r="AV2143" s="151"/>
      <c r="AW2143" s="151"/>
      <c r="AX2143" s="151"/>
      <c r="AY2143" s="151"/>
      <c r="AZ2143" s="151"/>
      <c r="BA2143" s="151"/>
      <c r="BB2143" s="151"/>
      <c r="BC2143" s="151"/>
      <c r="BD2143" s="151"/>
      <c r="BE2143" s="151"/>
      <c r="BF2143" s="151"/>
      <c r="BG2143" s="151"/>
      <c r="BH2143" s="151"/>
    </row>
    <row r="2144" spans="1:60" outlineLevel="1" x14ac:dyDescent="0.2">
      <c r="A2144" s="158"/>
      <c r="B2144" s="159"/>
      <c r="C2144" s="193" t="s">
        <v>3161</v>
      </c>
      <c r="D2144" s="184"/>
      <c r="E2144" s="185">
        <v>91.98</v>
      </c>
      <c r="F2144" s="161"/>
      <c r="G2144" s="161"/>
      <c r="H2144" s="161"/>
      <c r="I2144" s="161"/>
      <c r="J2144" s="161"/>
      <c r="K2144" s="161"/>
      <c r="L2144" s="161"/>
      <c r="M2144" s="161"/>
      <c r="N2144" s="161"/>
      <c r="O2144" s="161"/>
      <c r="P2144" s="161"/>
      <c r="Q2144" s="161"/>
      <c r="R2144" s="161"/>
      <c r="S2144" s="161"/>
      <c r="T2144" s="161"/>
      <c r="U2144" s="161"/>
      <c r="V2144" s="161"/>
      <c r="W2144" s="161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 t="s">
        <v>374</v>
      </c>
      <c r="AH2144" s="151">
        <v>0</v>
      </c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1"/>
      <c r="AT2144" s="151"/>
      <c r="AU2144" s="151"/>
      <c r="AV2144" s="151"/>
      <c r="AW2144" s="151"/>
      <c r="AX2144" s="151"/>
      <c r="AY2144" s="151"/>
      <c r="AZ2144" s="151"/>
      <c r="BA2144" s="151"/>
      <c r="BB2144" s="151"/>
      <c r="BC2144" s="151"/>
      <c r="BD2144" s="151"/>
      <c r="BE2144" s="151"/>
      <c r="BF2144" s="151"/>
      <c r="BG2144" s="151"/>
      <c r="BH2144" s="151"/>
    </row>
    <row r="2145" spans="1:60" outlineLevel="1" x14ac:dyDescent="0.2">
      <c r="A2145" s="158"/>
      <c r="B2145" s="159"/>
      <c r="C2145" s="193" t="s">
        <v>1497</v>
      </c>
      <c r="D2145" s="184"/>
      <c r="E2145" s="185">
        <v>954.67</v>
      </c>
      <c r="F2145" s="161"/>
      <c r="G2145" s="161"/>
      <c r="H2145" s="161"/>
      <c r="I2145" s="161"/>
      <c r="J2145" s="161"/>
      <c r="K2145" s="161"/>
      <c r="L2145" s="161"/>
      <c r="M2145" s="161"/>
      <c r="N2145" s="161"/>
      <c r="O2145" s="161"/>
      <c r="P2145" s="161"/>
      <c r="Q2145" s="161"/>
      <c r="R2145" s="161"/>
      <c r="S2145" s="161"/>
      <c r="T2145" s="161"/>
      <c r="U2145" s="161"/>
      <c r="V2145" s="161"/>
      <c r="W2145" s="161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 t="s">
        <v>374</v>
      </c>
      <c r="AH2145" s="151">
        <v>0</v>
      </c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1"/>
      <c r="AT2145" s="151"/>
      <c r="AU2145" s="151"/>
      <c r="AV2145" s="151"/>
      <c r="AW2145" s="151"/>
      <c r="AX2145" s="151"/>
      <c r="AY2145" s="151"/>
      <c r="AZ2145" s="151"/>
      <c r="BA2145" s="151"/>
      <c r="BB2145" s="151"/>
      <c r="BC2145" s="151"/>
      <c r="BD2145" s="151"/>
      <c r="BE2145" s="151"/>
      <c r="BF2145" s="151"/>
      <c r="BG2145" s="151"/>
      <c r="BH2145" s="151"/>
    </row>
    <row r="2146" spans="1:60" outlineLevel="1" x14ac:dyDescent="0.2">
      <c r="A2146" s="158"/>
      <c r="B2146" s="159"/>
      <c r="C2146" s="193" t="s">
        <v>1498</v>
      </c>
      <c r="D2146" s="184"/>
      <c r="E2146" s="185">
        <v>27.36</v>
      </c>
      <c r="F2146" s="161"/>
      <c r="G2146" s="161"/>
      <c r="H2146" s="161"/>
      <c r="I2146" s="161"/>
      <c r="J2146" s="161"/>
      <c r="K2146" s="161"/>
      <c r="L2146" s="161"/>
      <c r="M2146" s="161"/>
      <c r="N2146" s="161"/>
      <c r="O2146" s="161"/>
      <c r="P2146" s="161"/>
      <c r="Q2146" s="161"/>
      <c r="R2146" s="161"/>
      <c r="S2146" s="161"/>
      <c r="T2146" s="161"/>
      <c r="U2146" s="161"/>
      <c r="V2146" s="161"/>
      <c r="W2146" s="161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 t="s">
        <v>374</v>
      </c>
      <c r="AH2146" s="151">
        <v>0</v>
      </c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1"/>
      <c r="AT2146" s="151"/>
      <c r="AU2146" s="151"/>
      <c r="AV2146" s="151"/>
      <c r="AW2146" s="151"/>
      <c r="AX2146" s="151"/>
      <c r="AY2146" s="151"/>
      <c r="AZ2146" s="151"/>
      <c r="BA2146" s="151"/>
      <c r="BB2146" s="151"/>
      <c r="BC2146" s="151"/>
      <c r="BD2146" s="151"/>
      <c r="BE2146" s="151"/>
      <c r="BF2146" s="151"/>
      <c r="BG2146" s="151"/>
      <c r="BH2146" s="151"/>
    </row>
    <row r="2147" spans="1:60" outlineLevel="1" x14ac:dyDescent="0.2">
      <c r="A2147" s="158"/>
      <c r="B2147" s="159"/>
      <c r="C2147" s="193" t="s">
        <v>1500</v>
      </c>
      <c r="D2147" s="184"/>
      <c r="E2147" s="185">
        <v>286.60500000000002</v>
      </c>
      <c r="F2147" s="161"/>
      <c r="G2147" s="161"/>
      <c r="H2147" s="161"/>
      <c r="I2147" s="161"/>
      <c r="J2147" s="161"/>
      <c r="K2147" s="161"/>
      <c r="L2147" s="161"/>
      <c r="M2147" s="161"/>
      <c r="N2147" s="161"/>
      <c r="O2147" s="161"/>
      <c r="P2147" s="161"/>
      <c r="Q2147" s="161"/>
      <c r="R2147" s="161"/>
      <c r="S2147" s="161"/>
      <c r="T2147" s="161"/>
      <c r="U2147" s="161"/>
      <c r="V2147" s="161"/>
      <c r="W2147" s="161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 t="s">
        <v>374</v>
      </c>
      <c r="AH2147" s="151">
        <v>0</v>
      </c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1"/>
      <c r="AT2147" s="151"/>
      <c r="AU2147" s="151"/>
      <c r="AV2147" s="151"/>
      <c r="AW2147" s="151"/>
      <c r="AX2147" s="151"/>
      <c r="AY2147" s="151"/>
      <c r="AZ2147" s="151"/>
      <c r="BA2147" s="151"/>
      <c r="BB2147" s="151"/>
      <c r="BC2147" s="151"/>
      <c r="BD2147" s="151"/>
      <c r="BE2147" s="151"/>
      <c r="BF2147" s="151"/>
      <c r="BG2147" s="151"/>
      <c r="BH2147" s="151"/>
    </row>
    <row r="2148" spans="1:60" x14ac:dyDescent="0.2">
      <c r="A2148" s="164" t="s">
        <v>274</v>
      </c>
      <c r="B2148" s="165" t="s">
        <v>241</v>
      </c>
      <c r="C2148" s="179" t="s">
        <v>242</v>
      </c>
      <c r="D2148" s="166"/>
      <c r="E2148" s="167"/>
      <c r="F2148" s="168"/>
      <c r="G2148" s="168">
        <f>SUMIF(AG2149:AG2152,"&lt;&gt;NOR",G2149:G2152)</f>
        <v>0</v>
      </c>
      <c r="H2148" s="168"/>
      <c r="I2148" s="168">
        <f>SUM(I2149:I2152)</f>
        <v>0</v>
      </c>
      <c r="J2148" s="168"/>
      <c r="K2148" s="168">
        <f>SUM(K2149:K2152)</f>
        <v>0</v>
      </c>
      <c r="L2148" s="168"/>
      <c r="M2148" s="168">
        <f>SUM(M2149:M2152)</f>
        <v>0</v>
      </c>
      <c r="N2148" s="168"/>
      <c r="O2148" s="168">
        <f>SUM(O2149:O2152)</f>
        <v>0</v>
      </c>
      <c r="P2148" s="168"/>
      <c r="Q2148" s="168">
        <f>SUM(Q2149:Q2152)</f>
        <v>0</v>
      </c>
      <c r="R2148" s="168"/>
      <c r="S2148" s="168"/>
      <c r="T2148" s="169"/>
      <c r="U2148" s="163"/>
      <c r="V2148" s="163">
        <f>SUM(V2149:V2152)</f>
        <v>0</v>
      </c>
      <c r="W2148" s="163"/>
      <c r="AG2148" t="s">
        <v>275</v>
      </c>
    </row>
    <row r="2149" spans="1:60" ht="22.5" outlineLevel="1" x14ac:dyDescent="0.2">
      <c r="A2149" s="186">
        <v>736</v>
      </c>
      <c r="B2149" s="187" t="s">
        <v>3162</v>
      </c>
      <c r="C2149" s="194" t="s">
        <v>3163</v>
      </c>
      <c r="D2149" s="188" t="s">
        <v>1093</v>
      </c>
      <c r="E2149" s="189">
        <v>5263.2</v>
      </c>
      <c r="F2149" s="190"/>
      <c r="G2149" s="191">
        <f>ROUND(E2149*F2149,2)</f>
        <v>0</v>
      </c>
      <c r="H2149" s="190"/>
      <c r="I2149" s="191">
        <f>ROUND(E2149*H2149,2)</f>
        <v>0</v>
      </c>
      <c r="J2149" s="190"/>
      <c r="K2149" s="191">
        <f>ROUND(E2149*J2149,2)</f>
        <v>0</v>
      </c>
      <c r="L2149" s="191">
        <v>21</v>
      </c>
      <c r="M2149" s="191">
        <f>G2149*(1+L2149/100)</f>
        <v>0</v>
      </c>
      <c r="N2149" s="191">
        <v>0</v>
      </c>
      <c r="O2149" s="191">
        <f>ROUND(E2149*N2149,2)</f>
        <v>0</v>
      </c>
      <c r="P2149" s="191">
        <v>0</v>
      </c>
      <c r="Q2149" s="191">
        <f>ROUND(E2149*P2149,2)</f>
        <v>0</v>
      </c>
      <c r="R2149" s="191"/>
      <c r="S2149" s="191" t="s">
        <v>310</v>
      </c>
      <c r="T2149" s="192" t="s">
        <v>280</v>
      </c>
      <c r="U2149" s="161">
        <v>0</v>
      </c>
      <c r="V2149" s="161">
        <f>ROUND(E2149*U2149,2)</f>
        <v>0</v>
      </c>
      <c r="W2149" s="161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 t="s">
        <v>364</v>
      </c>
      <c r="AH2149" s="151"/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1"/>
      <c r="AT2149" s="151"/>
      <c r="AU2149" s="151"/>
      <c r="AV2149" s="151"/>
      <c r="AW2149" s="151"/>
      <c r="AX2149" s="151"/>
      <c r="AY2149" s="151"/>
      <c r="AZ2149" s="151"/>
      <c r="BA2149" s="151"/>
      <c r="BB2149" s="151"/>
      <c r="BC2149" s="151"/>
      <c r="BD2149" s="151"/>
      <c r="BE2149" s="151"/>
      <c r="BF2149" s="151"/>
      <c r="BG2149" s="151"/>
      <c r="BH2149" s="151"/>
    </row>
    <row r="2150" spans="1:60" ht="22.5" outlineLevel="1" x14ac:dyDescent="0.2">
      <c r="A2150" s="186">
        <v>737</v>
      </c>
      <c r="B2150" s="187" t="s">
        <v>3164</v>
      </c>
      <c r="C2150" s="194" t="s">
        <v>3165</v>
      </c>
      <c r="D2150" s="188" t="s">
        <v>1093</v>
      </c>
      <c r="E2150" s="189">
        <v>66749.5</v>
      </c>
      <c r="F2150" s="190"/>
      <c r="G2150" s="191">
        <f>ROUND(E2150*F2150,2)</f>
        <v>0</v>
      </c>
      <c r="H2150" s="190"/>
      <c r="I2150" s="191">
        <f>ROUND(E2150*H2150,2)</f>
        <v>0</v>
      </c>
      <c r="J2150" s="190"/>
      <c r="K2150" s="191">
        <f>ROUND(E2150*J2150,2)</f>
        <v>0</v>
      </c>
      <c r="L2150" s="191">
        <v>21</v>
      </c>
      <c r="M2150" s="191">
        <f>G2150*(1+L2150/100)</f>
        <v>0</v>
      </c>
      <c r="N2150" s="191">
        <v>0</v>
      </c>
      <c r="O2150" s="191">
        <f>ROUND(E2150*N2150,2)</f>
        <v>0</v>
      </c>
      <c r="P2150" s="191">
        <v>0</v>
      </c>
      <c r="Q2150" s="191">
        <f>ROUND(E2150*P2150,2)</f>
        <v>0</v>
      </c>
      <c r="R2150" s="191"/>
      <c r="S2150" s="191" t="s">
        <v>310</v>
      </c>
      <c r="T2150" s="192" t="s">
        <v>280</v>
      </c>
      <c r="U2150" s="161">
        <v>0</v>
      </c>
      <c r="V2150" s="161">
        <f>ROUND(E2150*U2150,2)</f>
        <v>0</v>
      </c>
      <c r="W2150" s="161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 t="s">
        <v>364</v>
      </c>
      <c r="AH2150" s="151"/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1"/>
      <c r="AT2150" s="151"/>
      <c r="AU2150" s="151"/>
      <c r="AV2150" s="151"/>
      <c r="AW2150" s="151"/>
      <c r="AX2150" s="151"/>
      <c r="AY2150" s="151"/>
      <c r="AZ2150" s="151"/>
      <c r="BA2150" s="151"/>
      <c r="BB2150" s="151"/>
      <c r="BC2150" s="151"/>
      <c r="BD2150" s="151"/>
      <c r="BE2150" s="151"/>
      <c r="BF2150" s="151"/>
      <c r="BG2150" s="151"/>
      <c r="BH2150" s="151"/>
    </row>
    <row r="2151" spans="1:60" ht="22.5" outlineLevel="1" x14ac:dyDescent="0.2">
      <c r="A2151" s="186">
        <v>738</v>
      </c>
      <c r="B2151" s="187" t="s">
        <v>3166</v>
      </c>
      <c r="C2151" s="194" t="s">
        <v>3167</v>
      </c>
      <c r="D2151" s="188" t="s">
        <v>1093</v>
      </c>
      <c r="E2151" s="189">
        <v>8986</v>
      </c>
      <c r="F2151" s="190"/>
      <c r="G2151" s="191">
        <f>ROUND(E2151*F2151,2)</f>
        <v>0</v>
      </c>
      <c r="H2151" s="190"/>
      <c r="I2151" s="191">
        <f>ROUND(E2151*H2151,2)</f>
        <v>0</v>
      </c>
      <c r="J2151" s="190"/>
      <c r="K2151" s="191">
        <f>ROUND(E2151*J2151,2)</f>
        <v>0</v>
      </c>
      <c r="L2151" s="191">
        <v>21</v>
      </c>
      <c r="M2151" s="191">
        <f>G2151*(1+L2151/100)</f>
        <v>0</v>
      </c>
      <c r="N2151" s="191">
        <v>0</v>
      </c>
      <c r="O2151" s="191">
        <f>ROUND(E2151*N2151,2)</f>
        <v>0</v>
      </c>
      <c r="P2151" s="191">
        <v>0</v>
      </c>
      <c r="Q2151" s="191">
        <f>ROUND(E2151*P2151,2)</f>
        <v>0</v>
      </c>
      <c r="R2151" s="191"/>
      <c r="S2151" s="191" t="s">
        <v>310</v>
      </c>
      <c r="T2151" s="192" t="s">
        <v>280</v>
      </c>
      <c r="U2151" s="161">
        <v>0</v>
      </c>
      <c r="V2151" s="161">
        <f>ROUND(E2151*U2151,2)</f>
        <v>0</v>
      </c>
      <c r="W2151" s="161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 t="s">
        <v>364</v>
      </c>
      <c r="AH2151" s="151"/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1"/>
      <c r="AT2151" s="151"/>
      <c r="AU2151" s="151"/>
      <c r="AV2151" s="151"/>
      <c r="AW2151" s="151"/>
      <c r="AX2151" s="151"/>
      <c r="AY2151" s="151"/>
      <c r="AZ2151" s="151"/>
      <c r="BA2151" s="151"/>
      <c r="BB2151" s="151"/>
      <c r="BC2151" s="151"/>
      <c r="BD2151" s="151"/>
      <c r="BE2151" s="151"/>
      <c r="BF2151" s="151"/>
      <c r="BG2151" s="151"/>
      <c r="BH2151" s="151"/>
    </row>
    <row r="2152" spans="1:60" ht="22.5" outlineLevel="1" x14ac:dyDescent="0.2">
      <c r="A2152" s="170">
        <v>739</v>
      </c>
      <c r="B2152" s="171" t="s">
        <v>3168</v>
      </c>
      <c r="C2152" s="180" t="s">
        <v>3169</v>
      </c>
      <c r="D2152" s="172" t="s">
        <v>462</v>
      </c>
      <c r="E2152" s="173">
        <v>31</v>
      </c>
      <c r="F2152" s="174"/>
      <c r="G2152" s="175">
        <f>ROUND(E2152*F2152,2)</f>
        <v>0</v>
      </c>
      <c r="H2152" s="174"/>
      <c r="I2152" s="175">
        <f>ROUND(E2152*H2152,2)</f>
        <v>0</v>
      </c>
      <c r="J2152" s="174"/>
      <c r="K2152" s="175">
        <f>ROUND(E2152*J2152,2)</f>
        <v>0</v>
      </c>
      <c r="L2152" s="175">
        <v>21</v>
      </c>
      <c r="M2152" s="175">
        <f>G2152*(1+L2152/100)</f>
        <v>0</v>
      </c>
      <c r="N2152" s="175">
        <v>0</v>
      </c>
      <c r="O2152" s="175">
        <f>ROUND(E2152*N2152,2)</f>
        <v>0</v>
      </c>
      <c r="P2152" s="175">
        <v>0</v>
      </c>
      <c r="Q2152" s="175">
        <f>ROUND(E2152*P2152,2)</f>
        <v>0</v>
      </c>
      <c r="R2152" s="175"/>
      <c r="S2152" s="175" t="s">
        <v>310</v>
      </c>
      <c r="T2152" s="176" t="s">
        <v>280</v>
      </c>
      <c r="U2152" s="161">
        <v>0</v>
      </c>
      <c r="V2152" s="161">
        <f>ROUND(E2152*U2152,2)</f>
        <v>0</v>
      </c>
      <c r="W2152" s="161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 t="s">
        <v>364</v>
      </c>
      <c r="AH2152" s="151"/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1"/>
      <c r="AT2152" s="151"/>
      <c r="AU2152" s="151"/>
      <c r="AV2152" s="151"/>
      <c r="AW2152" s="151"/>
      <c r="AX2152" s="151"/>
      <c r="AY2152" s="151"/>
      <c r="AZ2152" s="151"/>
      <c r="BA2152" s="151"/>
      <c r="BB2152" s="151"/>
      <c r="BC2152" s="151"/>
      <c r="BD2152" s="151"/>
      <c r="BE2152" s="151"/>
      <c r="BF2152" s="151"/>
      <c r="BG2152" s="151"/>
      <c r="BH2152" s="151"/>
    </row>
    <row r="2153" spans="1:60" x14ac:dyDescent="0.2">
      <c r="A2153" s="5"/>
      <c r="B2153" s="6"/>
      <c r="C2153" s="181"/>
      <c r="D2153" s="8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AE2153">
        <v>15</v>
      </c>
      <c r="AF2153">
        <v>21</v>
      </c>
    </row>
    <row r="2154" spans="1:60" x14ac:dyDescent="0.2">
      <c r="A2154" s="154"/>
      <c r="B2154" s="155" t="s">
        <v>29</v>
      </c>
      <c r="C2154" s="182"/>
      <c r="D2154" s="156"/>
      <c r="E2154" s="157"/>
      <c r="F2154" s="157"/>
      <c r="G2154" s="178">
        <f>G8+G182+G202+G303+G691+G801+G838+G1136+G1240+G1320+G1323+G1437+G1523+G1614+G1678+G1704+G1766+G1832+G1894+G1928+G1948+G1978+G2033+G2108+G2137+G2148</f>
        <v>0</v>
      </c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AE2154">
        <f>SUMIF(L7:L2152,AE2153,G7:G2152)</f>
        <v>0</v>
      </c>
      <c r="AF2154">
        <f>SUMIF(L7:L2152,AF2153,G7:G2152)</f>
        <v>0</v>
      </c>
      <c r="AG2154" t="s">
        <v>355</v>
      </c>
    </row>
    <row r="2155" spans="1:60" x14ac:dyDescent="0.2">
      <c r="A2155" s="259" t="s">
        <v>571</v>
      </c>
      <c r="B2155" s="259"/>
      <c r="C2155" s="181"/>
      <c r="D2155" s="8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</row>
    <row r="2156" spans="1:60" x14ac:dyDescent="0.2">
      <c r="A2156" s="5"/>
      <c r="B2156" s="6" t="s">
        <v>3170</v>
      </c>
      <c r="C2156" s="181" t="s">
        <v>3171</v>
      </c>
      <c r="D2156" s="8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AG2156" t="s">
        <v>574</v>
      </c>
    </row>
    <row r="2157" spans="1:60" x14ac:dyDescent="0.2">
      <c r="A2157" s="5"/>
      <c r="B2157" s="6" t="s">
        <v>575</v>
      </c>
      <c r="C2157" s="181" t="s">
        <v>3172</v>
      </c>
      <c r="D2157" s="8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AG2157" t="s">
        <v>577</v>
      </c>
    </row>
    <row r="2158" spans="1:60" x14ac:dyDescent="0.2">
      <c r="A2158" s="5"/>
      <c r="B2158" s="6"/>
      <c r="C2158" s="181" t="s">
        <v>578</v>
      </c>
      <c r="D2158" s="8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AG2158" t="s">
        <v>579</v>
      </c>
    </row>
    <row r="2159" spans="1:60" x14ac:dyDescent="0.2">
      <c r="A2159" s="5"/>
      <c r="B2159" s="6"/>
      <c r="C2159" s="181"/>
      <c r="D2159" s="8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</row>
    <row r="2160" spans="1:60" x14ac:dyDescent="0.2">
      <c r="C2160" s="183"/>
      <c r="D2160" s="142"/>
      <c r="AG2160" t="s">
        <v>359</v>
      </c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210">
    <mergeCell ref="A2155:B2155"/>
    <mergeCell ref="C10:G10"/>
    <mergeCell ref="C13:G13"/>
    <mergeCell ref="C16:G16"/>
    <mergeCell ref="C19:G19"/>
    <mergeCell ref="C22:G22"/>
    <mergeCell ref="C25:G25"/>
    <mergeCell ref="C113:G113"/>
    <mergeCell ref="C116:G116"/>
    <mergeCell ref="C124:G124"/>
    <mergeCell ref="C127:G127"/>
    <mergeCell ref="C130:G130"/>
    <mergeCell ref="A1:G1"/>
    <mergeCell ref="C2:G2"/>
    <mergeCell ref="C3:G3"/>
    <mergeCell ref="C4:G4"/>
    <mergeCell ref="C184:G184"/>
    <mergeCell ref="C185:G185"/>
    <mergeCell ref="C189:G189"/>
    <mergeCell ref="C212:G212"/>
    <mergeCell ref="C215:G215"/>
    <mergeCell ref="C216:G216"/>
    <mergeCell ref="C133:G133"/>
    <mergeCell ref="C136:G136"/>
    <mergeCell ref="C139:G139"/>
    <mergeCell ref="C142:G142"/>
    <mergeCell ref="C145:G145"/>
    <mergeCell ref="C146:G146"/>
    <mergeCell ref="C250:G250"/>
    <mergeCell ref="C253:G253"/>
    <mergeCell ref="C254:G254"/>
    <mergeCell ref="C258:G258"/>
    <mergeCell ref="C261:G261"/>
    <mergeCell ref="C264:G264"/>
    <mergeCell ref="C218:G218"/>
    <mergeCell ref="C229:G229"/>
    <mergeCell ref="C238:G238"/>
    <mergeCell ref="C239:G239"/>
    <mergeCell ref="C241:G241"/>
    <mergeCell ref="C247:G247"/>
    <mergeCell ref="C284:G284"/>
    <mergeCell ref="C285:G285"/>
    <mergeCell ref="C286:G286"/>
    <mergeCell ref="C305:G305"/>
    <mergeCell ref="C308:G308"/>
    <mergeCell ref="C318:G318"/>
    <mergeCell ref="C265:G265"/>
    <mergeCell ref="C269:G269"/>
    <mergeCell ref="C273:G273"/>
    <mergeCell ref="C276:G276"/>
    <mergeCell ref="C279:G279"/>
    <mergeCell ref="C280:G280"/>
    <mergeCell ref="C363:G363"/>
    <mergeCell ref="C364:G364"/>
    <mergeCell ref="C368:G368"/>
    <mergeCell ref="C370:G370"/>
    <mergeCell ref="C371:G371"/>
    <mergeCell ref="C373:G373"/>
    <mergeCell ref="C321:G321"/>
    <mergeCell ref="C328:G328"/>
    <mergeCell ref="C329:G329"/>
    <mergeCell ref="C343:G343"/>
    <mergeCell ref="C353:G353"/>
    <mergeCell ref="C354:G354"/>
    <mergeCell ref="C421:G421"/>
    <mergeCell ref="C423:G423"/>
    <mergeCell ref="C432:G432"/>
    <mergeCell ref="C435:G435"/>
    <mergeCell ref="C437:G437"/>
    <mergeCell ref="C438:G438"/>
    <mergeCell ref="C374:G374"/>
    <mergeCell ref="C391:G391"/>
    <mergeCell ref="C394:G394"/>
    <mergeCell ref="C403:G403"/>
    <mergeCell ref="C412:G412"/>
    <mergeCell ref="C414:G414"/>
    <mergeCell ref="C481:G481"/>
    <mergeCell ref="C493:G493"/>
    <mergeCell ref="C702:G702"/>
    <mergeCell ref="C711:G711"/>
    <mergeCell ref="C713:G713"/>
    <mergeCell ref="C721:G721"/>
    <mergeCell ref="C447:G447"/>
    <mergeCell ref="C455:G455"/>
    <mergeCell ref="C459:G459"/>
    <mergeCell ref="C465:G465"/>
    <mergeCell ref="C473:G473"/>
    <mergeCell ref="C477:G477"/>
    <mergeCell ref="C755:G755"/>
    <mergeCell ref="C757:G757"/>
    <mergeCell ref="C777:G777"/>
    <mergeCell ref="C778:G778"/>
    <mergeCell ref="C782:G782"/>
    <mergeCell ref="C784:G784"/>
    <mergeCell ref="C723:G723"/>
    <mergeCell ref="C729:G729"/>
    <mergeCell ref="C730:G730"/>
    <mergeCell ref="C738:G738"/>
    <mergeCell ref="C746:G746"/>
    <mergeCell ref="C748:G748"/>
    <mergeCell ref="C869:G869"/>
    <mergeCell ref="C870:G870"/>
    <mergeCell ref="C874:G874"/>
    <mergeCell ref="C875:G875"/>
    <mergeCell ref="C878:G878"/>
    <mergeCell ref="C882:G882"/>
    <mergeCell ref="C785:G785"/>
    <mergeCell ref="C840:G840"/>
    <mergeCell ref="C844:G844"/>
    <mergeCell ref="C858:G858"/>
    <mergeCell ref="C862:G862"/>
    <mergeCell ref="C863:G863"/>
    <mergeCell ref="C908:G908"/>
    <mergeCell ref="C911:G911"/>
    <mergeCell ref="C916:G916"/>
    <mergeCell ref="C917:G917"/>
    <mergeCell ref="C953:G953"/>
    <mergeCell ref="C961:G961"/>
    <mergeCell ref="C885:G885"/>
    <mergeCell ref="C889:G889"/>
    <mergeCell ref="C896:G896"/>
    <mergeCell ref="C899:G899"/>
    <mergeCell ref="C902:G902"/>
    <mergeCell ref="C905:G905"/>
    <mergeCell ref="C1010:G1010"/>
    <mergeCell ref="C1014:G1014"/>
    <mergeCell ref="C1018:G1018"/>
    <mergeCell ref="C1023:G1023"/>
    <mergeCell ref="C1027:G1027"/>
    <mergeCell ref="C1032:G1032"/>
    <mergeCell ref="C969:G969"/>
    <mergeCell ref="C973:G973"/>
    <mergeCell ref="C974:G974"/>
    <mergeCell ref="C996:G996"/>
    <mergeCell ref="C1000:G1000"/>
    <mergeCell ref="C1006:G1006"/>
    <mergeCell ref="C1060:G1060"/>
    <mergeCell ref="C1138:G1138"/>
    <mergeCell ref="C1139:G1139"/>
    <mergeCell ref="C1145:G1145"/>
    <mergeCell ref="C1170:G1170"/>
    <mergeCell ref="C1177:G1177"/>
    <mergeCell ref="C1036:G1036"/>
    <mergeCell ref="C1040:G1040"/>
    <mergeCell ref="C1044:G1044"/>
    <mergeCell ref="C1048:G1048"/>
    <mergeCell ref="C1052:G1052"/>
    <mergeCell ref="C1056:G1056"/>
    <mergeCell ref="C1194:G1194"/>
    <mergeCell ref="C1197:G1197"/>
    <mergeCell ref="C1198:G1198"/>
    <mergeCell ref="C1201:G1201"/>
    <mergeCell ref="C1204:G1204"/>
    <mergeCell ref="C1227:G1227"/>
    <mergeCell ref="C1178:G1178"/>
    <mergeCell ref="C1183:G1183"/>
    <mergeCell ref="C1184:G1184"/>
    <mergeCell ref="C1187:G1187"/>
    <mergeCell ref="C1188:G1188"/>
    <mergeCell ref="C1191:G1191"/>
    <mergeCell ref="C1306:G1306"/>
    <mergeCell ref="C1307:G1307"/>
    <mergeCell ref="C1322:G1322"/>
    <mergeCell ref="C1329:G1329"/>
    <mergeCell ref="C1338:G1338"/>
    <mergeCell ref="C1363:G1363"/>
    <mergeCell ref="C1228:G1228"/>
    <mergeCell ref="C1229:G1229"/>
    <mergeCell ref="C1232:G1232"/>
    <mergeCell ref="C1235:G1235"/>
    <mergeCell ref="C1304:G1304"/>
    <mergeCell ref="C1305:G1305"/>
    <mergeCell ref="C1621:G1621"/>
    <mergeCell ref="C1626:G1626"/>
    <mergeCell ref="C1627:G1627"/>
    <mergeCell ref="C1632:G1632"/>
    <mergeCell ref="C1633:G1633"/>
    <mergeCell ref="C1637:G1637"/>
    <mergeCell ref="C1364:G1364"/>
    <mergeCell ref="C1436:G1436"/>
    <mergeCell ref="C1439:G1439"/>
    <mergeCell ref="C1522:G1522"/>
    <mergeCell ref="C1613:G1613"/>
    <mergeCell ref="C1620:G1620"/>
    <mergeCell ref="C1659:G1659"/>
    <mergeCell ref="C1663:G1663"/>
    <mergeCell ref="C1664:G1664"/>
    <mergeCell ref="C1672:G1672"/>
    <mergeCell ref="C1673:G1673"/>
    <mergeCell ref="C1677:G1677"/>
    <mergeCell ref="C1638:G1638"/>
    <mergeCell ref="C1644:G1644"/>
    <mergeCell ref="C1645:G1645"/>
    <mergeCell ref="C1650:G1650"/>
    <mergeCell ref="C1651:G1651"/>
    <mergeCell ref="C1658:G1658"/>
    <mergeCell ref="C2032:G2032"/>
    <mergeCell ref="C2035:G2035"/>
    <mergeCell ref="C1947:G1947"/>
    <mergeCell ref="C1953:G1953"/>
    <mergeCell ref="C1957:G1957"/>
    <mergeCell ref="C1965:G1965"/>
    <mergeCell ref="C1969:G1969"/>
    <mergeCell ref="C1977:G1977"/>
    <mergeCell ref="C1703:G1703"/>
    <mergeCell ref="C1831:G1831"/>
    <mergeCell ref="C1893:G1893"/>
    <mergeCell ref="C1896:G1896"/>
    <mergeCell ref="C1900:G1900"/>
    <mergeCell ref="C1927:G192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65</v>
      </c>
      <c r="C4" s="254" t="s">
        <v>66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203</v>
      </c>
      <c r="C8" s="179" t="s">
        <v>204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3173</v>
      </c>
      <c r="C9" s="180" t="s">
        <v>3174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67</v>
      </c>
      <c r="C4" s="254" t="s">
        <v>68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SUMIF(AG9:AG25,"&lt;&gt;NOR",G9:G25)</f>
        <v>0</v>
      </c>
      <c r="H8" s="168"/>
      <c r="I8" s="168">
        <f>SUM(I9:I25)</f>
        <v>0</v>
      </c>
      <c r="J8" s="168"/>
      <c r="K8" s="168">
        <f>SUM(K9:K25)</f>
        <v>0</v>
      </c>
      <c r="L8" s="168"/>
      <c r="M8" s="168">
        <f>SUM(M9:M25)</f>
        <v>0</v>
      </c>
      <c r="N8" s="168"/>
      <c r="O8" s="168">
        <f>SUM(O9:O25)</f>
        <v>0</v>
      </c>
      <c r="P8" s="168"/>
      <c r="Q8" s="168">
        <f>SUM(Q9:Q25)</f>
        <v>0</v>
      </c>
      <c r="R8" s="168"/>
      <c r="S8" s="168"/>
      <c r="T8" s="169"/>
      <c r="U8" s="163"/>
      <c r="V8" s="163">
        <f>SUM(V9:V25)</f>
        <v>30.049999999999997</v>
      </c>
      <c r="W8" s="163"/>
      <c r="AG8" t="s">
        <v>275</v>
      </c>
    </row>
    <row r="9" spans="1:60" outlineLevel="1" x14ac:dyDescent="0.2">
      <c r="A9" s="170">
        <v>1</v>
      </c>
      <c r="B9" s="171" t="s">
        <v>3175</v>
      </c>
      <c r="C9" s="180" t="s">
        <v>3176</v>
      </c>
      <c r="D9" s="172" t="s">
        <v>471</v>
      </c>
      <c r="E9" s="173">
        <v>45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0.23</v>
      </c>
      <c r="V9" s="161">
        <f>ROUND(E9*U9,2)</f>
        <v>10.35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3177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3178</v>
      </c>
      <c r="C11" s="180" t="s">
        <v>3179</v>
      </c>
      <c r="D11" s="172" t="s">
        <v>471</v>
      </c>
      <c r="E11" s="173">
        <v>22.5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370</v>
      </c>
      <c r="S11" s="175" t="s">
        <v>279</v>
      </c>
      <c r="T11" s="176" t="s">
        <v>279</v>
      </c>
      <c r="U11" s="161">
        <v>0.64680000000000004</v>
      </c>
      <c r="V11" s="161">
        <f>ROUND(E11*U11,2)</f>
        <v>14.55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57" t="s">
        <v>3177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3</v>
      </c>
      <c r="B13" s="171" t="s">
        <v>688</v>
      </c>
      <c r="C13" s="180" t="s">
        <v>689</v>
      </c>
      <c r="D13" s="172" t="s">
        <v>471</v>
      </c>
      <c r="E13" s="173">
        <v>45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370</v>
      </c>
      <c r="S13" s="175" t="s">
        <v>279</v>
      </c>
      <c r="T13" s="176" t="s">
        <v>279</v>
      </c>
      <c r="U13" s="161">
        <v>1.0999999999999999E-2</v>
      </c>
      <c r="V13" s="161">
        <f>ROUND(E13*U13,2)</f>
        <v>0.5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7" t="s">
        <v>690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33.75" outlineLevel="1" x14ac:dyDescent="0.2">
      <c r="A15" s="170">
        <v>4</v>
      </c>
      <c r="B15" s="171" t="s">
        <v>695</v>
      </c>
      <c r="C15" s="180" t="s">
        <v>696</v>
      </c>
      <c r="D15" s="172" t="s">
        <v>471</v>
      </c>
      <c r="E15" s="173">
        <v>225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370</v>
      </c>
      <c r="S15" s="175" t="s">
        <v>279</v>
      </c>
      <c r="T15" s="176" t="s">
        <v>279</v>
      </c>
      <c r="U15" s="161">
        <v>0</v>
      </c>
      <c r="V15" s="161">
        <f>ROUND(E15*U15,2)</f>
        <v>0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690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3" t="s">
        <v>3180</v>
      </c>
      <c r="D17" s="184"/>
      <c r="E17" s="185">
        <v>225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0">
        <v>5</v>
      </c>
      <c r="B18" s="171" t="s">
        <v>701</v>
      </c>
      <c r="C18" s="180" t="s">
        <v>702</v>
      </c>
      <c r="D18" s="172" t="s">
        <v>471</v>
      </c>
      <c r="E18" s="173">
        <v>23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370</v>
      </c>
      <c r="S18" s="175" t="s">
        <v>279</v>
      </c>
      <c r="T18" s="176" t="s">
        <v>279</v>
      </c>
      <c r="U18" s="161">
        <v>0.20200000000000001</v>
      </c>
      <c r="V18" s="161">
        <f>ROUND(E18*U18,2)</f>
        <v>4.6500000000000004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364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703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6" t="s">
        <v>704</v>
      </c>
      <c r="D20" s="247"/>
      <c r="E20" s="247"/>
      <c r="F20" s="247"/>
      <c r="G20" s="24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283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3181</v>
      </c>
      <c r="D21" s="184"/>
      <c r="E21" s="185">
        <v>23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0">
        <v>6</v>
      </c>
      <c r="B22" s="171" t="s">
        <v>724</v>
      </c>
      <c r="C22" s="180" t="s">
        <v>725</v>
      </c>
      <c r="D22" s="172" t="s">
        <v>552</v>
      </c>
      <c r="E22" s="173">
        <v>74.25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370</v>
      </c>
      <c r="S22" s="175" t="s">
        <v>279</v>
      </c>
      <c r="T22" s="176" t="s">
        <v>280</v>
      </c>
      <c r="U22" s="161">
        <v>0</v>
      </c>
      <c r="V22" s="161">
        <f>ROUND(E22*U22,2)</f>
        <v>0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364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3" t="s">
        <v>3182</v>
      </c>
      <c r="D23" s="184"/>
      <c r="E23" s="185">
        <v>74.25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374</v>
      </c>
      <c r="AH23" s="151">
        <v>5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0">
        <v>7</v>
      </c>
      <c r="B24" s="171" t="s">
        <v>3183</v>
      </c>
      <c r="C24" s="180" t="s">
        <v>3184</v>
      </c>
      <c r="D24" s="172" t="s">
        <v>471</v>
      </c>
      <c r="E24" s="173">
        <v>23.69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/>
      <c r="S24" s="175" t="s">
        <v>310</v>
      </c>
      <c r="T24" s="176" t="s">
        <v>280</v>
      </c>
      <c r="U24" s="161">
        <v>0</v>
      </c>
      <c r="V24" s="161">
        <f>ROUND(E24*U24,2)</f>
        <v>0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364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3" t="s">
        <v>3185</v>
      </c>
      <c r="D25" s="184"/>
      <c r="E25" s="185">
        <v>23.69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374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4" t="s">
        <v>274</v>
      </c>
      <c r="B26" s="165" t="s">
        <v>170</v>
      </c>
      <c r="C26" s="179" t="s">
        <v>171</v>
      </c>
      <c r="D26" s="166"/>
      <c r="E26" s="167"/>
      <c r="F26" s="168"/>
      <c r="G26" s="168">
        <f>SUMIF(AG27:AG27,"&lt;&gt;NOR",G27:G27)</f>
        <v>0</v>
      </c>
      <c r="H26" s="168"/>
      <c r="I26" s="168">
        <f>SUM(I27:I27)</f>
        <v>0</v>
      </c>
      <c r="J26" s="168"/>
      <c r="K26" s="168">
        <f>SUM(K27:K27)</f>
        <v>0</v>
      </c>
      <c r="L26" s="168"/>
      <c r="M26" s="168">
        <f>SUM(M27:M27)</f>
        <v>0</v>
      </c>
      <c r="N26" s="168"/>
      <c r="O26" s="168">
        <f>SUM(O27:O27)</f>
        <v>39.6</v>
      </c>
      <c r="P26" s="168"/>
      <c r="Q26" s="168">
        <f>SUM(Q27:Q27)</f>
        <v>0</v>
      </c>
      <c r="R26" s="168"/>
      <c r="S26" s="168"/>
      <c r="T26" s="169"/>
      <c r="U26" s="163"/>
      <c r="V26" s="163">
        <f>SUM(V27:V27)</f>
        <v>0</v>
      </c>
      <c r="W26" s="163"/>
      <c r="AG26" t="s">
        <v>275</v>
      </c>
    </row>
    <row r="27" spans="1:60" outlineLevel="1" x14ac:dyDescent="0.2">
      <c r="A27" s="186">
        <v>8</v>
      </c>
      <c r="B27" s="187" t="s">
        <v>3186</v>
      </c>
      <c r="C27" s="194" t="s">
        <v>3187</v>
      </c>
      <c r="D27" s="188" t="s">
        <v>471</v>
      </c>
      <c r="E27" s="189">
        <v>22</v>
      </c>
      <c r="F27" s="190"/>
      <c r="G27" s="191">
        <f>ROUND(E27*F27,2)</f>
        <v>0</v>
      </c>
      <c r="H27" s="190"/>
      <c r="I27" s="191">
        <f>ROUND(E27*H27,2)</f>
        <v>0</v>
      </c>
      <c r="J27" s="190"/>
      <c r="K27" s="191">
        <f>ROUND(E27*J27,2)</f>
        <v>0</v>
      </c>
      <c r="L27" s="191">
        <v>21</v>
      </c>
      <c r="M27" s="191">
        <f>G27*(1+L27/100)</f>
        <v>0</v>
      </c>
      <c r="N27" s="191">
        <v>1.8</v>
      </c>
      <c r="O27" s="191">
        <f>ROUND(E27*N27,2)</f>
        <v>39.6</v>
      </c>
      <c r="P27" s="191">
        <v>0</v>
      </c>
      <c r="Q27" s="191">
        <f>ROUND(E27*P27,2)</f>
        <v>0</v>
      </c>
      <c r="R27" s="191"/>
      <c r="S27" s="191" t="s">
        <v>310</v>
      </c>
      <c r="T27" s="192" t="s">
        <v>280</v>
      </c>
      <c r="U27" s="161">
        <v>0</v>
      </c>
      <c r="V27" s="161">
        <f>ROUND(E27*U27,2)</f>
        <v>0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364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4" t="s">
        <v>274</v>
      </c>
      <c r="B28" s="165" t="s">
        <v>193</v>
      </c>
      <c r="C28" s="179" t="s">
        <v>194</v>
      </c>
      <c r="D28" s="166"/>
      <c r="E28" s="167"/>
      <c r="F28" s="168"/>
      <c r="G28" s="168">
        <f>SUMIF(AG29:AG31,"&lt;&gt;NOR",G29:G31)</f>
        <v>0</v>
      </c>
      <c r="H28" s="168"/>
      <c r="I28" s="168">
        <f>SUM(I29:I31)</f>
        <v>0</v>
      </c>
      <c r="J28" s="168"/>
      <c r="K28" s="168">
        <f>SUM(K29:K31)</f>
        <v>0</v>
      </c>
      <c r="L28" s="168"/>
      <c r="M28" s="168">
        <f>SUM(M29:M31)</f>
        <v>0</v>
      </c>
      <c r="N28" s="168"/>
      <c r="O28" s="168">
        <f>SUM(O29:O31)</f>
        <v>0</v>
      </c>
      <c r="P28" s="168"/>
      <c r="Q28" s="168">
        <f>SUM(Q29:Q31)</f>
        <v>0</v>
      </c>
      <c r="R28" s="168"/>
      <c r="S28" s="168"/>
      <c r="T28" s="169"/>
      <c r="U28" s="163"/>
      <c r="V28" s="163">
        <f>SUM(V29:V31)</f>
        <v>8.3800000000000008</v>
      </c>
      <c r="W28" s="163"/>
      <c r="AG28" t="s">
        <v>275</v>
      </c>
    </row>
    <row r="29" spans="1:60" ht="22.5" outlineLevel="1" x14ac:dyDescent="0.2">
      <c r="A29" s="170">
        <v>9</v>
      </c>
      <c r="B29" s="171" t="s">
        <v>3188</v>
      </c>
      <c r="C29" s="180" t="s">
        <v>3189</v>
      </c>
      <c r="D29" s="172" t="s">
        <v>552</v>
      </c>
      <c r="E29" s="173">
        <v>39.6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 t="s">
        <v>3190</v>
      </c>
      <c r="S29" s="175" t="s">
        <v>279</v>
      </c>
      <c r="T29" s="176" t="s">
        <v>279</v>
      </c>
      <c r="U29" s="161">
        <v>0.21149999999999999</v>
      </c>
      <c r="V29" s="161">
        <f>ROUND(E29*U29,2)</f>
        <v>8.3800000000000008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553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7" t="s">
        <v>3191</v>
      </c>
      <c r="D30" s="258"/>
      <c r="E30" s="258"/>
      <c r="F30" s="258"/>
      <c r="G30" s="258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46" t="s">
        <v>3192</v>
      </c>
      <c r="D31" s="247"/>
      <c r="E31" s="247"/>
      <c r="F31" s="247"/>
      <c r="G31" s="247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283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4" t="s">
        <v>274</v>
      </c>
      <c r="B32" s="165" t="s">
        <v>201</v>
      </c>
      <c r="C32" s="179" t="s">
        <v>202</v>
      </c>
      <c r="D32" s="166"/>
      <c r="E32" s="167"/>
      <c r="F32" s="168"/>
      <c r="G32" s="168">
        <f>SUMIF(AG33:AG33,"&lt;&gt;NOR",G33:G33)</f>
        <v>0</v>
      </c>
      <c r="H32" s="168"/>
      <c r="I32" s="168">
        <f>SUM(I33:I33)</f>
        <v>0</v>
      </c>
      <c r="J32" s="168"/>
      <c r="K32" s="168">
        <f>SUM(K33:K33)</f>
        <v>0</v>
      </c>
      <c r="L32" s="168"/>
      <c r="M32" s="168">
        <f>SUM(M33:M33)</f>
        <v>0</v>
      </c>
      <c r="N32" s="168"/>
      <c r="O32" s="168">
        <f>SUM(O33:O33)</f>
        <v>0</v>
      </c>
      <c r="P32" s="168"/>
      <c r="Q32" s="168">
        <f>SUM(Q33:Q33)</f>
        <v>0</v>
      </c>
      <c r="R32" s="168"/>
      <c r="S32" s="168"/>
      <c r="T32" s="169"/>
      <c r="U32" s="163"/>
      <c r="V32" s="163">
        <f>SUM(V33:V33)</f>
        <v>0</v>
      </c>
      <c r="W32" s="163"/>
      <c r="AG32" t="s">
        <v>275</v>
      </c>
    </row>
    <row r="33" spans="1:60" outlineLevel="1" x14ac:dyDescent="0.2">
      <c r="A33" s="170">
        <v>10</v>
      </c>
      <c r="B33" s="171" t="s">
        <v>3193</v>
      </c>
      <c r="C33" s="180" t="s">
        <v>3194</v>
      </c>
      <c r="D33" s="172" t="s">
        <v>462</v>
      </c>
      <c r="E33" s="173">
        <v>1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310</v>
      </c>
      <c r="T33" s="176" t="s">
        <v>280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5"/>
      <c r="B34" s="6"/>
      <c r="C34" s="181"/>
      <c r="D34" s="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v>15</v>
      </c>
      <c r="AF34">
        <v>21</v>
      </c>
    </row>
    <row r="35" spans="1:60" x14ac:dyDescent="0.2">
      <c r="A35" s="154"/>
      <c r="B35" s="155" t="s">
        <v>29</v>
      </c>
      <c r="C35" s="182"/>
      <c r="D35" s="156"/>
      <c r="E35" s="157"/>
      <c r="F35" s="157"/>
      <c r="G35" s="178">
        <f>G8+G26+G28+G32</f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AE35">
        <f>SUMIF(L7:L33,AE34,G7:G33)</f>
        <v>0</v>
      </c>
      <c r="AF35">
        <f>SUMIF(L7:L33,AF34,G7:G33)</f>
        <v>0</v>
      </c>
      <c r="AG35" t="s">
        <v>355</v>
      </c>
    </row>
    <row r="36" spans="1:60" x14ac:dyDescent="0.2">
      <c r="A36" s="259" t="s">
        <v>571</v>
      </c>
      <c r="B36" s="259"/>
      <c r="C36" s="181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60" x14ac:dyDescent="0.2">
      <c r="A37" s="5"/>
      <c r="B37" s="6" t="s">
        <v>3170</v>
      </c>
      <c r="C37" s="181" t="s">
        <v>3171</v>
      </c>
      <c r="D37" s="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G37" t="s">
        <v>574</v>
      </c>
    </row>
    <row r="38" spans="1:60" x14ac:dyDescent="0.2">
      <c r="A38" s="5"/>
      <c r="B38" s="6" t="s">
        <v>575</v>
      </c>
      <c r="C38" s="181" t="s">
        <v>3172</v>
      </c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G38" t="s">
        <v>577</v>
      </c>
    </row>
    <row r="39" spans="1:60" x14ac:dyDescent="0.2">
      <c r="A39" s="5"/>
      <c r="B39" s="6"/>
      <c r="C39" s="181" t="s">
        <v>578</v>
      </c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G39" t="s">
        <v>579</v>
      </c>
    </row>
    <row r="40" spans="1:60" x14ac:dyDescent="0.2">
      <c r="A40" s="5"/>
      <c r="B40" s="6"/>
      <c r="C40" s="181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C41" s="183"/>
      <c r="D41" s="142"/>
      <c r="AG41" t="s">
        <v>359</v>
      </c>
    </row>
    <row r="42" spans="1:60" x14ac:dyDescent="0.2">
      <c r="D42" s="142"/>
    </row>
    <row r="43" spans="1:60" x14ac:dyDescent="0.2">
      <c r="D43" s="142"/>
    </row>
    <row r="44" spans="1:60" x14ac:dyDescent="0.2">
      <c r="D44" s="142"/>
    </row>
    <row r="45" spans="1:60" x14ac:dyDescent="0.2">
      <c r="D45" s="142"/>
    </row>
    <row r="46" spans="1:60" x14ac:dyDescent="0.2">
      <c r="D46" s="142"/>
    </row>
    <row r="47" spans="1:60" x14ac:dyDescent="0.2">
      <c r="D47" s="142"/>
    </row>
    <row r="48" spans="1:60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13">
    <mergeCell ref="A36:B36"/>
    <mergeCell ref="C10:G10"/>
    <mergeCell ref="C12:G12"/>
    <mergeCell ref="C14:G14"/>
    <mergeCell ref="C16:G16"/>
    <mergeCell ref="C19:G19"/>
    <mergeCell ref="C20:G20"/>
    <mergeCell ref="C30:G30"/>
    <mergeCell ref="C31:G31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69</v>
      </c>
      <c r="C4" s="254" t="s">
        <v>70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237</v>
      </c>
      <c r="C8" s="179" t="s">
        <v>238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3195</v>
      </c>
      <c r="C9" s="180" t="s">
        <v>3196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71</v>
      </c>
      <c r="C4" s="254" t="s">
        <v>72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207</v>
      </c>
      <c r="C8" s="179" t="s">
        <v>208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3197</v>
      </c>
      <c r="C9" s="180" t="s">
        <v>3198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73</v>
      </c>
      <c r="C4" s="254" t="s">
        <v>74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237</v>
      </c>
      <c r="C8" s="179" t="s">
        <v>238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3199</v>
      </c>
      <c r="C9" s="180" t="s">
        <v>3200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75</v>
      </c>
      <c r="C4" s="254" t="s">
        <v>76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3201</v>
      </c>
      <c r="C9" s="180" t="s">
        <v>3202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77</v>
      </c>
      <c r="C4" s="254" t="s">
        <v>78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235</v>
      </c>
      <c r="C8" s="179" t="s">
        <v>236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3203</v>
      </c>
      <c r="C9" s="180" t="s">
        <v>3204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61</v>
      </c>
      <c r="C3" s="251" t="s">
        <v>62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79</v>
      </c>
      <c r="C4" s="254" t="s">
        <v>80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235</v>
      </c>
      <c r="C8" s="179" t="s">
        <v>236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3205</v>
      </c>
      <c r="C9" s="180" t="s">
        <v>3206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3170</v>
      </c>
      <c r="C13" s="181" t="s">
        <v>3171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575</v>
      </c>
      <c r="C14" s="181" t="s">
        <v>3172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67</v>
      </c>
      <c r="C3" s="251" t="s">
        <v>81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67</v>
      </c>
      <c r="C4" s="254" t="s">
        <v>81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86">
        <v>1</v>
      </c>
      <c r="B9" s="187" t="s">
        <v>3207</v>
      </c>
      <c r="C9" s="194" t="s">
        <v>3208</v>
      </c>
      <c r="D9" s="188"/>
      <c r="E9" s="189">
        <v>0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91">
        <v>0</v>
      </c>
      <c r="O9" s="191">
        <f>ROUND(E9*N9,2)</f>
        <v>0</v>
      </c>
      <c r="P9" s="191">
        <v>0</v>
      </c>
      <c r="Q9" s="191">
        <f>ROUND(E9*P9,2)</f>
        <v>0</v>
      </c>
      <c r="R9" s="191"/>
      <c r="S9" s="191" t="s">
        <v>310</v>
      </c>
      <c r="T9" s="192" t="s">
        <v>3209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64" t="s">
        <v>274</v>
      </c>
      <c r="B10" s="165" t="s">
        <v>155</v>
      </c>
      <c r="C10" s="179" t="s">
        <v>156</v>
      </c>
      <c r="D10" s="166"/>
      <c r="E10" s="167"/>
      <c r="F10" s="168"/>
      <c r="G10" s="168">
        <f>SUMIF(AG11:AG22,"&lt;&gt;NOR",G11:G22)</f>
        <v>0</v>
      </c>
      <c r="H10" s="168"/>
      <c r="I10" s="168">
        <f>SUM(I11:I22)</f>
        <v>0</v>
      </c>
      <c r="J10" s="168"/>
      <c r="K10" s="168">
        <f>SUM(K11:K22)</f>
        <v>0</v>
      </c>
      <c r="L10" s="168"/>
      <c r="M10" s="168">
        <f>SUM(M11:M22)</f>
        <v>0</v>
      </c>
      <c r="N10" s="168"/>
      <c r="O10" s="168">
        <f>SUM(O11:O22)</f>
        <v>188.86</v>
      </c>
      <c r="P10" s="168"/>
      <c r="Q10" s="168">
        <f>SUM(Q11:Q22)</f>
        <v>0</v>
      </c>
      <c r="R10" s="168"/>
      <c r="S10" s="168"/>
      <c r="T10" s="169"/>
      <c r="U10" s="163"/>
      <c r="V10" s="163">
        <f>SUM(V11:V22)</f>
        <v>0</v>
      </c>
      <c r="W10" s="163"/>
      <c r="AG10" t="s">
        <v>275</v>
      </c>
    </row>
    <row r="11" spans="1:60" outlineLevel="1" x14ac:dyDescent="0.2">
      <c r="A11" s="186">
        <v>2</v>
      </c>
      <c r="B11" s="187" t="s">
        <v>3201</v>
      </c>
      <c r="C11" s="194" t="s">
        <v>3210</v>
      </c>
      <c r="D11" s="188" t="s">
        <v>462</v>
      </c>
      <c r="E11" s="189">
        <v>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91">
        <v>0</v>
      </c>
      <c r="O11" s="191">
        <f>ROUND(E11*N11,2)</f>
        <v>0</v>
      </c>
      <c r="P11" s="191">
        <v>0</v>
      </c>
      <c r="Q11" s="191">
        <f>ROUND(E11*P11,2)</f>
        <v>0</v>
      </c>
      <c r="R11" s="191"/>
      <c r="S11" s="191" t="s">
        <v>310</v>
      </c>
      <c r="T11" s="192" t="s">
        <v>280</v>
      </c>
      <c r="U11" s="161">
        <v>0</v>
      </c>
      <c r="V11" s="161">
        <f>ROUND(E11*U11,2)</f>
        <v>0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3</v>
      </c>
      <c r="B12" s="171" t="s">
        <v>3211</v>
      </c>
      <c r="C12" s="180" t="s">
        <v>3212</v>
      </c>
      <c r="D12" s="172" t="s">
        <v>363</v>
      </c>
      <c r="E12" s="173">
        <v>285.31200000000001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310</v>
      </c>
      <c r="T12" s="176" t="s">
        <v>280</v>
      </c>
      <c r="U12" s="161">
        <v>0</v>
      </c>
      <c r="V12" s="161">
        <f>ROUND(E12*U12,2)</f>
        <v>0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364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3" t="s">
        <v>3213</v>
      </c>
      <c r="D13" s="184"/>
      <c r="E13" s="185">
        <v>285.31200000000001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374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4</v>
      </c>
      <c r="B14" s="171" t="s">
        <v>3214</v>
      </c>
      <c r="C14" s="180" t="s">
        <v>3215</v>
      </c>
      <c r="D14" s="172" t="s">
        <v>471</v>
      </c>
      <c r="E14" s="173">
        <v>63.715000000000003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1.8</v>
      </c>
      <c r="O14" s="175">
        <f>ROUND(E14*N14,2)</f>
        <v>114.69</v>
      </c>
      <c r="P14" s="175">
        <v>0</v>
      </c>
      <c r="Q14" s="175">
        <f>ROUND(E14*P14,2)</f>
        <v>0</v>
      </c>
      <c r="R14" s="175"/>
      <c r="S14" s="175" t="s">
        <v>310</v>
      </c>
      <c r="T14" s="176" t="s">
        <v>280</v>
      </c>
      <c r="U14" s="161">
        <v>0</v>
      </c>
      <c r="V14" s="161">
        <f>ROUND(E14*U14,2)</f>
        <v>0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3216</v>
      </c>
      <c r="D15" s="184"/>
      <c r="E15" s="185">
        <v>17.114999999999998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3" t="s">
        <v>3217</v>
      </c>
      <c r="D16" s="184"/>
      <c r="E16" s="185">
        <v>46.6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5</v>
      </c>
      <c r="B17" s="171" t="s">
        <v>3218</v>
      </c>
      <c r="C17" s="180" t="s">
        <v>3219</v>
      </c>
      <c r="D17" s="172" t="s">
        <v>471</v>
      </c>
      <c r="E17" s="173">
        <v>148.33000000000001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0.5</v>
      </c>
      <c r="O17" s="175">
        <f>ROUND(E17*N17,2)</f>
        <v>74.17</v>
      </c>
      <c r="P17" s="175">
        <v>0</v>
      </c>
      <c r="Q17" s="175">
        <f>ROUND(E17*P17,2)</f>
        <v>0</v>
      </c>
      <c r="R17" s="175"/>
      <c r="S17" s="175" t="s">
        <v>310</v>
      </c>
      <c r="T17" s="176" t="s">
        <v>280</v>
      </c>
      <c r="U17" s="161">
        <v>0</v>
      </c>
      <c r="V17" s="161">
        <f>ROUND(E17*U17,2)</f>
        <v>0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364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3220</v>
      </c>
      <c r="D18" s="184"/>
      <c r="E18" s="185">
        <v>148.33000000000001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6</v>
      </c>
      <c r="B19" s="171" t="s">
        <v>3221</v>
      </c>
      <c r="C19" s="180" t="s">
        <v>3222</v>
      </c>
      <c r="D19" s="172" t="s">
        <v>462</v>
      </c>
      <c r="E19" s="173">
        <v>4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/>
      <c r="S19" s="175" t="s">
        <v>310</v>
      </c>
      <c r="T19" s="176" t="s">
        <v>280</v>
      </c>
      <c r="U19" s="161">
        <v>0</v>
      </c>
      <c r="V19" s="161">
        <f>ROUND(E19*U19,2)</f>
        <v>0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364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48" t="s">
        <v>3223</v>
      </c>
      <c r="D20" s="249"/>
      <c r="E20" s="249"/>
      <c r="F20" s="249"/>
      <c r="G20" s="249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283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46" t="s">
        <v>3224</v>
      </c>
      <c r="D21" s="247"/>
      <c r="E21" s="247"/>
      <c r="F21" s="247"/>
      <c r="G21" s="24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283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46" t="s">
        <v>3225</v>
      </c>
      <c r="D22" s="247"/>
      <c r="E22" s="247"/>
      <c r="F22" s="247"/>
      <c r="G22" s="247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283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4" t="s">
        <v>274</v>
      </c>
      <c r="B23" s="165" t="s">
        <v>163</v>
      </c>
      <c r="C23" s="179" t="s">
        <v>165</v>
      </c>
      <c r="D23" s="166"/>
      <c r="E23" s="167"/>
      <c r="F23" s="168"/>
      <c r="G23" s="168">
        <f>SUMIF(AG24:AG51,"&lt;&gt;NOR",G24:G51)</f>
        <v>0</v>
      </c>
      <c r="H23" s="168"/>
      <c r="I23" s="168">
        <f>SUM(I24:I51)</f>
        <v>0</v>
      </c>
      <c r="J23" s="168"/>
      <c r="K23" s="168">
        <f>SUM(K24:K51)</f>
        <v>0</v>
      </c>
      <c r="L23" s="168"/>
      <c r="M23" s="168">
        <f>SUM(M24:M51)</f>
        <v>0</v>
      </c>
      <c r="N23" s="168"/>
      <c r="O23" s="168">
        <f>SUM(O24:O51)</f>
        <v>54.730000000000004</v>
      </c>
      <c r="P23" s="168"/>
      <c r="Q23" s="168">
        <f>SUM(Q24:Q51)</f>
        <v>0</v>
      </c>
      <c r="R23" s="168"/>
      <c r="S23" s="168"/>
      <c r="T23" s="169"/>
      <c r="U23" s="163"/>
      <c r="V23" s="163">
        <f>SUM(V24:V51)</f>
        <v>0</v>
      </c>
      <c r="W23" s="163"/>
      <c r="AG23" t="s">
        <v>275</v>
      </c>
    </row>
    <row r="24" spans="1:60" ht="22.5" outlineLevel="1" x14ac:dyDescent="0.2">
      <c r="A24" s="186">
        <v>7</v>
      </c>
      <c r="B24" s="187" t="s">
        <v>3226</v>
      </c>
      <c r="C24" s="194" t="s">
        <v>3227</v>
      </c>
      <c r="D24" s="188" t="s">
        <v>462</v>
      </c>
      <c r="E24" s="189">
        <v>2</v>
      </c>
      <c r="F24" s="190"/>
      <c r="G24" s="191">
        <f t="shared" ref="G24:G43" si="0">ROUND(E24*F24,2)</f>
        <v>0</v>
      </c>
      <c r="H24" s="190"/>
      <c r="I24" s="191">
        <f t="shared" ref="I24:I43" si="1">ROUND(E24*H24,2)</f>
        <v>0</v>
      </c>
      <c r="J24" s="190"/>
      <c r="K24" s="191">
        <f t="shared" ref="K24:K43" si="2">ROUND(E24*J24,2)</f>
        <v>0</v>
      </c>
      <c r="L24" s="191">
        <v>21</v>
      </c>
      <c r="M24" s="191">
        <f t="shared" ref="M24:M43" si="3">G24*(1+L24/100)</f>
        <v>0</v>
      </c>
      <c r="N24" s="191">
        <v>0</v>
      </c>
      <c r="O24" s="191">
        <f t="shared" ref="O24:O43" si="4">ROUND(E24*N24,2)</f>
        <v>0</v>
      </c>
      <c r="P24" s="191">
        <v>0</v>
      </c>
      <c r="Q24" s="191">
        <f t="shared" ref="Q24:Q43" si="5">ROUND(E24*P24,2)</f>
        <v>0</v>
      </c>
      <c r="R24" s="191"/>
      <c r="S24" s="191" t="s">
        <v>310</v>
      </c>
      <c r="T24" s="192" t="s">
        <v>280</v>
      </c>
      <c r="U24" s="161">
        <v>0</v>
      </c>
      <c r="V24" s="161">
        <f t="shared" ref="V24:V43" si="6">ROUND(E24*U24,2)</f>
        <v>0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364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6">
        <v>8</v>
      </c>
      <c r="B25" s="187" t="s">
        <v>3228</v>
      </c>
      <c r="C25" s="194" t="s">
        <v>3229</v>
      </c>
      <c r="D25" s="188" t="s">
        <v>462</v>
      </c>
      <c r="E25" s="189">
        <v>2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91">
        <v>0</v>
      </c>
      <c r="O25" s="191">
        <f t="shared" si="4"/>
        <v>0</v>
      </c>
      <c r="P25" s="191">
        <v>0</v>
      </c>
      <c r="Q25" s="191">
        <f t="shared" si="5"/>
        <v>0</v>
      </c>
      <c r="R25" s="191"/>
      <c r="S25" s="191" t="s">
        <v>310</v>
      </c>
      <c r="T25" s="192" t="s">
        <v>280</v>
      </c>
      <c r="U25" s="161">
        <v>0</v>
      </c>
      <c r="V25" s="161">
        <f t="shared" si="6"/>
        <v>0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364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6">
        <v>9</v>
      </c>
      <c r="B26" s="187" t="s">
        <v>3230</v>
      </c>
      <c r="C26" s="194" t="s">
        <v>3231</v>
      </c>
      <c r="D26" s="188" t="s">
        <v>462</v>
      </c>
      <c r="E26" s="189">
        <v>1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91">
        <v>0</v>
      </c>
      <c r="O26" s="191">
        <f t="shared" si="4"/>
        <v>0</v>
      </c>
      <c r="P26" s="191">
        <v>0</v>
      </c>
      <c r="Q26" s="191">
        <f t="shared" si="5"/>
        <v>0</v>
      </c>
      <c r="R26" s="191"/>
      <c r="S26" s="191" t="s">
        <v>310</v>
      </c>
      <c r="T26" s="192" t="s">
        <v>280</v>
      </c>
      <c r="U26" s="161">
        <v>0</v>
      </c>
      <c r="V26" s="161">
        <f t="shared" si="6"/>
        <v>0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6">
        <v>10</v>
      </c>
      <c r="B27" s="187" t="s">
        <v>3232</v>
      </c>
      <c r="C27" s="194" t="s">
        <v>3233</v>
      </c>
      <c r="D27" s="188" t="s">
        <v>462</v>
      </c>
      <c r="E27" s="189">
        <v>1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91">
        <v>0</v>
      </c>
      <c r="O27" s="191">
        <f t="shared" si="4"/>
        <v>0</v>
      </c>
      <c r="P27" s="191">
        <v>0</v>
      </c>
      <c r="Q27" s="191">
        <f t="shared" si="5"/>
        <v>0</v>
      </c>
      <c r="R27" s="191"/>
      <c r="S27" s="191" t="s">
        <v>310</v>
      </c>
      <c r="T27" s="192" t="s">
        <v>280</v>
      </c>
      <c r="U27" s="161">
        <v>0</v>
      </c>
      <c r="V27" s="161">
        <f t="shared" si="6"/>
        <v>0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364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6">
        <v>11</v>
      </c>
      <c r="B28" s="187" t="s">
        <v>3234</v>
      </c>
      <c r="C28" s="194" t="s">
        <v>3235</v>
      </c>
      <c r="D28" s="188" t="s">
        <v>462</v>
      </c>
      <c r="E28" s="189">
        <v>4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91">
        <v>0</v>
      </c>
      <c r="O28" s="191">
        <f t="shared" si="4"/>
        <v>0</v>
      </c>
      <c r="P28" s="191">
        <v>0</v>
      </c>
      <c r="Q28" s="191">
        <f t="shared" si="5"/>
        <v>0</v>
      </c>
      <c r="R28" s="191"/>
      <c r="S28" s="191" t="s">
        <v>310</v>
      </c>
      <c r="T28" s="192" t="s">
        <v>280</v>
      </c>
      <c r="U28" s="161">
        <v>0</v>
      </c>
      <c r="V28" s="161">
        <f t="shared" si="6"/>
        <v>0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364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6">
        <v>12</v>
      </c>
      <c r="B29" s="187" t="s">
        <v>3236</v>
      </c>
      <c r="C29" s="194" t="s">
        <v>3237</v>
      </c>
      <c r="D29" s="188" t="s">
        <v>462</v>
      </c>
      <c r="E29" s="189">
        <v>1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91">
        <v>0</v>
      </c>
      <c r="O29" s="191">
        <f t="shared" si="4"/>
        <v>0</v>
      </c>
      <c r="P29" s="191">
        <v>0</v>
      </c>
      <c r="Q29" s="191">
        <f t="shared" si="5"/>
        <v>0</v>
      </c>
      <c r="R29" s="191"/>
      <c r="S29" s="191" t="s">
        <v>310</v>
      </c>
      <c r="T29" s="192" t="s">
        <v>280</v>
      </c>
      <c r="U29" s="161">
        <v>0</v>
      </c>
      <c r="V29" s="161">
        <f t="shared" si="6"/>
        <v>0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364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6">
        <v>13</v>
      </c>
      <c r="B30" s="187" t="s">
        <v>3238</v>
      </c>
      <c r="C30" s="194" t="s">
        <v>3239</v>
      </c>
      <c r="D30" s="188" t="s">
        <v>462</v>
      </c>
      <c r="E30" s="189">
        <v>3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91">
        <v>0</v>
      </c>
      <c r="O30" s="191">
        <f t="shared" si="4"/>
        <v>0</v>
      </c>
      <c r="P30" s="191">
        <v>0</v>
      </c>
      <c r="Q30" s="191">
        <f t="shared" si="5"/>
        <v>0</v>
      </c>
      <c r="R30" s="191"/>
      <c r="S30" s="191" t="s">
        <v>310</v>
      </c>
      <c r="T30" s="192" t="s">
        <v>280</v>
      </c>
      <c r="U30" s="161">
        <v>0</v>
      </c>
      <c r="V30" s="161">
        <f t="shared" si="6"/>
        <v>0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364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6">
        <v>14</v>
      </c>
      <c r="B31" s="187" t="s">
        <v>3240</v>
      </c>
      <c r="C31" s="194" t="s">
        <v>3241</v>
      </c>
      <c r="D31" s="188" t="s">
        <v>462</v>
      </c>
      <c r="E31" s="189">
        <v>1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91">
        <v>0</v>
      </c>
      <c r="O31" s="191">
        <f t="shared" si="4"/>
        <v>0</v>
      </c>
      <c r="P31" s="191">
        <v>0</v>
      </c>
      <c r="Q31" s="191">
        <f t="shared" si="5"/>
        <v>0</v>
      </c>
      <c r="R31" s="191"/>
      <c r="S31" s="191" t="s">
        <v>310</v>
      </c>
      <c r="T31" s="192" t="s">
        <v>280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364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6">
        <v>15</v>
      </c>
      <c r="B32" s="187" t="s">
        <v>3242</v>
      </c>
      <c r="C32" s="194" t="s">
        <v>3243</v>
      </c>
      <c r="D32" s="188" t="s">
        <v>462</v>
      </c>
      <c r="E32" s="189">
        <v>2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91">
        <v>0</v>
      </c>
      <c r="O32" s="191">
        <f t="shared" si="4"/>
        <v>0</v>
      </c>
      <c r="P32" s="191">
        <v>0</v>
      </c>
      <c r="Q32" s="191">
        <f t="shared" si="5"/>
        <v>0</v>
      </c>
      <c r="R32" s="191"/>
      <c r="S32" s="191" t="s">
        <v>310</v>
      </c>
      <c r="T32" s="192" t="s">
        <v>280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6">
        <v>16</v>
      </c>
      <c r="B33" s="187" t="s">
        <v>3244</v>
      </c>
      <c r="C33" s="194" t="s">
        <v>3245</v>
      </c>
      <c r="D33" s="188" t="s">
        <v>462</v>
      </c>
      <c r="E33" s="189">
        <v>1</v>
      </c>
      <c r="F33" s="190"/>
      <c r="G33" s="191">
        <f t="shared" si="0"/>
        <v>0</v>
      </c>
      <c r="H33" s="190"/>
      <c r="I33" s="191">
        <f t="shared" si="1"/>
        <v>0</v>
      </c>
      <c r="J33" s="190"/>
      <c r="K33" s="191">
        <f t="shared" si="2"/>
        <v>0</v>
      </c>
      <c r="L33" s="191">
        <v>21</v>
      </c>
      <c r="M33" s="191">
        <f t="shared" si="3"/>
        <v>0</v>
      </c>
      <c r="N33" s="191">
        <v>0</v>
      </c>
      <c r="O33" s="191">
        <f t="shared" si="4"/>
        <v>0</v>
      </c>
      <c r="P33" s="191">
        <v>0</v>
      </c>
      <c r="Q33" s="191">
        <f t="shared" si="5"/>
        <v>0</v>
      </c>
      <c r="R33" s="191"/>
      <c r="S33" s="191" t="s">
        <v>310</v>
      </c>
      <c r="T33" s="192" t="s">
        <v>280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6">
        <v>17</v>
      </c>
      <c r="B34" s="187" t="s">
        <v>3246</v>
      </c>
      <c r="C34" s="194" t="s">
        <v>3247</v>
      </c>
      <c r="D34" s="188" t="s">
        <v>462</v>
      </c>
      <c r="E34" s="189">
        <v>2</v>
      </c>
      <c r="F34" s="190"/>
      <c r="G34" s="191">
        <f t="shared" si="0"/>
        <v>0</v>
      </c>
      <c r="H34" s="190"/>
      <c r="I34" s="191">
        <f t="shared" si="1"/>
        <v>0</v>
      </c>
      <c r="J34" s="190"/>
      <c r="K34" s="191">
        <f t="shared" si="2"/>
        <v>0</v>
      </c>
      <c r="L34" s="191">
        <v>21</v>
      </c>
      <c r="M34" s="191">
        <f t="shared" si="3"/>
        <v>0</v>
      </c>
      <c r="N34" s="191">
        <v>0</v>
      </c>
      <c r="O34" s="191">
        <f t="shared" si="4"/>
        <v>0</v>
      </c>
      <c r="P34" s="191">
        <v>0</v>
      </c>
      <c r="Q34" s="191">
        <f t="shared" si="5"/>
        <v>0</v>
      </c>
      <c r="R34" s="191"/>
      <c r="S34" s="191" t="s">
        <v>310</v>
      </c>
      <c r="T34" s="192" t="s">
        <v>280</v>
      </c>
      <c r="U34" s="161">
        <v>0</v>
      </c>
      <c r="V34" s="161">
        <f t="shared" si="6"/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6">
        <v>18</v>
      </c>
      <c r="B35" s="187" t="s">
        <v>3248</v>
      </c>
      <c r="C35" s="194" t="s">
        <v>3249</v>
      </c>
      <c r="D35" s="188" t="s">
        <v>462</v>
      </c>
      <c r="E35" s="189">
        <v>1</v>
      </c>
      <c r="F35" s="190"/>
      <c r="G35" s="191">
        <f t="shared" si="0"/>
        <v>0</v>
      </c>
      <c r="H35" s="190"/>
      <c r="I35" s="191">
        <f t="shared" si="1"/>
        <v>0</v>
      </c>
      <c r="J35" s="190"/>
      <c r="K35" s="191">
        <f t="shared" si="2"/>
        <v>0</v>
      </c>
      <c r="L35" s="191">
        <v>21</v>
      </c>
      <c r="M35" s="191">
        <f t="shared" si="3"/>
        <v>0</v>
      </c>
      <c r="N35" s="191">
        <v>0</v>
      </c>
      <c r="O35" s="191">
        <f t="shared" si="4"/>
        <v>0</v>
      </c>
      <c r="P35" s="191">
        <v>0</v>
      </c>
      <c r="Q35" s="191">
        <f t="shared" si="5"/>
        <v>0</v>
      </c>
      <c r="R35" s="191"/>
      <c r="S35" s="191" t="s">
        <v>310</v>
      </c>
      <c r="T35" s="192" t="s">
        <v>280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364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6">
        <v>19</v>
      </c>
      <c r="B36" s="187" t="s">
        <v>3250</v>
      </c>
      <c r="C36" s="194" t="s">
        <v>3251</v>
      </c>
      <c r="D36" s="188" t="s">
        <v>462</v>
      </c>
      <c r="E36" s="189">
        <v>1</v>
      </c>
      <c r="F36" s="190"/>
      <c r="G36" s="191">
        <f t="shared" si="0"/>
        <v>0</v>
      </c>
      <c r="H36" s="190"/>
      <c r="I36" s="191">
        <f t="shared" si="1"/>
        <v>0</v>
      </c>
      <c r="J36" s="190"/>
      <c r="K36" s="191">
        <f t="shared" si="2"/>
        <v>0</v>
      </c>
      <c r="L36" s="191">
        <v>21</v>
      </c>
      <c r="M36" s="191">
        <f t="shared" si="3"/>
        <v>0</v>
      </c>
      <c r="N36" s="191">
        <v>0</v>
      </c>
      <c r="O36" s="191">
        <f t="shared" si="4"/>
        <v>0</v>
      </c>
      <c r="P36" s="191">
        <v>0</v>
      </c>
      <c r="Q36" s="191">
        <f t="shared" si="5"/>
        <v>0</v>
      </c>
      <c r="R36" s="191"/>
      <c r="S36" s="191" t="s">
        <v>310</v>
      </c>
      <c r="T36" s="192" t="s">
        <v>280</v>
      </c>
      <c r="U36" s="161">
        <v>0</v>
      </c>
      <c r="V36" s="161">
        <f t="shared" si="6"/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6">
        <v>20</v>
      </c>
      <c r="B37" s="187" t="s">
        <v>3252</v>
      </c>
      <c r="C37" s="194" t="s">
        <v>3253</v>
      </c>
      <c r="D37" s="188" t="s">
        <v>462</v>
      </c>
      <c r="E37" s="189">
        <v>4</v>
      </c>
      <c r="F37" s="190"/>
      <c r="G37" s="191">
        <f t="shared" si="0"/>
        <v>0</v>
      </c>
      <c r="H37" s="190"/>
      <c r="I37" s="191">
        <f t="shared" si="1"/>
        <v>0</v>
      </c>
      <c r="J37" s="190"/>
      <c r="K37" s="191">
        <f t="shared" si="2"/>
        <v>0</v>
      </c>
      <c r="L37" s="191">
        <v>21</v>
      </c>
      <c r="M37" s="191">
        <f t="shared" si="3"/>
        <v>0</v>
      </c>
      <c r="N37" s="191">
        <v>0</v>
      </c>
      <c r="O37" s="191">
        <f t="shared" si="4"/>
        <v>0</v>
      </c>
      <c r="P37" s="191">
        <v>0</v>
      </c>
      <c r="Q37" s="191">
        <f t="shared" si="5"/>
        <v>0</v>
      </c>
      <c r="R37" s="191"/>
      <c r="S37" s="191" t="s">
        <v>310</v>
      </c>
      <c r="T37" s="192" t="s">
        <v>280</v>
      </c>
      <c r="U37" s="161">
        <v>0</v>
      </c>
      <c r="V37" s="161">
        <f t="shared" si="6"/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364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6">
        <v>21</v>
      </c>
      <c r="B38" s="187" t="s">
        <v>3254</v>
      </c>
      <c r="C38" s="194" t="s">
        <v>3255</v>
      </c>
      <c r="D38" s="188" t="s">
        <v>462</v>
      </c>
      <c r="E38" s="189">
        <v>1</v>
      </c>
      <c r="F38" s="190"/>
      <c r="G38" s="191">
        <f t="shared" si="0"/>
        <v>0</v>
      </c>
      <c r="H38" s="190"/>
      <c r="I38" s="191">
        <f t="shared" si="1"/>
        <v>0</v>
      </c>
      <c r="J38" s="190"/>
      <c r="K38" s="191">
        <f t="shared" si="2"/>
        <v>0</v>
      </c>
      <c r="L38" s="191">
        <v>21</v>
      </c>
      <c r="M38" s="191">
        <f t="shared" si="3"/>
        <v>0</v>
      </c>
      <c r="N38" s="191">
        <v>0</v>
      </c>
      <c r="O38" s="191">
        <f t="shared" si="4"/>
        <v>0</v>
      </c>
      <c r="P38" s="191">
        <v>0</v>
      </c>
      <c r="Q38" s="191">
        <f t="shared" si="5"/>
        <v>0</v>
      </c>
      <c r="R38" s="191"/>
      <c r="S38" s="191" t="s">
        <v>310</v>
      </c>
      <c r="T38" s="192" t="s">
        <v>280</v>
      </c>
      <c r="U38" s="161">
        <v>0</v>
      </c>
      <c r="V38" s="161">
        <f t="shared" si="6"/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6">
        <v>22</v>
      </c>
      <c r="B39" s="187" t="s">
        <v>3256</v>
      </c>
      <c r="C39" s="194" t="s">
        <v>3257</v>
      </c>
      <c r="D39" s="188" t="s">
        <v>2069</v>
      </c>
      <c r="E39" s="189">
        <v>1</v>
      </c>
      <c r="F39" s="190"/>
      <c r="G39" s="191">
        <f t="shared" si="0"/>
        <v>0</v>
      </c>
      <c r="H39" s="190"/>
      <c r="I39" s="191">
        <f t="shared" si="1"/>
        <v>0</v>
      </c>
      <c r="J39" s="190"/>
      <c r="K39" s="191">
        <f t="shared" si="2"/>
        <v>0</v>
      </c>
      <c r="L39" s="191">
        <v>21</v>
      </c>
      <c r="M39" s="191">
        <f t="shared" si="3"/>
        <v>0</v>
      </c>
      <c r="N39" s="191">
        <v>0</v>
      </c>
      <c r="O39" s="191">
        <f t="shared" si="4"/>
        <v>0</v>
      </c>
      <c r="P39" s="191">
        <v>0</v>
      </c>
      <c r="Q39" s="191">
        <f t="shared" si="5"/>
        <v>0</v>
      </c>
      <c r="R39" s="191"/>
      <c r="S39" s="191" t="s">
        <v>310</v>
      </c>
      <c r="T39" s="192" t="s">
        <v>280</v>
      </c>
      <c r="U39" s="161">
        <v>0</v>
      </c>
      <c r="V39" s="161">
        <f t="shared" si="6"/>
        <v>0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364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6">
        <v>23</v>
      </c>
      <c r="B40" s="187" t="s">
        <v>3258</v>
      </c>
      <c r="C40" s="194" t="s">
        <v>3259</v>
      </c>
      <c r="D40" s="188" t="s">
        <v>2069</v>
      </c>
      <c r="E40" s="189">
        <v>3</v>
      </c>
      <c r="F40" s="190"/>
      <c r="G40" s="191">
        <f t="shared" si="0"/>
        <v>0</v>
      </c>
      <c r="H40" s="190"/>
      <c r="I40" s="191">
        <f t="shared" si="1"/>
        <v>0</v>
      </c>
      <c r="J40" s="190"/>
      <c r="K40" s="191">
        <f t="shared" si="2"/>
        <v>0</v>
      </c>
      <c r="L40" s="191">
        <v>21</v>
      </c>
      <c r="M40" s="191">
        <f t="shared" si="3"/>
        <v>0</v>
      </c>
      <c r="N40" s="191">
        <v>0</v>
      </c>
      <c r="O40" s="191">
        <f t="shared" si="4"/>
        <v>0</v>
      </c>
      <c r="P40" s="191">
        <v>0</v>
      </c>
      <c r="Q40" s="191">
        <f t="shared" si="5"/>
        <v>0</v>
      </c>
      <c r="R40" s="191"/>
      <c r="S40" s="191" t="s">
        <v>310</v>
      </c>
      <c r="T40" s="192" t="s">
        <v>280</v>
      </c>
      <c r="U40" s="161">
        <v>0</v>
      </c>
      <c r="V40" s="161">
        <f t="shared" si="6"/>
        <v>0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364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86">
        <v>24</v>
      </c>
      <c r="B41" s="187" t="s">
        <v>3260</v>
      </c>
      <c r="C41" s="194" t="s">
        <v>3261</v>
      </c>
      <c r="D41" s="188" t="s">
        <v>462</v>
      </c>
      <c r="E41" s="189">
        <v>2</v>
      </c>
      <c r="F41" s="190"/>
      <c r="G41" s="191">
        <f t="shared" si="0"/>
        <v>0</v>
      </c>
      <c r="H41" s="190"/>
      <c r="I41" s="191">
        <f t="shared" si="1"/>
        <v>0</v>
      </c>
      <c r="J41" s="190"/>
      <c r="K41" s="191">
        <f t="shared" si="2"/>
        <v>0</v>
      </c>
      <c r="L41" s="191">
        <v>21</v>
      </c>
      <c r="M41" s="191">
        <f t="shared" si="3"/>
        <v>0</v>
      </c>
      <c r="N41" s="191">
        <v>0</v>
      </c>
      <c r="O41" s="191">
        <f t="shared" si="4"/>
        <v>0</v>
      </c>
      <c r="P41" s="191">
        <v>0</v>
      </c>
      <c r="Q41" s="191">
        <f t="shared" si="5"/>
        <v>0</v>
      </c>
      <c r="R41" s="191"/>
      <c r="S41" s="191" t="s">
        <v>310</v>
      </c>
      <c r="T41" s="192" t="s">
        <v>280</v>
      </c>
      <c r="U41" s="161">
        <v>0</v>
      </c>
      <c r="V41" s="161">
        <f t="shared" si="6"/>
        <v>0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364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6">
        <v>25</v>
      </c>
      <c r="B42" s="187" t="s">
        <v>3262</v>
      </c>
      <c r="C42" s="194" t="s">
        <v>3263</v>
      </c>
      <c r="D42" s="188" t="s">
        <v>462</v>
      </c>
      <c r="E42" s="189">
        <v>1</v>
      </c>
      <c r="F42" s="190"/>
      <c r="G42" s="191">
        <f t="shared" si="0"/>
        <v>0</v>
      </c>
      <c r="H42" s="190"/>
      <c r="I42" s="191">
        <f t="shared" si="1"/>
        <v>0</v>
      </c>
      <c r="J42" s="190"/>
      <c r="K42" s="191">
        <f t="shared" si="2"/>
        <v>0</v>
      </c>
      <c r="L42" s="191">
        <v>21</v>
      </c>
      <c r="M42" s="191">
        <f t="shared" si="3"/>
        <v>0</v>
      </c>
      <c r="N42" s="191">
        <v>0</v>
      </c>
      <c r="O42" s="191">
        <f t="shared" si="4"/>
        <v>0</v>
      </c>
      <c r="P42" s="191">
        <v>0</v>
      </c>
      <c r="Q42" s="191">
        <f t="shared" si="5"/>
        <v>0</v>
      </c>
      <c r="R42" s="191"/>
      <c r="S42" s="191" t="s">
        <v>310</v>
      </c>
      <c r="T42" s="192" t="s">
        <v>280</v>
      </c>
      <c r="U42" s="161">
        <v>0</v>
      </c>
      <c r="V42" s="161">
        <f t="shared" si="6"/>
        <v>0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364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0">
        <v>26</v>
      </c>
      <c r="B43" s="171" t="s">
        <v>3264</v>
      </c>
      <c r="C43" s="180" t="s">
        <v>3265</v>
      </c>
      <c r="D43" s="172" t="s">
        <v>471</v>
      </c>
      <c r="E43" s="173">
        <v>14.8</v>
      </c>
      <c r="F43" s="174"/>
      <c r="G43" s="175">
        <f t="shared" si="0"/>
        <v>0</v>
      </c>
      <c r="H43" s="174"/>
      <c r="I43" s="175">
        <f t="shared" si="1"/>
        <v>0</v>
      </c>
      <c r="J43" s="174"/>
      <c r="K43" s="175">
        <f t="shared" si="2"/>
        <v>0</v>
      </c>
      <c r="L43" s="175">
        <v>21</v>
      </c>
      <c r="M43" s="175">
        <f t="shared" si="3"/>
        <v>0</v>
      </c>
      <c r="N43" s="175">
        <v>2.5</v>
      </c>
      <c r="O43" s="175">
        <f t="shared" si="4"/>
        <v>37</v>
      </c>
      <c r="P43" s="175">
        <v>0</v>
      </c>
      <c r="Q43" s="175">
        <f t="shared" si="5"/>
        <v>0</v>
      </c>
      <c r="R43" s="175"/>
      <c r="S43" s="175" t="s">
        <v>310</v>
      </c>
      <c r="T43" s="176" t="s">
        <v>280</v>
      </c>
      <c r="U43" s="161">
        <v>0</v>
      </c>
      <c r="V43" s="161">
        <f t="shared" si="6"/>
        <v>0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364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3" t="s">
        <v>3266</v>
      </c>
      <c r="D44" s="184"/>
      <c r="E44" s="185">
        <v>11.84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3" t="s">
        <v>3267</v>
      </c>
      <c r="D45" s="184"/>
      <c r="E45" s="185">
        <v>2.96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27</v>
      </c>
      <c r="B46" s="171" t="s">
        <v>3268</v>
      </c>
      <c r="C46" s="180" t="s">
        <v>3269</v>
      </c>
      <c r="D46" s="172" t="s">
        <v>552</v>
      </c>
      <c r="E46" s="173">
        <v>0.68079999999999996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1</v>
      </c>
      <c r="O46" s="175">
        <f>ROUND(E46*N46,2)</f>
        <v>0.68</v>
      </c>
      <c r="P46" s="175">
        <v>0</v>
      </c>
      <c r="Q46" s="175">
        <f>ROUND(E46*P46,2)</f>
        <v>0</v>
      </c>
      <c r="R46" s="175"/>
      <c r="S46" s="175" t="s">
        <v>310</v>
      </c>
      <c r="T46" s="176" t="s">
        <v>280</v>
      </c>
      <c r="U46" s="161">
        <v>0</v>
      </c>
      <c r="V46" s="161">
        <f>ROUND(E46*U46,2)</f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3270</v>
      </c>
      <c r="D47" s="184"/>
      <c r="E47" s="185">
        <v>0.54464000000000001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3271</v>
      </c>
      <c r="D48" s="184"/>
      <c r="E48" s="185">
        <v>0.13616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0">
        <v>28</v>
      </c>
      <c r="B49" s="171" t="s">
        <v>3272</v>
      </c>
      <c r="C49" s="180" t="s">
        <v>3273</v>
      </c>
      <c r="D49" s="172" t="s">
        <v>471</v>
      </c>
      <c r="E49" s="173">
        <v>9.4719999999999995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1.8</v>
      </c>
      <c r="O49" s="175">
        <f>ROUND(E49*N49,2)</f>
        <v>17.05</v>
      </c>
      <c r="P49" s="175">
        <v>0</v>
      </c>
      <c r="Q49" s="175">
        <f>ROUND(E49*P49,2)</f>
        <v>0</v>
      </c>
      <c r="R49" s="175"/>
      <c r="S49" s="175" t="s">
        <v>310</v>
      </c>
      <c r="T49" s="176" t="s">
        <v>280</v>
      </c>
      <c r="U49" s="161">
        <v>0</v>
      </c>
      <c r="V49" s="161">
        <f>ROUND(E49*U49,2)</f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364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3" t="s">
        <v>3274</v>
      </c>
      <c r="D50" s="184"/>
      <c r="E50" s="185">
        <v>7.5776000000000003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374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3" t="s">
        <v>3275</v>
      </c>
      <c r="D51" s="184"/>
      <c r="E51" s="185">
        <v>1.8944000000000001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374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4" t="s">
        <v>274</v>
      </c>
      <c r="B52" s="165" t="s">
        <v>170</v>
      </c>
      <c r="C52" s="179" t="s">
        <v>171</v>
      </c>
      <c r="D52" s="166"/>
      <c r="E52" s="167"/>
      <c r="F52" s="168"/>
      <c r="G52" s="168">
        <f>SUMIF(AG53:AG57,"&lt;&gt;NOR",G53:G57)</f>
        <v>0</v>
      </c>
      <c r="H52" s="168"/>
      <c r="I52" s="168">
        <f>SUM(I53:I57)</f>
        <v>0</v>
      </c>
      <c r="J52" s="168"/>
      <c r="K52" s="168">
        <f>SUM(K53:K57)</f>
        <v>0</v>
      </c>
      <c r="L52" s="168"/>
      <c r="M52" s="168">
        <f>SUM(M53:M57)</f>
        <v>0</v>
      </c>
      <c r="N52" s="168"/>
      <c r="O52" s="168">
        <f>SUM(O53:O57)</f>
        <v>67.44</v>
      </c>
      <c r="P52" s="168"/>
      <c r="Q52" s="168">
        <f>SUM(Q53:Q57)</f>
        <v>0</v>
      </c>
      <c r="R52" s="168"/>
      <c r="S52" s="168"/>
      <c r="T52" s="169"/>
      <c r="U52" s="163"/>
      <c r="V52" s="163">
        <f>SUM(V53:V57)</f>
        <v>60.46</v>
      </c>
      <c r="W52" s="163"/>
      <c r="AG52" t="s">
        <v>275</v>
      </c>
    </row>
    <row r="53" spans="1:60" outlineLevel="1" x14ac:dyDescent="0.2">
      <c r="A53" s="170">
        <v>29</v>
      </c>
      <c r="B53" s="171" t="s">
        <v>3276</v>
      </c>
      <c r="C53" s="180" t="s">
        <v>3277</v>
      </c>
      <c r="D53" s="172" t="s">
        <v>471</v>
      </c>
      <c r="E53" s="173">
        <v>35.667000000000002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1.8907700000000001</v>
      </c>
      <c r="O53" s="175">
        <f>ROUND(E53*N53,2)</f>
        <v>67.44</v>
      </c>
      <c r="P53" s="175">
        <v>0</v>
      </c>
      <c r="Q53" s="175">
        <f>ROUND(E53*P53,2)</f>
        <v>0</v>
      </c>
      <c r="R53" s="175" t="s">
        <v>3190</v>
      </c>
      <c r="S53" s="175" t="s">
        <v>279</v>
      </c>
      <c r="T53" s="176" t="s">
        <v>279</v>
      </c>
      <c r="U53" s="161">
        <v>1.6950000000000001</v>
      </c>
      <c r="V53" s="161">
        <f>ROUND(E53*U53,2)</f>
        <v>60.46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364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7" t="s">
        <v>3278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3" t="s">
        <v>3279</v>
      </c>
      <c r="D55" s="184"/>
      <c r="E55" s="185">
        <v>2.5379999999999998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374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3" t="s">
        <v>3280</v>
      </c>
      <c r="D56" s="184"/>
      <c r="E56" s="185">
        <v>19.305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374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3" t="s">
        <v>3281</v>
      </c>
      <c r="D57" s="184"/>
      <c r="E57" s="185">
        <v>13.824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374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4" t="s">
        <v>274</v>
      </c>
      <c r="B58" s="165" t="s">
        <v>178</v>
      </c>
      <c r="C58" s="179" t="s">
        <v>179</v>
      </c>
      <c r="D58" s="166"/>
      <c r="E58" s="167"/>
      <c r="F58" s="168"/>
      <c r="G58" s="168">
        <f>SUMIF(AG59:AG120,"&lt;&gt;NOR",G59:G120)</f>
        <v>0</v>
      </c>
      <c r="H58" s="168"/>
      <c r="I58" s="168">
        <f>SUM(I59:I120)</f>
        <v>0</v>
      </c>
      <c r="J58" s="168"/>
      <c r="K58" s="168">
        <f>SUM(K59:K120)</f>
        <v>0</v>
      </c>
      <c r="L58" s="168"/>
      <c r="M58" s="168">
        <f>SUM(M59:M120)</f>
        <v>0</v>
      </c>
      <c r="N58" s="168"/>
      <c r="O58" s="168">
        <f>SUM(O59:O120)</f>
        <v>21.44</v>
      </c>
      <c r="P58" s="168"/>
      <c r="Q58" s="168">
        <f>SUM(Q59:Q120)</f>
        <v>0</v>
      </c>
      <c r="R58" s="168"/>
      <c r="S58" s="168"/>
      <c r="T58" s="169"/>
      <c r="U58" s="163"/>
      <c r="V58" s="163">
        <f>SUM(V59:V120)</f>
        <v>164.57999999999998</v>
      </c>
      <c r="W58" s="163"/>
      <c r="AG58" t="s">
        <v>275</v>
      </c>
    </row>
    <row r="59" spans="1:60" ht="22.5" outlineLevel="1" x14ac:dyDescent="0.2">
      <c r="A59" s="170">
        <v>30</v>
      </c>
      <c r="B59" s="171" t="s">
        <v>3282</v>
      </c>
      <c r="C59" s="180" t="s">
        <v>3283</v>
      </c>
      <c r="D59" s="172" t="s">
        <v>377</v>
      </c>
      <c r="E59" s="173">
        <v>3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7.3349999999999999E-2</v>
      </c>
      <c r="O59" s="175">
        <f>ROUND(E59*N59,2)</f>
        <v>0.22</v>
      </c>
      <c r="P59" s="175">
        <v>0</v>
      </c>
      <c r="Q59" s="175">
        <f>ROUND(E59*P59,2)</f>
        <v>0</v>
      </c>
      <c r="R59" s="175" t="s">
        <v>3190</v>
      </c>
      <c r="S59" s="175" t="s">
        <v>279</v>
      </c>
      <c r="T59" s="176" t="s">
        <v>279</v>
      </c>
      <c r="U59" s="161">
        <v>1.56</v>
      </c>
      <c r="V59" s="161">
        <f>ROUND(E59*U59,2)</f>
        <v>4.68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364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7" t="s">
        <v>3284</v>
      </c>
      <c r="D60" s="258"/>
      <c r="E60" s="258"/>
      <c r="F60" s="258"/>
      <c r="G60" s="258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31</v>
      </c>
      <c r="B61" s="171" t="s">
        <v>3285</v>
      </c>
      <c r="C61" s="180" t="s">
        <v>3286</v>
      </c>
      <c r="D61" s="172" t="s">
        <v>498</v>
      </c>
      <c r="E61" s="173">
        <v>3.5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 t="s">
        <v>3190</v>
      </c>
      <c r="S61" s="175" t="s">
        <v>279</v>
      </c>
      <c r="T61" s="176" t="s">
        <v>279</v>
      </c>
      <c r="U61" s="161">
        <v>6.6000000000000003E-2</v>
      </c>
      <c r="V61" s="161">
        <f>ROUND(E61*U61,2)</f>
        <v>0.23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364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257" t="s">
        <v>3287</v>
      </c>
      <c r="D62" s="258"/>
      <c r="E62" s="258"/>
      <c r="F62" s="258"/>
      <c r="G62" s="258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372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3" t="s">
        <v>3288</v>
      </c>
      <c r="D63" s="184"/>
      <c r="E63" s="185">
        <v>1.5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374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3" t="s">
        <v>3289</v>
      </c>
      <c r="D64" s="184"/>
      <c r="E64" s="185">
        <v>2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374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0">
        <v>32</v>
      </c>
      <c r="B65" s="171" t="s">
        <v>3290</v>
      </c>
      <c r="C65" s="180" t="s">
        <v>3291</v>
      </c>
      <c r="D65" s="172" t="s">
        <v>498</v>
      </c>
      <c r="E65" s="173">
        <v>19.100000000000001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1.0000000000000001E-5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3190</v>
      </c>
      <c r="S65" s="175" t="s">
        <v>279</v>
      </c>
      <c r="T65" s="176" t="s">
        <v>279</v>
      </c>
      <c r="U65" s="161">
        <v>0.08</v>
      </c>
      <c r="V65" s="161">
        <f>ROUND(E65*U65,2)</f>
        <v>1.53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364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57" t="s">
        <v>3287</v>
      </c>
      <c r="D66" s="258"/>
      <c r="E66" s="258"/>
      <c r="F66" s="258"/>
      <c r="G66" s="258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3" t="s">
        <v>3292</v>
      </c>
      <c r="D67" s="184"/>
      <c r="E67" s="185">
        <v>19.100000000000001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374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0">
        <v>33</v>
      </c>
      <c r="B68" s="171" t="s">
        <v>3293</v>
      </c>
      <c r="C68" s="180" t="s">
        <v>3294</v>
      </c>
      <c r="D68" s="172" t="s">
        <v>498</v>
      </c>
      <c r="E68" s="173">
        <v>3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1.0000000000000001E-5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3190</v>
      </c>
      <c r="S68" s="175" t="s">
        <v>279</v>
      </c>
      <c r="T68" s="176" t="s">
        <v>279</v>
      </c>
      <c r="U68" s="161">
        <v>9.7000000000000003E-2</v>
      </c>
      <c r="V68" s="161">
        <f>ROUND(E68*U68,2)</f>
        <v>0.28999999999999998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7" t="s">
        <v>3287</v>
      </c>
      <c r="D69" s="258"/>
      <c r="E69" s="258"/>
      <c r="F69" s="258"/>
      <c r="G69" s="25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0">
        <v>34</v>
      </c>
      <c r="B70" s="171" t="s">
        <v>3295</v>
      </c>
      <c r="C70" s="180" t="s">
        <v>3296</v>
      </c>
      <c r="D70" s="172" t="s">
        <v>377</v>
      </c>
      <c r="E70" s="173">
        <v>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2.0000000000000002E-5</v>
      </c>
      <c r="O70" s="175">
        <f>ROUND(E70*N70,2)</f>
        <v>0</v>
      </c>
      <c r="P70" s="175">
        <v>0</v>
      </c>
      <c r="Q70" s="175">
        <f>ROUND(E70*P70,2)</f>
        <v>0</v>
      </c>
      <c r="R70" s="175" t="s">
        <v>3190</v>
      </c>
      <c r="S70" s="175" t="s">
        <v>279</v>
      </c>
      <c r="T70" s="176" t="s">
        <v>279</v>
      </c>
      <c r="U70" s="161">
        <v>0.20599999999999999</v>
      </c>
      <c r="V70" s="161">
        <f>ROUND(E70*U70,2)</f>
        <v>0.21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364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7" t="s">
        <v>3278</v>
      </c>
      <c r="D71" s="258"/>
      <c r="E71" s="258"/>
      <c r="F71" s="258"/>
      <c r="G71" s="258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0">
        <v>35</v>
      </c>
      <c r="B72" s="171" t="s">
        <v>3297</v>
      </c>
      <c r="C72" s="180" t="s">
        <v>3298</v>
      </c>
      <c r="D72" s="172" t="s">
        <v>377</v>
      </c>
      <c r="E72" s="173">
        <v>2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8.0000000000000007E-5</v>
      </c>
      <c r="O72" s="175">
        <f>ROUND(E72*N72,2)</f>
        <v>0</v>
      </c>
      <c r="P72" s="175">
        <v>0</v>
      </c>
      <c r="Q72" s="175">
        <f>ROUND(E72*P72,2)</f>
        <v>0</v>
      </c>
      <c r="R72" s="175" t="s">
        <v>3190</v>
      </c>
      <c r="S72" s="175" t="s">
        <v>279</v>
      </c>
      <c r="T72" s="176" t="s">
        <v>279</v>
      </c>
      <c r="U72" s="161">
        <v>0.92</v>
      </c>
      <c r="V72" s="161">
        <f>ROUND(E72*U72,2)</f>
        <v>1.84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48" t="s">
        <v>3299</v>
      </c>
      <c r="D73" s="249"/>
      <c r="E73" s="249"/>
      <c r="F73" s="249"/>
      <c r="G73" s="249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283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0">
        <v>36</v>
      </c>
      <c r="B74" s="171" t="s">
        <v>3300</v>
      </c>
      <c r="C74" s="180" t="s">
        <v>3301</v>
      </c>
      <c r="D74" s="172" t="s">
        <v>498</v>
      </c>
      <c r="E74" s="173">
        <v>9.4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 t="s">
        <v>3190</v>
      </c>
      <c r="S74" s="175" t="s">
        <v>279</v>
      </c>
      <c r="T74" s="176" t="s">
        <v>279</v>
      </c>
      <c r="U74" s="161">
        <v>4.3999999999999997E-2</v>
      </c>
      <c r="V74" s="161">
        <f>ROUND(E74*U74,2)</f>
        <v>0.41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364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257" t="s">
        <v>3302</v>
      </c>
      <c r="D75" s="258"/>
      <c r="E75" s="258"/>
      <c r="F75" s="258"/>
      <c r="G75" s="258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246" t="s">
        <v>3303</v>
      </c>
      <c r="D76" s="247"/>
      <c r="E76" s="247"/>
      <c r="F76" s="247"/>
      <c r="G76" s="247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3304</v>
      </c>
      <c r="D77" s="184"/>
      <c r="E77" s="185">
        <v>9.4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374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0">
        <v>37</v>
      </c>
      <c r="B78" s="171" t="s">
        <v>3305</v>
      </c>
      <c r="C78" s="180" t="s">
        <v>3306</v>
      </c>
      <c r="D78" s="172" t="s">
        <v>3307</v>
      </c>
      <c r="E78" s="173">
        <v>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3.5029999999999999E-2</v>
      </c>
      <c r="O78" s="175">
        <f>ROUND(E78*N78,2)</f>
        <v>7.0000000000000007E-2</v>
      </c>
      <c r="P78" s="175">
        <v>0</v>
      </c>
      <c r="Q78" s="175">
        <f>ROUND(E78*P78,2)</f>
        <v>0</v>
      </c>
      <c r="R78" s="175" t="s">
        <v>3190</v>
      </c>
      <c r="S78" s="175" t="s">
        <v>279</v>
      </c>
      <c r="T78" s="176" t="s">
        <v>279</v>
      </c>
      <c r="U78" s="161">
        <v>10.130000000000001</v>
      </c>
      <c r="V78" s="161">
        <f>ROUND(E78*U78,2)</f>
        <v>20.260000000000002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 x14ac:dyDescent="0.2">
      <c r="A79" s="158"/>
      <c r="B79" s="159"/>
      <c r="C79" s="257" t="s">
        <v>3308</v>
      </c>
      <c r="D79" s="258"/>
      <c r="E79" s="258"/>
      <c r="F79" s="258"/>
      <c r="G79" s="258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372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77" t="str">
        <f>C79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46" t="s">
        <v>3303</v>
      </c>
      <c r="D80" s="247"/>
      <c r="E80" s="247"/>
      <c r="F80" s="247"/>
      <c r="G80" s="247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283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0">
        <v>38</v>
      </c>
      <c r="B81" s="171" t="s">
        <v>3309</v>
      </c>
      <c r="C81" s="180" t="s">
        <v>3310</v>
      </c>
      <c r="D81" s="172" t="s">
        <v>498</v>
      </c>
      <c r="E81" s="173">
        <v>22.6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5" t="s">
        <v>3190</v>
      </c>
      <c r="S81" s="175" t="s">
        <v>279</v>
      </c>
      <c r="T81" s="176" t="s">
        <v>279</v>
      </c>
      <c r="U81" s="161">
        <v>5.8999999999999997E-2</v>
      </c>
      <c r="V81" s="161">
        <f>ROUND(E81*U81,2)</f>
        <v>1.33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364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57" t="s">
        <v>3311</v>
      </c>
      <c r="D82" s="258"/>
      <c r="E82" s="258"/>
      <c r="F82" s="258"/>
      <c r="G82" s="258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372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3" t="s">
        <v>3312</v>
      </c>
      <c r="D83" s="184"/>
      <c r="E83" s="185">
        <v>22.6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374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0">
        <v>39</v>
      </c>
      <c r="B84" s="171" t="s">
        <v>3313</v>
      </c>
      <c r="C84" s="180" t="s">
        <v>3314</v>
      </c>
      <c r="D84" s="172" t="s">
        <v>498</v>
      </c>
      <c r="E84" s="173">
        <v>3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 t="s">
        <v>3190</v>
      </c>
      <c r="S84" s="175" t="s">
        <v>279</v>
      </c>
      <c r="T84" s="176" t="s">
        <v>279</v>
      </c>
      <c r="U84" s="161">
        <v>7.9000000000000001E-2</v>
      </c>
      <c r="V84" s="161">
        <f>ROUND(E84*U84,2)</f>
        <v>0.24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364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57" t="s">
        <v>3311</v>
      </c>
      <c r="D85" s="258"/>
      <c r="E85" s="258"/>
      <c r="F85" s="258"/>
      <c r="G85" s="258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33.75" outlineLevel="1" x14ac:dyDescent="0.2">
      <c r="A86" s="170">
        <v>40</v>
      </c>
      <c r="B86" s="171" t="s">
        <v>3315</v>
      </c>
      <c r="C86" s="180" t="s">
        <v>3316</v>
      </c>
      <c r="D86" s="172" t="s">
        <v>3307</v>
      </c>
      <c r="E86" s="173">
        <v>2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1.2999999999999999E-4</v>
      </c>
      <c r="O86" s="175">
        <f>ROUND(E86*N86,2)</f>
        <v>0</v>
      </c>
      <c r="P86" s="175">
        <v>0</v>
      </c>
      <c r="Q86" s="175">
        <f>ROUND(E86*P86,2)</f>
        <v>0</v>
      </c>
      <c r="R86" s="175" t="s">
        <v>3190</v>
      </c>
      <c r="S86" s="175" t="s">
        <v>279</v>
      </c>
      <c r="T86" s="176" t="s">
        <v>279</v>
      </c>
      <c r="U86" s="161">
        <v>6.2</v>
      </c>
      <c r="V86" s="161">
        <f>ROUND(E86*U86,2)</f>
        <v>12.4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364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257" t="s">
        <v>3311</v>
      </c>
      <c r="D87" s="258"/>
      <c r="E87" s="258"/>
      <c r="F87" s="258"/>
      <c r="G87" s="258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372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33.75" outlineLevel="1" x14ac:dyDescent="0.2">
      <c r="A88" s="170">
        <v>41</v>
      </c>
      <c r="B88" s="171" t="s">
        <v>3317</v>
      </c>
      <c r="C88" s="180" t="s">
        <v>3318</v>
      </c>
      <c r="D88" s="172" t="s">
        <v>3307</v>
      </c>
      <c r="E88" s="173">
        <v>1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1.7000000000000001E-4</v>
      </c>
      <c r="O88" s="175">
        <f>ROUND(E88*N88,2)</f>
        <v>0</v>
      </c>
      <c r="P88" s="175">
        <v>0</v>
      </c>
      <c r="Q88" s="175">
        <f>ROUND(E88*P88,2)</f>
        <v>0</v>
      </c>
      <c r="R88" s="175" t="s">
        <v>3190</v>
      </c>
      <c r="S88" s="175" t="s">
        <v>279</v>
      </c>
      <c r="T88" s="176" t="s">
        <v>279</v>
      </c>
      <c r="U88" s="161">
        <v>7.1</v>
      </c>
      <c r="V88" s="161">
        <f>ROUND(E88*U88,2)</f>
        <v>7.1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364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57" t="s">
        <v>3311</v>
      </c>
      <c r="D89" s="258"/>
      <c r="E89" s="258"/>
      <c r="F89" s="258"/>
      <c r="G89" s="258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372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0">
        <v>42</v>
      </c>
      <c r="B90" s="171" t="s">
        <v>3319</v>
      </c>
      <c r="C90" s="180" t="s">
        <v>3320</v>
      </c>
      <c r="D90" s="172" t="s">
        <v>498</v>
      </c>
      <c r="E90" s="173">
        <v>25.6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3190</v>
      </c>
      <c r="S90" s="175" t="s">
        <v>279</v>
      </c>
      <c r="T90" s="176" t="s">
        <v>279</v>
      </c>
      <c r="U90" s="161">
        <v>0.06</v>
      </c>
      <c r="V90" s="161">
        <f>ROUND(E90*U90,2)</f>
        <v>1.54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364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3" t="s">
        <v>3321</v>
      </c>
      <c r="D91" s="184"/>
      <c r="E91" s="185">
        <v>25.6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374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86">
        <v>43</v>
      </c>
      <c r="B92" s="187" t="s">
        <v>3322</v>
      </c>
      <c r="C92" s="194" t="s">
        <v>3323</v>
      </c>
      <c r="D92" s="188" t="s">
        <v>377</v>
      </c>
      <c r="E92" s="189">
        <v>10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91">
        <v>3.5819999999999998E-2</v>
      </c>
      <c r="O92" s="191">
        <f>ROUND(E92*N92,2)</f>
        <v>0.36</v>
      </c>
      <c r="P92" s="191">
        <v>0</v>
      </c>
      <c r="Q92" s="191">
        <f>ROUND(E92*P92,2)</f>
        <v>0</v>
      </c>
      <c r="R92" s="191" t="s">
        <v>3190</v>
      </c>
      <c r="S92" s="191" t="s">
        <v>279</v>
      </c>
      <c r="T92" s="192" t="s">
        <v>279</v>
      </c>
      <c r="U92" s="161">
        <v>3.024</v>
      </c>
      <c r="V92" s="161">
        <f>ROUND(E92*U92,2)</f>
        <v>30.24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364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0">
        <v>44</v>
      </c>
      <c r="B93" s="171" t="s">
        <v>3324</v>
      </c>
      <c r="C93" s="180" t="s">
        <v>3325</v>
      </c>
      <c r="D93" s="172" t="s">
        <v>377</v>
      </c>
      <c r="E93" s="173">
        <v>4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2.01431</v>
      </c>
      <c r="O93" s="175">
        <f>ROUND(E93*N93,2)</f>
        <v>8.06</v>
      </c>
      <c r="P93" s="175">
        <v>0</v>
      </c>
      <c r="Q93" s="175">
        <f>ROUND(E93*P93,2)</f>
        <v>0</v>
      </c>
      <c r="R93" s="175" t="s">
        <v>3190</v>
      </c>
      <c r="S93" s="175" t="s">
        <v>279</v>
      </c>
      <c r="T93" s="176" t="s">
        <v>279</v>
      </c>
      <c r="U93" s="161">
        <v>19.105</v>
      </c>
      <c r="V93" s="161">
        <f>ROUND(E93*U93,2)</f>
        <v>76.42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364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57" t="s">
        <v>3326</v>
      </c>
      <c r="D94" s="258"/>
      <c r="E94" s="258"/>
      <c r="F94" s="258"/>
      <c r="G94" s="258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372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6">
        <v>45</v>
      </c>
      <c r="B95" s="187" t="s">
        <v>3327</v>
      </c>
      <c r="C95" s="194" t="s">
        <v>3328</v>
      </c>
      <c r="D95" s="188" t="s">
        <v>377</v>
      </c>
      <c r="E95" s="189">
        <v>4</v>
      </c>
      <c r="F95" s="190"/>
      <c r="G95" s="191">
        <f>ROUND(E95*F95,2)</f>
        <v>0</v>
      </c>
      <c r="H95" s="190"/>
      <c r="I95" s="191">
        <f>ROUND(E95*H95,2)</f>
        <v>0</v>
      </c>
      <c r="J95" s="190"/>
      <c r="K95" s="191">
        <f>ROUND(E95*J95,2)</f>
        <v>0</v>
      </c>
      <c r="L95" s="191">
        <v>21</v>
      </c>
      <c r="M95" s="191">
        <f>G95*(1+L95/100)</f>
        <v>0</v>
      </c>
      <c r="N95" s="191">
        <v>7.0200000000000002E-3</v>
      </c>
      <c r="O95" s="191">
        <f>ROUND(E95*N95,2)</f>
        <v>0.03</v>
      </c>
      <c r="P95" s="191">
        <v>0</v>
      </c>
      <c r="Q95" s="191">
        <f>ROUND(E95*P95,2)</f>
        <v>0</v>
      </c>
      <c r="R95" s="191" t="s">
        <v>3190</v>
      </c>
      <c r="S95" s="191" t="s">
        <v>279</v>
      </c>
      <c r="T95" s="192" t="s">
        <v>279</v>
      </c>
      <c r="U95" s="161">
        <v>1.3140000000000001</v>
      </c>
      <c r="V95" s="161">
        <f>ROUND(E95*U95,2)</f>
        <v>5.26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364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6">
        <v>46</v>
      </c>
      <c r="B96" s="187" t="s">
        <v>3329</v>
      </c>
      <c r="C96" s="194" t="s">
        <v>3330</v>
      </c>
      <c r="D96" s="188" t="s">
        <v>498</v>
      </c>
      <c r="E96" s="189">
        <v>10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91">
        <v>0</v>
      </c>
      <c r="O96" s="191">
        <f>ROUND(E96*N96,2)</f>
        <v>0</v>
      </c>
      <c r="P96" s="191">
        <v>0</v>
      </c>
      <c r="Q96" s="191">
        <f>ROUND(E96*P96,2)</f>
        <v>0</v>
      </c>
      <c r="R96" s="191" t="s">
        <v>3190</v>
      </c>
      <c r="S96" s="191" t="s">
        <v>279</v>
      </c>
      <c r="T96" s="192" t="s">
        <v>279</v>
      </c>
      <c r="U96" s="161">
        <v>2.5999999999999999E-2</v>
      </c>
      <c r="V96" s="161">
        <f>ROUND(E96*U96,2)</f>
        <v>0.26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364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0">
        <v>47</v>
      </c>
      <c r="B97" s="171" t="s">
        <v>3331</v>
      </c>
      <c r="C97" s="180" t="s">
        <v>3332</v>
      </c>
      <c r="D97" s="172" t="s">
        <v>498</v>
      </c>
      <c r="E97" s="173">
        <v>10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5.0000000000000002E-5</v>
      </c>
      <c r="O97" s="175">
        <f>ROUND(E97*N97,2)</f>
        <v>0</v>
      </c>
      <c r="P97" s="175">
        <v>0</v>
      </c>
      <c r="Q97" s="175">
        <f>ROUND(E97*P97,2)</f>
        <v>0</v>
      </c>
      <c r="R97" s="175" t="s">
        <v>3190</v>
      </c>
      <c r="S97" s="175" t="s">
        <v>279</v>
      </c>
      <c r="T97" s="176" t="s">
        <v>279</v>
      </c>
      <c r="U97" s="161">
        <v>3.4000000000000002E-2</v>
      </c>
      <c r="V97" s="161">
        <f>ROUND(E97*U97,2)</f>
        <v>0.34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364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93" t="s">
        <v>3333</v>
      </c>
      <c r="D98" s="184"/>
      <c r="E98" s="185">
        <v>10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374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0">
        <v>48</v>
      </c>
      <c r="B99" s="171" t="s">
        <v>3334</v>
      </c>
      <c r="C99" s="180" t="s">
        <v>3335</v>
      </c>
      <c r="D99" s="172" t="s">
        <v>498</v>
      </c>
      <c r="E99" s="173">
        <v>3.8149999999999999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5"/>
      <c r="S99" s="175" t="s">
        <v>310</v>
      </c>
      <c r="T99" s="176" t="s">
        <v>280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364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3" t="s">
        <v>3336</v>
      </c>
      <c r="D100" s="184"/>
      <c r="E100" s="185">
        <v>3.8149999999999999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374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0">
        <v>49</v>
      </c>
      <c r="B101" s="171" t="s">
        <v>3337</v>
      </c>
      <c r="C101" s="180" t="s">
        <v>3338</v>
      </c>
      <c r="D101" s="172" t="s">
        <v>498</v>
      </c>
      <c r="E101" s="173">
        <v>20.818999999999999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/>
      <c r="S101" s="175" t="s">
        <v>310</v>
      </c>
      <c r="T101" s="176" t="s">
        <v>280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364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3339</v>
      </c>
      <c r="D102" s="184"/>
      <c r="E102" s="185">
        <v>20.818999999999999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374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0">
        <v>50</v>
      </c>
      <c r="B103" s="171" t="s">
        <v>3340</v>
      </c>
      <c r="C103" s="180" t="s">
        <v>3341</v>
      </c>
      <c r="D103" s="172" t="s">
        <v>498</v>
      </c>
      <c r="E103" s="173">
        <v>3.27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/>
      <c r="S103" s="175" t="s">
        <v>310</v>
      </c>
      <c r="T103" s="176" t="s">
        <v>280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364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93" t="s">
        <v>3342</v>
      </c>
      <c r="D104" s="184"/>
      <c r="E104" s="185">
        <v>3.27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374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6">
        <v>51</v>
      </c>
      <c r="B105" s="187" t="s">
        <v>3343</v>
      </c>
      <c r="C105" s="194" t="s">
        <v>3344</v>
      </c>
      <c r="D105" s="188" t="s">
        <v>462</v>
      </c>
      <c r="E105" s="189">
        <v>1</v>
      </c>
      <c r="F105" s="190"/>
      <c r="G105" s="191">
        <f t="shared" ref="G105:G120" si="7">ROUND(E105*F105,2)</f>
        <v>0</v>
      </c>
      <c r="H105" s="190"/>
      <c r="I105" s="191">
        <f t="shared" ref="I105:I120" si="8">ROUND(E105*H105,2)</f>
        <v>0</v>
      </c>
      <c r="J105" s="190"/>
      <c r="K105" s="191">
        <f t="shared" ref="K105:K120" si="9">ROUND(E105*J105,2)</f>
        <v>0</v>
      </c>
      <c r="L105" s="191">
        <v>21</v>
      </c>
      <c r="M105" s="191">
        <f t="shared" ref="M105:M120" si="10">G105*(1+L105/100)</f>
        <v>0</v>
      </c>
      <c r="N105" s="191">
        <v>0</v>
      </c>
      <c r="O105" s="191">
        <f t="shared" ref="O105:O120" si="11">ROUND(E105*N105,2)</f>
        <v>0</v>
      </c>
      <c r="P105" s="191">
        <v>0</v>
      </c>
      <c r="Q105" s="191">
        <f t="shared" ref="Q105:Q120" si="12">ROUND(E105*P105,2)</f>
        <v>0</v>
      </c>
      <c r="R105" s="191"/>
      <c r="S105" s="191" t="s">
        <v>310</v>
      </c>
      <c r="T105" s="192" t="s">
        <v>280</v>
      </c>
      <c r="U105" s="161">
        <v>0</v>
      </c>
      <c r="V105" s="161">
        <f t="shared" ref="V105:V120" si="13"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364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6">
        <v>52</v>
      </c>
      <c r="B106" s="187" t="s">
        <v>3345</v>
      </c>
      <c r="C106" s="194" t="s">
        <v>3346</v>
      </c>
      <c r="D106" s="188" t="s">
        <v>462</v>
      </c>
      <c r="E106" s="189">
        <v>3</v>
      </c>
      <c r="F106" s="190"/>
      <c r="G106" s="191">
        <f t="shared" si="7"/>
        <v>0</v>
      </c>
      <c r="H106" s="190"/>
      <c r="I106" s="191">
        <f t="shared" si="8"/>
        <v>0</v>
      </c>
      <c r="J106" s="190"/>
      <c r="K106" s="191">
        <f t="shared" si="9"/>
        <v>0</v>
      </c>
      <c r="L106" s="191">
        <v>21</v>
      </c>
      <c r="M106" s="191">
        <f t="shared" si="10"/>
        <v>0</v>
      </c>
      <c r="N106" s="191">
        <v>0</v>
      </c>
      <c r="O106" s="191">
        <f t="shared" si="11"/>
        <v>0</v>
      </c>
      <c r="P106" s="191">
        <v>0</v>
      </c>
      <c r="Q106" s="191">
        <f t="shared" si="12"/>
        <v>0</v>
      </c>
      <c r="R106" s="191"/>
      <c r="S106" s="191" t="s">
        <v>310</v>
      </c>
      <c r="T106" s="192" t="s">
        <v>280</v>
      </c>
      <c r="U106" s="161">
        <v>0</v>
      </c>
      <c r="V106" s="161">
        <f t="shared" si="13"/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364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86">
        <v>53</v>
      </c>
      <c r="B107" s="187" t="s">
        <v>3347</v>
      </c>
      <c r="C107" s="194" t="s">
        <v>3348</v>
      </c>
      <c r="D107" s="188" t="s">
        <v>462</v>
      </c>
      <c r="E107" s="189">
        <v>3</v>
      </c>
      <c r="F107" s="190"/>
      <c r="G107" s="191">
        <f t="shared" si="7"/>
        <v>0</v>
      </c>
      <c r="H107" s="190"/>
      <c r="I107" s="191">
        <f t="shared" si="8"/>
        <v>0</v>
      </c>
      <c r="J107" s="190"/>
      <c r="K107" s="191">
        <f t="shared" si="9"/>
        <v>0</v>
      </c>
      <c r="L107" s="191">
        <v>21</v>
      </c>
      <c r="M107" s="191">
        <f t="shared" si="10"/>
        <v>0</v>
      </c>
      <c r="N107" s="191">
        <v>0</v>
      </c>
      <c r="O107" s="191">
        <f t="shared" si="11"/>
        <v>0</v>
      </c>
      <c r="P107" s="191">
        <v>0</v>
      </c>
      <c r="Q107" s="191">
        <f t="shared" si="12"/>
        <v>0</v>
      </c>
      <c r="R107" s="191"/>
      <c r="S107" s="191" t="s">
        <v>310</v>
      </c>
      <c r="T107" s="192" t="s">
        <v>280</v>
      </c>
      <c r="U107" s="161">
        <v>0</v>
      </c>
      <c r="V107" s="161">
        <f t="shared" si="13"/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364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6">
        <v>54</v>
      </c>
      <c r="B108" s="187" t="s">
        <v>3349</v>
      </c>
      <c r="C108" s="194" t="s">
        <v>3350</v>
      </c>
      <c r="D108" s="188" t="s">
        <v>462</v>
      </c>
      <c r="E108" s="189">
        <v>2</v>
      </c>
      <c r="F108" s="190"/>
      <c r="G108" s="191">
        <f t="shared" si="7"/>
        <v>0</v>
      </c>
      <c r="H108" s="190"/>
      <c r="I108" s="191">
        <f t="shared" si="8"/>
        <v>0</v>
      </c>
      <c r="J108" s="190"/>
      <c r="K108" s="191">
        <f t="shared" si="9"/>
        <v>0</v>
      </c>
      <c r="L108" s="191">
        <v>21</v>
      </c>
      <c r="M108" s="191">
        <f t="shared" si="10"/>
        <v>0</v>
      </c>
      <c r="N108" s="191">
        <v>0</v>
      </c>
      <c r="O108" s="191">
        <f t="shared" si="11"/>
        <v>0</v>
      </c>
      <c r="P108" s="191">
        <v>0</v>
      </c>
      <c r="Q108" s="191">
        <f t="shared" si="12"/>
        <v>0</v>
      </c>
      <c r="R108" s="191"/>
      <c r="S108" s="191" t="s">
        <v>310</v>
      </c>
      <c r="T108" s="192" t="s">
        <v>280</v>
      </c>
      <c r="U108" s="161">
        <v>0</v>
      </c>
      <c r="V108" s="161">
        <f t="shared" si="13"/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364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6">
        <v>55</v>
      </c>
      <c r="B109" s="187" t="s">
        <v>3351</v>
      </c>
      <c r="C109" s="194" t="s">
        <v>3352</v>
      </c>
      <c r="D109" s="188" t="s">
        <v>462</v>
      </c>
      <c r="E109" s="189">
        <v>3</v>
      </c>
      <c r="F109" s="190"/>
      <c r="G109" s="191">
        <f t="shared" si="7"/>
        <v>0</v>
      </c>
      <c r="H109" s="190"/>
      <c r="I109" s="191">
        <f t="shared" si="8"/>
        <v>0</v>
      </c>
      <c r="J109" s="190"/>
      <c r="K109" s="191">
        <f t="shared" si="9"/>
        <v>0</v>
      </c>
      <c r="L109" s="191">
        <v>21</v>
      </c>
      <c r="M109" s="191">
        <f t="shared" si="10"/>
        <v>0</v>
      </c>
      <c r="N109" s="191">
        <v>0.8</v>
      </c>
      <c r="O109" s="191">
        <f t="shared" si="11"/>
        <v>2.4</v>
      </c>
      <c r="P109" s="191">
        <v>0</v>
      </c>
      <c r="Q109" s="191">
        <f t="shared" si="12"/>
        <v>0</v>
      </c>
      <c r="R109" s="191"/>
      <c r="S109" s="191" t="s">
        <v>310</v>
      </c>
      <c r="T109" s="192" t="s">
        <v>280</v>
      </c>
      <c r="U109" s="161">
        <v>0</v>
      </c>
      <c r="V109" s="161">
        <f t="shared" si="13"/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364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86">
        <v>56</v>
      </c>
      <c r="B110" s="187" t="s">
        <v>3353</v>
      </c>
      <c r="C110" s="194" t="s">
        <v>3354</v>
      </c>
      <c r="D110" s="188" t="s">
        <v>462</v>
      </c>
      <c r="E110" s="189">
        <v>1</v>
      </c>
      <c r="F110" s="190"/>
      <c r="G110" s="191">
        <f t="shared" si="7"/>
        <v>0</v>
      </c>
      <c r="H110" s="190"/>
      <c r="I110" s="191">
        <f t="shared" si="8"/>
        <v>0</v>
      </c>
      <c r="J110" s="190"/>
      <c r="K110" s="191">
        <f t="shared" si="9"/>
        <v>0</v>
      </c>
      <c r="L110" s="191">
        <v>21</v>
      </c>
      <c r="M110" s="191">
        <f t="shared" si="10"/>
        <v>0</v>
      </c>
      <c r="N110" s="191">
        <v>0.8</v>
      </c>
      <c r="O110" s="191">
        <f t="shared" si="11"/>
        <v>0.8</v>
      </c>
      <c r="P110" s="191">
        <v>0</v>
      </c>
      <c r="Q110" s="191">
        <f t="shared" si="12"/>
        <v>0</v>
      </c>
      <c r="R110" s="191"/>
      <c r="S110" s="191" t="s">
        <v>310</v>
      </c>
      <c r="T110" s="192" t="s">
        <v>280</v>
      </c>
      <c r="U110" s="161">
        <v>0</v>
      </c>
      <c r="V110" s="161">
        <f t="shared" si="13"/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364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86">
        <v>57</v>
      </c>
      <c r="B111" s="187" t="s">
        <v>3355</v>
      </c>
      <c r="C111" s="194" t="s">
        <v>3356</v>
      </c>
      <c r="D111" s="188" t="s">
        <v>462</v>
      </c>
      <c r="E111" s="189">
        <v>3</v>
      </c>
      <c r="F111" s="190"/>
      <c r="G111" s="191">
        <f t="shared" si="7"/>
        <v>0</v>
      </c>
      <c r="H111" s="190"/>
      <c r="I111" s="191">
        <f t="shared" si="8"/>
        <v>0</v>
      </c>
      <c r="J111" s="190"/>
      <c r="K111" s="191">
        <f t="shared" si="9"/>
        <v>0</v>
      </c>
      <c r="L111" s="191">
        <v>21</v>
      </c>
      <c r="M111" s="191">
        <f t="shared" si="10"/>
        <v>0</v>
      </c>
      <c r="N111" s="191">
        <v>0.5</v>
      </c>
      <c r="O111" s="191">
        <f t="shared" si="11"/>
        <v>1.5</v>
      </c>
      <c r="P111" s="191">
        <v>0</v>
      </c>
      <c r="Q111" s="191">
        <f t="shared" si="12"/>
        <v>0</v>
      </c>
      <c r="R111" s="191"/>
      <c r="S111" s="191" t="s">
        <v>310</v>
      </c>
      <c r="T111" s="192" t="s">
        <v>280</v>
      </c>
      <c r="U111" s="161">
        <v>0</v>
      </c>
      <c r="V111" s="161">
        <f t="shared" si="13"/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364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86">
        <v>58</v>
      </c>
      <c r="B112" s="187" t="s">
        <v>3357</v>
      </c>
      <c r="C112" s="194" t="s">
        <v>3358</v>
      </c>
      <c r="D112" s="188" t="s">
        <v>462</v>
      </c>
      <c r="E112" s="189">
        <v>1</v>
      </c>
      <c r="F112" s="190"/>
      <c r="G112" s="191">
        <f t="shared" si="7"/>
        <v>0</v>
      </c>
      <c r="H112" s="190"/>
      <c r="I112" s="191">
        <f t="shared" si="8"/>
        <v>0</v>
      </c>
      <c r="J112" s="190"/>
      <c r="K112" s="191">
        <f t="shared" si="9"/>
        <v>0</v>
      </c>
      <c r="L112" s="191">
        <v>21</v>
      </c>
      <c r="M112" s="191">
        <f t="shared" si="10"/>
        <v>0</v>
      </c>
      <c r="N112" s="191">
        <v>0.4</v>
      </c>
      <c r="O112" s="191">
        <f t="shared" si="11"/>
        <v>0.4</v>
      </c>
      <c r="P112" s="191">
        <v>0</v>
      </c>
      <c r="Q112" s="191">
        <f t="shared" si="12"/>
        <v>0</v>
      </c>
      <c r="R112" s="191"/>
      <c r="S112" s="191" t="s">
        <v>310</v>
      </c>
      <c r="T112" s="192" t="s">
        <v>280</v>
      </c>
      <c r="U112" s="161">
        <v>0</v>
      </c>
      <c r="V112" s="161">
        <f t="shared" si="13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86">
        <v>59</v>
      </c>
      <c r="B113" s="187" t="s">
        <v>3359</v>
      </c>
      <c r="C113" s="194" t="s">
        <v>3360</v>
      </c>
      <c r="D113" s="188" t="s">
        <v>462</v>
      </c>
      <c r="E113" s="189">
        <v>4</v>
      </c>
      <c r="F113" s="190"/>
      <c r="G113" s="191">
        <f t="shared" si="7"/>
        <v>0</v>
      </c>
      <c r="H113" s="190"/>
      <c r="I113" s="191">
        <f t="shared" si="8"/>
        <v>0</v>
      </c>
      <c r="J113" s="190"/>
      <c r="K113" s="191">
        <f t="shared" si="9"/>
        <v>0</v>
      </c>
      <c r="L113" s="191">
        <v>21</v>
      </c>
      <c r="M113" s="191">
        <f t="shared" si="10"/>
        <v>0</v>
      </c>
      <c r="N113" s="191">
        <v>0.4</v>
      </c>
      <c r="O113" s="191">
        <f t="shared" si="11"/>
        <v>1.6</v>
      </c>
      <c r="P113" s="191">
        <v>0</v>
      </c>
      <c r="Q113" s="191">
        <f t="shared" si="12"/>
        <v>0</v>
      </c>
      <c r="R113" s="191"/>
      <c r="S113" s="191" t="s">
        <v>310</v>
      </c>
      <c r="T113" s="192" t="s">
        <v>280</v>
      </c>
      <c r="U113" s="161">
        <v>0</v>
      </c>
      <c r="V113" s="161">
        <f t="shared" si="13"/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364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6">
        <v>60</v>
      </c>
      <c r="B114" s="187" t="s">
        <v>3361</v>
      </c>
      <c r="C114" s="194" t="s">
        <v>3362</v>
      </c>
      <c r="D114" s="188" t="s">
        <v>462</v>
      </c>
      <c r="E114" s="189">
        <v>1</v>
      </c>
      <c r="F114" s="190"/>
      <c r="G114" s="191">
        <f t="shared" si="7"/>
        <v>0</v>
      </c>
      <c r="H114" s="190"/>
      <c r="I114" s="191">
        <f t="shared" si="8"/>
        <v>0</v>
      </c>
      <c r="J114" s="190"/>
      <c r="K114" s="191">
        <f t="shared" si="9"/>
        <v>0</v>
      </c>
      <c r="L114" s="191">
        <v>21</v>
      </c>
      <c r="M114" s="191">
        <f t="shared" si="10"/>
        <v>0</v>
      </c>
      <c r="N114" s="191">
        <v>1.5</v>
      </c>
      <c r="O114" s="191">
        <f t="shared" si="11"/>
        <v>1.5</v>
      </c>
      <c r="P114" s="191">
        <v>0</v>
      </c>
      <c r="Q114" s="191">
        <f t="shared" si="12"/>
        <v>0</v>
      </c>
      <c r="R114" s="191"/>
      <c r="S114" s="191" t="s">
        <v>310</v>
      </c>
      <c r="T114" s="192" t="s">
        <v>280</v>
      </c>
      <c r="U114" s="161">
        <v>0</v>
      </c>
      <c r="V114" s="161">
        <f t="shared" si="13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364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86">
        <v>61</v>
      </c>
      <c r="B115" s="187" t="s">
        <v>3363</v>
      </c>
      <c r="C115" s="194" t="s">
        <v>3364</v>
      </c>
      <c r="D115" s="188" t="s">
        <v>462</v>
      </c>
      <c r="E115" s="189">
        <v>1</v>
      </c>
      <c r="F115" s="190"/>
      <c r="G115" s="191">
        <f t="shared" si="7"/>
        <v>0</v>
      </c>
      <c r="H115" s="190"/>
      <c r="I115" s="191">
        <f t="shared" si="8"/>
        <v>0</v>
      </c>
      <c r="J115" s="190"/>
      <c r="K115" s="191">
        <f t="shared" si="9"/>
        <v>0</v>
      </c>
      <c r="L115" s="191">
        <v>21</v>
      </c>
      <c r="M115" s="191">
        <f t="shared" si="10"/>
        <v>0</v>
      </c>
      <c r="N115" s="191">
        <v>1.5</v>
      </c>
      <c r="O115" s="191">
        <f t="shared" si="11"/>
        <v>1.5</v>
      </c>
      <c r="P115" s="191">
        <v>0</v>
      </c>
      <c r="Q115" s="191">
        <f t="shared" si="12"/>
        <v>0</v>
      </c>
      <c r="R115" s="191"/>
      <c r="S115" s="191" t="s">
        <v>310</v>
      </c>
      <c r="T115" s="192" t="s">
        <v>280</v>
      </c>
      <c r="U115" s="161">
        <v>0</v>
      </c>
      <c r="V115" s="161">
        <f t="shared" si="13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364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86">
        <v>62</v>
      </c>
      <c r="B116" s="187" t="s">
        <v>3365</v>
      </c>
      <c r="C116" s="194" t="s">
        <v>3366</v>
      </c>
      <c r="D116" s="188" t="s">
        <v>462</v>
      </c>
      <c r="E116" s="189">
        <v>2</v>
      </c>
      <c r="F116" s="190"/>
      <c r="G116" s="191">
        <f t="shared" si="7"/>
        <v>0</v>
      </c>
      <c r="H116" s="190"/>
      <c r="I116" s="191">
        <f t="shared" si="8"/>
        <v>0</v>
      </c>
      <c r="J116" s="190"/>
      <c r="K116" s="191">
        <f t="shared" si="9"/>
        <v>0</v>
      </c>
      <c r="L116" s="191">
        <v>21</v>
      </c>
      <c r="M116" s="191">
        <f t="shared" si="10"/>
        <v>0</v>
      </c>
      <c r="N116" s="191">
        <v>1.5</v>
      </c>
      <c r="O116" s="191">
        <f t="shared" si="11"/>
        <v>3</v>
      </c>
      <c r="P116" s="191">
        <v>0</v>
      </c>
      <c r="Q116" s="191">
        <f t="shared" si="12"/>
        <v>0</v>
      </c>
      <c r="R116" s="191"/>
      <c r="S116" s="191" t="s">
        <v>310</v>
      </c>
      <c r="T116" s="192" t="s">
        <v>280</v>
      </c>
      <c r="U116" s="161">
        <v>0</v>
      </c>
      <c r="V116" s="161">
        <f t="shared" si="13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364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6">
        <v>63</v>
      </c>
      <c r="B117" s="187" t="s">
        <v>3367</v>
      </c>
      <c r="C117" s="194" t="s">
        <v>3368</v>
      </c>
      <c r="D117" s="188" t="s">
        <v>462</v>
      </c>
      <c r="E117" s="189">
        <v>12</v>
      </c>
      <c r="F117" s="190"/>
      <c r="G117" s="191">
        <f t="shared" si="7"/>
        <v>0</v>
      </c>
      <c r="H117" s="190"/>
      <c r="I117" s="191">
        <f t="shared" si="8"/>
        <v>0</v>
      </c>
      <c r="J117" s="190"/>
      <c r="K117" s="191">
        <f t="shared" si="9"/>
        <v>0</v>
      </c>
      <c r="L117" s="191">
        <v>21</v>
      </c>
      <c r="M117" s="191">
        <f t="shared" si="10"/>
        <v>0</v>
      </c>
      <c r="N117" s="191">
        <v>0</v>
      </c>
      <c r="O117" s="191">
        <f t="shared" si="11"/>
        <v>0</v>
      </c>
      <c r="P117" s="191">
        <v>0</v>
      </c>
      <c r="Q117" s="191">
        <f t="shared" si="12"/>
        <v>0</v>
      </c>
      <c r="R117" s="191"/>
      <c r="S117" s="191" t="s">
        <v>310</v>
      </c>
      <c r="T117" s="192" t="s">
        <v>280</v>
      </c>
      <c r="U117" s="161">
        <v>0</v>
      </c>
      <c r="V117" s="161">
        <f t="shared" si="13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364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86">
        <v>64</v>
      </c>
      <c r="B118" s="187" t="s">
        <v>3369</v>
      </c>
      <c r="C118" s="194" t="s">
        <v>3370</v>
      </c>
      <c r="D118" s="188" t="s">
        <v>462</v>
      </c>
      <c r="E118" s="189">
        <v>1</v>
      </c>
      <c r="F118" s="190"/>
      <c r="G118" s="191">
        <f t="shared" si="7"/>
        <v>0</v>
      </c>
      <c r="H118" s="190"/>
      <c r="I118" s="191">
        <f t="shared" si="8"/>
        <v>0</v>
      </c>
      <c r="J118" s="190"/>
      <c r="K118" s="191">
        <f t="shared" si="9"/>
        <v>0</v>
      </c>
      <c r="L118" s="191">
        <v>21</v>
      </c>
      <c r="M118" s="191">
        <f t="shared" si="10"/>
        <v>0</v>
      </c>
      <c r="N118" s="191">
        <v>0</v>
      </c>
      <c r="O118" s="191">
        <f t="shared" si="11"/>
        <v>0</v>
      </c>
      <c r="P118" s="191">
        <v>0</v>
      </c>
      <c r="Q118" s="191">
        <f t="shared" si="12"/>
        <v>0</v>
      </c>
      <c r="R118" s="191"/>
      <c r="S118" s="191" t="s">
        <v>310</v>
      </c>
      <c r="T118" s="192" t="s">
        <v>280</v>
      </c>
      <c r="U118" s="161">
        <v>0</v>
      </c>
      <c r="V118" s="161">
        <f t="shared" si="13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364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86">
        <v>65</v>
      </c>
      <c r="B119" s="187" t="s">
        <v>3371</v>
      </c>
      <c r="C119" s="194" t="s">
        <v>3372</v>
      </c>
      <c r="D119" s="188" t="s">
        <v>498</v>
      </c>
      <c r="E119" s="189">
        <v>4.7</v>
      </c>
      <c r="F119" s="190"/>
      <c r="G119" s="191">
        <f t="shared" si="7"/>
        <v>0</v>
      </c>
      <c r="H119" s="190"/>
      <c r="I119" s="191">
        <f t="shared" si="8"/>
        <v>0</v>
      </c>
      <c r="J119" s="190"/>
      <c r="K119" s="191">
        <f t="shared" si="9"/>
        <v>0</v>
      </c>
      <c r="L119" s="191">
        <v>21</v>
      </c>
      <c r="M119" s="191">
        <f t="shared" si="10"/>
        <v>0</v>
      </c>
      <c r="N119" s="191">
        <v>0</v>
      </c>
      <c r="O119" s="191">
        <f t="shared" si="11"/>
        <v>0</v>
      </c>
      <c r="P119" s="191">
        <v>0</v>
      </c>
      <c r="Q119" s="191">
        <f t="shared" si="12"/>
        <v>0</v>
      </c>
      <c r="R119" s="191"/>
      <c r="S119" s="191" t="s">
        <v>310</v>
      </c>
      <c r="T119" s="192" t="s">
        <v>280</v>
      </c>
      <c r="U119" s="161">
        <v>0</v>
      </c>
      <c r="V119" s="161">
        <f t="shared" si="13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364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86">
        <v>66</v>
      </c>
      <c r="B120" s="187" t="s">
        <v>3373</v>
      </c>
      <c r="C120" s="194" t="s">
        <v>3374</v>
      </c>
      <c r="D120" s="188" t="s">
        <v>498</v>
      </c>
      <c r="E120" s="189">
        <v>4.7</v>
      </c>
      <c r="F120" s="190"/>
      <c r="G120" s="191">
        <f t="shared" si="7"/>
        <v>0</v>
      </c>
      <c r="H120" s="190"/>
      <c r="I120" s="191">
        <f t="shared" si="8"/>
        <v>0</v>
      </c>
      <c r="J120" s="190"/>
      <c r="K120" s="191">
        <f t="shared" si="9"/>
        <v>0</v>
      </c>
      <c r="L120" s="191">
        <v>21</v>
      </c>
      <c r="M120" s="191">
        <f t="shared" si="10"/>
        <v>0</v>
      </c>
      <c r="N120" s="191">
        <v>0</v>
      </c>
      <c r="O120" s="191">
        <f t="shared" si="11"/>
        <v>0</v>
      </c>
      <c r="P120" s="191">
        <v>0</v>
      </c>
      <c r="Q120" s="191">
        <f t="shared" si="12"/>
        <v>0</v>
      </c>
      <c r="R120" s="191"/>
      <c r="S120" s="191" t="s">
        <v>310</v>
      </c>
      <c r="T120" s="192" t="s">
        <v>280</v>
      </c>
      <c r="U120" s="161">
        <v>0</v>
      </c>
      <c r="V120" s="161">
        <f t="shared" si="13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364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4" t="s">
        <v>274</v>
      </c>
      <c r="B121" s="165" t="s">
        <v>180</v>
      </c>
      <c r="C121" s="179" t="s">
        <v>181</v>
      </c>
      <c r="D121" s="166"/>
      <c r="E121" s="167"/>
      <c r="F121" s="168"/>
      <c r="G121" s="168">
        <f>SUMIF(AG122:AG144,"&lt;&gt;NOR",G122:G144)</f>
        <v>0</v>
      </c>
      <c r="H121" s="168"/>
      <c r="I121" s="168">
        <f>SUM(I122:I144)</f>
        <v>0</v>
      </c>
      <c r="J121" s="168"/>
      <c r="K121" s="168">
        <f>SUM(K122:K144)</f>
        <v>0</v>
      </c>
      <c r="L121" s="168"/>
      <c r="M121" s="168">
        <f>SUM(M122:M144)</f>
        <v>0</v>
      </c>
      <c r="N121" s="168"/>
      <c r="O121" s="168">
        <f>SUM(O122:O144)</f>
        <v>7.0000000000000007E-2</v>
      </c>
      <c r="P121" s="168"/>
      <c r="Q121" s="168">
        <f>SUM(Q122:Q144)</f>
        <v>0</v>
      </c>
      <c r="R121" s="168"/>
      <c r="S121" s="168"/>
      <c r="T121" s="169"/>
      <c r="U121" s="163"/>
      <c r="V121" s="163">
        <f>SUM(V122:V144)</f>
        <v>33.61</v>
      </c>
      <c r="W121" s="163"/>
      <c r="AG121" t="s">
        <v>275</v>
      </c>
    </row>
    <row r="122" spans="1:60" ht="22.5" outlineLevel="1" x14ac:dyDescent="0.2">
      <c r="A122" s="170">
        <v>67</v>
      </c>
      <c r="B122" s="171" t="s">
        <v>3375</v>
      </c>
      <c r="C122" s="180" t="s">
        <v>3376</v>
      </c>
      <c r="D122" s="172" t="s">
        <v>498</v>
      </c>
      <c r="E122" s="173">
        <v>71.5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5" t="s">
        <v>3190</v>
      </c>
      <c r="S122" s="175" t="s">
        <v>279</v>
      </c>
      <c r="T122" s="176" t="s">
        <v>279</v>
      </c>
      <c r="U122" s="161">
        <v>5.3999999999999999E-2</v>
      </c>
      <c r="V122" s="161">
        <f>ROUND(E122*U122,2)</f>
        <v>3.86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364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257" t="s">
        <v>3278</v>
      </c>
      <c r="D123" s="258"/>
      <c r="E123" s="258"/>
      <c r="F123" s="258"/>
      <c r="G123" s="258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372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246" t="s">
        <v>3377</v>
      </c>
      <c r="D124" s="247"/>
      <c r="E124" s="247"/>
      <c r="F124" s="247"/>
      <c r="G124" s="247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283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0">
        <v>68</v>
      </c>
      <c r="B125" s="171" t="s">
        <v>3297</v>
      </c>
      <c r="C125" s="180" t="s">
        <v>3298</v>
      </c>
      <c r="D125" s="172" t="s">
        <v>377</v>
      </c>
      <c r="E125" s="173">
        <v>2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8.0000000000000007E-5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3190</v>
      </c>
      <c r="S125" s="175" t="s">
        <v>279</v>
      </c>
      <c r="T125" s="176" t="s">
        <v>279</v>
      </c>
      <c r="U125" s="161">
        <v>0.92</v>
      </c>
      <c r="V125" s="161">
        <f>ROUND(E125*U125,2)</f>
        <v>1.84</v>
      </c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364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8" t="s">
        <v>3299</v>
      </c>
      <c r="D126" s="249"/>
      <c r="E126" s="249"/>
      <c r="F126" s="249"/>
      <c r="G126" s="249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283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0">
        <v>69</v>
      </c>
      <c r="B127" s="171" t="s">
        <v>3300</v>
      </c>
      <c r="C127" s="180" t="s">
        <v>3301</v>
      </c>
      <c r="D127" s="172" t="s">
        <v>498</v>
      </c>
      <c r="E127" s="173">
        <v>71.5</v>
      </c>
      <c r="F127" s="174"/>
      <c r="G127" s="175">
        <f>ROUND(E127*F127,2)</f>
        <v>0</v>
      </c>
      <c r="H127" s="174"/>
      <c r="I127" s="175">
        <f>ROUND(E127*H127,2)</f>
        <v>0</v>
      </c>
      <c r="J127" s="174"/>
      <c r="K127" s="175">
        <f>ROUND(E127*J127,2)</f>
        <v>0</v>
      </c>
      <c r="L127" s="175">
        <v>21</v>
      </c>
      <c r="M127" s="175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5" t="s">
        <v>3190</v>
      </c>
      <c r="S127" s="175" t="s">
        <v>279</v>
      </c>
      <c r="T127" s="176" t="s">
        <v>279</v>
      </c>
      <c r="U127" s="161">
        <v>4.3999999999999997E-2</v>
      </c>
      <c r="V127" s="161">
        <f>ROUND(E127*U127,2)</f>
        <v>3.15</v>
      </c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364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58"/>
      <c r="B128" s="159"/>
      <c r="C128" s="257" t="s">
        <v>3302</v>
      </c>
      <c r="D128" s="258"/>
      <c r="E128" s="258"/>
      <c r="F128" s="258"/>
      <c r="G128" s="258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372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246" t="s">
        <v>3303</v>
      </c>
      <c r="D129" s="247"/>
      <c r="E129" s="247"/>
      <c r="F129" s="247"/>
      <c r="G129" s="247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283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3" t="s">
        <v>3378</v>
      </c>
      <c r="D130" s="184"/>
      <c r="E130" s="185">
        <v>71.5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374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70">
        <v>70</v>
      </c>
      <c r="B131" s="171" t="s">
        <v>3305</v>
      </c>
      <c r="C131" s="180" t="s">
        <v>3306</v>
      </c>
      <c r="D131" s="172" t="s">
        <v>3307</v>
      </c>
      <c r="E131" s="173">
        <v>2</v>
      </c>
      <c r="F131" s="174"/>
      <c r="G131" s="175">
        <f>ROUND(E131*F131,2)</f>
        <v>0</v>
      </c>
      <c r="H131" s="174"/>
      <c r="I131" s="175">
        <f>ROUND(E131*H131,2)</f>
        <v>0</v>
      </c>
      <c r="J131" s="174"/>
      <c r="K131" s="175">
        <f>ROUND(E131*J131,2)</f>
        <v>0</v>
      </c>
      <c r="L131" s="175">
        <v>21</v>
      </c>
      <c r="M131" s="175">
        <f>G131*(1+L131/100)</f>
        <v>0</v>
      </c>
      <c r="N131" s="175">
        <v>3.5029999999999999E-2</v>
      </c>
      <c r="O131" s="175">
        <f>ROUND(E131*N131,2)</f>
        <v>7.0000000000000007E-2</v>
      </c>
      <c r="P131" s="175">
        <v>0</v>
      </c>
      <c r="Q131" s="175">
        <f>ROUND(E131*P131,2)</f>
        <v>0</v>
      </c>
      <c r="R131" s="175" t="s">
        <v>3190</v>
      </c>
      <c r="S131" s="175" t="s">
        <v>279</v>
      </c>
      <c r="T131" s="176" t="s">
        <v>279</v>
      </c>
      <c r="U131" s="161">
        <v>10.130000000000001</v>
      </c>
      <c r="V131" s="161">
        <f>ROUND(E131*U131,2)</f>
        <v>20.260000000000002</v>
      </c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364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ht="33.75" outlineLevel="1" x14ac:dyDescent="0.2">
      <c r="A132" s="158"/>
      <c r="B132" s="159"/>
      <c r="C132" s="257" t="s">
        <v>3308</v>
      </c>
      <c r="D132" s="258"/>
      <c r="E132" s="258"/>
      <c r="F132" s="258"/>
      <c r="G132" s="258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372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77" t="str">
        <f>C132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246" t="s">
        <v>3303</v>
      </c>
      <c r="D133" s="247"/>
      <c r="E133" s="247"/>
      <c r="F133" s="247"/>
      <c r="G133" s="247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283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6">
        <v>71</v>
      </c>
      <c r="B134" s="187" t="s">
        <v>3329</v>
      </c>
      <c r="C134" s="194" t="s">
        <v>3330</v>
      </c>
      <c r="D134" s="188" t="s">
        <v>498</v>
      </c>
      <c r="E134" s="189">
        <v>75</v>
      </c>
      <c r="F134" s="190"/>
      <c r="G134" s="191">
        <f>ROUND(E134*F134,2)</f>
        <v>0</v>
      </c>
      <c r="H134" s="190"/>
      <c r="I134" s="191">
        <f>ROUND(E134*H134,2)</f>
        <v>0</v>
      </c>
      <c r="J134" s="190"/>
      <c r="K134" s="191">
        <f>ROUND(E134*J134,2)</f>
        <v>0</v>
      </c>
      <c r="L134" s="191">
        <v>21</v>
      </c>
      <c r="M134" s="191">
        <f>G134*(1+L134/100)</f>
        <v>0</v>
      </c>
      <c r="N134" s="191">
        <v>0</v>
      </c>
      <c r="O134" s="191">
        <f>ROUND(E134*N134,2)</f>
        <v>0</v>
      </c>
      <c r="P134" s="191">
        <v>0</v>
      </c>
      <c r="Q134" s="191">
        <f>ROUND(E134*P134,2)</f>
        <v>0</v>
      </c>
      <c r="R134" s="191" t="s">
        <v>3190</v>
      </c>
      <c r="S134" s="191" t="s">
        <v>279</v>
      </c>
      <c r="T134" s="192" t="s">
        <v>279</v>
      </c>
      <c r="U134" s="161">
        <v>2.5999999999999999E-2</v>
      </c>
      <c r="V134" s="161">
        <f>ROUND(E134*U134,2)</f>
        <v>1.95</v>
      </c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364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6">
        <v>72</v>
      </c>
      <c r="B135" s="187" t="s">
        <v>3331</v>
      </c>
      <c r="C135" s="194" t="s">
        <v>3332</v>
      </c>
      <c r="D135" s="188" t="s">
        <v>498</v>
      </c>
      <c r="E135" s="189">
        <v>75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91">
        <v>5.0000000000000002E-5</v>
      </c>
      <c r="O135" s="191">
        <f>ROUND(E135*N135,2)</f>
        <v>0</v>
      </c>
      <c r="P135" s="191">
        <v>0</v>
      </c>
      <c r="Q135" s="191">
        <f>ROUND(E135*P135,2)</f>
        <v>0</v>
      </c>
      <c r="R135" s="191" t="s">
        <v>3190</v>
      </c>
      <c r="S135" s="191" t="s">
        <v>279</v>
      </c>
      <c r="T135" s="192" t="s">
        <v>279</v>
      </c>
      <c r="U135" s="161">
        <v>3.4000000000000002E-2</v>
      </c>
      <c r="V135" s="161">
        <f>ROUND(E135*U135,2)</f>
        <v>2.5499999999999998</v>
      </c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364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70">
        <v>73</v>
      </c>
      <c r="B136" s="171" t="s">
        <v>3379</v>
      </c>
      <c r="C136" s="180" t="s">
        <v>3380</v>
      </c>
      <c r="D136" s="172" t="s">
        <v>498</v>
      </c>
      <c r="E136" s="173">
        <v>77.935000000000002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0</v>
      </c>
      <c r="O136" s="175">
        <f>ROUND(E136*N136,2)</f>
        <v>0</v>
      </c>
      <c r="P136" s="175">
        <v>0</v>
      </c>
      <c r="Q136" s="175">
        <f>ROUND(E136*P136,2)</f>
        <v>0</v>
      </c>
      <c r="R136" s="175"/>
      <c r="S136" s="175" t="s">
        <v>310</v>
      </c>
      <c r="T136" s="176" t="s">
        <v>280</v>
      </c>
      <c r="U136" s="161">
        <v>0</v>
      </c>
      <c r="V136" s="161">
        <f>ROUND(E136*U136,2)</f>
        <v>0</v>
      </c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364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3" t="s">
        <v>3381</v>
      </c>
      <c r="D137" s="184"/>
      <c r="E137" s="185">
        <v>77.935000000000002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374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86">
        <v>74</v>
      </c>
      <c r="B138" s="187" t="s">
        <v>3382</v>
      </c>
      <c r="C138" s="194" t="s">
        <v>3383</v>
      </c>
      <c r="D138" s="188" t="s">
        <v>462</v>
      </c>
      <c r="E138" s="189">
        <v>3</v>
      </c>
      <c r="F138" s="190"/>
      <c r="G138" s="191">
        <f t="shared" ref="G138:G144" si="14">ROUND(E138*F138,2)</f>
        <v>0</v>
      </c>
      <c r="H138" s="190"/>
      <c r="I138" s="191">
        <f t="shared" ref="I138:I144" si="15">ROUND(E138*H138,2)</f>
        <v>0</v>
      </c>
      <c r="J138" s="190"/>
      <c r="K138" s="191">
        <f t="shared" ref="K138:K144" si="16">ROUND(E138*J138,2)</f>
        <v>0</v>
      </c>
      <c r="L138" s="191">
        <v>21</v>
      </c>
      <c r="M138" s="191">
        <f t="shared" ref="M138:M144" si="17">G138*(1+L138/100)</f>
        <v>0</v>
      </c>
      <c r="N138" s="191">
        <v>0</v>
      </c>
      <c r="O138" s="191">
        <f t="shared" ref="O138:O144" si="18">ROUND(E138*N138,2)</f>
        <v>0</v>
      </c>
      <c r="P138" s="191">
        <v>0</v>
      </c>
      <c r="Q138" s="191">
        <f t="shared" ref="Q138:Q144" si="19">ROUND(E138*P138,2)</f>
        <v>0</v>
      </c>
      <c r="R138" s="191"/>
      <c r="S138" s="191" t="s">
        <v>310</v>
      </c>
      <c r="T138" s="192" t="s">
        <v>280</v>
      </c>
      <c r="U138" s="161">
        <v>0</v>
      </c>
      <c r="V138" s="161">
        <f t="shared" ref="V138:V144" si="20">ROUND(E138*U138,2)</f>
        <v>0</v>
      </c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364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86">
        <v>75</v>
      </c>
      <c r="B139" s="187" t="s">
        <v>3384</v>
      </c>
      <c r="C139" s="194" t="s">
        <v>3385</v>
      </c>
      <c r="D139" s="188" t="s">
        <v>462</v>
      </c>
      <c r="E139" s="189">
        <v>3</v>
      </c>
      <c r="F139" s="190"/>
      <c r="G139" s="191">
        <f t="shared" si="14"/>
        <v>0</v>
      </c>
      <c r="H139" s="190"/>
      <c r="I139" s="191">
        <f t="shared" si="15"/>
        <v>0</v>
      </c>
      <c r="J139" s="190"/>
      <c r="K139" s="191">
        <f t="shared" si="16"/>
        <v>0</v>
      </c>
      <c r="L139" s="191">
        <v>21</v>
      </c>
      <c r="M139" s="191">
        <f t="shared" si="17"/>
        <v>0</v>
      </c>
      <c r="N139" s="191">
        <v>0</v>
      </c>
      <c r="O139" s="191">
        <f t="shared" si="18"/>
        <v>0</v>
      </c>
      <c r="P139" s="191">
        <v>0</v>
      </c>
      <c r="Q139" s="191">
        <f t="shared" si="19"/>
        <v>0</v>
      </c>
      <c r="R139" s="191"/>
      <c r="S139" s="191" t="s">
        <v>310</v>
      </c>
      <c r="T139" s="192" t="s">
        <v>280</v>
      </c>
      <c r="U139" s="161">
        <v>0</v>
      </c>
      <c r="V139" s="161">
        <f t="shared" si="20"/>
        <v>0</v>
      </c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364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86">
        <v>76</v>
      </c>
      <c r="B140" s="187" t="s">
        <v>3386</v>
      </c>
      <c r="C140" s="194" t="s">
        <v>3387</v>
      </c>
      <c r="D140" s="188" t="s">
        <v>462</v>
      </c>
      <c r="E140" s="189">
        <v>2</v>
      </c>
      <c r="F140" s="190"/>
      <c r="G140" s="191">
        <f t="shared" si="14"/>
        <v>0</v>
      </c>
      <c r="H140" s="190"/>
      <c r="I140" s="191">
        <f t="shared" si="15"/>
        <v>0</v>
      </c>
      <c r="J140" s="190"/>
      <c r="K140" s="191">
        <f t="shared" si="16"/>
        <v>0</v>
      </c>
      <c r="L140" s="191">
        <v>21</v>
      </c>
      <c r="M140" s="191">
        <f t="shared" si="17"/>
        <v>0</v>
      </c>
      <c r="N140" s="191">
        <v>0</v>
      </c>
      <c r="O140" s="191">
        <f t="shared" si="18"/>
        <v>0</v>
      </c>
      <c r="P140" s="191">
        <v>0</v>
      </c>
      <c r="Q140" s="191">
        <f t="shared" si="19"/>
        <v>0</v>
      </c>
      <c r="R140" s="191"/>
      <c r="S140" s="191" t="s">
        <v>310</v>
      </c>
      <c r="T140" s="192" t="s">
        <v>280</v>
      </c>
      <c r="U140" s="161">
        <v>0</v>
      </c>
      <c r="V140" s="161">
        <f t="shared" si="20"/>
        <v>0</v>
      </c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364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86">
        <v>77</v>
      </c>
      <c r="B141" s="187" t="s">
        <v>3388</v>
      </c>
      <c r="C141" s="194" t="s">
        <v>3389</v>
      </c>
      <c r="D141" s="188" t="s">
        <v>462</v>
      </c>
      <c r="E141" s="189">
        <v>1</v>
      </c>
      <c r="F141" s="190"/>
      <c r="G141" s="191">
        <f t="shared" si="14"/>
        <v>0</v>
      </c>
      <c r="H141" s="190"/>
      <c r="I141" s="191">
        <f t="shared" si="15"/>
        <v>0</v>
      </c>
      <c r="J141" s="190"/>
      <c r="K141" s="191">
        <f t="shared" si="16"/>
        <v>0</v>
      </c>
      <c r="L141" s="191">
        <v>21</v>
      </c>
      <c r="M141" s="191">
        <f t="shared" si="17"/>
        <v>0</v>
      </c>
      <c r="N141" s="191">
        <v>0</v>
      </c>
      <c r="O141" s="191">
        <f t="shared" si="18"/>
        <v>0</v>
      </c>
      <c r="P141" s="191">
        <v>0</v>
      </c>
      <c r="Q141" s="191">
        <f t="shared" si="19"/>
        <v>0</v>
      </c>
      <c r="R141" s="191"/>
      <c r="S141" s="191" t="s">
        <v>310</v>
      </c>
      <c r="T141" s="192" t="s">
        <v>280</v>
      </c>
      <c r="U141" s="161">
        <v>0</v>
      </c>
      <c r="V141" s="161">
        <f t="shared" si="20"/>
        <v>0</v>
      </c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364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6">
        <v>78</v>
      </c>
      <c r="B142" s="187" t="s">
        <v>3390</v>
      </c>
      <c r="C142" s="194" t="s">
        <v>3391</v>
      </c>
      <c r="D142" s="188" t="s">
        <v>462</v>
      </c>
      <c r="E142" s="189">
        <v>4</v>
      </c>
      <c r="F142" s="190"/>
      <c r="G142" s="191">
        <f t="shared" si="14"/>
        <v>0</v>
      </c>
      <c r="H142" s="190"/>
      <c r="I142" s="191">
        <f t="shared" si="15"/>
        <v>0</v>
      </c>
      <c r="J142" s="190"/>
      <c r="K142" s="191">
        <f t="shared" si="16"/>
        <v>0</v>
      </c>
      <c r="L142" s="191">
        <v>21</v>
      </c>
      <c r="M142" s="191">
        <f t="shared" si="17"/>
        <v>0</v>
      </c>
      <c r="N142" s="191">
        <v>0</v>
      </c>
      <c r="O142" s="191">
        <f t="shared" si="18"/>
        <v>0</v>
      </c>
      <c r="P142" s="191">
        <v>0</v>
      </c>
      <c r="Q142" s="191">
        <f t="shared" si="19"/>
        <v>0</v>
      </c>
      <c r="R142" s="191"/>
      <c r="S142" s="191" t="s">
        <v>310</v>
      </c>
      <c r="T142" s="192" t="s">
        <v>280</v>
      </c>
      <c r="U142" s="161">
        <v>0</v>
      </c>
      <c r="V142" s="161">
        <f t="shared" si="20"/>
        <v>0</v>
      </c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364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86">
        <v>79</v>
      </c>
      <c r="B143" s="187" t="s">
        <v>3392</v>
      </c>
      <c r="C143" s="194" t="s">
        <v>3393</v>
      </c>
      <c r="D143" s="188" t="s">
        <v>498</v>
      </c>
      <c r="E143" s="189">
        <v>71.5</v>
      </c>
      <c r="F143" s="190"/>
      <c r="G143" s="191">
        <f t="shared" si="14"/>
        <v>0</v>
      </c>
      <c r="H143" s="190"/>
      <c r="I143" s="191">
        <f t="shared" si="15"/>
        <v>0</v>
      </c>
      <c r="J143" s="190"/>
      <c r="K143" s="191">
        <f t="shared" si="16"/>
        <v>0</v>
      </c>
      <c r="L143" s="191">
        <v>21</v>
      </c>
      <c r="M143" s="191">
        <f t="shared" si="17"/>
        <v>0</v>
      </c>
      <c r="N143" s="191">
        <v>0</v>
      </c>
      <c r="O143" s="191">
        <f t="shared" si="18"/>
        <v>0</v>
      </c>
      <c r="P143" s="191">
        <v>0</v>
      </c>
      <c r="Q143" s="191">
        <f t="shared" si="19"/>
        <v>0</v>
      </c>
      <c r="R143" s="191"/>
      <c r="S143" s="191" t="s">
        <v>279</v>
      </c>
      <c r="T143" s="192" t="s">
        <v>279</v>
      </c>
      <c r="U143" s="161">
        <v>0</v>
      </c>
      <c r="V143" s="161">
        <f t="shared" si="20"/>
        <v>0</v>
      </c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364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6">
        <v>80</v>
      </c>
      <c r="B144" s="187" t="s">
        <v>3394</v>
      </c>
      <c r="C144" s="194" t="s">
        <v>3395</v>
      </c>
      <c r="D144" s="188" t="s">
        <v>462</v>
      </c>
      <c r="E144" s="189">
        <v>2</v>
      </c>
      <c r="F144" s="190"/>
      <c r="G144" s="191">
        <f t="shared" si="14"/>
        <v>0</v>
      </c>
      <c r="H144" s="190"/>
      <c r="I144" s="191">
        <f t="shared" si="15"/>
        <v>0</v>
      </c>
      <c r="J144" s="190"/>
      <c r="K144" s="191">
        <f t="shared" si="16"/>
        <v>0</v>
      </c>
      <c r="L144" s="191">
        <v>21</v>
      </c>
      <c r="M144" s="191">
        <f t="shared" si="17"/>
        <v>0</v>
      </c>
      <c r="N144" s="191">
        <v>0</v>
      </c>
      <c r="O144" s="191">
        <f t="shared" si="18"/>
        <v>0</v>
      </c>
      <c r="P144" s="191">
        <v>0</v>
      </c>
      <c r="Q144" s="191">
        <f t="shared" si="19"/>
        <v>0</v>
      </c>
      <c r="R144" s="191"/>
      <c r="S144" s="191" t="s">
        <v>310</v>
      </c>
      <c r="T144" s="192" t="s">
        <v>280</v>
      </c>
      <c r="U144" s="161">
        <v>0</v>
      </c>
      <c r="V144" s="161">
        <f t="shared" si="20"/>
        <v>0</v>
      </c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364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x14ac:dyDescent="0.2">
      <c r="A145" s="164" t="s">
        <v>274</v>
      </c>
      <c r="B145" s="165" t="s">
        <v>182</v>
      </c>
      <c r="C145" s="179" t="s">
        <v>183</v>
      </c>
      <c r="D145" s="166"/>
      <c r="E145" s="167"/>
      <c r="F145" s="168"/>
      <c r="G145" s="168">
        <f>SUMIF(AG146:AG159,"&lt;&gt;NOR",G146:G159)</f>
        <v>0</v>
      </c>
      <c r="H145" s="168"/>
      <c r="I145" s="168">
        <f>SUM(I146:I159)</f>
        <v>0</v>
      </c>
      <c r="J145" s="168"/>
      <c r="K145" s="168">
        <f>SUM(K146:K159)</f>
        <v>0</v>
      </c>
      <c r="L145" s="168"/>
      <c r="M145" s="168">
        <f>SUM(M146:M159)</f>
        <v>0</v>
      </c>
      <c r="N145" s="168"/>
      <c r="O145" s="168">
        <f>SUM(O146:O159)</f>
        <v>19.190000000000001</v>
      </c>
      <c r="P145" s="168"/>
      <c r="Q145" s="168">
        <f>SUM(Q146:Q159)</f>
        <v>0</v>
      </c>
      <c r="R145" s="168"/>
      <c r="S145" s="168"/>
      <c r="T145" s="169"/>
      <c r="U145" s="163"/>
      <c r="V145" s="163">
        <f>SUM(V146:V159)</f>
        <v>0</v>
      </c>
      <c r="W145" s="163"/>
      <c r="AG145" t="s">
        <v>275</v>
      </c>
    </row>
    <row r="146" spans="1:60" ht="22.5" outlineLevel="1" x14ac:dyDescent="0.2">
      <c r="A146" s="170">
        <v>81</v>
      </c>
      <c r="B146" s="171" t="s">
        <v>3396</v>
      </c>
      <c r="C146" s="180" t="s">
        <v>3397</v>
      </c>
      <c r="D146" s="172" t="s">
        <v>462</v>
      </c>
      <c r="E146" s="173">
        <v>1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12</v>
      </c>
      <c r="O146" s="175">
        <f>ROUND(E146*N146,2)</f>
        <v>12</v>
      </c>
      <c r="P146" s="175">
        <v>0</v>
      </c>
      <c r="Q146" s="175">
        <f>ROUND(E146*P146,2)</f>
        <v>0</v>
      </c>
      <c r="R146" s="175"/>
      <c r="S146" s="175" t="s">
        <v>310</v>
      </c>
      <c r="T146" s="176" t="s">
        <v>280</v>
      </c>
      <c r="U146" s="161">
        <v>0</v>
      </c>
      <c r="V146" s="161">
        <f>ROUND(E146*U146,2)</f>
        <v>0</v>
      </c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364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248" t="s">
        <v>3418</v>
      </c>
      <c r="D147" s="249"/>
      <c r="E147" s="249"/>
      <c r="F147" s="249"/>
      <c r="G147" s="249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283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246" t="s">
        <v>3419</v>
      </c>
      <c r="D148" s="247"/>
      <c r="E148" s="247"/>
      <c r="F148" s="247"/>
      <c r="G148" s="247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283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246" t="s">
        <v>3420</v>
      </c>
      <c r="D149" s="247"/>
      <c r="E149" s="247"/>
      <c r="F149" s="247"/>
      <c r="G149" s="247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283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246" t="s">
        <v>3398</v>
      </c>
      <c r="D150" s="247"/>
      <c r="E150" s="247"/>
      <c r="F150" s="247"/>
      <c r="G150" s="247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283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246" t="s">
        <v>3421</v>
      </c>
      <c r="D151" s="247"/>
      <c r="E151" s="247"/>
      <c r="F151" s="247"/>
      <c r="G151" s="247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283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46" t="s">
        <v>3399</v>
      </c>
      <c r="D152" s="247"/>
      <c r="E152" s="247"/>
      <c r="F152" s="247"/>
      <c r="G152" s="247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283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246" t="s">
        <v>3400</v>
      </c>
      <c r="D153" s="247"/>
      <c r="E153" s="247"/>
      <c r="F153" s="247"/>
      <c r="G153" s="247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283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0">
        <v>82</v>
      </c>
      <c r="B154" s="171" t="s">
        <v>3401</v>
      </c>
      <c r="C154" s="180" t="s">
        <v>3402</v>
      </c>
      <c r="D154" s="172" t="s">
        <v>471</v>
      </c>
      <c r="E154" s="173">
        <v>1.8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2.5</v>
      </c>
      <c r="O154" s="175">
        <f>ROUND(E154*N154,2)</f>
        <v>4.5</v>
      </c>
      <c r="P154" s="175">
        <v>0</v>
      </c>
      <c r="Q154" s="175">
        <f>ROUND(E154*P154,2)</f>
        <v>0</v>
      </c>
      <c r="R154" s="175"/>
      <c r="S154" s="175" t="s">
        <v>310</v>
      </c>
      <c r="T154" s="176" t="s">
        <v>280</v>
      </c>
      <c r="U154" s="161">
        <v>0</v>
      </c>
      <c r="V154" s="161">
        <f>ROUND(E154*U154,2)</f>
        <v>0</v>
      </c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364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3" t="s">
        <v>3403</v>
      </c>
      <c r="D155" s="184"/>
      <c r="E155" s="185">
        <v>1.8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374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0">
        <v>83</v>
      </c>
      <c r="B156" s="171" t="s">
        <v>3404</v>
      </c>
      <c r="C156" s="180" t="s">
        <v>3405</v>
      </c>
      <c r="D156" s="172" t="s">
        <v>552</v>
      </c>
      <c r="E156" s="173">
        <v>0.10349999999999999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1.01</v>
      </c>
      <c r="O156" s="175">
        <f>ROUND(E156*N156,2)</f>
        <v>0.1</v>
      </c>
      <c r="P156" s="175">
        <v>0</v>
      </c>
      <c r="Q156" s="175">
        <f>ROUND(E156*P156,2)</f>
        <v>0</v>
      </c>
      <c r="R156" s="175"/>
      <c r="S156" s="175" t="s">
        <v>310</v>
      </c>
      <c r="T156" s="176" t="s">
        <v>280</v>
      </c>
      <c r="U156" s="161">
        <v>0</v>
      </c>
      <c r="V156" s="161">
        <f>ROUND(E156*U156,2)</f>
        <v>0</v>
      </c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364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3" t="s">
        <v>3406</v>
      </c>
      <c r="D157" s="184"/>
      <c r="E157" s="185">
        <v>0.10349999999999999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374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70">
        <v>84</v>
      </c>
      <c r="B158" s="171" t="s">
        <v>3407</v>
      </c>
      <c r="C158" s="180" t="s">
        <v>3408</v>
      </c>
      <c r="D158" s="172" t="s">
        <v>471</v>
      </c>
      <c r="E158" s="173">
        <v>1.44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1.8</v>
      </c>
      <c r="O158" s="175">
        <f>ROUND(E158*N158,2)</f>
        <v>2.59</v>
      </c>
      <c r="P158" s="175">
        <v>0</v>
      </c>
      <c r="Q158" s="175">
        <f>ROUND(E158*P158,2)</f>
        <v>0</v>
      </c>
      <c r="R158" s="175"/>
      <c r="S158" s="175" t="s">
        <v>310</v>
      </c>
      <c r="T158" s="176" t="s">
        <v>280</v>
      </c>
      <c r="U158" s="161">
        <v>0</v>
      </c>
      <c r="V158" s="161">
        <f>ROUND(E158*U158,2)</f>
        <v>0</v>
      </c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364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3" t="s">
        <v>3409</v>
      </c>
      <c r="D159" s="184"/>
      <c r="E159" s="185">
        <v>1.44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374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x14ac:dyDescent="0.2">
      <c r="A160" s="164" t="s">
        <v>274</v>
      </c>
      <c r="B160" s="165" t="s">
        <v>193</v>
      </c>
      <c r="C160" s="179" t="s">
        <v>194</v>
      </c>
      <c r="D160" s="166"/>
      <c r="E160" s="167"/>
      <c r="F160" s="168"/>
      <c r="G160" s="168">
        <f>SUMIF(AG161:AG161,"&lt;&gt;NOR",G161:G161)</f>
        <v>0</v>
      </c>
      <c r="H160" s="168"/>
      <c r="I160" s="168">
        <f>SUM(I161:I161)</f>
        <v>0</v>
      </c>
      <c r="J160" s="168"/>
      <c r="K160" s="168">
        <f>SUM(K161:K161)</f>
        <v>0</v>
      </c>
      <c r="L160" s="168"/>
      <c r="M160" s="168">
        <f>SUM(M161:M161)</f>
        <v>0</v>
      </c>
      <c r="N160" s="168"/>
      <c r="O160" s="168">
        <f>SUM(O161:O161)</f>
        <v>0</v>
      </c>
      <c r="P160" s="168"/>
      <c r="Q160" s="168">
        <f>SUM(Q161:Q161)</f>
        <v>0</v>
      </c>
      <c r="R160" s="168"/>
      <c r="S160" s="168"/>
      <c r="T160" s="169"/>
      <c r="U160" s="163"/>
      <c r="V160" s="163">
        <f>SUM(V161:V161)</f>
        <v>116.77</v>
      </c>
      <c r="W160" s="163"/>
      <c r="AG160" t="s">
        <v>275</v>
      </c>
    </row>
    <row r="161" spans="1:60" outlineLevel="1" x14ac:dyDescent="0.2">
      <c r="A161" s="186">
        <v>85</v>
      </c>
      <c r="B161" s="187" t="s">
        <v>3410</v>
      </c>
      <c r="C161" s="194" t="s">
        <v>3411</v>
      </c>
      <c r="D161" s="188" t="s">
        <v>552</v>
      </c>
      <c r="E161" s="189">
        <v>351.72595999999999</v>
      </c>
      <c r="F161" s="190"/>
      <c r="G161" s="191">
        <f>ROUND(E161*F161,2)</f>
        <v>0</v>
      </c>
      <c r="H161" s="190"/>
      <c r="I161" s="191">
        <f>ROUND(E161*H161,2)</f>
        <v>0</v>
      </c>
      <c r="J161" s="190"/>
      <c r="K161" s="191">
        <f>ROUND(E161*J161,2)</f>
        <v>0</v>
      </c>
      <c r="L161" s="191">
        <v>21</v>
      </c>
      <c r="M161" s="191">
        <f>G161*(1+L161/100)</f>
        <v>0</v>
      </c>
      <c r="N161" s="191">
        <v>0</v>
      </c>
      <c r="O161" s="191">
        <f>ROUND(E161*N161,2)</f>
        <v>0</v>
      </c>
      <c r="P161" s="191">
        <v>0</v>
      </c>
      <c r="Q161" s="191">
        <f>ROUND(E161*P161,2)</f>
        <v>0</v>
      </c>
      <c r="R161" s="191"/>
      <c r="S161" s="191" t="s">
        <v>279</v>
      </c>
      <c r="T161" s="192" t="s">
        <v>279</v>
      </c>
      <c r="U161" s="161">
        <v>0.33200000000000002</v>
      </c>
      <c r="V161" s="161">
        <f>ROUND(E161*U161,2)</f>
        <v>116.77</v>
      </c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553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4" t="s">
        <v>274</v>
      </c>
      <c r="B162" s="165" t="s">
        <v>205</v>
      </c>
      <c r="C162" s="179" t="s">
        <v>206</v>
      </c>
      <c r="D162" s="166"/>
      <c r="E162" s="167"/>
      <c r="F162" s="168"/>
      <c r="G162" s="168">
        <f>SUMIF(AG163:AG185,"&lt;&gt;NOR",G163:G185)</f>
        <v>0</v>
      </c>
      <c r="H162" s="168"/>
      <c r="I162" s="168">
        <f>SUM(I163:I185)</f>
        <v>0</v>
      </c>
      <c r="J162" s="168"/>
      <c r="K162" s="168">
        <f>SUM(K163:K185)</f>
        <v>0</v>
      </c>
      <c r="L162" s="168"/>
      <c r="M162" s="168">
        <f>SUM(M163:M185)</f>
        <v>0</v>
      </c>
      <c r="N162" s="168"/>
      <c r="O162" s="168">
        <f>SUM(O163:O185)</f>
        <v>0</v>
      </c>
      <c r="P162" s="168"/>
      <c r="Q162" s="168">
        <f>SUM(Q163:Q185)</f>
        <v>0</v>
      </c>
      <c r="R162" s="168"/>
      <c r="S162" s="168"/>
      <c r="T162" s="169"/>
      <c r="U162" s="163"/>
      <c r="V162" s="163">
        <f>SUM(V163:V185)</f>
        <v>0</v>
      </c>
      <c r="W162" s="163"/>
      <c r="AG162" t="s">
        <v>275</v>
      </c>
    </row>
    <row r="163" spans="1:60" outlineLevel="1" x14ac:dyDescent="0.2">
      <c r="A163" s="170">
        <v>86</v>
      </c>
      <c r="B163" s="171" t="s">
        <v>3412</v>
      </c>
      <c r="C163" s="180" t="s">
        <v>3413</v>
      </c>
      <c r="D163" s="172" t="s">
        <v>2069</v>
      </c>
      <c r="E163" s="173">
        <v>1</v>
      </c>
      <c r="F163" s="174"/>
      <c r="G163" s="175">
        <f>ROUND(E163*F163,2)</f>
        <v>0</v>
      </c>
      <c r="H163" s="174"/>
      <c r="I163" s="175">
        <f>ROUND(E163*H163,2)</f>
        <v>0</v>
      </c>
      <c r="J163" s="174"/>
      <c r="K163" s="175">
        <f>ROUND(E163*J163,2)</f>
        <v>0</v>
      </c>
      <c r="L163" s="175">
        <v>21</v>
      </c>
      <c r="M163" s="175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5"/>
      <c r="S163" s="175" t="s">
        <v>310</v>
      </c>
      <c r="T163" s="176" t="s">
        <v>280</v>
      </c>
      <c r="U163" s="161">
        <v>0</v>
      </c>
      <c r="V163" s="161">
        <f>ROUND(E163*U163,2)</f>
        <v>0</v>
      </c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364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48" t="s">
        <v>3422</v>
      </c>
      <c r="D164" s="249"/>
      <c r="E164" s="249"/>
      <c r="F164" s="249"/>
      <c r="G164" s="249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283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46" t="s">
        <v>3423</v>
      </c>
      <c r="D165" s="247"/>
      <c r="E165" s="247"/>
      <c r="F165" s="247"/>
      <c r="G165" s="247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283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58"/>
      <c r="B166" s="159"/>
      <c r="C166" s="246" t="s">
        <v>3424</v>
      </c>
      <c r="D166" s="247"/>
      <c r="E166" s="247"/>
      <c r="F166" s="247"/>
      <c r="G166" s="247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283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46" t="s">
        <v>3425</v>
      </c>
      <c r="D167" s="247"/>
      <c r="E167" s="247"/>
      <c r="F167" s="247"/>
      <c r="G167" s="247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283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246" t="s">
        <v>3426</v>
      </c>
      <c r="D168" s="247"/>
      <c r="E168" s="247"/>
      <c r="F168" s="247"/>
      <c r="G168" s="247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283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246" t="s">
        <v>3427</v>
      </c>
      <c r="D169" s="247"/>
      <c r="E169" s="247"/>
      <c r="F169" s="247"/>
      <c r="G169" s="247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283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46" t="s">
        <v>3428</v>
      </c>
      <c r="D170" s="247"/>
      <c r="E170" s="247"/>
      <c r="F170" s="247"/>
      <c r="G170" s="247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283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246" t="s">
        <v>3429</v>
      </c>
      <c r="D171" s="247"/>
      <c r="E171" s="247"/>
      <c r="F171" s="247"/>
      <c r="G171" s="247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283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246" t="s">
        <v>3430</v>
      </c>
      <c r="D172" s="247"/>
      <c r="E172" s="247"/>
      <c r="F172" s="247"/>
      <c r="G172" s="247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283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46" t="s">
        <v>3431</v>
      </c>
      <c r="D173" s="247"/>
      <c r="E173" s="247"/>
      <c r="F173" s="247"/>
      <c r="G173" s="247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283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46" t="s">
        <v>3432</v>
      </c>
      <c r="D174" s="247"/>
      <c r="E174" s="247"/>
      <c r="F174" s="247"/>
      <c r="G174" s="247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283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246" t="s">
        <v>3433</v>
      </c>
      <c r="D175" s="247"/>
      <c r="E175" s="247"/>
      <c r="F175" s="247"/>
      <c r="G175" s="247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283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158"/>
      <c r="B176" s="159"/>
      <c r="C176" s="246" t="s">
        <v>3434</v>
      </c>
      <c r="D176" s="247"/>
      <c r="E176" s="247"/>
      <c r="F176" s="247"/>
      <c r="G176" s="247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283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246" t="s">
        <v>3435</v>
      </c>
      <c r="D177" s="247"/>
      <c r="E177" s="247"/>
      <c r="F177" s="247"/>
      <c r="G177" s="247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283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246" t="s">
        <v>3436</v>
      </c>
      <c r="D178" s="247"/>
      <c r="E178" s="247"/>
      <c r="F178" s="247"/>
      <c r="G178" s="247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283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246" t="s">
        <v>3437</v>
      </c>
      <c r="D179" s="247"/>
      <c r="E179" s="247"/>
      <c r="F179" s="247"/>
      <c r="G179" s="247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283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246" t="s">
        <v>3438</v>
      </c>
      <c r="D180" s="247"/>
      <c r="E180" s="247"/>
      <c r="F180" s="247"/>
      <c r="G180" s="247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283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246" t="s">
        <v>3439</v>
      </c>
      <c r="D181" s="247"/>
      <c r="E181" s="247"/>
      <c r="F181" s="247"/>
      <c r="G181" s="247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283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246" t="s">
        <v>3440</v>
      </c>
      <c r="D182" s="247"/>
      <c r="E182" s="247"/>
      <c r="F182" s="247"/>
      <c r="G182" s="247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283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58"/>
      <c r="B183" s="159"/>
      <c r="C183" s="246" t="s">
        <v>3441</v>
      </c>
      <c r="D183" s="247"/>
      <c r="E183" s="247"/>
      <c r="F183" s="247"/>
      <c r="G183" s="247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283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">
      <c r="A184" s="158"/>
      <c r="B184" s="159"/>
      <c r="C184" s="246" t="s">
        <v>3442</v>
      </c>
      <c r="D184" s="247"/>
      <c r="E184" s="247"/>
      <c r="F184" s="247"/>
      <c r="G184" s="247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283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246" t="s">
        <v>3414</v>
      </c>
      <c r="D185" s="247"/>
      <c r="E185" s="247"/>
      <c r="F185" s="247"/>
      <c r="G185" s="247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283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x14ac:dyDescent="0.2">
      <c r="A186" s="5"/>
      <c r="B186" s="6"/>
      <c r="C186" s="181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E186">
        <v>15</v>
      </c>
      <c r="AF186">
        <v>21</v>
      </c>
    </row>
    <row r="187" spans="1:60" x14ac:dyDescent="0.2">
      <c r="A187" s="154"/>
      <c r="B187" s="155" t="s">
        <v>29</v>
      </c>
      <c r="C187" s="182"/>
      <c r="D187" s="156"/>
      <c r="E187" s="157"/>
      <c r="F187" s="157"/>
      <c r="G187" s="178">
        <f>G8+G10+G23+G52+G58+G121+G145+G160+G162</f>
        <v>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E187">
        <f>SUMIF(L7:L185,AE186,G7:G185)</f>
        <v>0</v>
      </c>
      <c r="AF187">
        <f>SUMIF(L7:L185,AF186,G7:G185)</f>
        <v>0</v>
      </c>
      <c r="AG187" t="s">
        <v>355</v>
      </c>
    </row>
    <row r="188" spans="1:60" x14ac:dyDescent="0.2">
      <c r="A188" s="259" t="s">
        <v>571</v>
      </c>
      <c r="B188" s="259"/>
      <c r="C188" s="181"/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60" ht="25.5" x14ac:dyDescent="0.2">
      <c r="A189" s="5"/>
      <c r="B189" s="6" t="s">
        <v>3415</v>
      </c>
      <c r="C189" s="181" t="s">
        <v>3416</v>
      </c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G189" t="s">
        <v>574</v>
      </c>
    </row>
    <row r="190" spans="1:60" x14ac:dyDescent="0.2">
      <c r="A190" s="5"/>
      <c r="B190" s="6" t="s">
        <v>575</v>
      </c>
      <c r="C190" s="181" t="s">
        <v>3417</v>
      </c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AG190" t="s">
        <v>577</v>
      </c>
    </row>
    <row r="191" spans="1:60" x14ac:dyDescent="0.2">
      <c r="A191" s="5"/>
      <c r="B191" s="6"/>
      <c r="C191" s="181" t="s">
        <v>578</v>
      </c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AG191" t="s">
        <v>579</v>
      </c>
    </row>
    <row r="192" spans="1:60" x14ac:dyDescent="0.2">
      <c r="A192" s="5"/>
      <c r="B192" s="6"/>
      <c r="C192" s="181"/>
      <c r="D192" s="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3:33" x14ac:dyDescent="0.2">
      <c r="C193" s="183"/>
      <c r="D193" s="142"/>
      <c r="AG193" t="s">
        <v>359</v>
      </c>
    </row>
    <row r="194" spans="3:33" x14ac:dyDescent="0.2">
      <c r="D194" s="142"/>
    </row>
    <row r="195" spans="3:33" x14ac:dyDescent="0.2">
      <c r="D195" s="142"/>
    </row>
    <row r="196" spans="3:33" x14ac:dyDescent="0.2">
      <c r="D196" s="142"/>
    </row>
    <row r="197" spans="3:33" x14ac:dyDescent="0.2">
      <c r="D197" s="142"/>
    </row>
    <row r="198" spans="3:33" x14ac:dyDescent="0.2">
      <c r="D198" s="142"/>
    </row>
    <row r="199" spans="3:33" x14ac:dyDescent="0.2">
      <c r="D199" s="142"/>
    </row>
    <row r="200" spans="3:33" x14ac:dyDescent="0.2">
      <c r="D200" s="142"/>
    </row>
    <row r="201" spans="3:33" x14ac:dyDescent="0.2">
      <c r="D201" s="142"/>
    </row>
    <row r="202" spans="3:33" x14ac:dyDescent="0.2">
      <c r="D202" s="142"/>
    </row>
    <row r="203" spans="3:33" x14ac:dyDescent="0.2">
      <c r="D203" s="142"/>
    </row>
    <row r="204" spans="3:33" x14ac:dyDescent="0.2">
      <c r="D204" s="142"/>
    </row>
    <row r="205" spans="3:33" x14ac:dyDescent="0.2">
      <c r="D205" s="142"/>
    </row>
    <row r="206" spans="3:33" x14ac:dyDescent="0.2">
      <c r="D206" s="142"/>
    </row>
    <row r="207" spans="3:33" x14ac:dyDescent="0.2">
      <c r="D207" s="142"/>
    </row>
    <row r="208" spans="3:33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60">
    <mergeCell ref="A188:B188"/>
    <mergeCell ref="C20:G20"/>
    <mergeCell ref="C21:G21"/>
    <mergeCell ref="C22:G22"/>
    <mergeCell ref="C54:G54"/>
    <mergeCell ref="C60:G60"/>
    <mergeCell ref="C75:G75"/>
    <mergeCell ref="A1:G1"/>
    <mergeCell ref="C2:G2"/>
    <mergeCell ref="C3:G3"/>
    <mergeCell ref="C4:G4"/>
    <mergeCell ref="C62:G62"/>
    <mergeCell ref="C66:G66"/>
    <mergeCell ref="C69:G69"/>
    <mergeCell ref="C71:G71"/>
    <mergeCell ref="C73:G73"/>
    <mergeCell ref="C128:G128"/>
    <mergeCell ref="C76:G76"/>
    <mergeCell ref="C79:G79"/>
    <mergeCell ref="C80:G80"/>
    <mergeCell ref="C82:G82"/>
    <mergeCell ref="C85:G85"/>
    <mergeCell ref="C87:G87"/>
    <mergeCell ref="C89:G89"/>
    <mergeCell ref="C94:G94"/>
    <mergeCell ref="C123:G123"/>
    <mergeCell ref="C124:G124"/>
    <mergeCell ref="C126:G126"/>
    <mergeCell ref="C165:G165"/>
    <mergeCell ref="C129:G129"/>
    <mergeCell ref="C132:G132"/>
    <mergeCell ref="C133:G133"/>
    <mergeCell ref="C147:G147"/>
    <mergeCell ref="C148:G148"/>
    <mergeCell ref="C149:G149"/>
    <mergeCell ref="C150:G150"/>
    <mergeCell ref="C151:G151"/>
    <mergeCell ref="C152:G152"/>
    <mergeCell ref="C153:G153"/>
    <mergeCell ref="C164:G164"/>
    <mergeCell ref="C177:G177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C184:G184"/>
    <mergeCell ref="C185:G185"/>
    <mergeCell ref="C178:G178"/>
    <mergeCell ref="C179:G179"/>
    <mergeCell ref="C180:G180"/>
    <mergeCell ref="C181:G181"/>
    <mergeCell ref="C182:G182"/>
    <mergeCell ref="C183:G18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69</v>
      </c>
      <c r="C3" s="251" t="s">
        <v>82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83</v>
      </c>
      <c r="C4" s="254" t="s">
        <v>84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153</v>
      </c>
      <c r="C8" s="179" t="s">
        <v>154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3443</v>
      </c>
      <c r="C9" s="180" t="s">
        <v>3444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3445</v>
      </c>
      <c r="C13" s="181" t="s">
        <v>3446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3447</v>
      </c>
      <c r="C14" s="181" t="s">
        <v>3448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69</v>
      </c>
      <c r="C3" s="251" t="s">
        <v>82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85</v>
      </c>
      <c r="C4" s="254" t="s">
        <v>86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187</v>
      </c>
      <c r="C8" s="179" t="s">
        <v>188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8"/>
      <c r="O8" s="168">
        <f>SUM(O9:O16)</f>
        <v>0</v>
      </c>
      <c r="P8" s="168"/>
      <c r="Q8" s="168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AG8" t="s">
        <v>275</v>
      </c>
    </row>
    <row r="9" spans="1:60" outlineLevel="1" x14ac:dyDescent="0.2">
      <c r="A9" s="186">
        <v>1</v>
      </c>
      <c r="B9" s="187" t="s">
        <v>3449</v>
      </c>
      <c r="C9" s="194" t="s">
        <v>3450</v>
      </c>
      <c r="D9" s="188" t="s">
        <v>462</v>
      </c>
      <c r="E9" s="189">
        <v>13</v>
      </c>
      <c r="F9" s="190"/>
      <c r="G9" s="191">
        <f t="shared" ref="G9:G16" si="0">ROUND(E9*F9,2)</f>
        <v>0</v>
      </c>
      <c r="H9" s="190"/>
      <c r="I9" s="191">
        <f t="shared" ref="I9:I16" si="1">ROUND(E9*H9,2)</f>
        <v>0</v>
      </c>
      <c r="J9" s="190"/>
      <c r="K9" s="191">
        <f t="shared" ref="K9:K16" si="2">ROUND(E9*J9,2)</f>
        <v>0</v>
      </c>
      <c r="L9" s="191">
        <v>21</v>
      </c>
      <c r="M9" s="191">
        <f t="shared" ref="M9:M16" si="3">G9*(1+L9/100)</f>
        <v>0</v>
      </c>
      <c r="N9" s="191">
        <v>0</v>
      </c>
      <c r="O9" s="191">
        <f t="shared" ref="O9:O16" si="4">ROUND(E9*N9,2)</f>
        <v>0</v>
      </c>
      <c r="P9" s="191">
        <v>0</v>
      </c>
      <c r="Q9" s="191">
        <f t="shared" ref="Q9:Q16" si="5">ROUND(E9*P9,2)</f>
        <v>0</v>
      </c>
      <c r="R9" s="191"/>
      <c r="S9" s="191" t="s">
        <v>310</v>
      </c>
      <c r="T9" s="192" t="s">
        <v>280</v>
      </c>
      <c r="U9" s="161">
        <v>0</v>
      </c>
      <c r="V9" s="161">
        <f t="shared" ref="V9:V16" si="6"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6">
        <v>2</v>
      </c>
      <c r="B10" s="187" t="s">
        <v>3451</v>
      </c>
      <c r="C10" s="194" t="s">
        <v>3452</v>
      </c>
      <c r="D10" s="188" t="s">
        <v>462</v>
      </c>
      <c r="E10" s="189">
        <v>13</v>
      </c>
      <c r="F10" s="190"/>
      <c r="G10" s="191">
        <f t="shared" si="0"/>
        <v>0</v>
      </c>
      <c r="H10" s="190"/>
      <c r="I10" s="191">
        <f t="shared" si="1"/>
        <v>0</v>
      </c>
      <c r="J10" s="190"/>
      <c r="K10" s="191">
        <f t="shared" si="2"/>
        <v>0</v>
      </c>
      <c r="L10" s="191">
        <v>21</v>
      </c>
      <c r="M10" s="191">
        <f t="shared" si="3"/>
        <v>0</v>
      </c>
      <c r="N10" s="191">
        <v>0</v>
      </c>
      <c r="O10" s="191">
        <f t="shared" si="4"/>
        <v>0</v>
      </c>
      <c r="P10" s="191">
        <v>0</v>
      </c>
      <c r="Q10" s="191">
        <f t="shared" si="5"/>
        <v>0</v>
      </c>
      <c r="R10" s="191"/>
      <c r="S10" s="191" t="s">
        <v>310</v>
      </c>
      <c r="T10" s="192" t="s">
        <v>280</v>
      </c>
      <c r="U10" s="161">
        <v>0</v>
      </c>
      <c r="V10" s="161">
        <f t="shared" si="6"/>
        <v>0</v>
      </c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364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6">
        <v>3</v>
      </c>
      <c r="B11" s="187" t="s">
        <v>3453</v>
      </c>
      <c r="C11" s="194" t="s">
        <v>3454</v>
      </c>
      <c r="D11" s="188" t="s">
        <v>471</v>
      </c>
      <c r="E11" s="189">
        <v>0.75</v>
      </c>
      <c r="F11" s="190"/>
      <c r="G11" s="191">
        <f t="shared" si="0"/>
        <v>0</v>
      </c>
      <c r="H11" s="190"/>
      <c r="I11" s="191">
        <f t="shared" si="1"/>
        <v>0</v>
      </c>
      <c r="J11" s="190"/>
      <c r="K11" s="191">
        <f t="shared" si="2"/>
        <v>0</v>
      </c>
      <c r="L11" s="191">
        <v>21</v>
      </c>
      <c r="M11" s="191">
        <f t="shared" si="3"/>
        <v>0</v>
      </c>
      <c r="N11" s="191">
        <v>0</v>
      </c>
      <c r="O11" s="191">
        <f t="shared" si="4"/>
        <v>0</v>
      </c>
      <c r="P11" s="191">
        <v>0</v>
      </c>
      <c r="Q11" s="191">
        <f t="shared" si="5"/>
        <v>0</v>
      </c>
      <c r="R11" s="191"/>
      <c r="S11" s="191" t="s">
        <v>310</v>
      </c>
      <c r="T11" s="192" t="s">
        <v>280</v>
      </c>
      <c r="U11" s="161">
        <v>0</v>
      </c>
      <c r="V11" s="161">
        <f t="shared" si="6"/>
        <v>0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6">
        <v>4</v>
      </c>
      <c r="B12" s="187" t="s">
        <v>3455</v>
      </c>
      <c r="C12" s="194" t="s">
        <v>3456</v>
      </c>
      <c r="D12" s="188" t="s">
        <v>462</v>
      </c>
      <c r="E12" s="189">
        <v>5</v>
      </c>
      <c r="F12" s="190"/>
      <c r="G12" s="191">
        <f t="shared" si="0"/>
        <v>0</v>
      </c>
      <c r="H12" s="190"/>
      <c r="I12" s="191">
        <f t="shared" si="1"/>
        <v>0</v>
      </c>
      <c r="J12" s="190"/>
      <c r="K12" s="191">
        <f t="shared" si="2"/>
        <v>0</v>
      </c>
      <c r="L12" s="191">
        <v>21</v>
      </c>
      <c r="M12" s="191">
        <f t="shared" si="3"/>
        <v>0</v>
      </c>
      <c r="N12" s="191">
        <v>0</v>
      </c>
      <c r="O12" s="191">
        <f t="shared" si="4"/>
        <v>0</v>
      </c>
      <c r="P12" s="191">
        <v>0</v>
      </c>
      <c r="Q12" s="191">
        <f t="shared" si="5"/>
        <v>0</v>
      </c>
      <c r="R12" s="191"/>
      <c r="S12" s="191" t="s">
        <v>310</v>
      </c>
      <c r="T12" s="192" t="s">
        <v>280</v>
      </c>
      <c r="U12" s="161">
        <v>0</v>
      </c>
      <c r="V12" s="161">
        <f t="shared" si="6"/>
        <v>0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364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6">
        <v>5</v>
      </c>
      <c r="B13" s="187" t="s">
        <v>3457</v>
      </c>
      <c r="C13" s="194" t="s">
        <v>3458</v>
      </c>
      <c r="D13" s="188" t="s">
        <v>462</v>
      </c>
      <c r="E13" s="189">
        <v>5</v>
      </c>
      <c r="F13" s="190"/>
      <c r="G13" s="191">
        <f t="shared" si="0"/>
        <v>0</v>
      </c>
      <c r="H13" s="190"/>
      <c r="I13" s="191">
        <f t="shared" si="1"/>
        <v>0</v>
      </c>
      <c r="J13" s="190"/>
      <c r="K13" s="191">
        <f t="shared" si="2"/>
        <v>0</v>
      </c>
      <c r="L13" s="191">
        <v>21</v>
      </c>
      <c r="M13" s="191">
        <f t="shared" si="3"/>
        <v>0</v>
      </c>
      <c r="N13" s="191">
        <v>0</v>
      </c>
      <c r="O13" s="191">
        <f t="shared" si="4"/>
        <v>0</v>
      </c>
      <c r="P13" s="191">
        <v>0</v>
      </c>
      <c r="Q13" s="191">
        <f t="shared" si="5"/>
        <v>0</v>
      </c>
      <c r="R13" s="191"/>
      <c r="S13" s="191" t="s">
        <v>310</v>
      </c>
      <c r="T13" s="192" t="s">
        <v>280</v>
      </c>
      <c r="U13" s="161">
        <v>0</v>
      </c>
      <c r="V13" s="161">
        <f t="shared" si="6"/>
        <v>0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6">
        <v>6</v>
      </c>
      <c r="B14" s="187" t="s">
        <v>3459</v>
      </c>
      <c r="C14" s="194" t="s">
        <v>3460</v>
      </c>
      <c r="D14" s="188" t="s">
        <v>462</v>
      </c>
      <c r="E14" s="189">
        <v>1</v>
      </c>
      <c r="F14" s="190"/>
      <c r="G14" s="191">
        <f t="shared" si="0"/>
        <v>0</v>
      </c>
      <c r="H14" s="190"/>
      <c r="I14" s="191">
        <f t="shared" si="1"/>
        <v>0</v>
      </c>
      <c r="J14" s="190"/>
      <c r="K14" s="191">
        <f t="shared" si="2"/>
        <v>0</v>
      </c>
      <c r="L14" s="191">
        <v>21</v>
      </c>
      <c r="M14" s="191">
        <f t="shared" si="3"/>
        <v>0</v>
      </c>
      <c r="N14" s="191">
        <v>0</v>
      </c>
      <c r="O14" s="191">
        <f t="shared" si="4"/>
        <v>0</v>
      </c>
      <c r="P14" s="191">
        <v>0</v>
      </c>
      <c r="Q14" s="191">
        <f t="shared" si="5"/>
        <v>0</v>
      </c>
      <c r="R14" s="191"/>
      <c r="S14" s="191" t="s">
        <v>310</v>
      </c>
      <c r="T14" s="192" t="s">
        <v>280</v>
      </c>
      <c r="U14" s="161">
        <v>0</v>
      </c>
      <c r="V14" s="161">
        <f t="shared" si="6"/>
        <v>0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6">
        <v>7</v>
      </c>
      <c r="B15" s="187" t="s">
        <v>3461</v>
      </c>
      <c r="C15" s="194" t="s">
        <v>3462</v>
      </c>
      <c r="D15" s="188" t="s">
        <v>462</v>
      </c>
      <c r="E15" s="189">
        <v>1</v>
      </c>
      <c r="F15" s="190"/>
      <c r="G15" s="191">
        <f t="shared" si="0"/>
        <v>0</v>
      </c>
      <c r="H15" s="190"/>
      <c r="I15" s="191">
        <f t="shared" si="1"/>
        <v>0</v>
      </c>
      <c r="J15" s="190"/>
      <c r="K15" s="191">
        <f t="shared" si="2"/>
        <v>0</v>
      </c>
      <c r="L15" s="191">
        <v>21</v>
      </c>
      <c r="M15" s="191">
        <f t="shared" si="3"/>
        <v>0</v>
      </c>
      <c r="N15" s="191">
        <v>0</v>
      </c>
      <c r="O15" s="191">
        <f t="shared" si="4"/>
        <v>0</v>
      </c>
      <c r="P15" s="191">
        <v>0</v>
      </c>
      <c r="Q15" s="191">
        <f t="shared" si="5"/>
        <v>0</v>
      </c>
      <c r="R15" s="191"/>
      <c r="S15" s="191" t="s">
        <v>310</v>
      </c>
      <c r="T15" s="192" t="s">
        <v>280</v>
      </c>
      <c r="U15" s="161">
        <v>0</v>
      </c>
      <c r="V15" s="161">
        <f t="shared" si="6"/>
        <v>0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0">
        <v>8</v>
      </c>
      <c r="B16" s="171" t="s">
        <v>3463</v>
      </c>
      <c r="C16" s="180" t="s">
        <v>3464</v>
      </c>
      <c r="D16" s="172" t="s">
        <v>471</v>
      </c>
      <c r="E16" s="173">
        <v>2.5</v>
      </c>
      <c r="F16" s="174"/>
      <c r="G16" s="175">
        <f t="shared" si="0"/>
        <v>0</v>
      </c>
      <c r="H16" s="174"/>
      <c r="I16" s="175">
        <f t="shared" si="1"/>
        <v>0</v>
      </c>
      <c r="J16" s="174"/>
      <c r="K16" s="175">
        <f t="shared" si="2"/>
        <v>0</v>
      </c>
      <c r="L16" s="175">
        <v>21</v>
      </c>
      <c r="M16" s="175">
        <f t="shared" si="3"/>
        <v>0</v>
      </c>
      <c r="N16" s="175">
        <v>0</v>
      </c>
      <c r="O16" s="175">
        <f t="shared" si="4"/>
        <v>0</v>
      </c>
      <c r="P16" s="175">
        <v>0</v>
      </c>
      <c r="Q16" s="175">
        <f t="shared" si="5"/>
        <v>0</v>
      </c>
      <c r="R16" s="175"/>
      <c r="S16" s="175" t="s">
        <v>310</v>
      </c>
      <c r="T16" s="176" t="s">
        <v>280</v>
      </c>
      <c r="U16" s="161">
        <v>0</v>
      </c>
      <c r="V16" s="161">
        <f t="shared" si="6"/>
        <v>0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33" x14ac:dyDescent="0.2">
      <c r="A17" s="5"/>
      <c r="B17" s="6"/>
      <c r="C17" s="181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4"/>
      <c r="B18" s="155" t="s">
        <v>29</v>
      </c>
      <c r="C18" s="182"/>
      <c r="D18" s="156"/>
      <c r="E18" s="157"/>
      <c r="F18" s="157"/>
      <c r="G18" s="178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355</v>
      </c>
    </row>
    <row r="19" spans="1:33" x14ac:dyDescent="0.2">
      <c r="A19" s="259" t="s">
        <v>571</v>
      </c>
      <c r="B19" s="259"/>
      <c r="C19" s="181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 t="s">
        <v>3445</v>
      </c>
      <c r="C20" s="181" t="s">
        <v>3446</v>
      </c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G20" t="s">
        <v>574</v>
      </c>
    </row>
    <row r="21" spans="1:33" x14ac:dyDescent="0.2">
      <c r="A21" s="5"/>
      <c r="B21" s="6" t="s">
        <v>3447</v>
      </c>
      <c r="C21" s="181" t="s">
        <v>3448</v>
      </c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577</v>
      </c>
    </row>
    <row r="22" spans="1:33" x14ac:dyDescent="0.2">
      <c r="A22" s="5"/>
      <c r="B22" s="6"/>
      <c r="C22" s="181" t="s">
        <v>578</v>
      </c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579</v>
      </c>
    </row>
    <row r="23" spans="1:33" x14ac:dyDescent="0.2">
      <c r="A23" s="5"/>
      <c r="B23" s="6"/>
      <c r="C23" s="181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C24" s="183"/>
      <c r="D24" s="142"/>
      <c r="AG24" t="s">
        <v>359</v>
      </c>
    </row>
    <row r="25" spans="1:33" x14ac:dyDescent="0.2">
      <c r="D25" s="142"/>
    </row>
    <row r="26" spans="1:33" x14ac:dyDescent="0.2">
      <c r="D26" s="142"/>
    </row>
    <row r="27" spans="1:33" x14ac:dyDescent="0.2">
      <c r="D27" s="142"/>
    </row>
    <row r="28" spans="1:33" x14ac:dyDescent="0.2">
      <c r="D28" s="142"/>
    </row>
    <row r="29" spans="1:33" x14ac:dyDescent="0.2">
      <c r="D29" s="142"/>
    </row>
    <row r="30" spans="1:33" x14ac:dyDescent="0.2">
      <c r="D30" s="142"/>
    </row>
    <row r="31" spans="1:33" x14ac:dyDescent="0.2">
      <c r="D31" s="142"/>
    </row>
    <row r="32" spans="1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9:B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69</v>
      </c>
      <c r="C3" s="251" t="s">
        <v>82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87</v>
      </c>
      <c r="C4" s="254" t="s">
        <v>88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163</v>
      </c>
      <c r="C8" s="179" t="s">
        <v>164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8"/>
      <c r="O8" s="168">
        <f>SUM(O9:O16)</f>
        <v>0</v>
      </c>
      <c r="P8" s="168"/>
      <c r="Q8" s="168">
        <f>SUM(Q9:Q16)</f>
        <v>0</v>
      </c>
      <c r="R8" s="168"/>
      <c r="S8" s="168"/>
      <c r="T8" s="169"/>
      <c r="U8" s="163"/>
      <c r="V8" s="163">
        <f>SUM(V9:V16)</f>
        <v>0</v>
      </c>
      <c r="W8" s="163"/>
      <c r="AG8" t="s">
        <v>275</v>
      </c>
    </row>
    <row r="9" spans="1:60" ht="22.5" outlineLevel="1" x14ac:dyDescent="0.2">
      <c r="A9" s="170">
        <v>1</v>
      </c>
      <c r="B9" s="171" t="s">
        <v>3465</v>
      </c>
      <c r="C9" s="180" t="s">
        <v>3466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48" t="s">
        <v>3467</v>
      </c>
      <c r="D10" s="249"/>
      <c r="E10" s="249"/>
      <c r="F10" s="249"/>
      <c r="G10" s="249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283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2</v>
      </c>
      <c r="B11" s="171" t="s">
        <v>3468</v>
      </c>
      <c r="C11" s="180" t="s">
        <v>3469</v>
      </c>
      <c r="D11" s="172" t="s">
        <v>462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310</v>
      </c>
      <c r="T11" s="176" t="s">
        <v>280</v>
      </c>
      <c r="U11" s="161">
        <v>0</v>
      </c>
      <c r="V11" s="161">
        <f>ROUND(E11*U11,2)</f>
        <v>0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248" t="s">
        <v>3467</v>
      </c>
      <c r="D12" s="249"/>
      <c r="E12" s="249"/>
      <c r="F12" s="249"/>
      <c r="G12" s="249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283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3</v>
      </c>
      <c r="B13" s="171" t="s">
        <v>3470</v>
      </c>
      <c r="C13" s="180" t="s">
        <v>3471</v>
      </c>
      <c r="D13" s="172" t="s">
        <v>462</v>
      </c>
      <c r="E13" s="173">
        <v>1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310</v>
      </c>
      <c r="T13" s="176" t="s">
        <v>280</v>
      </c>
      <c r="U13" s="161">
        <v>0</v>
      </c>
      <c r="V13" s="161">
        <f>ROUND(E13*U13,2)</f>
        <v>0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48" t="s">
        <v>3467</v>
      </c>
      <c r="D14" s="249"/>
      <c r="E14" s="249"/>
      <c r="F14" s="249"/>
      <c r="G14" s="249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283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4</v>
      </c>
      <c r="B15" s="171" t="s">
        <v>3472</v>
      </c>
      <c r="C15" s="180" t="s">
        <v>3473</v>
      </c>
      <c r="D15" s="172" t="s">
        <v>462</v>
      </c>
      <c r="E15" s="173">
        <v>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310</v>
      </c>
      <c r="T15" s="176" t="s">
        <v>280</v>
      </c>
      <c r="U15" s="161">
        <v>0</v>
      </c>
      <c r="V15" s="161">
        <f>ROUND(E15*U15,2)</f>
        <v>0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48" t="s">
        <v>3467</v>
      </c>
      <c r="D16" s="249"/>
      <c r="E16" s="249"/>
      <c r="F16" s="249"/>
      <c r="G16" s="249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283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33" x14ac:dyDescent="0.2">
      <c r="A17" s="5"/>
      <c r="B17" s="6"/>
      <c r="C17" s="181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4"/>
      <c r="B18" s="155" t="s">
        <v>29</v>
      </c>
      <c r="C18" s="182"/>
      <c r="D18" s="156"/>
      <c r="E18" s="157"/>
      <c r="F18" s="157"/>
      <c r="G18" s="178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355</v>
      </c>
    </row>
    <row r="19" spans="1:33" x14ac:dyDescent="0.2">
      <c r="A19" s="259" t="s">
        <v>571</v>
      </c>
      <c r="B19" s="259"/>
      <c r="C19" s="181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 t="s">
        <v>3445</v>
      </c>
      <c r="C20" s="181" t="s">
        <v>3446</v>
      </c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G20" t="s">
        <v>574</v>
      </c>
    </row>
    <row r="21" spans="1:33" x14ac:dyDescent="0.2">
      <c r="A21" s="5"/>
      <c r="B21" s="6" t="s">
        <v>3447</v>
      </c>
      <c r="C21" s="181" t="s">
        <v>3448</v>
      </c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577</v>
      </c>
    </row>
    <row r="22" spans="1:33" x14ac:dyDescent="0.2">
      <c r="A22" s="5"/>
      <c r="B22" s="6"/>
      <c r="C22" s="181" t="s">
        <v>578</v>
      </c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579</v>
      </c>
    </row>
    <row r="23" spans="1:33" x14ac:dyDescent="0.2">
      <c r="A23" s="5"/>
      <c r="B23" s="6"/>
      <c r="C23" s="181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C24" s="183"/>
      <c r="D24" s="142"/>
      <c r="AG24" t="s">
        <v>359</v>
      </c>
    </row>
    <row r="25" spans="1:33" x14ac:dyDescent="0.2">
      <c r="D25" s="142"/>
    </row>
    <row r="26" spans="1:33" x14ac:dyDescent="0.2">
      <c r="D26" s="142"/>
    </row>
    <row r="27" spans="1:33" x14ac:dyDescent="0.2">
      <c r="D27" s="142"/>
    </row>
    <row r="28" spans="1:33" x14ac:dyDescent="0.2">
      <c r="D28" s="142"/>
    </row>
    <row r="29" spans="1:33" x14ac:dyDescent="0.2">
      <c r="D29" s="142"/>
    </row>
    <row r="30" spans="1:33" x14ac:dyDescent="0.2">
      <c r="D30" s="142"/>
    </row>
    <row r="31" spans="1:33" x14ac:dyDescent="0.2">
      <c r="D31" s="142"/>
    </row>
    <row r="32" spans="1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9">
    <mergeCell ref="A1:G1"/>
    <mergeCell ref="C2:G2"/>
    <mergeCell ref="C3:G3"/>
    <mergeCell ref="C4:G4"/>
    <mergeCell ref="A19:B19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G82" sqref="G82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71</v>
      </c>
      <c r="C3" s="251" t="s">
        <v>89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71</v>
      </c>
      <c r="C4" s="254" t="s">
        <v>89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161</v>
      </c>
      <c r="C8" s="179" t="s">
        <v>162</v>
      </c>
      <c r="D8" s="166"/>
      <c r="E8" s="167"/>
      <c r="F8" s="168"/>
      <c r="G8" s="168">
        <f>SUMIF(AG9:AG36,"&lt;&gt;NOR",G9:G36)</f>
        <v>0</v>
      </c>
      <c r="H8" s="168"/>
      <c r="I8" s="168">
        <f>SUM(I9:I36)</f>
        <v>0</v>
      </c>
      <c r="J8" s="168"/>
      <c r="K8" s="168">
        <f>SUM(K9:K36)</f>
        <v>0</v>
      </c>
      <c r="L8" s="168"/>
      <c r="M8" s="168">
        <f>SUM(M9:M36)</f>
        <v>0</v>
      </c>
      <c r="N8" s="168"/>
      <c r="O8" s="168">
        <f>SUM(O9:O36)</f>
        <v>210.59</v>
      </c>
      <c r="P8" s="168"/>
      <c r="Q8" s="168">
        <f>SUM(Q9:Q36)</f>
        <v>0</v>
      </c>
      <c r="R8" s="168"/>
      <c r="S8" s="168"/>
      <c r="T8" s="169"/>
      <c r="U8" s="163"/>
      <c r="V8" s="163">
        <f>SUM(V9:V36)</f>
        <v>890.57999999999993</v>
      </c>
      <c r="W8" s="163"/>
      <c r="AG8" t="s">
        <v>275</v>
      </c>
    </row>
    <row r="9" spans="1:60" ht="22.5" outlineLevel="1" x14ac:dyDescent="0.2">
      <c r="A9" s="170">
        <v>1</v>
      </c>
      <c r="B9" s="171" t="s">
        <v>3474</v>
      </c>
      <c r="C9" s="180" t="s">
        <v>3475</v>
      </c>
      <c r="D9" s="172" t="s">
        <v>471</v>
      </c>
      <c r="E9" s="173">
        <v>75.615809999999996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2.5249999999999999</v>
      </c>
      <c r="O9" s="175">
        <f>ROUND(E9*N9,2)</f>
        <v>190.93</v>
      </c>
      <c r="P9" s="175">
        <v>0</v>
      </c>
      <c r="Q9" s="175">
        <f>ROUND(E9*P9,2)</f>
        <v>0</v>
      </c>
      <c r="R9" s="175" t="s">
        <v>508</v>
      </c>
      <c r="S9" s="175" t="s">
        <v>279</v>
      </c>
      <c r="T9" s="176" t="s">
        <v>279</v>
      </c>
      <c r="U9" s="161">
        <v>0.45900000000000002</v>
      </c>
      <c r="V9" s="161">
        <f>ROUND(E9*U9,2)</f>
        <v>34.71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3" t="s">
        <v>3476</v>
      </c>
      <c r="D10" s="184"/>
      <c r="E10" s="185">
        <v>4.6718099999999998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8" t="s">
        <v>609</v>
      </c>
      <c r="D11" s="195"/>
      <c r="E11" s="196">
        <v>4.6718099999999998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>
        <v>1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3" t="s">
        <v>3477</v>
      </c>
      <c r="D12" s="184"/>
      <c r="E12" s="185">
        <v>9.6180000000000003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3" t="s">
        <v>3478</v>
      </c>
      <c r="D13" s="184"/>
      <c r="E13" s="185">
        <v>9.0624000000000002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374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3" t="s">
        <v>3479</v>
      </c>
      <c r="D14" s="184"/>
      <c r="E14" s="185">
        <v>1.35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8" t="s">
        <v>609</v>
      </c>
      <c r="D15" s="195"/>
      <c r="E15" s="196">
        <v>20.0304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>
        <v>1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3" t="s">
        <v>3480</v>
      </c>
      <c r="D16" s="184"/>
      <c r="E16" s="185">
        <v>14.58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3" t="s">
        <v>3481</v>
      </c>
      <c r="D17" s="184"/>
      <c r="E17" s="185">
        <v>15.071999999999999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3482</v>
      </c>
      <c r="D18" s="184"/>
      <c r="E18" s="185">
        <v>10.14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3" t="s">
        <v>3483</v>
      </c>
      <c r="D19" s="184"/>
      <c r="E19" s="185">
        <v>8.1216000000000008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3" t="s">
        <v>3484</v>
      </c>
      <c r="D20" s="184"/>
      <c r="E20" s="185">
        <v>3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2</v>
      </c>
      <c r="B21" s="171" t="s">
        <v>3485</v>
      </c>
      <c r="C21" s="180" t="s">
        <v>3486</v>
      </c>
      <c r="D21" s="172" t="s">
        <v>363</v>
      </c>
      <c r="E21" s="173">
        <v>339.02589999999998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3.8240000000000003E-2</v>
      </c>
      <c r="O21" s="175">
        <f>ROUND(E21*N21,2)</f>
        <v>12.96</v>
      </c>
      <c r="P21" s="175">
        <v>0</v>
      </c>
      <c r="Q21" s="175">
        <f>ROUND(E21*P21,2)</f>
        <v>0</v>
      </c>
      <c r="R21" s="175" t="s">
        <v>508</v>
      </c>
      <c r="S21" s="175" t="s">
        <v>279</v>
      </c>
      <c r="T21" s="176" t="s">
        <v>279</v>
      </c>
      <c r="U21" s="161">
        <v>0.92700000000000005</v>
      </c>
      <c r="V21" s="161">
        <f>ROUND(E21*U21,2)</f>
        <v>314.27999999999997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364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3" t="s">
        <v>3487</v>
      </c>
      <c r="D22" s="184"/>
      <c r="E22" s="185">
        <v>26.937899999999999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374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3" t="s">
        <v>3488</v>
      </c>
      <c r="D23" s="184"/>
      <c r="E23" s="185">
        <v>12.648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374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3" t="s">
        <v>3489</v>
      </c>
      <c r="D24" s="184"/>
      <c r="E24" s="185">
        <v>60.415999999999997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374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3" t="s">
        <v>3490</v>
      </c>
      <c r="D25" s="184"/>
      <c r="E25" s="185">
        <v>13.5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3" t="s">
        <v>3491</v>
      </c>
      <c r="D26" s="184"/>
      <c r="E26" s="185">
        <v>19.440000000000001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374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3492</v>
      </c>
      <c r="D27" s="184"/>
      <c r="E27" s="185">
        <v>100.48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3493</v>
      </c>
      <c r="D28" s="184"/>
      <c r="E28" s="185">
        <v>14.16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3494</v>
      </c>
      <c r="D29" s="184"/>
      <c r="E29" s="185">
        <v>54.143999999999998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3" t="s">
        <v>3495</v>
      </c>
      <c r="D30" s="184"/>
      <c r="E30" s="185">
        <v>8.3000000000000007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374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3" t="s">
        <v>3496</v>
      </c>
      <c r="D31" s="184"/>
      <c r="E31" s="185">
        <v>29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6">
        <v>3</v>
      </c>
      <c r="B32" s="187" t="s">
        <v>3497</v>
      </c>
      <c r="C32" s="194" t="s">
        <v>3498</v>
      </c>
      <c r="D32" s="188" t="s">
        <v>363</v>
      </c>
      <c r="E32" s="189">
        <v>339.02600000000001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21</v>
      </c>
      <c r="M32" s="191">
        <f>G32*(1+L32/100)</f>
        <v>0</v>
      </c>
      <c r="N32" s="191">
        <v>0</v>
      </c>
      <c r="O32" s="191">
        <f>ROUND(E32*N32,2)</f>
        <v>0</v>
      </c>
      <c r="P32" s="191">
        <v>0</v>
      </c>
      <c r="Q32" s="191">
        <f>ROUND(E32*P32,2)</f>
        <v>0</v>
      </c>
      <c r="R32" s="191" t="s">
        <v>508</v>
      </c>
      <c r="S32" s="191" t="s">
        <v>279</v>
      </c>
      <c r="T32" s="192" t="s">
        <v>279</v>
      </c>
      <c r="U32" s="161">
        <v>0.52600000000000002</v>
      </c>
      <c r="V32" s="161">
        <f>ROUND(E32*U32,2)</f>
        <v>178.33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0">
        <v>4</v>
      </c>
      <c r="B33" s="171" t="s">
        <v>3499</v>
      </c>
      <c r="C33" s="180" t="s">
        <v>3500</v>
      </c>
      <c r="D33" s="172" t="s">
        <v>552</v>
      </c>
      <c r="E33" s="173">
        <v>6.39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1.01701</v>
      </c>
      <c r="O33" s="175">
        <f>ROUND(E33*N33,2)</f>
        <v>6.5</v>
      </c>
      <c r="P33" s="175">
        <v>0</v>
      </c>
      <c r="Q33" s="175">
        <f>ROUND(E33*P33,2)</f>
        <v>0</v>
      </c>
      <c r="R33" s="175" t="s">
        <v>508</v>
      </c>
      <c r="S33" s="175" t="s">
        <v>279</v>
      </c>
      <c r="T33" s="176" t="s">
        <v>280</v>
      </c>
      <c r="U33" s="161">
        <v>56.345999999999997</v>
      </c>
      <c r="V33" s="161">
        <f>ROUND(E33*U33,2)</f>
        <v>360.05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3" t="s">
        <v>3501</v>
      </c>
      <c r="D34" s="184"/>
      <c r="E34" s="185">
        <v>6.39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374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0">
        <v>5</v>
      </c>
      <c r="B35" s="171" t="s">
        <v>3502</v>
      </c>
      <c r="C35" s="180" t="s">
        <v>3503</v>
      </c>
      <c r="D35" s="172" t="s">
        <v>552</v>
      </c>
      <c r="E35" s="173">
        <v>0.19042999999999999</v>
      </c>
      <c r="F35" s="174"/>
      <c r="G35" s="175">
        <f>ROUND(E35*F35,2)</f>
        <v>0</v>
      </c>
      <c r="H35" s="174"/>
      <c r="I35" s="175">
        <f>ROUND(E35*H35,2)</f>
        <v>0</v>
      </c>
      <c r="J35" s="174"/>
      <c r="K35" s="175">
        <f>ROUND(E35*J35,2)</f>
        <v>0</v>
      </c>
      <c r="L35" s="175">
        <v>21</v>
      </c>
      <c r="M35" s="175">
        <f>G35*(1+L35/100)</f>
        <v>0</v>
      </c>
      <c r="N35" s="175">
        <v>1.0531299999999999</v>
      </c>
      <c r="O35" s="175">
        <f>ROUND(E35*N35,2)</f>
        <v>0.2</v>
      </c>
      <c r="P35" s="175">
        <v>0</v>
      </c>
      <c r="Q35" s="175">
        <f>ROUND(E35*P35,2)</f>
        <v>0</v>
      </c>
      <c r="R35" s="175" t="s">
        <v>508</v>
      </c>
      <c r="S35" s="175" t="s">
        <v>279</v>
      </c>
      <c r="T35" s="176" t="s">
        <v>280</v>
      </c>
      <c r="U35" s="161">
        <v>16.86</v>
      </c>
      <c r="V35" s="161">
        <f>ROUND(E35*U35,2)</f>
        <v>3.21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364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3" t="s">
        <v>3504</v>
      </c>
      <c r="D36" s="184"/>
      <c r="E36" s="185">
        <v>0.19042999999999999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374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4" t="s">
        <v>274</v>
      </c>
      <c r="B37" s="165" t="s">
        <v>174</v>
      </c>
      <c r="C37" s="179" t="s">
        <v>175</v>
      </c>
      <c r="D37" s="166"/>
      <c r="E37" s="167"/>
      <c r="F37" s="168"/>
      <c r="G37" s="168">
        <f>SUMIF(AG38:AG48,"&lt;&gt;NOR",G38:G48)</f>
        <v>0</v>
      </c>
      <c r="H37" s="168"/>
      <c r="I37" s="168">
        <f>SUM(I38:I48)</f>
        <v>0</v>
      </c>
      <c r="J37" s="168"/>
      <c r="K37" s="168">
        <f>SUM(K38:K48)</f>
        <v>0</v>
      </c>
      <c r="L37" s="168"/>
      <c r="M37" s="168">
        <f>SUM(M38:M48)</f>
        <v>0</v>
      </c>
      <c r="N37" s="168"/>
      <c r="O37" s="168">
        <f>SUM(O38:O48)</f>
        <v>91.52000000000001</v>
      </c>
      <c r="P37" s="168"/>
      <c r="Q37" s="168">
        <f>SUM(Q38:Q48)</f>
        <v>0</v>
      </c>
      <c r="R37" s="168"/>
      <c r="S37" s="168"/>
      <c r="T37" s="169"/>
      <c r="U37" s="163"/>
      <c r="V37" s="163">
        <f>SUM(V38:V48)</f>
        <v>92.300000000000011</v>
      </c>
      <c r="W37" s="163"/>
      <c r="AG37" t="s">
        <v>275</v>
      </c>
    </row>
    <row r="38" spans="1:60" outlineLevel="1" x14ac:dyDescent="0.2">
      <c r="A38" s="170">
        <v>6</v>
      </c>
      <c r="B38" s="171" t="s">
        <v>3505</v>
      </c>
      <c r="C38" s="180" t="s">
        <v>3506</v>
      </c>
      <c r="D38" s="172" t="s">
        <v>471</v>
      </c>
      <c r="E38" s="173">
        <v>14.763500000000001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2.5249999999999999</v>
      </c>
      <c r="O38" s="175">
        <f>ROUND(E38*N38,2)</f>
        <v>37.28</v>
      </c>
      <c r="P38" s="175">
        <v>0</v>
      </c>
      <c r="Q38" s="175">
        <f>ROUND(E38*P38,2)</f>
        <v>0</v>
      </c>
      <c r="R38" s="175" t="s">
        <v>771</v>
      </c>
      <c r="S38" s="175" t="s">
        <v>279</v>
      </c>
      <c r="T38" s="176" t="s">
        <v>279</v>
      </c>
      <c r="U38" s="161">
        <v>2.58</v>
      </c>
      <c r="V38" s="161">
        <f>ROUND(E38*U38,2)</f>
        <v>38.090000000000003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7" t="s">
        <v>861</v>
      </c>
      <c r="D39" s="258"/>
      <c r="E39" s="258"/>
      <c r="F39" s="258"/>
      <c r="G39" s="258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46" t="s">
        <v>863</v>
      </c>
      <c r="D40" s="247"/>
      <c r="E40" s="247"/>
      <c r="F40" s="247"/>
      <c r="G40" s="247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283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3507</v>
      </c>
      <c r="D41" s="184"/>
      <c r="E41" s="185">
        <v>0.72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374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3508</v>
      </c>
      <c r="D42" s="184"/>
      <c r="E42" s="185">
        <v>3.8555000000000001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3" t="s">
        <v>3509</v>
      </c>
      <c r="D43" s="184"/>
      <c r="E43" s="185">
        <v>10.188000000000001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0">
        <v>7</v>
      </c>
      <c r="B44" s="171" t="s">
        <v>1543</v>
      </c>
      <c r="C44" s="180" t="s">
        <v>1544</v>
      </c>
      <c r="D44" s="172" t="s">
        <v>471</v>
      </c>
      <c r="E44" s="173">
        <v>29.527000000000001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1.837</v>
      </c>
      <c r="O44" s="175">
        <f>ROUND(E44*N44,2)</f>
        <v>54.24</v>
      </c>
      <c r="P44" s="175">
        <v>0</v>
      </c>
      <c r="Q44" s="175">
        <f>ROUND(E44*P44,2)</f>
        <v>0</v>
      </c>
      <c r="R44" s="175" t="s">
        <v>771</v>
      </c>
      <c r="S44" s="175" t="s">
        <v>279</v>
      </c>
      <c r="T44" s="176" t="s">
        <v>279</v>
      </c>
      <c r="U44" s="161">
        <v>1.8360000000000001</v>
      </c>
      <c r="V44" s="161">
        <f>ROUND(E44*U44,2)</f>
        <v>54.21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364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7" t="s">
        <v>1545</v>
      </c>
      <c r="D45" s="258"/>
      <c r="E45" s="258"/>
      <c r="F45" s="258"/>
      <c r="G45" s="258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3510</v>
      </c>
      <c r="D46" s="184"/>
      <c r="E46" s="185">
        <v>1.44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3511</v>
      </c>
      <c r="D47" s="184"/>
      <c r="E47" s="185">
        <v>7.7110000000000003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3512</v>
      </c>
      <c r="D48" s="184"/>
      <c r="E48" s="185">
        <v>20.376000000000001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4" t="s">
        <v>274</v>
      </c>
      <c r="B49" s="165" t="s">
        <v>178</v>
      </c>
      <c r="C49" s="179" t="s">
        <v>179</v>
      </c>
      <c r="D49" s="166"/>
      <c r="E49" s="167"/>
      <c r="F49" s="168"/>
      <c r="G49" s="168">
        <f>SUMIF(AG50:AG63,"&lt;&gt;NOR",G50:G63)</f>
        <v>0</v>
      </c>
      <c r="H49" s="168"/>
      <c r="I49" s="168">
        <f>SUM(I50:I63)</f>
        <v>0</v>
      </c>
      <c r="J49" s="168"/>
      <c r="K49" s="168">
        <f>SUM(K50:K63)</f>
        <v>0</v>
      </c>
      <c r="L49" s="168"/>
      <c r="M49" s="168">
        <f>SUM(M50:M63)</f>
        <v>0</v>
      </c>
      <c r="N49" s="168"/>
      <c r="O49" s="168">
        <f>SUM(O50:O63)</f>
        <v>12.459999999999999</v>
      </c>
      <c r="P49" s="168"/>
      <c r="Q49" s="168">
        <f>SUM(Q50:Q63)</f>
        <v>0</v>
      </c>
      <c r="R49" s="168"/>
      <c r="S49" s="168"/>
      <c r="T49" s="169"/>
      <c r="U49" s="163"/>
      <c r="V49" s="163">
        <f>SUM(V50:V63)</f>
        <v>33.08</v>
      </c>
      <c r="W49" s="163"/>
      <c r="AG49" t="s">
        <v>275</v>
      </c>
    </row>
    <row r="50" spans="1:60" outlineLevel="1" x14ac:dyDescent="0.2">
      <c r="A50" s="170">
        <v>8</v>
      </c>
      <c r="B50" s="171" t="s">
        <v>3513</v>
      </c>
      <c r="C50" s="180" t="s">
        <v>3514</v>
      </c>
      <c r="D50" s="172" t="s">
        <v>471</v>
      </c>
      <c r="E50" s="173">
        <v>4.68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2.5249999999999999</v>
      </c>
      <c r="O50" s="175">
        <f>ROUND(E50*N50,2)</f>
        <v>11.82</v>
      </c>
      <c r="P50" s="175">
        <v>0</v>
      </c>
      <c r="Q50" s="175">
        <f>ROUND(E50*P50,2)</f>
        <v>0</v>
      </c>
      <c r="R50" s="175"/>
      <c r="S50" s="175" t="s">
        <v>279</v>
      </c>
      <c r="T50" s="176" t="s">
        <v>279</v>
      </c>
      <c r="U50" s="161">
        <v>1.89</v>
      </c>
      <c r="V50" s="161">
        <f>ROUND(E50*U50,2)</f>
        <v>8.85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364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48" t="s">
        <v>3515</v>
      </c>
      <c r="D51" s="249"/>
      <c r="E51" s="249"/>
      <c r="F51" s="249"/>
      <c r="G51" s="249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283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3" t="s">
        <v>3516</v>
      </c>
      <c r="D52" s="184"/>
      <c r="E52" s="185">
        <v>2.88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374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3" t="s">
        <v>3517</v>
      </c>
      <c r="D53" s="184"/>
      <c r="E53" s="185">
        <v>1.8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374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0">
        <v>9</v>
      </c>
      <c r="B54" s="171" t="s">
        <v>3518</v>
      </c>
      <c r="C54" s="180" t="s">
        <v>3519</v>
      </c>
      <c r="D54" s="172" t="s">
        <v>498</v>
      </c>
      <c r="E54" s="173">
        <v>52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5" t="s">
        <v>3190</v>
      </c>
      <c r="S54" s="175" t="s">
        <v>279</v>
      </c>
      <c r="T54" s="176" t="s">
        <v>279</v>
      </c>
      <c r="U54" s="161">
        <v>5.5E-2</v>
      </c>
      <c r="V54" s="161">
        <f>ROUND(E54*U54,2)</f>
        <v>2.86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364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3" t="s">
        <v>3520</v>
      </c>
      <c r="D55" s="184"/>
      <c r="E55" s="185">
        <v>52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374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0">
        <v>10</v>
      </c>
      <c r="B56" s="171" t="s">
        <v>819</v>
      </c>
      <c r="C56" s="180" t="s">
        <v>820</v>
      </c>
      <c r="D56" s="172" t="s">
        <v>363</v>
      </c>
      <c r="E56" s="173">
        <v>15.6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3.916E-2</v>
      </c>
      <c r="O56" s="175">
        <f>ROUND(E56*N56,2)</f>
        <v>0.61</v>
      </c>
      <c r="P56" s="175">
        <v>0</v>
      </c>
      <c r="Q56" s="175">
        <f>ROUND(E56*P56,2)</f>
        <v>0</v>
      </c>
      <c r="R56" s="175" t="s">
        <v>771</v>
      </c>
      <c r="S56" s="175" t="s">
        <v>279</v>
      </c>
      <c r="T56" s="176" t="s">
        <v>279</v>
      </c>
      <c r="U56" s="161">
        <v>1.05</v>
      </c>
      <c r="V56" s="161">
        <f>ROUND(E56*U56,2)</f>
        <v>16.38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364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58"/>
      <c r="B57" s="159"/>
      <c r="C57" s="257" t="s">
        <v>821</v>
      </c>
      <c r="D57" s="258"/>
      <c r="E57" s="258"/>
      <c r="F57" s="258"/>
      <c r="G57" s="258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372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77" t="str">
        <f>C57</f>
        <v>svislé nebo šikmé (odkloněné), půdorysně přímé nebo zalomené, stěn základových pasů ve volných nebo zapažených jámách, rýhách, šachtách, včetně případných vzpěr,</v>
      </c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3" t="s">
        <v>3521</v>
      </c>
      <c r="D58" s="184"/>
      <c r="E58" s="185">
        <v>15.6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374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11</v>
      </c>
      <c r="B59" s="171" t="s">
        <v>823</v>
      </c>
      <c r="C59" s="180" t="s">
        <v>824</v>
      </c>
      <c r="D59" s="172" t="s">
        <v>363</v>
      </c>
      <c r="E59" s="173">
        <v>15.6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 t="s">
        <v>771</v>
      </c>
      <c r="S59" s="175" t="s">
        <v>279</v>
      </c>
      <c r="T59" s="176" t="s">
        <v>279</v>
      </c>
      <c r="U59" s="161">
        <v>0.32</v>
      </c>
      <c r="V59" s="161">
        <f>ROUND(E59*U59,2)</f>
        <v>4.99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364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58"/>
      <c r="B60" s="159"/>
      <c r="C60" s="257" t="s">
        <v>821</v>
      </c>
      <c r="D60" s="258"/>
      <c r="E60" s="258"/>
      <c r="F60" s="258"/>
      <c r="G60" s="258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7" t="str">
        <f>C60</f>
        <v>svislé nebo šikmé (odkloněné), půdorysně přímé nebo zalomené, stěn základových pasů ve volných nebo zapažených jámách, rýhách, šachtách, včetně případných vzpěr,</v>
      </c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46" t="s">
        <v>825</v>
      </c>
      <c r="D61" s="247"/>
      <c r="E61" s="247"/>
      <c r="F61" s="247"/>
      <c r="G61" s="247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283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0">
        <v>12</v>
      </c>
      <c r="B62" s="171" t="s">
        <v>3522</v>
      </c>
      <c r="C62" s="180" t="s">
        <v>3523</v>
      </c>
      <c r="D62" s="172" t="s">
        <v>498</v>
      </c>
      <c r="E62" s="173">
        <v>56.68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4.8000000000000001E-4</v>
      </c>
      <c r="O62" s="175">
        <f>ROUND(E62*N62,2)</f>
        <v>0.03</v>
      </c>
      <c r="P62" s="175">
        <v>0</v>
      </c>
      <c r="Q62" s="175">
        <f>ROUND(E62*P62,2)</f>
        <v>0</v>
      </c>
      <c r="R62" s="175" t="s">
        <v>1305</v>
      </c>
      <c r="S62" s="175" t="s">
        <v>279</v>
      </c>
      <c r="T62" s="176" t="s">
        <v>279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1306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3" t="s">
        <v>3524</v>
      </c>
      <c r="D63" s="184"/>
      <c r="E63" s="185">
        <v>56.68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374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4" t="s">
        <v>274</v>
      </c>
      <c r="B64" s="165" t="s">
        <v>184</v>
      </c>
      <c r="C64" s="179" t="s">
        <v>185</v>
      </c>
      <c r="D64" s="166"/>
      <c r="E64" s="167"/>
      <c r="F64" s="168"/>
      <c r="G64" s="168">
        <f>SUMIF(AG65:AG73,"&lt;&gt;NOR",G65:G73)</f>
        <v>0</v>
      </c>
      <c r="H64" s="168"/>
      <c r="I64" s="168">
        <f>SUM(I65:I73)</f>
        <v>0</v>
      </c>
      <c r="J64" s="168"/>
      <c r="K64" s="168">
        <f>SUM(K65:K73)</f>
        <v>0</v>
      </c>
      <c r="L64" s="168"/>
      <c r="M64" s="168">
        <f>SUM(M65:M73)</f>
        <v>0</v>
      </c>
      <c r="N64" s="168"/>
      <c r="O64" s="168">
        <f>SUM(O65:O73)</f>
        <v>0.01</v>
      </c>
      <c r="P64" s="168"/>
      <c r="Q64" s="168">
        <f>SUM(Q65:Q73)</f>
        <v>0</v>
      </c>
      <c r="R64" s="168"/>
      <c r="S64" s="168"/>
      <c r="T64" s="169"/>
      <c r="U64" s="163"/>
      <c r="V64" s="163">
        <f>SUM(V65:V73)</f>
        <v>2.79</v>
      </c>
      <c r="W64" s="163"/>
      <c r="AG64" t="s">
        <v>275</v>
      </c>
    </row>
    <row r="65" spans="1:60" outlineLevel="1" x14ac:dyDescent="0.2">
      <c r="A65" s="170">
        <v>13</v>
      </c>
      <c r="B65" s="171" t="s">
        <v>3525</v>
      </c>
      <c r="C65" s="180" t="s">
        <v>1798</v>
      </c>
      <c r="D65" s="172" t="s">
        <v>363</v>
      </c>
      <c r="E65" s="173">
        <v>13.95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6.3000000000000003E-4</v>
      </c>
      <c r="O65" s="175">
        <f>ROUND(E65*N65,2)</f>
        <v>0.01</v>
      </c>
      <c r="P65" s="175">
        <v>0</v>
      </c>
      <c r="Q65" s="175">
        <f>ROUND(E65*P65,2)</f>
        <v>0</v>
      </c>
      <c r="R65" s="175" t="s">
        <v>771</v>
      </c>
      <c r="S65" s="175" t="s">
        <v>279</v>
      </c>
      <c r="T65" s="176" t="s">
        <v>279</v>
      </c>
      <c r="U65" s="161">
        <v>0.2</v>
      </c>
      <c r="V65" s="161">
        <f>ROUND(E65*U65,2)</f>
        <v>2.79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364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57" t="s">
        <v>1799</v>
      </c>
      <c r="D66" s="258"/>
      <c r="E66" s="258"/>
      <c r="F66" s="258"/>
      <c r="G66" s="258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7" t="str">
        <f>C66</f>
        <v>včetně dodání a osazení v jakémkoliv zdivu, včetně jednostranného zajištění polohy vložek proti sesmeknutí (např. přibitím, maltovými terči).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46" t="s">
        <v>3526</v>
      </c>
      <c r="D67" s="247"/>
      <c r="E67" s="247"/>
      <c r="F67" s="247"/>
      <c r="G67" s="247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283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3" t="s">
        <v>3527</v>
      </c>
      <c r="D68" s="184"/>
      <c r="E68" s="185">
        <v>13.95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374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0">
        <v>14</v>
      </c>
      <c r="B69" s="171" t="s">
        <v>3528</v>
      </c>
      <c r="C69" s="180" t="s">
        <v>3529</v>
      </c>
      <c r="D69" s="172" t="s">
        <v>498</v>
      </c>
      <c r="E69" s="173">
        <v>18.149999999999999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/>
      <c r="S69" s="175" t="s">
        <v>310</v>
      </c>
      <c r="T69" s="176" t="s">
        <v>280</v>
      </c>
      <c r="U69" s="161">
        <v>0</v>
      </c>
      <c r="V69" s="161">
        <f>ROUND(E69*U69,2)</f>
        <v>0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364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3" t="s">
        <v>3530</v>
      </c>
      <c r="D70" s="184"/>
      <c r="E70" s="185">
        <v>18.149999999999999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374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6">
        <v>15</v>
      </c>
      <c r="B71" s="187" t="s">
        <v>1890</v>
      </c>
      <c r="C71" s="194" t="s">
        <v>3531</v>
      </c>
      <c r="D71" s="188" t="s">
        <v>462</v>
      </c>
      <c r="E71" s="189">
        <v>135</v>
      </c>
      <c r="F71" s="190"/>
      <c r="G71" s="191">
        <f>ROUND(E71*F71,2)</f>
        <v>0</v>
      </c>
      <c r="H71" s="190"/>
      <c r="I71" s="191">
        <f>ROUND(E71*H71,2)</f>
        <v>0</v>
      </c>
      <c r="J71" s="190"/>
      <c r="K71" s="191">
        <f>ROUND(E71*J71,2)</f>
        <v>0</v>
      </c>
      <c r="L71" s="191">
        <v>21</v>
      </c>
      <c r="M71" s="191">
        <f>G71*(1+L71/100)</f>
        <v>0</v>
      </c>
      <c r="N71" s="191">
        <v>0</v>
      </c>
      <c r="O71" s="191">
        <f>ROUND(E71*N71,2)</f>
        <v>0</v>
      </c>
      <c r="P71" s="191">
        <v>0</v>
      </c>
      <c r="Q71" s="191">
        <f>ROUND(E71*P71,2)</f>
        <v>0</v>
      </c>
      <c r="R71" s="191"/>
      <c r="S71" s="191" t="s">
        <v>310</v>
      </c>
      <c r="T71" s="192" t="s">
        <v>280</v>
      </c>
      <c r="U71" s="161">
        <v>0</v>
      </c>
      <c r="V71" s="161">
        <f>ROUND(E71*U71,2)</f>
        <v>0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364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6">
        <v>16</v>
      </c>
      <c r="B72" s="187" t="s">
        <v>3532</v>
      </c>
      <c r="C72" s="194" t="s">
        <v>3533</v>
      </c>
      <c r="D72" s="188" t="s">
        <v>498</v>
      </c>
      <c r="E72" s="189">
        <v>70.5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91">
        <v>0</v>
      </c>
      <c r="O72" s="191">
        <f>ROUND(E72*N72,2)</f>
        <v>0</v>
      </c>
      <c r="P72" s="191">
        <v>0</v>
      </c>
      <c r="Q72" s="191">
        <f>ROUND(E72*P72,2)</f>
        <v>0</v>
      </c>
      <c r="R72" s="191"/>
      <c r="S72" s="191" t="s">
        <v>310</v>
      </c>
      <c r="T72" s="192" t="s">
        <v>280</v>
      </c>
      <c r="U72" s="161">
        <v>0</v>
      </c>
      <c r="V72" s="161">
        <f>ROUND(E72*U72,2)</f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6">
        <v>17</v>
      </c>
      <c r="B73" s="187" t="s">
        <v>3534</v>
      </c>
      <c r="C73" s="194" t="s">
        <v>3535</v>
      </c>
      <c r="D73" s="188" t="s">
        <v>498</v>
      </c>
      <c r="E73" s="189">
        <v>70.5</v>
      </c>
      <c r="F73" s="190"/>
      <c r="G73" s="191">
        <f>ROUND(E73*F73,2)</f>
        <v>0</v>
      </c>
      <c r="H73" s="190"/>
      <c r="I73" s="191">
        <f>ROUND(E73*H73,2)</f>
        <v>0</v>
      </c>
      <c r="J73" s="190"/>
      <c r="K73" s="191">
        <f>ROUND(E73*J73,2)</f>
        <v>0</v>
      </c>
      <c r="L73" s="191">
        <v>21</v>
      </c>
      <c r="M73" s="191">
        <f>G73*(1+L73/100)</f>
        <v>0</v>
      </c>
      <c r="N73" s="191">
        <v>0</v>
      </c>
      <c r="O73" s="191">
        <f>ROUND(E73*N73,2)</f>
        <v>0</v>
      </c>
      <c r="P73" s="191">
        <v>0</v>
      </c>
      <c r="Q73" s="191">
        <f>ROUND(E73*P73,2)</f>
        <v>0</v>
      </c>
      <c r="R73" s="191"/>
      <c r="S73" s="191" t="s">
        <v>310</v>
      </c>
      <c r="T73" s="192" t="s">
        <v>280</v>
      </c>
      <c r="U73" s="161">
        <v>0</v>
      </c>
      <c r="V73" s="161">
        <f>ROUND(E73*U73,2)</f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364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x14ac:dyDescent="0.2">
      <c r="A74" s="164" t="s">
        <v>274</v>
      </c>
      <c r="B74" s="165" t="s">
        <v>193</v>
      </c>
      <c r="C74" s="179" t="s">
        <v>194</v>
      </c>
      <c r="D74" s="166"/>
      <c r="E74" s="167"/>
      <c r="F74" s="168"/>
      <c r="G74" s="168">
        <f>SUMIF(AG75:AG76,"&lt;&gt;NOR",G75:G76)</f>
        <v>0</v>
      </c>
      <c r="H74" s="168"/>
      <c r="I74" s="168">
        <f>SUM(I75:I76)</f>
        <v>0</v>
      </c>
      <c r="J74" s="168"/>
      <c r="K74" s="168">
        <f>SUM(K75:K76)</f>
        <v>0</v>
      </c>
      <c r="L74" s="168"/>
      <c r="M74" s="168">
        <f>SUM(M75:M76)</f>
        <v>0</v>
      </c>
      <c r="N74" s="168"/>
      <c r="O74" s="168">
        <f>SUM(O75:O76)</f>
        <v>0</v>
      </c>
      <c r="P74" s="168"/>
      <c r="Q74" s="168">
        <f>SUM(Q75:Q76)</f>
        <v>0</v>
      </c>
      <c r="R74" s="168"/>
      <c r="S74" s="168"/>
      <c r="T74" s="169"/>
      <c r="U74" s="163"/>
      <c r="V74" s="163">
        <f>SUM(V75:V76)</f>
        <v>200.7</v>
      </c>
      <c r="W74" s="163"/>
      <c r="AG74" t="s">
        <v>275</v>
      </c>
    </row>
    <row r="75" spans="1:60" outlineLevel="1" x14ac:dyDescent="0.2">
      <c r="A75" s="170">
        <v>18</v>
      </c>
      <c r="B75" s="171" t="s">
        <v>3536</v>
      </c>
      <c r="C75" s="180" t="s">
        <v>3537</v>
      </c>
      <c r="D75" s="172" t="s">
        <v>552</v>
      </c>
      <c r="E75" s="173">
        <v>314.57634000000002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5" t="s">
        <v>508</v>
      </c>
      <c r="S75" s="175" t="s">
        <v>279</v>
      </c>
      <c r="T75" s="176" t="s">
        <v>279</v>
      </c>
      <c r="U75" s="161">
        <v>0.63800000000000001</v>
      </c>
      <c r="V75" s="161">
        <f>ROUND(E75*U75,2)</f>
        <v>200.7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553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58"/>
      <c r="B76" s="159"/>
      <c r="C76" s="257" t="s">
        <v>3538</v>
      </c>
      <c r="D76" s="258"/>
      <c r="E76" s="258"/>
      <c r="F76" s="258"/>
      <c r="G76" s="258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77" t="str">
        <f>C76</f>
        <v>se svislou nosnou konstrukcí zděnou z cihel, kamene, tvárnic, monolitickou betonovou tyčovou nebo plošnou ( KMCH 1, 2, 3, - JKSO šesté místo )</v>
      </c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4" t="s">
        <v>274</v>
      </c>
      <c r="B77" s="165" t="s">
        <v>195</v>
      </c>
      <c r="C77" s="179" t="s">
        <v>196</v>
      </c>
      <c r="D77" s="166"/>
      <c r="E77" s="167"/>
      <c r="F77" s="168"/>
      <c r="G77" s="168">
        <f>SUMIF(AG78:AG85,"&lt;&gt;NOR",G78:G85)</f>
        <v>0</v>
      </c>
      <c r="H77" s="168"/>
      <c r="I77" s="168">
        <f>SUM(I78:I85)</f>
        <v>0</v>
      </c>
      <c r="J77" s="168"/>
      <c r="K77" s="168">
        <f>SUM(K78:K85)</f>
        <v>0</v>
      </c>
      <c r="L77" s="168"/>
      <c r="M77" s="168">
        <f>SUM(M78:M85)</f>
        <v>0</v>
      </c>
      <c r="N77" s="168"/>
      <c r="O77" s="168">
        <f>SUM(O78:O85)</f>
        <v>0.51</v>
      </c>
      <c r="P77" s="168"/>
      <c r="Q77" s="168">
        <f>SUM(Q78:Q85)</f>
        <v>0</v>
      </c>
      <c r="R77" s="168"/>
      <c r="S77" s="168"/>
      <c r="T77" s="169"/>
      <c r="U77" s="163"/>
      <c r="V77" s="163">
        <f>SUM(V78:V85)</f>
        <v>54.120000000000005</v>
      </c>
      <c r="W77" s="163"/>
      <c r="AG77" t="s">
        <v>275</v>
      </c>
    </row>
    <row r="78" spans="1:60" ht="33.75" outlineLevel="1" x14ac:dyDescent="0.2">
      <c r="A78" s="186">
        <v>19</v>
      </c>
      <c r="B78" s="187" t="s">
        <v>3539</v>
      </c>
      <c r="C78" s="194" t="s">
        <v>3540</v>
      </c>
      <c r="D78" s="188" t="s">
        <v>363</v>
      </c>
      <c r="E78" s="189">
        <v>295</v>
      </c>
      <c r="F78" s="190"/>
      <c r="G78" s="191">
        <f>ROUND(E78*F78,2)</f>
        <v>0</v>
      </c>
      <c r="H78" s="190"/>
      <c r="I78" s="191">
        <f>ROUND(E78*H78,2)</f>
        <v>0</v>
      </c>
      <c r="J78" s="190"/>
      <c r="K78" s="191">
        <f>ROUND(E78*J78,2)</f>
        <v>0</v>
      </c>
      <c r="L78" s="191">
        <v>21</v>
      </c>
      <c r="M78" s="191">
        <f>G78*(1+L78/100)</f>
        <v>0</v>
      </c>
      <c r="N78" s="191">
        <v>5.1999999999999995E-4</v>
      </c>
      <c r="O78" s="191">
        <f>ROUND(E78*N78,2)</f>
        <v>0.15</v>
      </c>
      <c r="P78" s="191">
        <v>0</v>
      </c>
      <c r="Q78" s="191">
        <f>ROUND(E78*P78,2)</f>
        <v>0</v>
      </c>
      <c r="R78" s="191" t="s">
        <v>2093</v>
      </c>
      <c r="S78" s="191" t="s">
        <v>279</v>
      </c>
      <c r="T78" s="192" t="s">
        <v>279</v>
      </c>
      <c r="U78" s="161">
        <v>4.9000000000000002E-2</v>
      </c>
      <c r="V78" s="161">
        <f>ROUND(E78*U78,2)</f>
        <v>14.46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33.75" outlineLevel="1" x14ac:dyDescent="0.2">
      <c r="A79" s="186">
        <v>20</v>
      </c>
      <c r="B79" s="187" t="s">
        <v>3541</v>
      </c>
      <c r="C79" s="194" t="s">
        <v>3542</v>
      </c>
      <c r="D79" s="188" t="s">
        <v>363</v>
      </c>
      <c r="E79" s="189">
        <v>295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91">
        <v>1.0300000000000001E-3</v>
      </c>
      <c r="O79" s="191">
        <f>ROUND(E79*N79,2)</f>
        <v>0.3</v>
      </c>
      <c r="P79" s="191">
        <v>0</v>
      </c>
      <c r="Q79" s="191">
        <f>ROUND(E79*P79,2)</f>
        <v>0</v>
      </c>
      <c r="R79" s="191" t="s">
        <v>2093</v>
      </c>
      <c r="S79" s="191" t="s">
        <v>279</v>
      </c>
      <c r="T79" s="192" t="s">
        <v>279</v>
      </c>
      <c r="U79" s="161">
        <v>5.2999999999999999E-2</v>
      </c>
      <c r="V79" s="161">
        <f>ROUND(E79*U79,2)</f>
        <v>15.64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364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0">
        <v>21</v>
      </c>
      <c r="B80" s="171" t="s">
        <v>3543</v>
      </c>
      <c r="C80" s="180" t="s">
        <v>3544</v>
      </c>
      <c r="D80" s="172" t="s">
        <v>363</v>
      </c>
      <c r="E80" s="173">
        <v>104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5">
        <v>1.7000000000000001E-4</v>
      </c>
      <c r="O80" s="175">
        <f>ROUND(E80*N80,2)</f>
        <v>0.02</v>
      </c>
      <c r="P80" s="175">
        <v>0</v>
      </c>
      <c r="Q80" s="175">
        <f>ROUND(E80*P80,2)</f>
        <v>0</v>
      </c>
      <c r="R80" s="175" t="s">
        <v>2093</v>
      </c>
      <c r="S80" s="175" t="s">
        <v>279</v>
      </c>
      <c r="T80" s="176" t="s">
        <v>279</v>
      </c>
      <c r="U80" s="161">
        <v>0.16</v>
      </c>
      <c r="V80" s="161">
        <f>ROUND(E80*U80,2)</f>
        <v>16.64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364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3" t="s">
        <v>3545</v>
      </c>
      <c r="D81" s="184"/>
      <c r="E81" s="185">
        <v>104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374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0">
        <v>22</v>
      </c>
      <c r="B82" s="171" t="s">
        <v>3546</v>
      </c>
      <c r="C82" s="180" t="s">
        <v>3547</v>
      </c>
      <c r="D82" s="172" t="s">
        <v>498</v>
      </c>
      <c r="E82" s="173">
        <v>73.8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5.2999999999999998E-4</v>
      </c>
      <c r="O82" s="175">
        <f>ROUND(E82*N82,2)</f>
        <v>0.04</v>
      </c>
      <c r="P82" s="175">
        <v>0</v>
      </c>
      <c r="Q82" s="175">
        <f>ROUND(E82*P82,2)</f>
        <v>0</v>
      </c>
      <c r="R82" s="175" t="s">
        <v>2093</v>
      </c>
      <c r="S82" s="175" t="s">
        <v>279</v>
      </c>
      <c r="T82" s="176" t="s">
        <v>279</v>
      </c>
      <c r="U82" s="161">
        <v>0.1</v>
      </c>
      <c r="V82" s="161">
        <f>ROUND(E82*U82,2)</f>
        <v>7.38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364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3" t="s">
        <v>3548</v>
      </c>
      <c r="D83" s="184"/>
      <c r="E83" s="185">
        <v>73.8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374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>
        <v>23</v>
      </c>
      <c r="B84" s="159" t="s">
        <v>3549</v>
      </c>
      <c r="C84" s="199" t="s">
        <v>3550</v>
      </c>
      <c r="D84" s="160" t="s">
        <v>0</v>
      </c>
      <c r="E84" s="197"/>
      <c r="F84" s="162"/>
      <c r="G84" s="161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21</v>
      </c>
      <c r="M84" s="161">
        <f>G84*(1+L84/100)</f>
        <v>0</v>
      </c>
      <c r="N84" s="161">
        <v>0</v>
      </c>
      <c r="O84" s="161">
        <f>ROUND(E84*N84,2)</f>
        <v>0</v>
      </c>
      <c r="P84" s="161">
        <v>0</v>
      </c>
      <c r="Q84" s="161">
        <f>ROUND(E84*P84,2)</f>
        <v>0</v>
      </c>
      <c r="R84" s="161" t="s">
        <v>2093</v>
      </c>
      <c r="S84" s="161" t="s">
        <v>279</v>
      </c>
      <c r="T84" s="161" t="s">
        <v>279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553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260" t="s">
        <v>2217</v>
      </c>
      <c r="D85" s="261"/>
      <c r="E85" s="261"/>
      <c r="F85" s="261"/>
      <c r="G85" s="2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372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4" t="s">
        <v>274</v>
      </c>
      <c r="B86" s="165" t="s">
        <v>215</v>
      </c>
      <c r="C86" s="179" t="s">
        <v>216</v>
      </c>
      <c r="D86" s="166"/>
      <c r="E86" s="167"/>
      <c r="F86" s="168"/>
      <c r="G86" s="168">
        <f>SUMIF(AG87:AG91,"&lt;&gt;NOR",G87:G91)</f>
        <v>0</v>
      </c>
      <c r="H86" s="168"/>
      <c r="I86" s="168">
        <f>SUM(I87:I91)</f>
        <v>0</v>
      </c>
      <c r="J86" s="168"/>
      <c r="K86" s="168">
        <f>SUM(K87:K91)</f>
        <v>0</v>
      </c>
      <c r="L86" s="168"/>
      <c r="M86" s="168">
        <f>SUM(M87:M91)</f>
        <v>0</v>
      </c>
      <c r="N86" s="168"/>
      <c r="O86" s="168">
        <f>SUM(O87:O91)</f>
        <v>0</v>
      </c>
      <c r="P86" s="168"/>
      <c r="Q86" s="168">
        <f>SUM(Q87:Q91)</f>
        <v>0</v>
      </c>
      <c r="R86" s="168"/>
      <c r="S86" s="168"/>
      <c r="T86" s="169"/>
      <c r="U86" s="163"/>
      <c r="V86" s="163">
        <f>SUM(V87:V91)</f>
        <v>0</v>
      </c>
      <c r="W86" s="163"/>
      <c r="AG86" t="s">
        <v>275</v>
      </c>
    </row>
    <row r="87" spans="1:60" outlineLevel="1" x14ac:dyDescent="0.2">
      <c r="A87" s="170">
        <v>24</v>
      </c>
      <c r="B87" s="171" t="s">
        <v>217</v>
      </c>
      <c r="C87" s="180" t="s">
        <v>3551</v>
      </c>
      <c r="D87" s="172" t="s">
        <v>1093</v>
      </c>
      <c r="E87" s="173">
        <v>915.9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310</v>
      </c>
      <c r="T87" s="176" t="s">
        <v>280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364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3" t="s">
        <v>3552</v>
      </c>
      <c r="D88" s="184"/>
      <c r="E88" s="185">
        <v>852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374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3" t="s">
        <v>3553</v>
      </c>
      <c r="D89" s="184"/>
      <c r="E89" s="185">
        <v>63.9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374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>
        <v>25</v>
      </c>
      <c r="B90" s="159" t="s">
        <v>3554</v>
      </c>
      <c r="C90" s="199" t="s">
        <v>3555</v>
      </c>
      <c r="D90" s="160" t="s">
        <v>0</v>
      </c>
      <c r="E90" s="197"/>
      <c r="F90" s="162"/>
      <c r="G90" s="161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21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 t="s">
        <v>514</v>
      </c>
      <c r="S90" s="161" t="s">
        <v>279</v>
      </c>
      <c r="T90" s="161" t="s">
        <v>279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553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60" t="s">
        <v>2281</v>
      </c>
      <c r="D91" s="261"/>
      <c r="E91" s="261"/>
      <c r="F91" s="261"/>
      <c r="G91" s="2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64" t="s">
        <v>274</v>
      </c>
      <c r="B92" s="165" t="s">
        <v>229</v>
      </c>
      <c r="C92" s="179" t="s">
        <v>230</v>
      </c>
      <c r="D92" s="166"/>
      <c r="E92" s="167"/>
      <c r="F92" s="168"/>
      <c r="G92" s="168">
        <f>SUMIF(AG93:AG94,"&lt;&gt;NOR",G93:G94)</f>
        <v>0</v>
      </c>
      <c r="H92" s="168"/>
      <c r="I92" s="168">
        <f>SUM(I93:I94)</f>
        <v>0</v>
      </c>
      <c r="J92" s="168"/>
      <c r="K92" s="168">
        <f>SUM(K93:K94)</f>
        <v>0</v>
      </c>
      <c r="L92" s="168"/>
      <c r="M92" s="168">
        <f>SUM(M93:M94)</f>
        <v>0</v>
      </c>
      <c r="N92" s="168"/>
      <c r="O92" s="168">
        <f>SUM(O93:O94)</f>
        <v>0</v>
      </c>
      <c r="P92" s="168"/>
      <c r="Q92" s="168">
        <f>SUM(Q93:Q94)</f>
        <v>0</v>
      </c>
      <c r="R92" s="168"/>
      <c r="S92" s="168"/>
      <c r="T92" s="169"/>
      <c r="U92" s="163"/>
      <c r="V92" s="163">
        <f>SUM(V93:V94)</f>
        <v>0</v>
      </c>
      <c r="W92" s="163"/>
      <c r="AG92" t="s">
        <v>275</v>
      </c>
    </row>
    <row r="93" spans="1:60" outlineLevel="1" x14ac:dyDescent="0.2">
      <c r="A93" s="170">
        <v>26</v>
      </c>
      <c r="B93" s="171" t="s">
        <v>3556</v>
      </c>
      <c r="C93" s="180" t="s">
        <v>3557</v>
      </c>
      <c r="D93" s="172" t="s">
        <v>363</v>
      </c>
      <c r="E93" s="173">
        <v>123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/>
      <c r="S93" s="175" t="s">
        <v>310</v>
      </c>
      <c r="T93" s="176" t="s">
        <v>280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364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93" t="s">
        <v>3558</v>
      </c>
      <c r="D94" s="184"/>
      <c r="E94" s="185">
        <v>123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374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5"/>
      <c r="B95" s="6"/>
      <c r="C95" s="181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E95">
        <v>15</v>
      </c>
      <c r="AF95">
        <v>21</v>
      </c>
    </row>
    <row r="96" spans="1:60" x14ac:dyDescent="0.2">
      <c r="A96" s="154"/>
      <c r="B96" s="155" t="s">
        <v>29</v>
      </c>
      <c r="C96" s="182"/>
      <c r="D96" s="156"/>
      <c r="E96" s="157"/>
      <c r="F96" s="157"/>
      <c r="G96" s="178">
        <f>G8+G37+G49+G64+G74+G77+G86+G92</f>
        <v>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f>SUMIF(L7:L94,AE95,G7:G94)</f>
        <v>0</v>
      </c>
      <c r="AF96">
        <f>SUMIF(L7:L94,AF95,G7:G94)</f>
        <v>0</v>
      </c>
      <c r="AG96" t="s">
        <v>355</v>
      </c>
    </row>
    <row r="97" spans="1:33" x14ac:dyDescent="0.2">
      <c r="A97" s="259" t="s">
        <v>571</v>
      </c>
      <c r="B97" s="259"/>
      <c r="C97" s="181"/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33" x14ac:dyDescent="0.2">
      <c r="A98" s="5"/>
      <c r="B98" s="6" t="s">
        <v>3559</v>
      </c>
      <c r="C98" s="181" t="s">
        <v>3560</v>
      </c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G98" t="s">
        <v>574</v>
      </c>
    </row>
    <row r="99" spans="1:33" x14ac:dyDescent="0.2">
      <c r="A99" s="5"/>
      <c r="B99" s="6" t="s">
        <v>575</v>
      </c>
      <c r="C99" s="181" t="s">
        <v>3561</v>
      </c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AG99" t="s">
        <v>577</v>
      </c>
    </row>
    <row r="100" spans="1:33" x14ac:dyDescent="0.2">
      <c r="A100" s="5"/>
      <c r="B100" s="6"/>
      <c r="C100" s="181" t="s">
        <v>578</v>
      </c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AG100" t="s">
        <v>579</v>
      </c>
    </row>
    <row r="101" spans="1:33" x14ac:dyDescent="0.2">
      <c r="A101" s="5"/>
      <c r="B101" s="6"/>
      <c r="C101" s="181"/>
      <c r="D101" s="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33" x14ac:dyDescent="0.2">
      <c r="C102" s="183"/>
      <c r="D102" s="142"/>
      <c r="AG102" t="s">
        <v>359</v>
      </c>
    </row>
    <row r="103" spans="1:33" x14ac:dyDescent="0.2">
      <c r="D103" s="142"/>
    </row>
    <row r="104" spans="1:33" x14ac:dyDescent="0.2">
      <c r="D104" s="142"/>
    </row>
    <row r="105" spans="1:33" x14ac:dyDescent="0.2">
      <c r="D105" s="142"/>
    </row>
    <row r="106" spans="1:33" x14ac:dyDescent="0.2">
      <c r="D106" s="142"/>
    </row>
    <row r="107" spans="1:33" x14ac:dyDescent="0.2">
      <c r="D107" s="142"/>
    </row>
    <row r="108" spans="1:33" x14ac:dyDescent="0.2">
      <c r="D108" s="142"/>
    </row>
    <row r="109" spans="1:33" x14ac:dyDescent="0.2">
      <c r="D109" s="142"/>
    </row>
    <row r="110" spans="1:33" x14ac:dyDescent="0.2">
      <c r="D110" s="142"/>
    </row>
    <row r="111" spans="1:33" x14ac:dyDescent="0.2">
      <c r="D111" s="142"/>
    </row>
    <row r="112" spans="1:33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 objects="1" scenarios="1"/>
  <mergeCells count="17">
    <mergeCell ref="A1:G1"/>
    <mergeCell ref="C2:G2"/>
    <mergeCell ref="C3:G3"/>
    <mergeCell ref="C4:G4"/>
    <mergeCell ref="A97:B97"/>
    <mergeCell ref="C39:G39"/>
    <mergeCell ref="C40:G40"/>
    <mergeCell ref="C45:G45"/>
    <mergeCell ref="C51:G51"/>
    <mergeCell ref="C57:G57"/>
    <mergeCell ref="C91:G91"/>
    <mergeCell ref="C60:G60"/>
    <mergeCell ref="C61:G61"/>
    <mergeCell ref="C66:G66"/>
    <mergeCell ref="C67:G67"/>
    <mergeCell ref="C76:G76"/>
    <mergeCell ref="C85:G8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73</v>
      </c>
      <c r="C3" s="251" t="s">
        <v>90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73</v>
      </c>
      <c r="C4" s="254" t="s">
        <v>90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172</v>
      </c>
      <c r="C8" s="179" t="s">
        <v>173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3562</v>
      </c>
      <c r="C9" s="180" t="s">
        <v>3563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3564</v>
      </c>
      <c r="C13" s="181" t="s">
        <v>3565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3447</v>
      </c>
      <c r="C14" s="181" t="s">
        <v>3566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75</v>
      </c>
      <c r="C3" s="251" t="s">
        <v>91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75</v>
      </c>
      <c r="C4" s="254" t="s">
        <v>91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8"/>
      <c r="O8" s="168">
        <f>SUM(O9:O19)</f>
        <v>0</v>
      </c>
      <c r="P8" s="168"/>
      <c r="Q8" s="168">
        <f>SUM(Q9:Q19)</f>
        <v>0</v>
      </c>
      <c r="R8" s="168"/>
      <c r="S8" s="168"/>
      <c r="T8" s="169"/>
      <c r="U8" s="163"/>
      <c r="V8" s="163">
        <f>SUM(V9:V19)</f>
        <v>3.1999999999999997</v>
      </c>
      <c r="W8" s="163"/>
      <c r="AG8" t="s">
        <v>275</v>
      </c>
    </row>
    <row r="9" spans="1:60" outlineLevel="1" x14ac:dyDescent="0.2">
      <c r="A9" s="170">
        <v>1</v>
      </c>
      <c r="B9" s="171" t="s">
        <v>3567</v>
      </c>
      <c r="C9" s="180" t="s">
        <v>3568</v>
      </c>
      <c r="D9" s="172" t="s">
        <v>471</v>
      </c>
      <c r="E9" s="173">
        <v>0.90249999999999997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3.5329999999999999</v>
      </c>
      <c r="V9" s="161">
        <f>ROUND(E9*U9,2)</f>
        <v>3.19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7" t="s">
        <v>3569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3570</v>
      </c>
      <c r="D11" s="184"/>
      <c r="E11" s="185">
        <v>0.42749999999999999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3" t="s">
        <v>3571</v>
      </c>
      <c r="D12" s="184"/>
      <c r="E12" s="185">
        <v>0.47499999999999998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0">
        <v>2</v>
      </c>
      <c r="B13" s="171" t="s">
        <v>688</v>
      </c>
      <c r="C13" s="180" t="s">
        <v>689</v>
      </c>
      <c r="D13" s="172" t="s">
        <v>471</v>
      </c>
      <c r="E13" s="173">
        <v>0.90200000000000002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370</v>
      </c>
      <c r="S13" s="175" t="s">
        <v>279</v>
      </c>
      <c r="T13" s="176" t="s">
        <v>279</v>
      </c>
      <c r="U13" s="161">
        <v>1.0999999999999999E-2</v>
      </c>
      <c r="V13" s="161">
        <f>ROUND(E13*U13,2)</f>
        <v>0.01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7" t="s">
        <v>690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33.75" outlineLevel="1" x14ac:dyDescent="0.2">
      <c r="A15" s="170">
        <v>3</v>
      </c>
      <c r="B15" s="171" t="s">
        <v>695</v>
      </c>
      <c r="C15" s="180" t="s">
        <v>696</v>
      </c>
      <c r="D15" s="172" t="s">
        <v>471</v>
      </c>
      <c r="E15" s="173">
        <v>4.51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370</v>
      </c>
      <c r="S15" s="175" t="s">
        <v>279</v>
      </c>
      <c r="T15" s="176" t="s">
        <v>279</v>
      </c>
      <c r="U15" s="161">
        <v>0</v>
      </c>
      <c r="V15" s="161">
        <f>ROUND(E15*U15,2)</f>
        <v>0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690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3" t="s">
        <v>3572</v>
      </c>
      <c r="D17" s="184"/>
      <c r="E17" s="185">
        <v>4.51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4</v>
      </c>
      <c r="B18" s="171" t="s">
        <v>724</v>
      </c>
      <c r="C18" s="180" t="s">
        <v>725</v>
      </c>
      <c r="D18" s="172" t="s">
        <v>552</v>
      </c>
      <c r="E18" s="173">
        <v>1.4883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370</v>
      </c>
      <c r="S18" s="175" t="s">
        <v>279</v>
      </c>
      <c r="T18" s="176" t="s">
        <v>280</v>
      </c>
      <c r="U18" s="161">
        <v>0</v>
      </c>
      <c r="V18" s="161">
        <f>ROUND(E18*U18,2)</f>
        <v>0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364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3" t="s">
        <v>3573</v>
      </c>
      <c r="D19" s="184"/>
      <c r="E19" s="185">
        <v>1.4883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4" t="s">
        <v>274</v>
      </c>
      <c r="B20" s="165" t="s">
        <v>159</v>
      </c>
      <c r="C20" s="179" t="s">
        <v>160</v>
      </c>
      <c r="D20" s="166"/>
      <c r="E20" s="167"/>
      <c r="F20" s="168"/>
      <c r="G20" s="168">
        <f>SUMIF(AG21:AG21,"&lt;&gt;NOR",G21:G21)</f>
        <v>0</v>
      </c>
      <c r="H20" s="168"/>
      <c r="I20" s="168">
        <f>SUM(I21:I21)</f>
        <v>0</v>
      </c>
      <c r="J20" s="168"/>
      <c r="K20" s="168">
        <f>SUM(K21:K21)</f>
        <v>0</v>
      </c>
      <c r="L20" s="168"/>
      <c r="M20" s="168">
        <f>SUM(M21:M21)</f>
        <v>0</v>
      </c>
      <c r="N20" s="168"/>
      <c r="O20" s="168">
        <f>SUM(O21:O21)</f>
        <v>2.5299999999999998</v>
      </c>
      <c r="P20" s="168"/>
      <c r="Q20" s="168">
        <f>SUM(Q21:Q21)</f>
        <v>0</v>
      </c>
      <c r="R20" s="168"/>
      <c r="S20" s="168"/>
      <c r="T20" s="169"/>
      <c r="U20" s="163"/>
      <c r="V20" s="163">
        <f>SUM(V21:V21)</f>
        <v>0.48</v>
      </c>
      <c r="W20" s="163"/>
      <c r="AG20" t="s">
        <v>275</v>
      </c>
    </row>
    <row r="21" spans="1:60" outlineLevel="1" x14ac:dyDescent="0.2">
      <c r="A21" s="186">
        <v>5</v>
      </c>
      <c r="B21" s="187" t="s">
        <v>3574</v>
      </c>
      <c r="C21" s="194" t="s">
        <v>3575</v>
      </c>
      <c r="D21" s="188" t="s">
        <v>471</v>
      </c>
      <c r="E21" s="189">
        <v>1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91">
        <v>2.5249999999999999</v>
      </c>
      <c r="O21" s="191">
        <f>ROUND(E21*N21,2)</f>
        <v>2.5299999999999998</v>
      </c>
      <c r="P21" s="191">
        <v>0</v>
      </c>
      <c r="Q21" s="191">
        <f>ROUND(E21*P21,2)</f>
        <v>0</v>
      </c>
      <c r="R21" s="191" t="s">
        <v>771</v>
      </c>
      <c r="S21" s="191" t="s">
        <v>279</v>
      </c>
      <c r="T21" s="192" t="s">
        <v>279</v>
      </c>
      <c r="U21" s="161">
        <v>0.47699999999999998</v>
      </c>
      <c r="V21" s="161">
        <f>ROUND(E21*U21,2)</f>
        <v>0.48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364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4" t="s">
        <v>274</v>
      </c>
      <c r="B22" s="165" t="s">
        <v>163</v>
      </c>
      <c r="C22" s="179" t="s">
        <v>164</v>
      </c>
      <c r="D22" s="166"/>
      <c r="E22" s="167"/>
      <c r="F22" s="168"/>
      <c r="G22" s="168">
        <f>SUMIF(AG23:AG38,"&lt;&gt;NOR",G23:G38)</f>
        <v>0</v>
      </c>
      <c r="H22" s="168"/>
      <c r="I22" s="168">
        <f>SUM(I23:I38)</f>
        <v>0</v>
      </c>
      <c r="J22" s="168"/>
      <c r="K22" s="168">
        <f>SUM(K23:K38)</f>
        <v>0</v>
      </c>
      <c r="L22" s="168"/>
      <c r="M22" s="168">
        <f>SUM(M23:M38)</f>
        <v>0</v>
      </c>
      <c r="N22" s="168"/>
      <c r="O22" s="168">
        <f>SUM(O23:O38)</f>
        <v>0.53999999999999992</v>
      </c>
      <c r="P22" s="168"/>
      <c r="Q22" s="168">
        <f>SUM(Q23:Q38)</f>
        <v>0</v>
      </c>
      <c r="R22" s="168"/>
      <c r="S22" s="168"/>
      <c r="T22" s="169"/>
      <c r="U22" s="163"/>
      <c r="V22" s="163">
        <f>SUM(V23:V38)</f>
        <v>0</v>
      </c>
      <c r="W22" s="163"/>
      <c r="AG22" t="s">
        <v>275</v>
      </c>
    </row>
    <row r="23" spans="1:60" outlineLevel="1" x14ac:dyDescent="0.2">
      <c r="A23" s="186">
        <v>6</v>
      </c>
      <c r="B23" s="187" t="s">
        <v>3226</v>
      </c>
      <c r="C23" s="194" t="s">
        <v>3576</v>
      </c>
      <c r="D23" s="188" t="s">
        <v>462</v>
      </c>
      <c r="E23" s="189">
        <v>5</v>
      </c>
      <c r="F23" s="190"/>
      <c r="G23" s="191">
        <f t="shared" ref="G23:G38" si="0">ROUND(E23*F23,2)</f>
        <v>0</v>
      </c>
      <c r="H23" s="190"/>
      <c r="I23" s="191">
        <f t="shared" ref="I23:I38" si="1">ROUND(E23*H23,2)</f>
        <v>0</v>
      </c>
      <c r="J23" s="190"/>
      <c r="K23" s="191">
        <f t="shared" ref="K23:K38" si="2">ROUND(E23*J23,2)</f>
        <v>0</v>
      </c>
      <c r="L23" s="191">
        <v>21</v>
      </c>
      <c r="M23" s="191">
        <f t="shared" ref="M23:M38" si="3">G23*(1+L23/100)</f>
        <v>0</v>
      </c>
      <c r="N23" s="191">
        <v>5.0000000000000001E-3</v>
      </c>
      <c r="O23" s="191">
        <f t="shared" ref="O23:O38" si="4">ROUND(E23*N23,2)</f>
        <v>0.03</v>
      </c>
      <c r="P23" s="191">
        <v>0</v>
      </c>
      <c r="Q23" s="191">
        <f t="shared" ref="Q23:Q38" si="5">ROUND(E23*P23,2)</f>
        <v>0</v>
      </c>
      <c r="R23" s="191"/>
      <c r="S23" s="191" t="s">
        <v>310</v>
      </c>
      <c r="T23" s="192" t="s">
        <v>280</v>
      </c>
      <c r="U23" s="161">
        <v>0</v>
      </c>
      <c r="V23" s="161">
        <f t="shared" ref="V23:V38" si="6">ROUND(E23*U23,2)</f>
        <v>0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364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6">
        <v>7</v>
      </c>
      <c r="B24" s="187" t="s">
        <v>3577</v>
      </c>
      <c r="C24" s="194" t="s">
        <v>3578</v>
      </c>
      <c r="D24" s="188" t="s">
        <v>462</v>
      </c>
      <c r="E24" s="189">
        <v>5</v>
      </c>
      <c r="F24" s="190"/>
      <c r="G24" s="191">
        <f t="shared" si="0"/>
        <v>0</v>
      </c>
      <c r="H24" s="190"/>
      <c r="I24" s="191">
        <f t="shared" si="1"/>
        <v>0</v>
      </c>
      <c r="J24" s="190"/>
      <c r="K24" s="191">
        <f t="shared" si="2"/>
        <v>0</v>
      </c>
      <c r="L24" s="191">
        <v>21</v>
      </c>
      <c r="M24" s="191">
        <f t="shared" si="3"/>
        <v>0</v>
      </c>
      <c r="N24" s="191">
        <v>5.0000000000000001E-3</v>
      </c>
      <c r="O24" s="191">
        <f t="shared" si="4"/>
        <v>0.03</v>
      </c>
      <c r="P24" s="191">
        <v>0</v>
      </c>
      <c r="Q24" s="191">
        <f t="shared" si="5"/>
        <v>0</v>
      </c>
      <c r="R24" s="191"/>
      <c r="S24" s="191" t="s">
        <v>310</v>
      </c>
      <c r="T24" s="192" t="s">
        <v>280</v>
      </c>
      <c r="U24" s="161">
        <v>0</v>
      </c>
      <c r="V24" s="161">
        <f t="shared" si="6"/>
        <v>0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364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6">
        <v>8</v>
      </c>
      <c r="B25" s="187" t="s">
        <v>3228</v>
      </c>
      <c r="C25" s="194" t="s">
        <v>3579</v>
      </c>
      <c r="D25" s="188" t="s">
        <v>462</v>
      </c>
      <c r="E25" s="189">
        <v>1</v>
      </c>
      <c r="F25" s="190"/>
      <c r="G25" s="191">
        <f t="shared" si="0"/>
        <v>0</v>
      </c>
      <c r="H25" s="190"/>
      <c r="I25" s="191">
        <f t="shared" si="1"/>
        <v>0</v>
      </c>
      <c r="J25" s="190"/>
      <c r="K25" s="191">
        <f t="shared" si="2"/>
        <v>0</v>
      </c>
      <c r="L25" s="191">
        <v>21</v>
      </c>
      <c r="M25" s="191">
        <f t="shared" si="3"/>
        <v>0</v>
      </c>
      <c r="N25" s="191">
        <v>5.0000000000000001E-3</v>
      </c>
      <c r="O25" s="191">
        <f t="shared" si="4"/>
        <v>0.01</v>
      </c>
      <c r="P25" s="191">
        <v>0</v>
      </c>
      <c r="Q25" s="191">
        <f t="shared" si="5"/>
        <v>0</v>
      </c>
      <c r="R25" s="191"/>
      <c r="S25" s="191" t="s">
        <v>310</v>
      </c>
      <c r="T25" s="192" t="s">
        <v>280</v>
      </c>
      <c r="U25" s="161">
        <v>0</v>
      </c>
      <c r="V25" s="161">
        <f t="shared" si="6"/>
        <v>0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364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6">
        <v>9</v>
      </c>
      <c r="B26" s="187" t="s">
        <v>3580</v>
      </c>
      <c r="C26" s="194" t="s">
        <v>3581</v>
      </c>
      <c r="D26" s="188" t="s">
        <v>462</v>
      </c>
      <c r="E26" s="189">
        <v>1</v>
      </c>
      <c r="F26" s="190"/>
      <c r="G26" s="191">
        <f t="shared" si="0"/>
        <v>0</v>
      </c>
      <c r="H26" s="190"/>
      <c r="I26" s="191">
        <f t="shared" si="1"/>
        <v>0</v>
      </c>
      <c r="J26" s="190"/>
      <c r="K26" s="191">
        <f t="shared" si="2"/>
        <v>0</v>
      </c>
      <c r="L26" s="191">
        <v>21</v>
      </c>
      <c r="M26" s="191">
        <f t="shared" si="3"/>
        <v>0</v>
      </c>
      <c r="N26" s="191">
        <v>5.0000000000000001E-3</v>
      </c>
      <c r="O26" s="191">
        <f t="shared" si="4"/>
        <v>0.01</v>
      </c>
      <c r="P26" s="191">
        <v>0</v>
      </c>
      <c r="Q26" s="191">
        <f t="shared" si="5"/>
        <v>0</v>
      </c>
      <c r="R26" s="191"/>
      <c r="S26" s="191" t="s">
        <v>310</v>
      </c>
      <c r="T26" s="192" t="s">
        <v>280</v>
      </c>
      <c r="U26" s="161">
        <v>0</v>
      </c>
      <c r="V26" s="161">
        <f t="shared" si="6"/>
        <v>0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6">
        <v>10</v>
      </c>
      <c r="B27" s="187" t="s">
        <v>3230</v>
      </c>
      <c r="C27" s="194" t="s">
        <v>3582</v>
      </c>
      <c r="D27" s="188" t="s">
        <v>462</v>
      </c>
      <c r="E27" s="189">
        <v>1</v>
      </c>
      <c r="F27" s="190"/>
      <c r="G27" s="191">
        <f t="shared" si="0"/>
        <v>0</v>
      </c>
      <c r="H27" s="190"/>
      <c r="I27" s="191">
        <f t="shared" si="1"/>
        <v>0</v>
      </c>
      <c r="J27" s="190"/>
      <c r="K27" s="191">
        <f t="shared" si="2"/>
        <v>0</v>
      </c>
      <c r="L27" s="191">
        <v>21</v>
      </c>
      <c r="M27" s="191">
        <f t="shared" si="3"/>
        <v>0</v>
      </c>
      <c r="N27" s="191">
        <v>5.0000000000000001E-3</v>
      </c>
      <c r="O27" s="191">
        <f t="shared" si="4"/>
        <v>0.01</v>
      </c>
      <c r="P27" s="191">
        <v>0</v>
      </c>
      <c r="Q27" s="191">
        <f t="shared" si="5"/>
        <v>0</v>
      </c>
      <c r="R27" s="191"/>
      <c r="S27" s="191" t="s">
        <v>310</v>
      </c>
      <c r="T27" s="192" t="s">
        <v>280</v>
      </c>
      <c r="U27" s="161">
        <v>0</v>
      </c>
      <c r="V27" s="161">
        <f t="shared" si="6"/>
        <v>0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364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6">
        <v>11</v>
      </c>
      <c r="B28" s="187" t="s">
        <v>3583</v>
      </c>
      <c r="C28" s="194" t="s">
        <v>3584</v>
      </c>
      <c r="D28" s="188" t="s">
        <v>462</v>
      </c>
      <c r="E28" s="189">
        <v>1</v>
      </c>
      <c r="F28" s="190"/>
      <c r="G28" s="191">
        <f t="shared" si="0"/>
        <v>0</v>
      </c>
      <c r="H28" s="190"/>
      <c r="I28" s="191">
        <f t="shared" si="1"/>
        <v>0</v>
      </c>
      <c r="J28" s="190"/>
      <c r="K28" s="191">
        <f t="shared" si="2"/>
        <v>0</v>
      </c>
      <c r="L28" s="191">
        <v>21</v>
      </c>
      <c r="M28" s="191">
        <f t="shared" si="3"/>
        <v>0</v>
      </c>
      <c r="N28" s="191">
        <v>5.0000000000000001E-3</v>
      </c>
      <c r="O28" s="191">
        <f t="shared" si="4"/>
        <v>0.01</v>
      </c>
      <c r="P28" s="191">
        <v>0</v>
      </c>
      <c r="Q28" s="191">
        <f t="shared" si="5"/>
        <v>0</v>
      </c>
      <c r="R28" s="191"/>
      <c r="S28" s="191" t="s">
        <v>310</v>
      </c>
      <c r="T28" s="192" t="s">
        <v>280</v>
      </c>
      <c r="U28" s="161">
        <v>0</v>
      </c>
      <c r="V28" s="161">
        <f t="shared" si="6"/>
        <v>0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364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6">
        <v>12</v>
      </c>
      <c r="B29" s="187" t="s">
        <v>3232</v>
      </c>
      <c r="C29" s="194" t="s">
        <v>3585</v>
      </c>
      <c r="D29" s="188" t="s">
        <v>462</v>
      </c>
      <c r="E29" s="189">
        <v>30</v>
      </c>
      <c r="F29" s="190"/>
      <c r="G29" s="191">
        <f t="shared" si="0"/>
        <v>0</v>
      </c>
      <c r="H29" s="190"/>
      <c r="I29" s="191">
        <f t="shared" si="1"/>
        <v>0</v>
      </c>
      <c r="J29" s="190"/>
      <c r="K29" s="191">
        <f t="shared" si="2"/>
        <v>0</v>
      </c>
      <c r="L29" s="191">
        <v>21</v>
      </c>
      <c r="M29" s="191">
        <f t="shared" si="3"/>
        <v>0</v>
      </c>
      <c r="N29" s="191">
        <v>5.0000000000000001E-3</v>
      </c>
      <c r="O29" s="191">
        <f t="shared" si="4"/>
        <v>0.15</v>
      </c>
      <c r="P29" s="191">
        <v>0</v>
      </c>
      <c r="Q29" s="191">
        <f t="shared" si="5"/>
        <v>0</v>
      </c>
      <c r="R29" s="191"/>
      <c r="S29" s="191" t="s">
        <v>310</v>
      </c>
      <c r="T29" s="192" t="s">
        <v>280</v>
      </c>
      <c r="U29" s="161">
        <v>0</v>
      </c>
      <c r="V29" s="161">
        <f t="shared" si="6"/>
        <v>0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364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6">
        <v>13</v>
      </c>
      <c r="B30" s="187" t="s">
        <v>3586</v>
      </c>
      <c r="C30" s="194" t="s">
        <v>3587</v>
      </c>
      <c r="D30" s="188" t="s">
        <v>462</v>
      </c>
      <c r="E30" s="189">
        <v>30</v>
      </c>
      <c r="F30" s="190"/>
      <c r="G30" s="191">
        <f t="shared" si="0"/>
        <v>0</v>
      </c>
      <c r="H30" s="190"/>
      <c r="I30" s="191">
        <f t="shared" si="1"/>
        <v>0</v>
      </c>
      <c r="J30" s="190"/>
      <c r="K30" s="191">
        <f t="shared" si="2"/>
        <v>0</v>
      </c>
      <c r="L30" s="191">
        <v>21</v>
      </c>
      <c r="M30" s="191">
        <f t="shared" si="3"/>
        <v>0</v>
      </c>
      <c r="N30" s="191">
        <v>5.0000000000000001E-3</v>
      </c>
      <c r="O30" s="191">
        <f t="shared" si="4"/>
        <v>0.15</v>
      </c>
      <c r="P30" s="191">
        <v>0</v>
      </c>
      <c r="Q30" s="191">
        <f t="shared" si="5"/>
        <v>0</v>
      </c>
      <c r="R30" s="191"/>
      <c r="S30" s="191" t="s">
        <v>310</v>
      </c>
      <c r="T30" s="192" t="s">
        <v>280</v>
      </c>
      <c r="U30" s="161">
        <v>0</v>
      </c>
      <c r="V30" s="161">
        <f t="shared" si="6"/>
        <v>0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364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6">
        <v>14</v>
      </c>
      <c r="B31" s="187" t="s">
        <v>3234</v>
      </c>
      <c r="C31" s="194" t="s">
        <v>3588</v>
      </c>
      <c r="D31" s="188" t="s">
        <v>462</v>
      </c>
      <c r="E31" s="189">
        <v>7</v>
      </c>
      <c r="F31" s="190"/>
      <c r="G31" s="191">
        <f t="shared" si="0"/>
        <v>0</v>
      </c>
      <c r="H31" s="190"/>
      <c r="I31" s="191">
        <f t="shared" si="1"/>
        <v>0</v>
      </c>
      <c r="J31" s="190"/>
      <c r="K31" s="191">
        <f t="shared" si="2"/>
        <v>0</v>
      </c>
      <c r="L31" s="191">
        <v>21</v>
      </c>
      <c r="M31" s="191">
        <f t="shared" si="3"/>
        <v>0</v>
      </c>
      <c r="N31" s="191">
        <v>5.0000000000000001E-3</v>
      </c>
      <c r="O31" s="191">
        <f t="shared" si="4"/>
        <v>0.04</v>
      </c>
      <c r="P31" s="191">
        <v>0</v>
      </c>
      <c r="Q31" s="191">
        <f t="shared" si="5"/>
        <v>0</v>
      </c>
      <c r="R31" s="191"/>
      <c r="S31" s="191" t="s">
        <v>310</v>
      </c>
      <c r="T31" s="192" t="s">
        <v>280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364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6">
        <v>15</v>
      </c>
      <c r="B32" s="187" t="s">
        <v>3589</v>
      </c>
      <c r="C32" s="194" t="s">
        <v>3590</v>
      </c>
      <c r="D32" s="188" t="s">
        <v>462</v>
      </c>
      <c r="E32" s="189">
        <v>7</v>
      </c>
      <c r="F32" s="190"/>
      <c r="G32" s="191">
        <f t="shared" si="0"/>
        <v>0</v>
      </c>
      <c r="H32" s="190"/>
      <c r="I32" s="191">
        <f t="shared" si="1"/>
        <v>0</v>
      </c>
      <c r="J32" s="190"/>
      <c r="K32" s="191">
        <f t="shared" si="2"/>
        <v>0</v>
      </c>
      <c r="L32" s="191">
        <v>21</v>
      </c>
      <c r="M32" s="191">
        <f t="shared" si="3"/>
        <v>0</v>
      </c>
      <c r="N32" s="191">
        <v>5.0000000000000001E-3</v>
      </c>
      <c r="O32" s="191">
        <f t="shared" si="4"/>
        <v>0.04</v>
      </c>
      <c r="P32" s="191">
        <v>0</v>
      </c>
      <c r="Q32" s="191">
        <f t="shared" si="5"/>
        <v>0</v>
      </c>
      <c r="R32" s="191"/>
      <c r="S32" s="191" t="s">
        <v>310</v>
      </c>
      <c r="T32" s="192" t="s">
        <v>280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6">
        <v>16</v>
      </c>
      <c r="B33" s="187" t="s">
        <v>3236</v>
      </c>
      <c r="C33" s="194" t="s">
        <v>3591</v>
      </c>
      <c r="D33" s="188" t="s">
        <v>462</v>
      </c>
      <c r="E33" s="189">
        <v>1</v>
      </c>
      <c r="F33" s="190"/>
      <c r="G33" s="191">
        <f t="shared" si="0"/>
        <v>0</v>
      </c>
      <c r="H33" s="190"/>
      <c r="I33" s="191">
        <f t="shared" si="1"/>
        <v>0</v>
      </c>
      <c r="J33" s="190"/>
      <c r="K33" s="191">
        <f t="shared" si="2"/>
        <v>0</v>
      </c>
      <c r="L33" s="191">
        <v>21</v>
      </c>
      <c r="M33" s="191">
        <f t="shared" si="3"/>
        <v>0</v>
      </c>
      <c r="N33" s="191">
        <v>5.0000000000000001E-3</v>
      </c>
      <c r="O33" s="191">
        <f t="shared" si="4"/>
        <v>0.01</v>
      </c>
      <c r="P33" s="191">
        <v>0</v>
      </c>
      <c r="Q33" s="191">
        <f t="shared" si="5"/>
        <v>0</v>
      </c>
      <c r="R33" s="191"/>
      <c r="S33" s="191" t="s">
        <v>310</v>
      </c>
      <c r="T33" s="192" t="s">
        <v>280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364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6">
        <v>17</v>
      </c>
      <c r="B34" s="187" t="s">
        <v>3592</v>
      </c>
      <c r="C34" s="194" t="s">
        <v>3593</v>
      </c>
      <c r="D34" s="188" t="s">
        <v>462</v>
      </c>
      <c r="E34" s="189">
        <v>1</v>
      </c>
      <c r="F34" s="190"/>
      <c r="G34" s="191">
        <f t="shared" si="0"/>
        <v>0</v>
      </c>
      <c r="H34" s="190"/>
      <c r="I34" s="191">
        <f t="shared" si="1"/>
        <v>0</v>
      </c>
      <c r="J34" s="190"/>
      <c r="K34" s="191">
        <f t="shared" si="2"/>
        <v>0</v>
      </c>
      <c r="L34" s="191">
        <v>21</v>
      </c>
      <c r="M34" s="191">
        <f t="shared" si="3"/>
        <v>0</v>
      </c>
      <c r="N34" s="191">
        <v>5.0000000000000001E-3</v>
      </c>
      <c r="O34" s="191">
        <f t="shared" si="4"/>
        <v>0.01</v>
      </c>
      <c r="P34" s="191">
        <v>0</v>
      </c>
      <c r="Q34" s="191">
        <f t="shared" si="5"/>
        <v>0</v>
      </c>
      <c r="R34" s="191"/>
      <c r="S34" s="191" t="s">
        <v>310</v>
      </c>
      <c r="T34" s="192" t="s">
        <v>280</v>
      </c>
      <c r="U34" s="161">
        <v>0</v>
      </c>
      <c r="V34" s="161">
        <f t="shared" si="6"/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6">
        <v>18</v>
      </c>
      <c r="B35" s="187" t="s">
        <v>3238</v>
      </c>
      <c r="C35" s="194" t="s">
        <v>3594</v>
      </c>
      <c r="D35" s="188" t="s">
        <v>462</v>
      </c>
      <c r="E35" s="189">
        <v>1</v>
      </c>
      <c r="F35" s="190"/>
      <c r="G35" s="191">
        <f t="shared" si="0"/>
        <v>0</v>
      </c>
      <c r="H35" s="190"/>
      <c r="I35" s="191">
        <f t="shared" si="1"/>
        <v>0</v>
      </c>
      <c r="J35" s="190"/>
      <c r="K35" s="191">
        <f t="shared" si="2"/>
        <v>0</v>
      </c>
      <c r="L35" s="191">
        <v>21</v>
      </c>
      <c r="M35" s="191">
        <f t="shared" si="3"/>
        <v>0</v>
      </c>
      <c r="N35" s="191">
        <v>5.0000000000000001E-3</v>
      </c>
      <c r="O35" s="191">
        <f t="shared" si="4"/>
        <v>0.01</v>
      </c>
      <c r="P35" s="191">
        <v>0</v>
      </c>
      <c r="Q35" s="191">
        <f t="shared" si="5"/>
        <v>0</v>
      </c>
      <c r="R35" s="191"/>
      <c r="S35" s="191" t="s">
        <v>310</v>
      </c>
      <c r="T35" s="192" t="s">
        <v>280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364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6">
        <v>19</v>
      </c>
      <c r="B36" s="187" t="s">
        <v>3595</v>
      </c>
      <c r="C36" s="194" t="s">
        <v>3596</v>
      </c>
      <c r="D36" s="188" t="s">
        <v>462</v>
      </c>
      <c r="E36" s="189">
        <v>1</v>
      </c>
      <c r="F36" s="190"/>
      <c r="G36" s="191">
        <f t="shared" si="0"/>
        <v>0</v>
      </c>
      <c r="H36" s="190"/>
      <c r="I36" s="191">
        <f t="shared" si="1"/>
        <v>0</v>
      </c>
      <c r="J36" s="190"/>
      <c r="K36" s="191">
        <f t="shared" si="2"/>
        <v>0</v>
      </c>
      <c r="L36" s="191">
        <v>21</v>
      </c>
      <c r="M36" s="191">
        <f t="shared" si="3"/>
        <v>0</v>
      </c>
      <c r="N36" s="191">
        <v>5.0000000000000001E-3</v>
      </c>
      <c r="O36" s="191">
        <f t="shared" si="4"/>
        <v>0.01</v>
      </c>
      <c r="P36" s="191">
        <v>0</v>
      </c>
      <c r="Q36" s="191">
        <f t="shared" si="5"/>
        <v>0</v>
      </c>
      <c r="R36" s="191"/>
      <c r="S36" s="191" t="s">
        <v>310</v>
      </c>
      <c r="T36" s="192" t="s">
        <v>280</v>
      </c>
      <c r="U36" s="161">
        <v>0</v>
      </c>
      <c r="V36" s="161">
        <f t="shared" si="6"/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6">
        <v>20</v>
      </c>
      <c r="B37" s="187" t="s">
        <v>3240</v>
      </c>
      <c r="C37" s="194" t="s">
        <v>3597</v>
      </c>
      <c r="D37" s="188" t="s">
        <v>462</v>
      </c>
      <c r="E37" s="189">
        <v>1</v>
      </c>
      <c r="F37" s="190"/>
      <c r="G37" s="191">
        <f t="shared" si="0"/>
        <v>0</v>
      </c>
      <c r="H37" s="190"/>
      <c r="I37" s="191">
        <f t="shared" si="1"/>
        <v>0</v>
      </c>
      <c r="J37" s="190"/>
      <c r="K37" s="191">
        <f t="shared" si="2"/>
        <v>0</v>
      </c>
      <c r="L37" s="191">
        <v>21</v>
      </c>
      <c r="M37" s="191">
        <f t="shared" si="3"/>
        <v>0</v>
      </c>
      <c r="N37" s="191">
        <v>5.0000000000000001E-3</v>
      </c>
      <c r="O37" s="191">
        <f t="shared" si="4"/>
        <v>0.01</v>
      </c>
      <c r="P37" s="191">
        <v>0</v>
      </c>
      <c r="Q37" s="191">
        <f t="shared" si="5"/>
        <v>0</v>
      </c>
      <c r="R37" s="191"/>
      <c r="S37" s="191" t="s">
        <v>310</v>
      </c>
      <c r="T37" s="192" t="s">
        <v>280</v>
      </c>
      <c r="U37" s="161">
        <v>0</v>
      </c>
      <c r="V37" s="161">
        <f t="shared" si="6"/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364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6">
        <v>21</v>
      </c>
      <c r="B38" s="187" t="s">
        <v>3598</v>
      </c>
      <c r="C38" s="194" t="s">
        <v>3599</v>
      </c>
      <c r="D38" s="188" t="s">
        <v>462</v>
      </c>
      <c r="E38" s="189">
        <v>1</v>
      </c>
      <c r="F38" s="190"/>
      <c r="G38" s="191">
        <f t="shared" si="0"/>
        <v>0</v>
      </c>
      <c r="H38" s="190"/>
      <c r="I38" s="191">
        <f t="shared" si="1"/>
        <v>0</v>
      </c>
      <c r="J38" s="190"/>
      <c r="K38" s="191">
        <f t="shared" si="2"/>
        <v>0</v>
      </c>
      <c r="L38" s="191">
        <v>21</v>
      </c>
      <c r="M38" s="191">
        <f t="shared" si="3"/>
        <v>0</v>
      </c>
      <c r="N38" s="191">
        <v>5.0000000000000001E-3</v>
      </c>
      <c r="O38" s="191">
        <f t="shared" si="4"/>
        <v>0.01</v>
      </c>
      <c r="P38" s="191">
        <v>0</v>
      </c>
      <c r="Q38" s="191">
        <f t="shared" si="5"/>
        <v>0</v>
      </c>
      <c r="R38" s="191"/>
      <c r="S38" s="191" t="s">
        <v>310</v>
      </c>
      <c r="T38" s="192" t="s">
        <v>280</v>
      </c>
      <c r="U38" s="161">
        <v>0</v>
      </c>
      <c r="V38" s="161">
        <f t="shared" si="6"/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4" t="s">
        <v>274</v>
      </c>
      <c r="B39" s="165" t="s">
        <v>193</v>
      </c>
      <c r="C39" s="179" t="s">
        <v>194</v>
      </c>
      <c r="D39" s="166"/>
      <c r="E39" s="167"/>
      <c r="F39" s="168"/>
      <c r="G39" s="168">
        <f>SUMIF(AG40:AG41,"&lt;&gt;NOR",G40:G41)</f>
        <v>0</v>
      </c>
      <c r="H39" s="168"/>
      <c r="I39" s="168">
        <f>SUM(I40:I41)</f>
        <v>0</v>
      </c>
      <c r="J39" s="168"/>
      <c r="K39" s="168">
        <f>SUM(K40:K41)</f>
        <v>0</v>
      </c>
      <c r="L39" s="168"/>
      <c r="M39" s="168">
        <f>SUM(M40:M41)</f>
        <v>0</v>
      </c>
      <c r="N39" s="168"/>
      <c r="O39" s="168">
        <f>SUM(O40:O41)</f>
        <v>0</v>
      </c>
      <c r="P39" s="168"/>
      <c r="Q39" s="168">
        <f>SUM(Q40:Q41)</f>
        <v>0</v>
      </c>
      <c r="R39" s="168"/>
      <c r="S39" s="168"/>
      <c r="T39" s="169"/>
      <c r="U39" s="163"/>
      <c r="V39" s="163">
        <f>SUM(V40:V41)</f>
        <v>3.42</v>
      </c>
      <c r="W39" s="163"/>
      <c r="AG39" t="s">
        <v>275</v>
      </c>
    </row>
    <row r="40" spans="1:60" outlineLevel="1" x14ac:dyDescent="0.2">
      <c r="A40" s="170">
        <v>22</v>
      </c>
      <c r="B40" s="171" t="s">
        <v>3600</v>
      </c>
      <c r="C40" s="180" t="s">
        <v>3601</v>
      </c>
      <c r="D40" s="172" t="s">
        <v>552</v>
      </c>
      <c r="E40" s="173">
        <v>2.9950000000000001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508</v>
      </c>
      <c r="S40" s="175" t="s">
        <v>279</v>
      </c>
      <c r="T40" s="176" t="s">
        <v>279</v>
      </c>
      <c r="U40" s="161">
        <v>1.1419999999999999</v>
      </c>
      <c r="V40" s="161">
        <f>ROUND(E40*U40,2)</f>
        <v>3.42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553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58"/>
      <c r="B41" s="159"/>
      <c r="C41" s="257" t="s">
        <v>3602</v>
      </c>
      <c r="D41" s="258"/>
      <c r="E41" s="258"/>
      <c r="F41" s="258"/>
      <c r="G41" s="258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7" t="str">
        <f>C41</f>
        <v>na novostavbách a změnách objektů pro oplocení (815 2 JKSo), objekty zvláštní pro chov živočichů (815 3 JKSO), objekty pozemní různé (815 9 JKSO)</v>
      </c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4" t="s">
        <v>274</v>
      </c>
      <c r="B42" s="165" t="s">
        <v>215</v>
      </c>
      <c r="C42" s="179" t="s">
        <v>216</v>
      </c>
      <c r="D42" s="166"/>
      <c r="E42" s="167"/>
      <c r="F42" s="168"/>
      <c r="G42" s="168">
        <f>SUMIF(AG43:AG51,"&lt;&gt;NOR",G43:G51)</f>
        <v>0</v>
      </c>
      <c r="H42" s="168"/>
      <c r="I42" s="168">
        <f>SUM(I43:I51)</f>
        <v>0</v>
      </c>
      <c r="J42" s="168"/>
      <c r="K42" s="168">
        <f>SUM(K43:K51)</f>
        <v>0</v>
      </c>
      <c r="L42" s="168"/>
      <c r="M42" s="168">
        <f>SUM(M43:M51)</f>
        <v>0</v>
      </c>
      <c r="N42" s="168"/>
      <c r="O42" s="168">
        <f>SUM(O43:O51)</f>
        <v>0.16</v>
      </c>
      <c r="P42" s="168"/>
      <c r="Q42" s="168">
        <f>SUM(Q43:Q51)</f>
        <v>0</v>
      </c>
      <c r="R42" s="168"/>
      <c r="S42" s="168"/>
      <c r="T42" s="169"/>
      <c r="U42" s="163"/>
      <c r="V42" s="163">
        <f>SUM(V43:V51)</f>
        <v>22.5</v>
      </c>
      <c r="W42" s="163"/>
      <c r="AG42" t="s">
        <v>275</v>
      </c>
    </row>
    <row r="43" spans="1:60" ht="22.5" outlineLevel="1" x14ac:dyDescent="0.2">
      <c r="A43" s="186">
        <v>23</v>
      </c>
      <c r="B43" s="187" t="s">
        <v>3603</v>
      </c>
      <c r="C43" s="194" t="s">
        <v>3604</v>
      </c>
      <c r="D43" s="188" t="s">
        <v>498</v>
      </c>
      <c r="E43" s="189">
        <v>75</v>
      </c>
      <c r="F43" s="190"/>
      <c r="G43" s="191">
        <f t="shared" ref="G43:G50" si="7">ROUND(E43*F43,2)</f>
        <v>0</v>
      </c>
      <c r="H43" s="190"/>
      <c r="I43" s="191">
        <f t="shared" ref="I43:I50" si="8">ROUND(E43*H43,2)</f>
        <v>0</v>
      </c>
      <c r="J43" s="190"/>
      <c r="K43" s="191">
        <f t="shared" ref="K43:K50" si="9">ROUND(E43*J43,2)</f>
        <v>0</v>
      </c>
      <c r="L43" s="191">
        <v>21</v>
      </c>
      <c r="M43" s="191">
        <f t="shared" ref="M43:M50" si="10">G43*(1+L43/100)</f>
        <v>0</v>
      </c>
      <c r="N43" s="191">
        <v>2.1700000000000001E-3</v>
      </c>
      <c r="O43" s="191">
        <f t="shared" ref="O43:O50" si="11">ROUND(E43*N43,2)</f>
        <v>0.16</v>
      </c>
      <c r="P43" s="191">
        <v>0</v>
      </c>
      <c r="Q43" s="191">
        <f t="shared" ref="Q43:Q50" si="12">ROUND(E43*P43,2)</f>
        <v>0</v>
      </c>
      <c r="R43" s="191" t="s">
        <v>514</v>
      </c>
      <c r="S43" s="191" t="s">
        <v>279</v>
      </c>
      <c r="T43" s="192" t="s">
        <v>279</v>
      </c>
      <c r="U43" s="161">
        <v>0.3</v>
      </c>
      <c r="V43" s="161">
        <f t="shared" ref="V43:V50" si="13">ROUND(E43*U43,2)</f>
        <v>22.5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364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86">
        <v>24</v>
      </c>
      <c r="B44" s="187" t="s">
        <v>217</v>
      </c>
      <c r="C44" s="194" t="s">
        <v>3605</v>
      </c>
      <c r="D44" s="188" t="s">
        <v>498</v>
      </c>
      <c r="E44" s="189">
        <v>1.5</v>
      </c>
      <c r="F44" s="190"/>
      <c r="G44" s="191">
        <f t="shared" si="7"/>
        <v>0</v>
      </c>
      <c r="H44" s="190"/>
      <c r="I44" s="191">
        <f t="shared" si="8"/>
        <v>0</v>
      </c>
      <c r="J44" s="190"/>
      <c r="K44" s="191">
        <f t="shared" si="9"/>
        <v>0</v>
      </c>
      <c r="L44" s="191">
        <v>21</v>
      </c>
      <c r="M44" s="191">
        <f t="shared" si="10"/>
        <v>0</v>
      </c>
      <c r="N44" s="191">
        <v>0</v>
      </c>
      <c r="O44" s="191">
        <f t="shared" si="11"/>
        <v>0</v>
      </c>
      <c r="P44" s="191">
        <v>0</v>
      </c>
      <c r="Q44" s="191">
        <f t="shared" si="12"/>
        <v>0</v>
      </c>
      <c r="R44" s="191"/>
      <c r="S44" s="191" t="s">
        <v>310</v>
      </c>
      <c r="T44" s="192" t="s">
        <v>280</v>
      </c>
      <c r="U44" s="161">
        <v>0</v>
      </c>
      <c r="V44" s="161">
        <f t="shared" si="13"/>
        <v>0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364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6">
        <v>25</v>
      </c>
      <c r="B45" s="187" t="s">
        <v>2646</v>
      </c>
      <c r="C45" s="194" t="s">
        <v>3606</v>
      </c>
      <c r="D45" s="188" t="s">
        <v>498</v>
      </c>
      <c r="E45" s="189">
        <v>1.5</v>
      </c>
      <c r="F45" s="190"/>
      <c r="G45" s="191">
        <f t="shared" si="7"/>
        <v>0</v>
      </c>
      <c r="H45" s="190"/>
      <c r="I45" s="191">
        <f t="shared" si="8"/>
        <v>0</v>
      </c>
      <c r="J45" s="190"/>
      <c r="K45" s="191">
        <f t="shared" si="9"/>
        <v>0</v>
      </c>
      <c r="L45" s="191">
        <v>21</v>
      </c>
      <c r="M45" s="191">
        <f t="shared" si="10"/>
        <v>0</v>
      </c>
      <c r="N45" s="191">
        <v>0</v>
      </c>
      <c r="O45" s="191">
        <f t="shared" si="11"/>
        <v>0</v>
      </c>
      <c r="P45" s="191">
        <v>0</v>
      </c>
      <c r="Q45" s="191">
        <f t="shared" si="12"/>
        <v>0</v>
      </c>
      <c r="R45" s="191"/>
      <c r="S45" s="191" t="s">
        <v>310</v>
      </c>
      <c r="T45" s="192" t="s">
        <v>280</v>
      </c>
      <c r="U45" s="161">
        <v>0</v>
      </c>
      <c r="V45" s="161">
        <f t="shared" si="13"/>
        <v>0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364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6">
        <v>26</v>
      </c>
      <c r="B46" s="187" t="s">
        <v>3607</v>
      </c>
      <c r="C46" s="194" t="s">
        <v>3608</v>
      </c>
      <c r="D46" s="188" t="s">
        <v>462</v>
      </c>
      <c r="E46" s="189">
        <v>1</v>
      </c>
      <c r="F46" s="190"/>
      <c r="G46" s="191">
        <f t="shared" si="7"/>
        <v>0</v>
      </c>
      <c r="H46" s="190"/>
      <c r="I46" s="191">
        <f t="shared" si="8"/>
        <v>0</v>
      </c>
      <c r="J46" s="190"/>
      <c r="K46" s="191">
        <f t="shared" si="9"/>
        <v>0</v>
      </c>
      <c r="L46" s="191">
        <v>21</v>
      </c>
      <c r="M46" s="191">
        <f t="shared" si="10"/>
        <v>0</v>
      </c>
      <c r="N46" s="191">
        <v>0</v>
      </c>
      <c r="O46" s="191">
        <f t="shared" si="11"/>
        <v>0</v>
      </c>
      <c r="P46" s="191">
        <v>0</v>
      </c>
      <c r="Q46" s="191">
        <f t="shared" si="12"/>
        <v>0</v>
      </c>
      <c r="R46" s="191"/>
      <c r="S46" s="191" t="s">
        <v>310</v>
      </c>
      <c r="T46" s="192" t="s">
        <v>280</v>
      </c>
      <c r="U46" s="161">
        <v>0</v>
      </c>
      <c r="V46" s="161">
        <f t="shared" si="13"/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6">
        <v>27</v>
      </c>
      <c r="B47" s="187" t="s">
        <v>2664</v>
      </c>
      <c r="C47" s="194" t="s">
        <v>3609</v>
      </c>
      <c r="D47" s="188" t="s">
        <v>462</v>
      </c>
      <c r="E47" s="189">
        <v>1</v>
      </c>
      <c r="F47" s="190"/>
      <c r="G47" s="191">
        <f t="shared" si="7"/>
        <v>0</v>
      </c>
      <c r="H47" s="190"/>
      <c r="I47" s="191">
        <f t="shared" si="8"/>
        <v>0</v>
      </c>
      <c r="J47" s="190"/>
      <c r="K47" s="191">
        <f t="shared" si="9"/>
        <v>0</v>
      </c>
      <c r="L47" s="191">
        <v>21</v>
      </c>
      <c r="M47" s="191">
        <f t="shared" si="10"/>
        <v>0</v>
      </c>
      <c r="N47" s="191">
        <v>0</v>
      </c>
      <c r="O47" s="191">
        <f t="shared" si="11"/>
        <v>0</v>
      </c>
      <c r="P47" s="191">
        <v>0</v>
      </c>
      <c r="Q47" s="191">
        <f t="shared" si="12"/>
        <v>0</v>
      </c>
      <c r="R47" s="191"/>
      <c r="S47" s="191" t="s">
        <v>310</v>
      </c>
      <c r="T47" s="192" t="s">
        <v>280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364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6">
        <v>28</v>
      </c>
      <c r="B48" s="187" t="s">
        <v>3610</v>
      </c>
      <c r="C48" s="194" t="s">
        <v>3611</v>
      </c>
      <c r="D48" s="188" t="s">
        <v>462</v>
      </c>
      <c r="E48" s="189">
        <v>1</v>
      </c>
      <c r="F48" s="190"/>
      <c r="G48" s="191">
        <f t="shared" si="7"/>
        <v>0</v>
      </c>
      <c r="H48" s="190"/>
      <c r="I48" s="191">
        <f t="shared" si="8"/>
        <v>0</v>
      </c>
      <c r="J48" s="190"/>
      <c r="K48" s="191">
        <f t="shared" si="9"/>
        <v>0</v>
      </c>
      <c r="L48" s="191">
        <v>21</v>
      </c>
      <c r="M48" s="191">
        <f t="shared" si="10"/>
        <v>0</v>
      </c>
      <c r="N48" s="191">
        <v>0</v>
      </c>
      <c r="O48" s="191">
        <f t="shared" si="11"/>
        <v>0</v>
      </c>
      <c r="P48" s="191">
        <v>0</v>
      </c>
      <c r="Q48" s="191">
        <f t="shared" si="12"/>
        <v>0</v>
      </c>
      <c r="R48" s="191"/>
      <c r="S48" s="191" t="s">
        <v>310</v>
      </c>
      <c r="T48" s="192" t="s">
        <v>280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0">
        <v>29</v>
      </c>
      <c r="B49" s="171" t="s">
        <v>2686</v>
      </c>
      <c r="C49" s="180" t="s">
        <v>3612</v>
      </c>
      <c r="D49" s="172" t="s">
        <v>462</v>
      </c>
      <c r="E49" s="173">
        <v>1</v>
      </c>
      <c r="F49" s="174"/>
      <c r="G49" s="175">
        <f t="shared" si="7"/>
        <v>0</v>
      </c>
      <c r="H49" s="174"/>
      <c r="I49" s="175">
        <f t="shared" si="8"/>
        <v>0</v>
      </c>
      <c r="J49" s="174"/>
      <c r="K49" s="175">
        <f t="shared" si="9"/>
        <v>0</v>
      </c>
      <c r="L49" s="175">
        <v>21</v>
      </c>
      <c r="M49" s="175">
        <f t="shared" si="10"/>
        <v>0</v>
      </c>
      <c r="N49" s="175">
        <v>0</v>
      </c>
      <c r="O49" s="175">
        <f t="shared" si="11"/>
        <v>0</v>
      </c>
      <c r="P49" s="175">
        <v>0</v>
      </c>
      <c r="Q49" s="175">
        <f t="shared" si="12"/>
        <v>0</v>
      </c>
      <c r="R49" s="175"/>
      <c r="S49" s="175" t="s">
        <v>310</v>
      </c>
      <c r="T49" s="176" t="s">
        <v>280</v>
      </c>
      <c r="U49" s="161">
        <v>0</v>
      </c>
      <c r="V49" s="161">
        <f t="shared" si="13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364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30</v>
      </c>
      <c r="B50" s="159" t="s">
        <v>3554</v>
      </c>
      <c r="C50" s="199" t="s">
        <v>3555</v>
      </c>
      <c r="D50" s="160" t="s">
        <v>0</v>
      </c>
      <c r="E50" s="197"/>
      <c r="F50" s="162"/>
      <c r="G50" s="161">
        <f t="shared" si="7"/>
        <v>0</v>
      </c>
      <c r="H50" s="162"/>
      <c r="I50" s="161">
        <f t="shared" si="8"/>
        <v>0</v>
      </c>
      <c r="J50" s="162"/>
      <c r="K50" s="161">
        <f t="shared" si="9"/>
        <v>0</v>
      </c>
      <c r="L50" s="161">
        <v>21</v>
      </c>
      <c r="M50" s="161">
        <f t="shared" si="10"/>
        <v>0</v>
      </c>
      <c r="N50" s="161">
        <v>0</v>
      </c>
      <c r="O50" s="161">
        <f t="shared" si="11"/>
        <v>0</v>
      </c>
      <c r="P50" s="161">
        <v>0</v>
      </c>
      <c r="Q50" s="161">
        <f t="shared" si="12"/>
        <v>0</v>
      </c>
      <c r="R50" s="161" t="s">
        <v>514</v>
      </c>
      <c r="S50" s="161" t="s">
        <v>279</v>
      </c>
      <c r="T50" s="161" t="s">
        <v>279</v>
      </c>
      <c r="U50" s="161">
        <v>0</v>
      </c>
      <c r="V50" s="161">
        <f t="shared" si="13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553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60" t="s">
        <v>2281</v>
      </c>
      <c r="D51" s="261"/>
      <c r="E51" s="261"/>
      <c r="F51" s="261"/>
      <c r="G51" s="2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5"/>
      <c r="B52" s="6"/>
      <c r="C52" s="181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v>15</v>
      </c>
      <c r="AF52">
        <v>21</v>
      </c>
    </row>
    <row r="53" spans="1:60" x14ac:dyDescent="0.2">
      <c r="A53" s="154"/>
      <c r="B53" s="155" t="s">
        <v>29</v>
      </c>
      <c r="C53" s="182"/>
      <c r="D53" s="156"/>
      <c r="E53" s="157"/>
      <c r="F53" s="157"/>
      <c r="G53" s="178">
        <f>G8+G20+G22+G39+G42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f>SUMIF(L7:L51,AE52,G7:G51)</f>
        <v>0</v>
      </c>
      <c r="AF53">
        <f>SUMIF(L7:L51,AF52,G7:G51)</f>
        <v>0</v>
      </c>
      <c r="AG53" t="s">
        <v>355</v>
      </c>
    </row>
    <row r="54" spans="1:60" x14ac:dyDescent="0.2">
      <c r="A54" s="259" t="s">
        <v>571</v>
      </c>
      <c r="B54" s="259"/>
      <c r="C54" s="181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">
      <c r="A55" s="5"/>
      <c r="B55" s="6" t="s">
        <v>3613</v>
      </c>
      <c r="C55" s="181" t="s">
        <v>91</v>
      </c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G55" t="s">
        <v>574</v>
      </c>
    </row>
    <row r="56" spans="1:60" x14ac:dyDescent="0.2">
      <c r="A56" s="5"/>
      <c r="B56" s="6" t="s">
        <v>575</v>
      </c>
      <c r="C56" s="181" t="s">
        <v>3614</v>
      </c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G56" t="s">
        <v>577</v>
      </c>
    </row>
    <row r="57" spans="1:60" x14ac:dyDescent="0.2">
      <c r="A57" s="5"/>
      <c r="B57" s="6"/>
      <c r="C57" s="181" t="s">
        <v>578</v>
      </c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AG57" t="s">
        <v>579</v>
      </c>
    </row>
    <row r="58" spans="1:60" x14ac:dyDescent="0.2">
      <c r="A58" s="5"/>
      <c r="B58" s="6"/>
      <c r="C58" s="181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C59" s="183"/>
      <c r="D59" s="142"/>
      <c r="AG59" t="s">
        <v>359</v>
      </c>
    </row>
    <row r="60" spans="1:60" x14ac:dyDescent="0.2">
      <c r="D60" s="142"/>
    </row>
    <row r="61" spans="1:60" x14ac:dyDescent="0.2">
      <c r="D61" s="142"/>
    </row>
    <row r="62" spans="1:60" x14ac:dyDescent="0.2">
      <c r="D62" s="142"/>
    </row>
    <row r="63" spans="1:60" x14ac:dyDescent="0.2">
      <c r="D63" s="142"/>
    </row>
    <row r="64" spans="1:60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10">
    <mergeCell ref="A1:G1"/>
    <mergeCell ref="C2:G2"/>
    <mergeCell ref="C3:G3"/>
    <mergeCell ref="C4:G4"/>
    <mergeCell ref="A54:B54"/>
    <mergeCell ref="C10:G10"/>
    <mergeCell ref="C14:G14"/>
    <mergeCell ref="C16:G16"/>
    <mergeCell ref="C41:G41"/>
    <mergeCell ref="C51:G5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92</v>
      </c>
      <c r="C3" s="251" t="s">
        <v>93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94</v>
      </c>
      <c r="C4" s="254" t="s">
        <v>95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3615</v>
      </c>
      <c r="C9" s="180" t="s">
        <v>3616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92</v>
      </c>
      <c r="C3" s="251" t="s">
        <v>93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96</v>
      </c>
      <c r="C4" s="254" t="s">
        <v>97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3617</v>
      </c>
      <c r="C9" s="180" t="s">
        <v>3618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92</v>
      </c>
      <c r="C3" s="251" t="s">
        <v>93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98</v>
      </c>
      <c r="C4" s="254" t="s">
        <v>99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3619</v>
      </c>
      <c r="C9" s="180" t="s">
        <v>3620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92</v>
      </c>
      <c r="C3" s="251" t="s">
        <v>93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100</v>
      </c>
      <c r="C4" s="254" t="s">
        <v>101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SUMIF(AG9:AG55,"&lt;&gt;NOR",G9:G55)</f>
        <v>0</v>
      </c>
      <c r="H8" s="168"/>
      <c r="I8" s="168">
        <f>SUM(I9:I55)</f>
        <v>0</v>
      </c>
      <c r="J8" s="168"/>
      <c r="K8" s="168">
        <f>SUM(K9:K55)</f>
        <v>0</v>
      </c>
      <c r="L8" s="168"/>
      <c r="M8" s="168">
        <f>SUM(M9:M55)</f>
        <v>0</v>
      </c>
      <c r="N8" s="168"/>
      <c r="O8" s="168">
        <f>SUM(O9:O55)</f>
        <v>13.09</v>
      </c>
      <c r="P8" s="168"/>
      <c r="Q8" s="168">
        <f>SUM(Q9:Q55)</f>
        <v>0</v>
      </c>
      <c r="R8" s="168"/>
      <c r="S8" s="168"/>
      <c r="T8" s="169"/>
      <c r="U8" s="163"/>
      <c r="V8" s="163">
        <f>SUM(V9:V55)</f>
        <v>287.04999999999995</v>
      </c>
      <c r="W8" s="163"/>
      <c r="AG8" t="s">
        <v>275</v>
      </c>
    </row>
    <row r="9" spans="1:60" ht="22.5" outlineLevel="1" x14ac:dyDescent="0.2">
      <c r="A9" s="170">
        <v>1</v>
      </c>
      <c r="B9" s="171" t="s">
        <v>3621</v>
      </c>
      <c r="C9" s="180" t="s">
        <v>3622</v>
      </c>
      <c r="D9" s="172" t="s">
        <v>498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1.0699999999999999E-2</v>
      </c>
      <c r="O9" s="175">
        <f>ROUND(E9*N9,2)</f>
        <v>0.02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0.90800000000000003</v>
      </c>
      <c r="V9" s="161">
        <f>ROUND(E9*U9,2)</f>
        <v>1.82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3623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3624</v>
      </c>
      <c r="C11" s="180" t="s">
        <v>3625</v>
      </c>
      <c r="D11" s="172" t="s">
        <v>498</v>
      </c>
      <c r="E11" s="173">
        <v>3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2.478E-2</v>
      </c>
      <c r="O11" s="175">
        <f>ROUND(E11*N11,2)</f>
        <v>7.0000000000000007E-2</v>
      </c>
      <c r="P11" s="175">
        <v>0</v>
      </c>
      <c r="Q11" s="175">
        <f>ROUND(E11*P11,2)</f>
        <v>0</v>
      </c>
      <c r="R11" s="175" t="s">
        <v>370</v>
      </c>
      <c r="S11" s="175" t="s">
        <v>279</v>
      </c>
      <c r="T11" s="176" t="s">
        <v>279</v>
      </c>
      <c r="U11" s="161">
        <v>0.54700000000000004</v>
      </c>
      <c r="V11" s="161">
        <f>ROUND(E11*U11,2)</f>
        <v>1.64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57" t="s">
        <v>3623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3626</v>
      </c>
      <c r="C13" s="180" t="s">
        <v>3627</v>
      </c>
      <c r="D13" s="172" t="s">
        <v>471</v>
      </c>
      <c r="E13" s="173">
        <v>12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370</v>
      </c>
      <c r="S13" s="175" t="s">
        <v>279</v>
      </c>
      <c r="T13" s="176" t="s">
        <v>279</v>
      </c>
      <c r="U13" s="161">
        <v>1.34E-2</v>
      </c>
      <c r="V13" s="161">
        <f>ROUND(E13*U13,2)</f>
        <v>0.16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7" t="s">
        <v>3628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3629</v>
      </c>
      <c r="D15" s="184"/>
      <c r="E15" s="185">
        <v>12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4</v>
      </c>
      <c r="B16" s="171" t="s">
        <v>3630</v>
      </c>
      <c r="C16" s="180" t="s">
        <v>3631</v>
      </c>
      <c r="D16" s="172" t="s">
        <v>471</v>
      </c>
      <c r="E16" s="173">
        <v>54.34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 t="s">
        <v>370</v>
      </c>
      <c r="S16" s="175" t="s">
        <v>279</v>
      </c>
      <c r="T16" s="176" t="s">
        <v>279</v>
      </c>
      <c r="U16" s="161">
        <v>1.7629999999999999</v>
      </c>
      <c r="V16" s="161">
        <f>ROUND(E16*U16,2)</f>
        <v>95.8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7" t="s">
        <v>3632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3633</v>
      </c>
      <c r="D18" s="184"/>
      <c r="E18" s="185">
        <v>54.34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374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5</v>
      </c>
      <c r="B19" s="171" t="s">
        <v>3634</v>
      </c>
      <c r="C19" s="180" t="s">
        <v>3635</v>
      </c>
      <c r="D19" s="172" t="s">
        <v>471</v>
      </c>
      <c r="E19" s="173">
        <v>108.68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370</v>
      </c>
      <c r="S19" s="175" t="s">
        <v>279</v>
      </c>
      <c r="T19" s="176" t="s">
        <v>279</v>
      </c>
      <c r="U19" s="161">
        <v>0.2</v>
      </c>
      <c r="V19" s="161">
        <f>ROUND(E19*U19,2)</f>
        <v>21.74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364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7" t="s">
        <v>3636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3637</v>
      </c>
      <c r="D21" s="184"/>
      <c r="E21" s="185">
        <v>67.83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3" t="s">
        <v>3638</v>
      </c>
      <c r="D22" s="184"/>
      <c r="E22" s="185">
        <v>40.85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374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6</v>
      </c>
      <c r="B23" s="171" t="s">
        <v>3639</v>
      </c>
      <c r="C23" s="180" t="s">
        <v>3640</v>
      </c>
      <c r="D23" s="172" t="s">
        <v>471</v>
      </c>
      <c r="E23" s="173">
        <v>54.34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370</v>
      </c>
      <c r="S23" s="175" t="s">
        <v>279</v>
      </c>
      <c r="T23" s="176" t="s">
        <v>279</v>
      </c>
      <c r="U23" s="161">
        <v>8.4000000000000005E-2</v>
      </c>
      <c r="V23" s="161">
        <f>ROUND(E23*U23,2)</f>
        <v>4.5599999999999996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364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57" t="s">
        <v>3636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3" t="s">
        <v>3633</v>
      </c>
      <c r="D25" s="184"/>
      <c r="E25" s="185">
        <v>54.34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374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0">
        <v>7</v>
      </c>
      <c r="B26" s="171" t="s">
        <v>3641</v>
      </c>
      <c r="C26" s="180" t="s">
        <v>3642</v>
      </c>
      <c r="D26" s="172" t="s">
        <v>363</v>
      </c>
      <c r="E26" s="173">
        <v>135.66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9.8999999999999999E-4</v>
      </c>
      <c r="O26" s="175">
        <f>ROUND(E26*N26,2)</f>
        <v>0.13</v>
      </c>
      <c r="P26" s="175">
        <v>0</v>
      </c>
      <c r="Q26" s="175">
        <f>ROUND(E26*P26,2)</f>
        <v>0</v>
      </c>
      <c r="R26" s="175" t="s">
        <v>370</v>
      </c>
      <c r="S26" s="175" t="s">
        <v>279</v>
      </c>
      <c r="T26" s="176" t="s">
        <v>279</v>
      </c>
      <c r="U26" s="161">
        <v>0.23599999999999999</v>
      </c>
      <c r="V26" s="161">
        <f>ROUND(E26*U26,2)</f>
        <v>32.020000000000003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57" t="s">
        <v>3643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3644</v>
      </c>
      <c r="D28" s="184"/>
      <c r="E28" s="185">
        <v>135.66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0">
        <v>8</v>
      </c>
      <c r="B29" s="171" t="s">
        <v>3645</v>
      </c>
      <c r="C29" s="180" t="s">
        <v>3646</v>
      </c>
      <c r="D29" s="172" t="s">
        <v>363</v>
      </c>
      <c r="E29" s="173">
        <v>81.7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8.5999999999999998E-4</v>
      </c>
      <c r="O29" s="175">
        <f>ROUND(E29*N29,2)</f>
        <v>7.0000000000000007E-2</v>
      </c>
      <c r="P29" s="175">
        <v>0</v>
      </c>
      <c r="Q29" s="175">
        <f>ROUND(E29*P29,2)</f>
        <v>0</v>
      </c>
      <c r="R29" s="175" t="s">
        <v>370</v>
      </c>
      <c r="S29" s="175" t="s">
        <v>279</v>
      </c>
      <c r="T29" s="176" t="s">
        <v>279</v>
      </c>
      <c r="U29" s="161">
        <v>0.47899999999999998</v>
      </c>
      <c r="V29" s="161">
        <f>ROUND(E29*U29,2)</f>
        <v>39.130000000000003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364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7" t="s">
        <v>3643</v>
      </c>
      <c r="D30" s="258"/>
      <c r="E30" s="258"/>
      <c r="F30" s="258"/>
      <c r="G30" s="258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3" t="s">
        <v>3647</v>
      </c>
      <c r="D31" s="184"/>
      <c r="E31" s="185">
        <v>81.7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9</v>
      </c>
      <c r="B32" s="171" t="s">
        <v>3648</v>
      </c>
      <c r="C32" s="180" t="s">
        <v>3649</v>
      </c>
      <c r="D32" s="172" t="s">
        <v>363</v>
      </c>
      <c r="E32" s="173">
        <v>135.66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370</v>
      </c>
      <c r="S32" s="175" t="s">
        <v>279</v>
      </c>
      <c r="T32" s="176" t="s">
        <v>279</v>
      </c>
      <c r="U32" s="161">
        <v>7.0000000000000007E-2</v>
      </c>
      <c r="V32" s="161">
        <f>ROUND(E32*U32,2)</f>
        <v>9.5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7" t="s">
        <v>3650</v>
      </c>
      <c r="D33" s="258"/>
      <c r="E33" s="258"/>
      <c r="F33" s="258"/>
      <c r="G33" s="258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10</v>
      </c>
      <c r="B34" s="171" t="s">
        <v>3651</v>
      </c>
      <c r="C34" s="180" t="s">
        <v>3652</v>
      </c>
      <c r="D34" s="172" t="s">
        <v>363</v>
      </c>
      <c r="E34" s="173">
        <v>81.7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370</v>
      </c>
      <c r="S34" s="175" t="s">
        <v>279</v>
      </c>
      <c r="T34" s="176" t="s">
        <v>279</v>
      </c>
      <c r="U34" s="161">
        <v>0.32700000000000001</v>
      </c>
      <c r="V34" s="161">
        <f>ROUND(E34*U34,2)</f>
        <v>26.72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7" t="s">
        <v>3650</v>
      </c>
      <c r="D35" s="258"/>
      <c r="E35" s="258"/>
      <c r="F35" s="258"/>
      <c r="G35" s="258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0">
        <v>11</v>
      </c>
      <c r="B36" s="171" t="s">
        <v>3653</v>
      </c>
      <c r="C36" s="180" t="s">
        <v>3654</v>
      </c>
      <c r="D36" s="172" t="s">
        <v>471</v>
      </c>
      <c r="E36" s="173">
        <v>108.68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 t="s">
        <v>370</v>
      </c>
      <c r="S36" s="175" t="s">
        <v>279</v>
      </c>
      <c r="T36" s="176" t="s">
        <v>279</v>
      </c>
      <c r="U36" s="161">
        <v>0.34499999999999997</v>
      </c>
      <c r="V36" s="161">
        <f>ROUND(E36*U36,2)</f>
        <v>37.49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7" t="s">
        <v>683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170">
        <v>12</v>
      </c>
      <c r="B38" s="171" t="s">
        <v>688</v>
      </c>
      <c r="C38" s="180" t="s">
        <v>689</v>
      </c>
      <c r="D38" s="172" t="s">
        <v>471</v>
      </c>
      <c r="E38" s="173">
        <v>35.6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5" t="s">
        <v>370</v>
      </c>
      <c r="S38" s="175" t="s">
        <v>279</v>
      </c>
      <c r="T38" s="176" t="s">
        <v>279</v>
      </c>
      <c r="U38" s="161">
        <v>1.0999999999999999E-2</v>
      </c>
      <c r="V38" s="161">
        <f>ROUND(E38*U38,2)</f>
        <v>0.39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257" t="s">
        <v>690</v>
      </c>
      <c r="D39" s="258"/>
      <c r="E39" s="258"/>
      <c r="F39" s="258"/>
      <c r="G39" s="258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3" t="s">
        <v>3655</v>
      </c>
      <c r="D40" s="184"/>
      <c r="E40" s="185">
        <v>24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374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3656</v>
      </c>
      <c r="D41" s="184"/>
      <c r="E41" s="185">
        <v>5.0999999999999996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374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3657</v>
      </c>
      <c r="D42" s="184"/>
      <c r="E42" s="185">
        <v>6.5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0">
        <v>13</v>
      </c>
      <c r="B43" s="171" t="s">
        <v>701</v>
      </c>
      <c r="C43" s="180" t="s">
        <v>702</v>
      </c>
      <c r="D43" s="172" t="s">
        <v>471</v>
      </c>
      <c r="E43" s="173">
        <v>79.58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5" t="s">
        <v>370</v>
      </c>
      <c r="S43" s="175" t="s">
        <v>279</v>
      </c>
      <c r="T43" s="176" t="s">
        <v>279</v>
      </c>
      <c r="U43" s="161">
        <v>0.20200000000000001</v>
      </c>
      <c r="V43" s="161">
        <f>ROUND(E43*U43,2)</f>
        <v>16.079999999999998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364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7" t="s">
        <v>703</v>
      </c>
      <c r="D44" s="258"/>
      <c r="E44" s="258"/>
      <c r="F44" s="258"/>
      <c r="G44" s="258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46" t="s">
        <v>704</v>
      </c>
      <c r="D45" s="247"/>
      <c r="E45" s="247"/>
      <c r="F45" s="247"/>
      <c r="G45" s="24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283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3658</v>
      </c>
      <c r="D46" s="184"/>
      <c r="E46" s="185">
        <v>108.68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3659</v>
      </c>
      <c r="D47" s="184"/>
      <c r="E47" s="185">
        <v>-24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3660</v>
      </c>
      <c r="D48" s="184"/>
      <c r="E48" s="185">
        <v>-5.0999999999999996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0">
        <v>14</v>
      </c>
      <c r="B49" s="171" t="s">
        <v>724</v>
      </c>
      <c r="C49" s="180" t="s">
        <v>725</v>
      </c>
      <c r="D49" s="172" t="s">
        <v>552</v>
      </c>
      <c r="E49" s="173">
        <v>64.08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5" t="s">
        <v>370</v>
      </c>
      <c r="S49" s="175" t="s">
        <v>279</v>
      </c>
      <c r="T49" s="176" t="s">
        <v>279</v>
      </c>
      <c r="U49" s="161">
        <v>0</v>
      </c>
      <c r="V49" s="161">
        <f>ROUND(E49*U49,2)</f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364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3" t="s">
        <v>3661</v>
      </c>
      <c r="D50" s="184"/>
      <c r="E50" s="185">
        <v>64.08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374</v>
      </c>
      <c r="AH50" s="151">
        <v>5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0">
        <v>15</v>
      </c>
      <c r="B51" s="171" t="s">
        <v>3662</v>
      </c>
      <c r="C51" s="180" t="s">
        <v>3663</v>
      </c>
      <c r="D51" s="172" t="s">
        <v>363</v>
      </c>
      <c r="E51" s="173">
        <v>60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5"/>
      <c r="S51" s="175" t="s">
        <v>310</v>
      </c>
      <c r="T51" s="176" t="s">
        <v>280</v>
      </c>
      <c r="U51" s="161">
        <v>0</v>
      </c>
      <c r="V51" s="161">
        <f>ROUND(E51*U51,2)</f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364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3" t="s">
        <v>3664</v>
      </c>
      <c r="D52" s="184"/>
      <c r="E52" s="185">
        <v>60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374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6">
        <v>16</v>
      </c>
      <c r="B53" s="187" t="s">
        <v>3567</v>
      </c>
      <c r="C53" s="194" t="s">
        <v>3665</v>
      </c>
      <c r="D53" s="188" t="s">
        <v>471</v>
      </c>
      <c r="E53" s="189">
        <v>3</v>
      </c>
      <c r="F53" s="190"/>
      <c r="G53" s="191">
        <f>ROUND(E53*F53,2)</f>
        <v>0</v>
      </c>
      <c r="H53" s="190"/>
      <c r="I53" s="191">
        <f>ROUND(E53*H53,2)</f>
        <v>0</v>
      </c>
      <c r="J53" s="190"/>
      <c r="K53" s="191">
        <f>ROUND(E53*J53,2)</f>
        <v>0</v>
      </c>
      <c r="L53" s="191">
        <v>21</v>
      </c>
      <c r="M53" s="191">
        <f>G53*(1+L53/100)</f>
        <v>0</v>
      </c>
      <c r="N53" s="191">
        <v>0</v>
      </c>
      <c r="O53" s="191">
        <f>ROUND(E53*N53,2)</f>
        <v>0</v>
      </c>
      <c r="P53" s="191">
        <v>0</v>
      </c>
      <c r="Q53" s="191">
        <f>ROUND(E53*P53,2)</f>
        <v>0</v>
      </c>
      <c r="R53" s="191"/>
      <c r="S53" s="191" t="s">
        <v>279</v>
      </c>
      <c r="T53" s="192" t="s">
        <v>279</v>
      </c>
      <c r="U53" s="161">
        <v>0</v>
      </c>
      <c r="V53" s="161">
        <f>ROUND(E53*U53,2)</f>
        <v>0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3666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0">
        <v>17</v>
      </c>
      <c r="B54" s="171" t="s">
        <v>3667</v>
      </c>
      <c r="C54" s="180" t="s">
        <v>3668</v>
      </c>
      <c r="D54" s="172" t="s">
        <v>552</v>
      </c>
      <c r="E54" s="173">
        <v>12.8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1</v>
      </c>
      <c r="O54" s="175">
        <f>ROUND(E54*N54,2)</f>
        <v>12.8</v>
      </c>
      <c r="P54" s="175">
        <v>0</v>
      </c>
      <c r="Q54" s="175">
        <f>ROUND(E54*P54,2)</f>
        <v>0</v>
      </c>
      <c r="R54" s="175" t="s">
        <v>1305</v>
      </c>
      <c r="S54" s="175" t="s">
        <v>279</v>
      </c>
      <c r="T54" s="176" t="s">
        <v>280</v>
      </c>
      <c r="U54" s="161">
        <v>0</v>
      </c>
      <c r="V54" s="161">
        <f>ROUND(E54*U54,2)</f>
        <v>0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1306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248" t="s">
        <v>3669</v>
      </c>
      <c r="D55" s="249"/>
      <c r="E55" s="249"/>
      <c r="F55" s="249"/>
      <c r="G55" s="249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283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64" t="s">
        <v>274</v>
      </c>
      <c r="B56" s="165" t="s">
        <v>170</v>
      </c>
      <c r="C56" s="179" t="s">
        <v>171</v>
      </c>
      <c r="D56" s="166"/>
      <c r="E56" s="167"/>
      <c r="F56" s="168"/>
      <c r="G56" s="168">
        <f>SUMIF(AG57:AG60,"&lt;&gt;NOR",G57:G60)</f>
        <v>0</v>
      </c>
      <c r="H56" s="168"/>
      <c r="I56" s="168">
        <f>SUM(I57:I60)</f>
        <v>0</v>
      </c>
      <c r="J56" s="168"/>
      <c r="K56" s="168">
        <f>SUM(K57:K60)</f>
        <v>0</v>
      </c>
      <c r="L56" s="168"/>
      <c r="M56" s="168">
        <f>SUM(M57:M60)</f>
        <v>0</v>
      </c>
      <c r="N56" s="168"/>
      <c r="O56" s="168">
        <f>SUM(O57:O60)</f>
        <v>45.38</v>
      </c>
      <c r="P56" s="168"/>
      <c r="Q56" s="168">
        <f>SUM(Q57:Q60)</f>
        <v>0</v>
      </c>
      <c r="R56" s="168"/>
      <c r="S56" s="168"/>
      <c r="T56" s="169"/>
      <c r="U56" s="163"/>
      <c r="V56" s="163">
        <f>SUM(V57:V60)</f>
        <v>40.68</v>
      </c>
      <c r="W56" s="163"/>
      <c r="AG56" t="s">
        <v>275</v>
      </c>
    </row>
    <row r="57" spans="1:60" outlineLevel="1" x14ac:dyDescent="0.2">
      <c r="A57" s="170">
        <v>18</v>
      </c>
      <c r="B57" s="171" t="s">
        <v>3276</v>
      </c>
      <c r="C57" s="180" t="s">
        <v>3277</v>
      </c>
      <c r="D57" s="172" t="s">
        <v>471</v>
      </c>
      <c r="E57" s="173">
        <v>24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1.8907700000000001</v>
      </c>
      <c r="O57" s="175">
        <f>ROUND(E57*N57,2)</f>
        <v>45.38</v>
      </c>
      <c r="P57" s="175">
        <v>0</v>
      </c>
      <c r="Q57" s="175">
        <f>ROUND(E57*P57,2)</f>
        <v>0</v>
      </c>
      <c r="R57" s="175" t="s">
        <v>3190</v>
      </c>
      <c r="S57" s="175" t="s">
        <v>279</v>
      </c>
      <c r="T57" s="176" t="s">
        <v>279</v>
      </c>
      <c r="U57" s="161">
        <v>1.6950000000000001</v>
      </c>
      <c r="V57" s="161">
        <f>ROUND(E57*U57,2)</f>
        <v>40.68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364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7" t="s">
        <v>3278</v>
      </c>
      <c r="D58" s="258"/>
      <c r="E58" s="258"/>
      <c r="F58" s="258"/>
      <c r="G58" s="258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372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3" t="s">
        <v>3670</v>
      </c>
      <c r="D59" s="184"/>
      <c r="E59" s="185">
        <v>6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374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3" t="s">
        <v>3671</v>
      </c>
      <c r="D60" s="184"/>
      <c r="E60" s="185">
        <v>18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4" t="s">
        <v>274</v>
      </c>
      <c r="B61" s="165" t="s">
        <v>172</v>
      </c>
      <c r="C61" s="179" t="s">
        <v>173</v>
      </c>
      <c r="D61" s="166"/>
      <c r="E61" s="167"/>
      <c r="F61" s="168"/>
      <c r="G61" s="168">
        <f>SUMIF(AG62:AG63,"&lt;&gt;NOR",G62:G63)</f>
        <v>0</v>
      </c>
      <c r="H61" s="168"/>
      <c r="I61" s="168">
        <f>SUM(I62:I63)</f>
        <v>0</v>
      </c>
      <c r="J61" s="168"/>
      <c r="K61" s="168">
        <f>SUM(K62:K63)</f>
        <v>0</v>
      </c>
      <c r="L61" s="168"/>
      <c r="M61" s="168">
        <f>SUM(M62:M63)</f>
        <v>0</v>
      </c>
      <c r="N61" s="168"/>
      <c r="O61" s="168">
        <f>SUM(O62:O63)</f>
        <v>1.2</v>
      </c>
      <c r="P61" s="168"/>
      <c r="Q61" s="168">
        <f>SUM(Q62:Q63)</f>
        <v>0</v>
      </c>
      <c r="R61" s="168"/>
      <c r="S61" s="168"/>
      <c r="T61" s="169"/>
      <c r="U61" s="163"/>
      <c r="V61" s="163">
        <f>SUM(V62:V63)</f>
        <v>0</v>
      </c>
      <c r="W61" s="163"/>
      <c r="AG61" t="s">
        <v>275</v>
      </c>
    </row>
    <row r="62" spans="1:60" ht="22.5" outlineLevel="1" x14ac:dyDescent="0.2">
      <c r="A62" s="186">
        <v>19</v>
      </c>
      <c r="B62" s="187" t="s">
        <v>3562</v>
      </c>
      <c r="C62" s="194" t="s">
        <v>3672</v>
      </c>
      <c r="D62" s="188" t="s">
        <v>363</v>
      </c>
      <c r="E62" s="189">
        <v>6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91">
        <v>0</v>
      </c>
      <c r="O62" s="191">
        <f>ROUND(E62*N62,2)</f>
        <v>0</v>
      </c>
      <c r="P62" s="191">
        <v>0</v>
      </c>
      <c r="Q62" s="191">
        <f>ROUND(E62*P62,2)</f>
        <v>0</v>
      </c>
      <c r="R62" s="191"/>
      <c r="S62" s="191" t="s">
        <v>310</v>
      </c>
      <c r="T62" s="192" t="s">
        <v>280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364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6">
        <v>20</v>
      </c>
      <c r="B63" s="187" t="s">
        <v>3673</v>
      </c>
      <c r="C63" s="194" t="s">
        <v>3674</v>
      </c>
      <c r="D63" s="188" t="s">
        <v>363</v>
      </c>
      <c r="E63" s="189">
        <v>6</v>
      </c>
      <c r="F63" s="190"/>
      <c r="G63" s="191">
        <f>ROUND(E63*F63,2)</f>
        <v>0</v>
      </c>
      <c r="H63" s="190"/>
      <c r="I63" s="191">
        <f>ROUND(E63*H63,2)</f>
        <v>0</v>
      </c>
      <c r="J63" s="190"/>
      <c r="K63" s="191">
        <f>ROUND(E63*J63,2)</f>
        <v>0</v>
      </c>
      <c r="L63" s="191">
        <v>21</v>
      </c>
      <c r="M63" s="191">
        <f>G63*(1+L63/100)</f>
        <v>0</v>
      </c>
      <c r="N63" s="191">
        <v>0.2</v>
      </c>
      <c r="O63" s="191">
        <f>ROUND(E63*N63,2)</f>
        <v>1.2</v>
      </c>
      <c r="P63" s="191">
        <v>0</v>
      </c>
      <c r="Q63" s="191">
        <f>ROUND(E63*P63,2)</f>
        <v>0</v>
      </c>
      <c r="R63" s="191"/>
      <c r="S63" s="191" t="s">
        <v>310</v>
      </c>
      <c r="T63" s="192" t="s">
        <v>280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364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4" t="s">
        <v>274</v>
      </c>
      <c r="B64" s="165" t="s">
        <v>178</v>
      </c>
      <c r="C64" s="179" t="s">
        <v>179</v>
      </c>
      <c r="D64" s="166"/>
      <c r="E64" s="167"/>
      <c r="F64" s="168"/>
      <c r="G64" s="168">
        <f>SUMIF(AG65:AG90,"&lt;&gt;NOR",G65:G90)</f>
        <v>0</v>
      </c>
      <c r="H64" s="168"/>
      <c r="I64" s="168">
        <f>SUM(I65:I90)</f>
        <v>0</v>
      </c>
      <c r="J64" s="168"/>
      <c r="K64" s="168">
        <f>SUM(K65:K90)</f>
        <v>0</v>
      </c>
      <c r="L64" s="168"/>
      <c r="M64" s="168">
        <f>SUM(M65:M90)</f>
        <v>0</v>
      </c>
      <c r="N64" s="168"/>
      <c r="O64" s="168">
        <f>SUM(O65:O90)</f>
        <v>14.659999999999998</v>
      </c>
      <c r="P64" s="168"/>
      <c r="Q64" s="168">
        <f>SUM(Q65:Q90)</f>
        <v>0</v>
      </c>
      <c r="R64" s="168"/>
      <c r="S64" s="168"/>
      <c r="T64" s="169"/>
      <c r="U64" s="163"/>
      <c r="V64" s="163">
        <f>SUM(V65:V90)</f>
        <v>95.65</v>
      </c>
      <c r="W64" s="163"/>
      <c r="AG64" t="s">
        <v>275</v>
      </c>
    </row>
    <row r="65" spans="1:60" outlineLevel="1" x14ac:dyDescent="0.2">
      <c r="A65" s="170">
        <v>21</v>
      </c>
      <c r="B65" s="171" t="s">
        <v>3290</v>
      </c>
      <c r="C65" s="180" t="s">
        <v>3291</v>
      </c>
      <c r="D65" s="172" t="s">
        <v>498</v>
      </c>
      <c r="E65" s="173">
        <v>59.5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1.0000000000000001E-5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3190</v>
      </c>
      <c r="S65" s="175" t="s">
        <v>279</v>
      </c>
      <c r="T65" s="176" t="s">
        <v>279</v>
      </c>
      <c r="U65" s="161">
        <v>0.08</v>
      </c>
      <c r="V65" s="161">
        <f>ROUND(E65*U65,2)</f>
        <v>4.76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364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257" t="s">
        <v>3287</v>
      </c>
      <c r="D66" s="258"/>
      <c r="E66" s="258"/>
      <c r="F66" s="258"/>
      <c r="G66" s="258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0">
        <v>22</v>
      </c>
      <c r="B67" s="171" t="s">
        <v>3309</v>
      </c>
      <c r="C67" s="180" t="s">
        <v>3310</v>
      </c>
      <c r="D67" s="172" t="s">
        <v>498</v>
      </c>
      <c r="E67" s="173">
        <v>60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 t="s">
        <v>3190</v>
      </c>
      <c r="S67" s="175" t="s">
        <v>279</v>
      </c>
      <c r="T67" s="176" t="s">
        <v>279</v>
      </c>
      <c r="U67" s="161">
        <v>5.8999999999999997E-2</v>
      </c>
      <c r="V67" s="161">
        <f>ROUND(E67*U67,2)</f>
        <v>3.54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364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57" t="s">
        <v>3311</v>
      </c>
      <c r="D68" s="258"/>
      <c r="E68" s="258"/>
      <c r="F68" s="258"/>
      <c r="G68" s="258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372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33.75" outlineLevel="1" x14ac:dyDescent="0.2">
      <c r="A69" s="170">
        <v>23</v>
      </c>
      <c r="B69" s="171" t="s">
        <v>3315</v>
      </c>
      <c r="C69" s="180" t="s">
        <v>3316</v>
      </c>
      <c r="D69" s="172" t="s">
        <v>3307</v>
      </c>
      <c r="E69" s="173">
        <v>2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1.2999999999999999E-4</v>
      </c>
      <c r="O69" s="175">
        <f>ROUND(E69*N69,2)</f>
        <v>0</v>
      </c>
      <c r="P69" s="175">
        <v>0</v>
      </c>
      <c r="Q69" s="175">
        <f>ROUND(E69*P69,2)</f>
        <v>0</v>
      </c>
      <c r="R69" s="175" t="s">
        <v>3190</v>
      </c>
      <c r="S69" s="175" t="s">
        <v>279</v>
      </c>
      <c r="T69" s="176" t="s">
        <v>279</v>
      </c>
      <c r="U69" s="161">
        <v>6.2</v>
      </c>
      <c r="V69" s="161">
        <f>ROUND(E69*U69,2)</f>
        <v>12.4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364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257" t="s">
        <v>3311</v>
      </c>
      <c r="D70" s="258"/>
      <c r="E70" s="258"/>
      <c r="F70" s="258"/>
      <c r="G70" s="258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372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6">
        <v>24</v>
      </c>
      <c r="B71" s="187" t="s">
        <v>3675</v>
      </c>
      <c r="C71" s="194" t="s">
        <v>3676</v>
      </c>
      <c r="D71" s="188" t="s">
        <v>498</v>
      </c>
      <c r="E71" s="189">
        <v>60</v>
      </c>
      <c r="F71" s="190"/>
      <c r="G71" s="191">
        <f>ROUND(E71*F71,2)</f>
        <v>0</v>
      </c>
      <c r="H71" s="190"/>
      <c r="I71" s="191">
        <f>ROUND(E71*H71,2)</f>
        <v>0</v>
      </c>
      <c r="J71" s="190"/>
      <c r="K71" s="191">
        <f>ROUND(E71*J71,2)</f>
        <v>0</v>
      </c>
      <c r="L71" s="191">
        <v>21</v>
      </c>
      <c r="M71" s="191">
        <f>G71*(1+L71/100)</f>
        <v>0</v>
      </c>
      <c r="N71" s="191">
        <v>0</v>
      </c>
      <c r="O71" s="191">
        <f>ROUND(E71*N71,2)</f>
        <v>0</v>
      </c>
      <c r="P71" s="191">
        <v>0</v>
      </c>
      <c r="Q71" s="191">
        <f>ROUND(E71*P71,2)</f>
        <v>0</v>
      </c>
      <c r="R71" s="191" t="s">
        <v>3190</v>
      </c>
      <c r="S71" s="191" t="s">
        <v>279</v>
      </c>
      <c r="T71" s="192" t="s">
        <v>279</v>
      </c>
      <c r="U71" s="161">
        <v>5.0999999999999997E-2</v>
      </c>
      <c r="V71" s="161">
        <f>ROUND(E71*U71,2)</f>
        <v>3.06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364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86">
        <v>25</v>
      </c>
      <c r="B72" s="187" t="s">
        <v>3322</v>
      </c>
      <c r="C72" s="194" t="s">
        <v>3323</v>
      </c>
      <c r="D72" s="188" t="s">
        <v>377</v>
      </c>
      <c r="E72" s="189">
        <v>3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91">
        <v>3.5819999999999998E-2</v>
      </c>
      <c r="O72" s="191">
        <f>ROUND(E72*N72,2)</f>
        <v>0.11</v>
      </c>
      <c r="P72" s="191">
        <v>0</v>
      </c>
      <c r="Q72" s="191">
        <f>ROUND(E72*P72,2)</f>
        <v>0</v>
      </c>
      <c r="R72" s="191" t="s">
        <v>3190</v>
      </c>
      <c r="S72" s="191" t="s">
        <v>279</v>
      </c>
      <c r="T72" s="192" t="s">
        <v>279</v>
      </c>
      <c r="U72" s="161">
        <v>3.024</v>
      </c>
      <c r="V72" s="161">
        <f>ROUND(E72*U72,2)</f>
        <v>9.07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26</v>
      </c>
      <c r="B73" s="171" t="s">
        <v>3324</v>
      </c>
      <c r="C73" s="180" t="s">
        <v>3325</v>
      </c>
      <c r="D73" s="172" t="s">
        <v>377</v>
      </c>
      <c r="E73" s="173">
        <v>3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2.01431</v>
      </c>
      <c r="O73" s="175">
        <f>ROUND(E73*N73,2)</f>
        <v>6.04</v>
      </c>
      <c r="P73" s="175">
        <v>0</v>
      </c>
      <c r="Q73" s="175">
        <f>ROUND(E73*P73,2)</f>
        <v>0</v>
      </c>
      <c r="R73" s="175" t="s">
        <v>3190</v>
      </c>
      <c r="S73" s="175" t="s">
        <v>279</v>
      </c>
      <c r="T73" s="176" t="s">
        <v>279</v>
      </c>
      <c r="U73" s="161">
        <v>19.105</v>
      </c>
      <c r="V73" s="161">
        <f>ROUND(E73*U73,2)</f>
        <v>57.32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364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7" t="s">
        <v>3326</v>
      </c>
      <c r="D74" s="258"/>
      <c r="E74" s="258"/>
      <c r="F74" s="258"/>
      <c r="G74" s="258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372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6">
        <v>27</v>
      </c>
      <c r="B75" s="187" t="s">
        <v>3327</v>
      </c>
      <c r="C75" s="194" t="s">
        <v>3328</v>
      </c>
      <c r="D75" s="188" t="s">
        <v>377</v>
      </c>
      <c r="E75" s="189">
        <v>3</v>
      </c>
      <c r="F75" s="190"/>
      <c r="G75" s="191">
        <f>ROUND(E75*F75,2)</f>
        <v>0</v>
      </c>
      <c r="H75" s="190"/>
      <c r="I75" s="191">
        <f>ROUND(E75*H75,2)</f>
        <v>0</v>
      </c>
      <c r="J75" s="190"/>
      <c r="K75" s="191">
        <f>ROUND(E75*J75,2)</f>
        <v>0</v>
      </c>
      <c r="L75" s="191">
        <v>21</v>
      </c>
      <c r="M75" s="191">
        <f>G75*(1+L75/100)</f>
        <v>0</v>
      </c>
      <c r="N75" s="191">
        <v>7.0200000000000002E-3</v>
      </c>
      <c r="O75" s="191">
        <f>ROUND(E75*N75,2)</f>
        <v>0.02</v>
      </c>
      <c r="P75" s="191">
        <v>0</v>
      </c>
      <c r="Q75" s="191">
        <f>ROUND(E75*P75,2)</f>
        <v>0</v>
      </c>
      <c r="R75" s="191" t="s">
        <v>3190</v>
      </c>
      <c r="S75" s="191" t="s">
        <v>279</v>
      </c>
      <c r="T75" s="192" t="s">
        <v>279</v>
      </c>
      <c r="U75" s="161">
        <v>1.3140000000000001</v>
      </c>
      <c r="V75" s="161">
        <f>ROUND(E75*U75,2)</f>
        <v>3.94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364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6">
        <v>28</v>
      </c>
      <c r="B76" s="187" t="s">
        <v>3329</v>
      </c>
      <c r="C76" s="194" t="s">
        <v>3330</v>
      </c>
      <c r="D76" s="188" t="s">
        <v>498</v>
      </c>
      <c r="E76" s="189">
        <v>60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91">
        <v>0</v>
      </c>
      <c r="O76" s="191">
        <f>ROUND(E76*N76,2)</f>
        <v>0</v>
      </c>
      <c r="P76" s="191">
        <v>0</v>
      </c>
      <c r="Q76" s="191">
        <f>ROUND(E76*P76,2)</f>
        <v>0</v>
      </c>
      <c r="R76" s="191" t="s">
        <v>3190</v>
      </c>
      <c r="S76" s="191" t="s">
        <v>279</v>
      </c>
      <c r="T76" s="192" t="s">
        <v>279</v>
      </c>
      <c r="U76" s="161">
        <v>2.5999999999999999E-2</v>
      </c>
      <c r="V76" s="161">
        <f>ROUND(E76*U76,2)</f>
        <v>1.56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364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86">
        <v>29</v>
      </c>
      <c r="B77" s="187" t="s">
        <v>3677</v>
      </c>
      <c r="C77" s="194" t="s">
        <v>3678</v>
      </c>
      <c r="D77" s="188" t="s">
        <v>462</v>
      </c>
      <c r="E77" s="189">
        <v>1</v>
      </c>
      <c r="F77" s="190"/>
      <c r="G77" s="191">
        <f>ROUND(E77*F77,2)</f>
        <v>0</v>
      </c>
      <c r="H77" s="190"/>
      <c r="I77" s="191">
        <f>ROUND(E77*H77,2)</f>
        <v>0</v>
      </c>
      <c r="J77" s="190"/>
      <c r="K77" s="191">
        <f>ROUND(E77*J77,2)</f>
        <v>0</v>
      </c>
      <c r="L77" s="191">
        <v>21</v>
      </c>
      <c r="M77" s="191">
        <f>G77*(1+L77/100)</f>
        <v>0</v>
      </c>
      <c r="N77" s="191">
        <v>0.05</v>
      </c>
      <c r="O77" s="191">
        <f>ROUND(E77*N77,2)</f>
        <v>0.05</v>
      </c>
      <c r="P77" s="191">
        <v>0</v>
      </c>
      <c r="Q77" s="191">
        <f>ROUND(E77*P77,2)</f>
        <v>0</v>
      </c>
      <c r="R77" s="191"/>
      <c r="S77" s="191" t="s">
        <v>310</v>
      </c>
      <c r="T77" s="192" t="s">
        <v>280</v>
      </c>
      <c r="U77" s="161">
        <v>0</v>
      </c>
      <c r="V77" s="161">
        <f>ROUND(E77*U77,2)</f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364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86">
        <v>30</v>
      </c>
      <c r="B78" s="187" t="s">
        <v>3679</v>
      </c>
      <c r="C78" s="194" t="s">
        <v>3680</v>
      </c>
      <c r="D78" s="188" t="s">
        <v>462</v>
      </c>
      <c r="E78" s="189">
        <v>1</v>
      </c>
      <c r="F78" s="190"/>
      <c r="G78" s="191">
        <f>ROUND(E78*F78,2)</f>
        <v>0</v>
      </c>
      <c r="H78" s="190"/>
      <c r="I78" s="191">
        <f>ROUND(E78*H78,2)</f>
        <v>0</v>
      </c>
      <c r="J78" s="190"/>
      <c r="K78" s="191">
        <f>ROUND(E78*J78,2)</f>
        <v>0</v>
      </c>
      <c r="L78" s="191">
        <v>21</v>
      </c>
      <c r="M78" s="191">
        <f>G78*(1+L78/100)</f>
        <v>0</v>
      </c>
      <c r="N78" s="191">
        <v>0.05</v>
      </c>
      <c r="O78" s="191">
        <f>ROUND(E78*N78,2)</f>
        <v>0.05</v>
      </c>
      <c r="P78" s="191">
        <v>0</v>
      </c>
      <c r="Q78" s="191">
        <f>ROUND(E78*P78,2)</f>
        <v>0</v>
      </c>
      <c r="R78" s="191"/>
      <c r="S78" s="191" t="s">
        <v>310</v>
      </c>
      <c r="T78" s="192" t="s">
        <v>280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0">
        <v>31</v>
      </c>
      <c r="B79" s="171" t="s">
        <v>3681</v>
      </c>
      <c r="C79" s="180" t="s">
        <v>3338</v>
      </c>
      <c r="D79" s="172" t="s">
        <v>498</v>
      </c>
      <c r="E79" s="173">
        <v>61.284999999999997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/>
      <c r="S79" s="175" t="s">
        <v>310</v>
      </c>
      <c r="T79" s="176" t="s">
        <v>280</v>
      </c>
      <c r="U79" s="161">
        <v>0</v>
      </c>
      <c r="V79" s="161">
        <f>ROUND(E79*U79,2)</f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364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193" t="s">
        <v>3682</v>
      </c>
      <c r="D80" s="184"/>
      <c r="E80" s="185">
        <v>61.284999999999997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374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6">
        <v>32</v>
      </c>
      <c r="B81" s="187" t="s">
        <v>3683</v>
      </c>
      <c r="C81" s="194" t="s">
        <v>3344</v>
      </c>
      <c r="D81" s="188" t="s">
        <v>462</v>
      </c>
      <c r="E81" s="189">
        <v>3</v>
      </c>
      <c r="F81" s="190"/>
      <c r="G81" s="191">
        <f t="shared" ref="G81:G90" si="0">ROUND(E81*F81,2)</f>
        <v>0</v>
      </c>
      <c r="H81" s="190"/>
      <c r="I81" s="191">
        <f t="shared" ref="I81:I90" si="1">ROUND(E81*H81,2)</f>
        <v>0</v>
      </c>
      <c r="J81" s="190"/>
      <c r="K81" s="191">
        <f t="shared" ref="K81:K90" si="2">ROUND(E81*J81,2)</f>
        <v>0</v>
      </c>
      <c r="L81" s="191">
        <v>21</v>
      </c>
      <c r="M81" s="191">
        <f t="shared" ref="M81:M90" si="3">G81*(1+L81/100)</f>
        <v>0</v>
      </c>
      <c r="N81" s="191">
        <v>0</v>
      </c>
      <c r="O81" s="191">
        <f t="shared" ref="O81:O90" si="4">ROUND(E81*N81,2)</f>
        <v>0</v>
      </c>
      <c r="P81" s="191">
        <v>0</v>
      </c>
      <c r="Q81" s="191">
        <f t="shared" ref="Q81:Q90" si="5">ROUND(E81*P81,2)</f>
        <v>0</v>
      </c>
      <c r="R81" s="191"/>
      <c r="S81" s="191" t="s">
        <v>310</v>
      </c>
      <c r="T81" s="192" t="s">
        <v>280</v>
      </c>
      <c r="U81" s="161">
        <v>0</v>
      </c>
      <c r="V81" s="161">
        <f t="shared" ref="V81:V90" si="6">ROUND(E81*U81,2)</f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364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6">
        <v>33</v>
      </c>
      <c r="B82" s="187" t="s">
        <v>3684</v>
      </c>
      <c r="C82" s="194" t="s">
        <v>3685</v>
      </c>
      <c r="D82" s="188" t="s">
        <v>462</v>
      </c>
      <c r="E82" s="189">
        <v>1.01</v>
      </c>
      <c r="F82" s="190"/>
      <c r="G82" s="191">
        <f t="shared" si="0"/>
        <v>0</v>
      </c>
      <c r="H82" s="190"/>
      <c r="I82" s="191">
        <f t="shared" si="1"/>
        <v>0</v>
      </c>
      <c r="J82" s="190"/>
      <c r="K82" s="191">
        <f t="shared" si="2"/>
        <v>0</v>
      </c>
      <c r="L82" s="191">
        <v>21</v>
      </c>
      <c r="M82" s="191">
        <f t="shared" si="3"/>
        <v>0</v>
      </c>
      <c r="N82" s="191">
        <v>0</v>
      </c>
      <c r="O82" s="191">
        <f t="shared" si="4"/>
        <v>0</v>
      </c>
      <c r="P82" s="191">
        <v>0</v>
      </c>
      <c r="Q82" s="191">
        <f t="shared" si="5"/>
        <v>0</v>
      </c>
      <c r="R82" s="191"/>
      <c r="S82" s="191" t="s">
        <v>310</v>
      </c>
      <c r="T82" s="192" t="s">
        <v>280</v>
      </c>
      <c r="U82" s="161">
        <v>0</v>
      </c>
      <c r="V82" s="161">
        <f t="shared" si="6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364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6">
        <v>34</v>
      </c>
      <c r="B83" s="187" t="s">
        <v>3347</v>
      </c>
      <c r="C83" s="194" t="s">
        <v>3348</v>
      </c>
      <c r="D83" s="188" t="s">
        <v>462</v>
      </c>
      <c r="E83" s="189">
        <v>1.01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91">
        <v>0</v>
      </c>
      <c r="O83" s="191">
        <f t="shared" si="4"/>
        <v>0</v>
      </c>
      <c r="P83" s="191">
        <v>0</v>
      </c>
      <c r="Q83" s="191">
        <f t="shared" si="5"/>
        <v>0</v>
      </c>
      <c r="R83" s="191"/>
      <c r="S83" s="191" t="s">
        <v>310</v>
      </c>
      <c r="T83" s="192" t="s">
        <v>280</v>
      </c>
      <c r="U83" s="161">
        <v>0</v>
      </c>
      <c r="V83" s="161">
        <f t="shared" si="6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364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6">
        <v>35</v>
      </c>
      <c r="B84" s="187" t="s">
        <v>3686</v>
      </c>
      <c r="C84" s="194" t="s">
        <v>3350</v>
      </c>
      <c r="D84" s="188" t="s">
        <v>462</v>
      </c>
      <c r="E84" s="189">
        <v>1.01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91">
        <v>0</v>
      </c>
      <c r="O84" s="191">
        <f t="shared" si="4"/>
        <v>0</v>
      </c>
      <c r="P84" s="191">
        <v>0</v>
      </c>
      <c r="Q84" s="191">
        <f t="shared" si="5"/>
        <v>0</v>
      </c>
      <c r="R84" s="191"/>
      <c r="S84" s="191" t="s">
        <v>310</v>
      </c>
      <c r="T84" s="192" t="s">
        <v>280</v>
      </c>
      <c r="U84" s="161">
        <v>0</v>
      </c>
      <c r="V84" s="161">
        <f t="shared" si="6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364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6">
        <v>36</v>
      </c>
      <c r="B85" s="187" t="s">
        <v>3687</v>
      </c>
      <c r="C85" s="194" t="s">
        <v>3352</v>
      </c>
      <c r="D85" s="188" t="s">
        <v>462</v>
      </c>
      <c r="E85" s="189">
        <v>3.03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91">
        <v>0.8</v>
      </c>
      <c r="O85" s="191">
        <f t="shared" si="4"/>
        <v>2.42</v>
      </c>
      <c r="P85" s="191">
        <v>0</v>
      </c>
      <c r="Q85" s="191">
        <f t="shared" si="5"/>
        <v>0</v>
      </c>
      <c r="R85" s="191"/>
      <c r="S85" s="191" t="s">
        <v>310</v>
      </c>
      <c r="T85" s="192" t="s">
        <v>280</v>
      </c>
      <c r="U85" s="161">
        <v>0</v>
      </c>
      <c r="V85" s="161">
        <f t="shared" si="6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364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6">
        <v>37</v>
      </c>
      <c r="B86" s="187" t="s">
        <v>3688</v>
      </c>
      <c r="C86" s="194" t="s">
        <v>3689</v>
      </c>
      <c r="D86" s="188" t="s">
        <v>462</v>
      </c>
      <c r="E86" s="189">
        <v>1.01</v>
      </c>
      <c r="F86" s="190"/>
      <c r="G86" s="191">
        <f t="shared" si="0"/>
        <v>0</v>
      </c>
      <c r="H86" s="190"/>
      <c r="I86" s="191">
        <f t="shared" si="1"/>
        <v>0</v>
      </c>
      <c r="J86" s="190"/>
      <c r="K86" s="191">
        <f t="shared" si="2"/>
        <v>0</v>
      </c>
      <c r="L86" s="191">
        <v>21</v>
      </c>
      <c r="M86" s="191">
        <f t="shared" si="3"/>
        <v>0</v>
      </c>
      <c r="N86" s="191">
        <v>0.5</v>
      </c>
      <c r="O86" s="191">
        <f t="shared" si="4"/>
        <v>0.51</v>
      </c>
      <c r="P86" s="191">
        <v>0</v>
      </c>
      <c r="Q86" s="191">
        <f t="shared" si="5"/>
        <v>0</v>
      </c>
      <c r="R86" s="191"/>
      <c r="S86" s="191" t="s">
        <v>310</v>
      </c>
      <c r="T86" s="192" t="s">
        <v>280</v>
      </c>
      <c r="U86" s="161">
        <v>0</v>
      </c>
      <c r="V86" s="161">
        <f t="shared" si="6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364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86">
        <v>38</v>
      </c>
      <c r="B87" s="187" t="s">
        <v>3690</v>
      </c>
      <c r="C87" s="194" t="s">
        <v>3691</v>
      </c>
      <c r="D87" s="188" t="s">
        <v>462</v>
      </c>
      <c r="E87" s="189">
        <v>1.01</v>
      </c>
      <c r="F87" s="190"/>
      <c r="G87" s="191">
        <f t="shared" si="0"/>
        <v>0</v>
      </c>
      <c r="H87" s="190"/>
      <c r="I87" s="191">
        <f t="shared" si="1"/>
        <v>0</v>
      </c>
      <c r="J87" s="190"/>
      <c r="K87" s="191">
        <f t="shared" si="2"/>
        <v>0</v>
      </c>
      <c r="L87" s="191">
        <v>21</v>
      </c>
      <c r="M87" s="191">
        <f t="shared" si="3"/>
        <v>0</v>
      </c>
      <c r="N87" s="191">
        <v>0.9</v>
      </c>
      <c r="O87" s="191">
        <f t="shared" si="4"/>
        <v>0.91</v>
      </c>
      <c r="P87" s="191">
        <v>0</v>
      </c>
      <c r="Q87" s="191">
        <f t="shared" si="5"/>
        <v>0</v>
      </c>
      <c r="R87" s="191"/>
      <c r="S87" s="191" t="s">
        <v>310</v>
      </c>
      <c r="T87" s="192" t="s">
        <v>280</v>
      </c>
      <c r="U87" s="161">
        <v>0</v>
      </c>
      <c r="V87" s="161">
        <f t="shared" si="6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364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86">
        <v>39</v>
      </c>
      <c r="B88" s="187" t="s">
        <v>3692</v>
      </c>
      <c r="C88" s="194" t="s">
        <v>3693</v>
      </c>
      <c r="D88" s="188" t="s">
        <v>462</v>
      </c>
      <c r="E88" s="189">
        <v>2.02</v>
      </c>
      <c r="F88" s="190"/>
      <c r="G88" s="191">
        <f t="shared" si="0"/>
        <v>0</v>
      </c>
      <c r="H88" s="190"/>
      <c r="I88" s="191">
        <f t="shared" si="1"/>
        <v>0</v>
      </c>
      <c r="J88" s="190"/>
      <c r="K88" s="191">
        <f t="shared" si="2"/>
        <v>0</v>
      </c>
      <c r="L88" s="191">
        <v>21</v>
      </c>
      <c r="M88" s="191">
        <f t="shared" si="3"/>
        <v>0</v>
      </c>
      <c r="N88" s="191">
        <v>1.5</v>
      </c>
      <c r="O88" s="191">
        <f t="shared" si="4"/>
        <v>3.03</v>
      </c>
      <c r="P88" s="191">
        <v>0</v>
      </c>
      <c r="Q88" s="191">
        <f t="shared" si="5"/>
        <v>0</v>
      </c>
      <c r="R88" s="191"/>
      <c r="S88" s="191" t="s">
        <v>310</v>
      </c>
      <c r="T88" s="192" t="s">
        <v>280</v>
      </c>
      <c r="U88" s="161">
        <v>0</v>
      </c>
      <c r="V88" s="161">
        <f t="shared" si="6"/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364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6">
        <v>40</v>
      </c>
      <c r="B89" s="187" t="s">
        <v>3694</v>
      </c>
      <c r="C89" s="194" t="s">
        <v>3695</v>
      </c>
      <c r="D89" s="188" t="s">
        <v>462</v>
      </c>
      <c r="E89" s="189">
        <v>1.01</v>
      </c>
      <c r="F89" s="190"/>
      <c r="G89" s="191">
        <f t="shared" si="0"/>
        <v>0</v>
      </c>
      <c r="H89" s="190"/>
      <c r="I89" s="191">
        <f t="shared" si="1"/>
        <v>0</v>
      </c>
      <c r="J89" s="190"/>
      <c r="K89" s="191">
        <f t="shared" si="2"/>
        <v>0</v>
      </c>
      <c r="L89" s="191">
        <v>21</v>
      </c>
      <c r="M89" s="191">
        <f t="shared" si="3"/>
        <v>0</v>
      </c>
      <c r="N89" s="191">
        <v>1.5</v>
      </c>
      <c r="O89" s="191">
        <f t="shared" si="4"/>
        <v>1.52</v>
      </c>
      <c r="P89" s="191">
        <v>0</v>
      </c>
      <c r="Q89" s="191">
        <f t="shared" si="5"/>
        <v>0</v>
      </c>
      <c r="R89" s="191"/>
      <c r="S89" s="191" t="s">
        <v>310</v>
      </c>
      <c r="T89" s="192" t="s">
        <v>280</v>
      </c>
      <c r="U89" s="161">
        <v>0</v>
      </c>
      <c r="V89" s="161">
        <f t="shared" si="6"/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364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6">
        <v>41</v>
      </c>
      <c r="B90" s="187" t="s">
        <v>3696</v>
      </c>
      <c r="C90" s="194" t="s">
        <v>3368</v>
      </c>
      <c r="D90" s="188" t="s">
        <v>462</v>
      </c>
      <c r="E90" s="189">
        <v>5</v>
      </c>
      <c r="F90" s="190"/>
      <c r="G90" s="191">
        <f t="shared" si="0"/>
        <v>0</v>
      </c>
      <c r="H90" s="190"/>
      <c r="I90" s="191">
        <f t="shared" si="1"/>
        <v>0</v>
      </c>
      <c r="J90" s="190"/>
      <c r="K90" s="191">
        <f t="shared" si="2"/>
        <v>0</v>
      </c>
      <c r="L90" s="191">
        <v>21</v>
      </c>
      <c r="M90" s="191">
        <f t="shared" si="3"/>
        <v>0</v>
      </c>
      <c r="N90" s="191">
        <v>0</v>
      </c>
      <c r="O90" s="191">
        <f t="shared" si="4"/>
        <v>0</v>
      </c>
      <c r="P90" s="191">
        <v>0</v>
      </c>
      <c r="Q90" s="191">
        <f t="shared" si="5"/>
        <v>0</v>
      </c>
      <c r="R90" s="191"/>
      <c r="S90" s="191" t="s">
        <v>310</v>
      </c>
      <c r="T90" s="192" t="s">
        <v>280</v>
      </c>
      <c r="U90" s="161">
        <v>0</v>
      </c>
      <c r="V90" s="161">
        <f t="shared" si="6"/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364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64" t="s">
        <v>274</v>
      </c>
      <c r="B91" s="165" t="s">
        <v>193</v>
      </c>
      <c r="C91" s="179" t="s">
        <v>194</v>
      </c>
      <c r="D91" s="166"/>
      <c r="E91" s="167"/>
      <c r="F91" s="168"/>
      <c r="G91" s="168">
        <f>SUMIF(AG92:AG94,"&lt;&gt;NOR",G92:G94)</f>
        <v>0</v>
      </c>
      <c r="H91" s="168"/>
      <c r="I91" s="168">
        <f>SUM(I92:I94)</f>
        <v>0</v>
      </c>
      <c r="J91" s="168"/>
      <c r="K91" s="168">
        <f>SUM(K92:K94)</f>
        <v>0</v>
      </c>
      <c r="L91" s="168"/>
      <c r="M91" s="168">
        <f>SUM(M92:M94)</f>
        <v>0</v>
      </c>
      <c r="N91" s="168"/>
      <c r="O91" s="168">
        <f>SUM(O92:O94)</f>
        <v>0</v>
      </c>
      <c r="P91" s="168"/>
      <c r="Q91" s="168">
        <f>SUM(Q92:Q94)</f>
        <v>0</v>
      </c>
      <c r="R91" s="168"/>
      <c r="S91" s="168"/>
      <c r="T91" s="169"/>
      <c r="U91" s="163"/>
      <c r="V91" s="163">
        <f>SUM(V92:V94)</f>
        <v>15.72</v>
      </c>
      <c r="W91" s="163"/>
      <c r="AG91" t="s">
        <v>275</v>
      </c>
    </row>
    <row r="92" spans="1:60" ht="22.5" outlineLevel="1" x14ac:dyDescent="0.2">
      <c r="A92" s="170">
        <v>42</v>
      </c>
      <c r="B92" s="171" t="s">
        <v>3188</v>
      </c>
      <c r="C92" s="180" t="s">
        <v>3189</v>
      </c>
      <c r="D92" s="172" t="s">
        <v>552</v>
      </c>
      <c r="E92" s="173">
        <v>74.334090000000003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5" t="s">
        <v>3190</v>
      </c>
      <c r="S92" s="175" t="s">
        <v>279</v>
      </c>
      <c r="T92" s="176" t="s">
        <v>279</v>
      </c>
      <c r="U92" s="161">
        <v>0.21149999999999999</v>
      </c>
      <c r="V92" s="161">
        <f>ROUND(E92*U92,2)</f>
        <v>15.72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553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7" t="s">
        <v>3191</v>
      </c>
      <c r="D93" s="258"/>
      <c r="E93" s="258"/>
      <c r="F93" s="258"/>
      <c r="G93" s="258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46" t="s">
        <v>3192</v>
      </c>
      <c r="D94" s="247"/>
      <c r="E94" s="247"/>
      <c r="F94" s="247"/>
      <c r="G94" s="247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283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5"/>
      <c r="B95" s="6"/>
      <c r="C95" s="181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E95">
        <v>15</v>
      </c>
      <c r="AF95">
        <v>21</v>
      </c>
    </row>
    <row r="96" spans="1:60" x14ac:dyDescent="0.2">
      <c r="A96" s="154"/>
      <c r="B96" s="155" t="s">
        <v>29</v>
      </c>
      <c r="C96" s="182"/>
      <c r="D96" s="156"/>
      <c r="E96" s="157"/>
      <c r="F96" s="157"/>
      <c r="G96" s="178">
        <f>G8+G56+G61+G64+G91</f>
        <v>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f>SUMIF(L7:L94,AE95,G7:G94)</f>
        <v>0</v>
      </c>
      <c r="AF96">
        <f>SUMIF(L7:L94,AF95,G7:G94)</f>
        <v>0</v>
      </c>
      <c r="AG96" t="s">
        <v>355</v>
      </c>
    </row>
    <row r="97" spans="3:33" x14ac:dyDescent="0.2">
      <c r="C97" s="183"/>
      <c r="D97" s="142"/>
      <c r="AG97" t="s">
        <v>359</v>
      </c>
    </row>
    <row r="98" spans="3:33" x14ac:dyDescent="0.2">
      <c r="D98" s="142"/>
    </row>
    <row r="99" spans="3:33" x14ac:dyDescent="0.2">
      <c r="D99" s="142"/>
    </row>
    <row r="100" spans="3:33" x14ac:dyDescent="0.2">
      <c r="D100" s="142"/>
    </row>
    <row r="101" spans="3:33" x14ac:dyDescent="0.2">
      <c r="D101" s="142"/>
    </row>
    <row r="102" spans="3:33" x14ac:dyDescent="0.2">
      <c r="D102" s="142"/>
    </row>
    <row r="103" spans="3:33" x14ac:dyDescent="0.2">
      <c r="D103" s="142"/>
    </row>
    <row r="104" spans="3:33" x14ac:dyDescent="0.2">
      <c r="D104" s="142"/>
    </row>
    <row r="105" spans="3:33" x14ac:dyDescent="0.2">
      <c r="D105" s="142"/>
    </row>
    <row r="106" spans="3:33" x14ac:dyDescent="0.2">
      <c r="D106" s="142"/>
    </row>
    <row r="107" spans="3:33" x14ac:dyDescent="0.2">
      <c r="D107" s="142"/>
    </row>
    <row r="108" spans="3:33" x14ac:dyDescent="0.2">
      <c r="D108" s="142"/>
    </row>
    <row r="109" spans="3:33" x14ac:dyDescent="0.2">
      <c r="D109" s="142"/>
    </row>
    <row r="110" spans="3:33" x14ac:dyDescent="0.2">
      <c r="D110" s="142"/>
    </row>
    <row r="111" spans="3:33" x14ac:dyDescent="0.2">
      <c r="D111" s="142"/>
    </row>
    <row r="112" spans="3:33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26">
    <mergeCell ref="C12:G12"/>
    <mergeCell ref="A1:G1"/>
    <mergeCell ref="C2:G2"/>
    <mergeCell ref="C3:G3"/>
    <mergeCell ref="C4:G4"/>
    <mergeCell ref="C10:G10"/>
    <mergeCell ref="C45:G45"/>
    <mergeCell ref="C14:G14"/>
    <mergeCell ref="C17:G17"/>
    <mergeCell ref="C20:G20"/>
    <mergeCell ref="C24:G24"/>
    <mergeCell ref="C27:G27"/>
    <mergeCell ref="C30:G30"/>
    <mergeCell ref="C33:G33"/>
    <mergeCell ref="C35:G35"/>
    <mergeCell ref="C37:G37"/>
    <mergeCell ref="C39:G39"/>
    <mergeCell ref="C44:G44"/>
    <mergeCell ref="C93:G93"/>
    <mergeCell ref="C94:G94"/>
    <mergeCell ref="C55:G55"/>
    <mergeCell ref="C58:G58"/>
    <mergeCell ref="C66:G66"/>
    <mergeCell ref="C68:G68"/>
    <mergeCell ref="C70:G70"/>
    <mergeCell ref="C74:G7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102</v>
      </c>
      <c r="C3" s="251" t="s">
        <v>103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102</v>
      </c>
      <c r="C4" s="254" t="s">
        <v>103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SUMIF(AG9:AG39,"&lt;&gt;NOR",G9:G39)</f>
        <v>0</v>
      </c>
      <c r="H8" s="168"/>
      <c r="I8" s="168">
        <f>SUM(I9:I39)</f>
        <v>0</v>
      </c>
      <c r="J8" s="168"/>
      <c r="K8" s="168">
        <f>SUM(K9:K39)</f>
        <v>0</v>
      </c>
      <c r="L8" s="168"/>
      <c r="M8" s="168">
        <f>SUM(M9:M39)</f>
        <v>0</v>
      </c>
      <c r="N8" s="168"/>
      <c r="O8" s="168">
        <f>SUM(O9:O39)</f>
        <v>94.59</v>
      </c>
      <c r="P8" s="168"/>
      <c r="Q8" s="168">
        <f>SUM(Q9:Q39)</f>
        <v>0</v>
      </c>
      <c r="R8" s="168"/>
      <c r="S8" s="168"/>
      <c r="T8" s="169"/>
      <c r="U8" s="163"/>
      <c r="V8" s="163">
        <f>SUM(V9:V39)</f>
        <v>121.47</v>
      </c>
      <c r="W8" s="163"/>
      <c r="AG8" t="s">
        <v>275</v>
      </c>
    </row>
    <row r="9" spans="1:60" ht="22.5" outlineLevel="1" x14ac:dyDescent="0.2">
      <c r="A9" s="170">
        <v>1</v>
      </c>
      <c r="B9" s="171" t="s">
        <v>3697</v>
      </c>
      <c r="C9" s="180" t="s">
        <v>3698</v>
      </c>
      <c r="D9" s="172" t="s">
        <v>498</v>
      </c>
      <c r="E9" s="173">
        <v>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1.2710000000000001E-2</v>
      </c>
      <c r="O9" s="175">
        <f>ROUND(E9*N9,2)</f>
        <v>0.03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1.153</v>
      </c>
      <c r="V9" s="161">
        <f>ROUND(E9*U9,2)</f>
        <v>2.31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3623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3624</v>
      </c>
      <c r="C11" s="180" t="s">
        <v>3625</v>
      </c>
      <c r="D11" s="172" t="s">
        <v>498</v>
      </c>
      <c r="E11" s="173">
        <v>9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2.478E-2</v>
      </c>
      <c r="O11" s="175">
        <f>ROUND(E11*N11,2)</f>
        <v>0.22</v>
      </c>
      <c r="P11" s="175">
        <v>0</v>
      </c>
      <c r="Q11" s="175">
        <f>ROUND(E11*P11,2)</f>
        <v>0</v>
      </c>
      <c r="R11" s="175" t="s">
        <v>370</v>
      </c>
      <c r="S11" s="175" t="s">
        <v>279</v>
      </c>
      <c r="T11" s="176" t="s">
        <v>279</v>
      </c>
      <c r="U11" s="161">
        <v>0.54700000000000004</v>
      </c>
      <c r="V11" s="161">
        <f>ROUND(E11*U11,2)</f>
        <v>4.92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57" t="s">
        <v>3623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3626</v>
      </c>
      <c r="C13" s="180" t="s">
        <v>3627</v>
      </c>
      <c r="D13" s="172" t="s">
        <v>471</v>
      </c>
      <c r="E13" s="173">
        <v>2.4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370</v>
      </c>
      <c r="S13" s="175" t="s">
        <v>279</v>
      </c>
      <c r="T13" s="176" t="s">
        <v>279</v>
      </c>
      <c r="U13" s="161">
        <v>1.34E-2</v>
      </c>
      <c r="V13" s="161">
        <f>ROUND(E13*U13,2)</f>
        <v>0.03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7" t="s">
        <v>3628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3699</v>
      </c>
      <c r="D15" s="184"/>
      <c r="E15" s="185">
        <v>2.4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4</v>
      </c>
      <c r="B16" s="171" t="s">
        <v>3630</v>
      </c>
      <c r="C16" s="180" t="s">
        <v>3631</v>
      </c>
      <c r="D16" s="172" t="s">
        <v>471</v>
      </c>
      <c r="E16" s="173">
        <v>35.375999999999998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 t="s">
        <v>370</v>
      </c>
      <c r="S16" s="175" t="s">
        <v>279</v>
      </c>
      <c r="T16" s="176" t="s">
        <v>279</v>
      </c>
      <c r="U16" s="161">
        <v>1.7629999999999999</v>
      </c>
      <c r="V16" s="161">
        <f>ROUND(E16*U16,2)</f>
        <v>62.37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7" t="s">
        <v>3632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3700</v>
      </c>
      <c r="D18" s="184"/>
      <c r="E18" s="185">
        <v>35.375999999999998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374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5</v>
      </c>
      <c r="B19" s="171" t="s">
        <v>3634</v>
      </c>
      <c r="C19" s="180" t="s">
        <v>3635</v>
      </c>
      <c r="D19" s="172" t="s">
        <v>471</v>
      </c>
      <c r="E19" s="173">
        <v>70.751999999999995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370</v>
      </c>
      <c r="S19" s="175" t="s">
        <v>279</v>
      </c>
      <c r="T19" s="176" t="s">
        <v>279</v>
      </c>
      <c r="U19" s="161">
        <v>0.2</v>
      </c>
      <c r="V19" s="161">
        <f>ROUND(E19*U19,2)</f>
        <v>14.15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364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7" t="s">
        <v>3636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3701</v>
      </c>
      <c r="D21" s="184"/>
      <c r="E21" s="185">
        <v>56.64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3" t="s">
        <v>3702</v>
      </c>
      <c r="D22" s="184"/>
      <c r="E22" s="185">
        <v>14.112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374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6</v>
      </c>
      <c r="B23" s="171" t="s">
        <v>3639</v>
      </c>
      <c r="C23" s="180" t="s">
        <v>3640</v>
      </c>
      <c r="D23" s="172" t="s">
        <v>471</v>
      </c>
      <c r="E23" s="173">
        <v>35.375999999999998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370</v>
      </c>
      <c r="S23" s="175" t="s">
        <v>279</v>
      </c>
      <c r="T23" s="176" t="s">
        <v>279</v>
      </c>
      <c r="U23" s="161">
        <v>8.4000000000000005E-2</v>
      </c>
      <c r="V23" s="161">
        <f>ROUND(E23*U23,2)</f>
        <v>2.97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364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57" t="s">
        <v>3636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3" t="s">
        <v>3700</v>
      </c>
      <c r="D25" s="184"/>
      <c r="E25" s="185">
        <v>35.375999999999998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374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7</v>
      </c>
      <c r="B26" s="171" t="s">
        <v>3653</v>
      </c>
      <c r="C26" s="180" t="s">
        <v>3654</v>
      </c>
      <c r="D26" s="172" t="s">
        <v>471</v>
      </c>
      <c r="E26" s="173">
        <v>70.751999999999995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 t="s">
        <v>370</v>
      </c>
      <c r="S26" s="175" t="s">
        <v>279</v>
      </c>
      <c r="T26" s="176" t="s">
        <v>279</v>
      </c>
      <c r="U26" s="161">
        <v>0.34499999999999997</v>
      </c>
      <c r="V26" s="161">
        <f>ROUND(E26*U26,2)</f>
        <v>24.41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57" t="s">
        <v>683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0">
        <v>8</v>
      </c>
      <c r="B28" s="171" t="s">
        <v>688</v>
      </c>
      <c r="C28" s="180" t="s">
        <v>689</v>
      </c>
      <c r="D28" s="172" t="s">
        <v>471</v>
      </c>
      <c r="E28" s="173">
        <v>70.751999999999995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 t="s">
        <v>370</v>
      </c>
      <c r="S28" s="175" t="s">
        <v>279</v>
      </c>
      <c r="T28" s="176" t="s">
        <v>279</v>
      </c>
      <c r="U28" s="161">
        <v>1.0999999999999999E-2</v>
      </c>
      <c r="V28" s="161">
        <f>ROUND(E28*U28,2)</f>
        <v>0.78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364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257" t="s">
        <v>690</v>
      </c>
      <c r="D29" s="258"/>
      <c r="E29" s="258"/>
      <c r="F29" s="258"/>
      <c r="G29" s="258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0">
        <v>9</v>
      </c>
      <c r="B30" s="171" t="s">
        <v>701</v>
      </c>
      <c r="C30" s="180" t="s">
        <v>702</v>
      </c>
      <c r="D30" s="172" t="s">
        <v>471</v>
      </c>
      <c r="E30" s="173">
        <v>47.167999999999999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 t="s">
        <v>370</v>
      </c>
      <c r="S30" s="175" t="s">
        <v>279</v>
      </c>
      <c r="T30" s="176" t="s">
        <v>279</v>
      </c>
      <c r="U30" s="161">
        <v>0.20200000000000001</v>
      </c>
      <c r="V30" s="161">
        <f>ROUND(E30*U30,2)</f>
        <v>9.5299999999999994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364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7" t="s">
        <v>703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6" t="s">
        <v>704</v>
      </c>
      <c r="D32" s="247"/>
      <c r="E32" s="247"/>
      <c r="F32" s="247"/>
      <c r="G32" s="24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283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3" t="s">
        <v>3703</v>
      </c>
      <c r="D33" s="184"/>
      <c r="E33" s="185">
        <v>47.167999999999999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374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10</v>
      </c>
      <c r="B34" s="171" t="s">
        <v>724</v>
      </c>
      <c r="C34" s="180" t="s">
        <v>725</v>
      </c>
      <c r="D34" s="172" t="s">
        <v>552</v>
      </c>
      <c r="E34" s="173">
        <v>127.3536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370</v>
      </c>
      <c r="S34" s="175" t="s">
        <v>279</v>
      </c>
      <c r="T34" s="176" t="s">
        <v>279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3" t="s">
        <v>3704</v>
      </c>
      <c r="D35" s="184"/>
      <c r="E35" s="185">
        <v>127.3536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374</v>
      </c>
      <c r="AH35" s="151">
        <v>5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6">
        <v>11</v>
      </c>
      <c r="B36" s="187" t="s">
        <v>3662</v>
      </c>
      <c r="C36" s="194" t="s">
        <v>3663</v>
      </c>
      <c r="D36" s="188" t="s">
        <v>363</v>
      </c>
      <c r="E36" s="189">
        <v>60</v>
      </c>
      <c r="F36" s="190"/>
      <c r="G36" s="191">
        <f>ROUND(E36*F36,2)</f>
        <v>0</v>
      </c>
      <c r="H36" s="190"/>
      <c r="I36" s="191">
        <f>ROUND(E36*H36,2)</f>
        <v>0</v>
      </c>
      <c r="J36" s="190"/>
      <c r="K36" s="191">
        <f>ROUND(E36*J36,2)</f>
        <v>0</v>
      </c>
      <c r="L36" s="191">
        <v>21</v>
      </c>
      <c r="M36" s="191">
        <f>G36*(1+L36/100)</f>
        <v>0</v>
      </c>
      <c r="N36" s="191">
        <v>0</v>
      </c>
      <c r="O36" s="191">
        <f>ROUND(E36*N36,2)</f>
        <v>0</v>
      </c>
      <c r="P36" s="191">
        <v>0</v>
      </c>
      <c r="Q36" s="191">
        <f>ROUND(E36*P36,2)</f>
        <v>0</v>
      </c>
      <c r="R36" s="191"/>
      <c r="S36" s="191" t="s">
        <v>310</v>
      </c>
      <c r="T36" s="192" t="s">
        <v>280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6">
        <v>12</v>
      </c>
      <c r="B37" s="187" t="s">
        <v>3567</v>
      </c>
      <c r="C37" s="194" t="s">
        <v>3665</v>
      </c>
      <c r="D37" s="188" t="s">
        <v>471</v>
      </c>
      <c r="E37" s="189">
        <v>2</v>
      </c>
      <c r="F37" s="190"/>
      <c r="G37" s="191">
        <f>ROUND(E37*F37,2)</f>
        <v>0</v>
      </c>
      <c r="H37" s="190"/>
      <c r="I37" s="191">
        <f>ROUND(E37*H37,2)</f>
        <v>0</v>
      </c>
      <c r="J37" s="190"/>
      <c r="K37" s="191">
        <f>ROUND(E37*J37,2)</f>
        <v>0</v>
      </c>
      <c r="L37" s="191">
        <v>21</v>
      </c>
      <c r="M37" s="191">
        <f>G37*(1+L37/100)</f>
        <v>0</v>
      </c>
      <c r="N37" s="191">
        <v>0</v>
      </c>
      <c r="O37" s="191">
        <f>ROUND(E37*N37,2)</f>
        <v>0</v>
      </c>
      <c r="P37" s="191">
        <v>0</v>
      </c>
      <c r="Q37" s="191">
        <f>ROUND(E37*P37,2)</f>
        <v>0</v>
      </c>
      <c r="R37" s="191"/>
      <c r="S37" s="191" t="s">
        <v>279</v>
      </c>
      <c r="T37" s="192" t="s">
        <v>279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3666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13</v>
      </c>
      <c r="B38" s="171" t="s">
        <v>3667</v>
      </c>
      <c r="C38" s="180" t="s">
        <v>3668</v>
      </c>
      <c r="D38" s="172" t="s">
        <v>552</v>
      </c>
      <c r="E38" s="173">
        <v>94.335999999999999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1</v>
      </c>
      <c r="O38" s="175">
        <f>ROUND(E38*N38,2)</f>
        <v>94.34</v>
      </c>
      <c r="P38" s="175">
        <v>0</v>
      </c>
      <c r="Q38" s="175">
        <f>ROUND(E38*P38,2)</f>
        <v>0</v>
      </c>
      <c r="R38" s="175" t="s">
        <v>1305</v>
      </c>
      <c r="S38" s="175" t="s">
        <v>279</v>
      </c>
      <c r="T38" s="176" t="s">
        <v>280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1306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3" t="s">
        <v>3705</v>
      </c>
      <c r="D39" s="184"/>
      <c r="E39" s="185">
        <v>94.335999999999999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374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4" t="s">
        <v>274</v>
      </c>
      <c r="B40" s="165" t="s">
        <v>170</v>
      </c>
      <c r="C40" s="179" t="s">
        <v>171</v>
      </c>
      <c r="D40" s="166"/>
      <c r="E40" s="167"/>
      <c r="F40" s="168"/>
      <c r="G40" s="168">
        <f>SUMIF(AG41:AG46,"&lt;&gt;NOR",G41:G46)</f>
        <v>0</v>
      </c>
      <c r="H40" s="168"/>
      <c r="I40" s="168">
        <f>SUM(I41:I46)</f>
        <v>0</v>
      </c>
      <c r="J40" s="168"/>
      <c r="K40" s="168">
        <f>SUM(K41:K46)</f>
        <v>0</v>
      </c>
      <c r="L40" s="168"/>
      <c r="M40" s="168">
        <f>SUM(M41:M46)</f>
        <v>0</v>
      </c>
      <c r="N40" s="168"/>
      <c r="O40" s="168">
        <f>SUM(O41:O46)</f>
        <v>44.59</v>
      </c>
      <c r="P40" s="168"/>
      <c r="Q40" s="168">
        <f>SUM(Q41:Q46)</f>
        <v>0</v>
      </c>
      <c r="R40" s="168"/>
      <c r="S40" s="168"/>
      <c r="T40" s="169"/>
      <c r="U40" s="163"/>
      <c r="V40" s="163">
        <f>SUM(V41:V46)</f>
        <v>39.97</v>
      </c>
      <c r="W40" s="163"/>
      <c r="AG40" t="s">
        <v>275</v>
      </c>
    </row>
    <row r="41" spans="1:60" outlineLevel="1" x14ac:dyDescent="0.2">
      <c r="A41" s="170">
        <v>14</v>
      </c>
      <c r="B41" s="171" t="s">
        <v>3276</v>
      </c>
      <c r="C41" s="180" t="s">
        <v>3277</v>
      </c>
      <c r="D41" s="172" t="s">
        <v>471</v>
      </c>
      <c r="E41" s="173">
        <v>23.584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1.8907700000000001</v>
      </c>
      <c r="O41" s="175">
        <f>ROUND(E41*N41,2)</f>
        <v>44.59</v>
      </c>
      <c r="P41" s="175">
        <v>0</v>
      </c>
      <c r="Q41" s="175">
        <f>ROUND(E41*P41,2)</f>
        <v>0</v>
      </c>
      <c r="R41" s="175" t="s">
        <v>3190</v>
      </c>
      <c r="S41" s="175" t="s">
        <v>279</v>
      </c>
      <c r="T41" s="176" t="s">
        <v>279</v>
      </c>
      <c r="U41" s="161">
        <v>1.6950000000000001</v>
      </c>
      <c r="V41" s="161">
        <f>ROUND(E41*U41,2)</f>
        <v>39.97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364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57" t="s">
        <v>3278</v>
      </c>
      <c r="D42" s="258"/>
      <c r="E42" s="258"/>
      <c r="F42" s="258"/>
      <c r="G42" s="258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372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3" t="s">
        <v>3706</v>
      </c>
      <c r="D43" s="184"/>
      <c r="E43" s="185">
        <v>4.72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3" t="s">
        <v>3707</v>
      </c>
      <c r="D44" s="184"/>
      <c r="E44" s="185">
        <v>1.1759999999999999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3" t="s">
        <v>3708</v>
      </c>
      <c r="D45" s="184"/>
      <c r="E45" s="185">
        <v>14.16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193" t="s">
        <v>3709</v>
      </c>
      <c r="D46" s="184"/>
      <c r="E46" s="185">
        <v>3.528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374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64" t="s">
        <v>274</v>
      </c>
      <c r="B47" s="165" t="s">
        <v>172</v>
      </c>
      <c r="C47" s="179" t="s">
        <v>173</v>
      </c>
      <c r="D47" s="166"/>
      <c r="E47" s="167"/>
      <c r="F47" s="168"/>
      <c r="G47" s="168">
        <f>SUMIF(AG48:AG49,"&lt;&gt;NOR",G48:G49)</f>
        <v>0</v>
      </c>
      <c r="H47" s="168"/>
      <c r="I47" s="168">
        <f>SUM(I48:I49)</f>
        <v>0</v>
      </c>
      <c r="J47" s="168"/>
      <c r="K47" s="168">
        <f>SUM(K48:K49)</f>
        <v>0</v>
      </c>
      <c r="L47" s="168"/>
      <c r="M47" s="168">
        <f>SUM(M48:M49)</f>
        <v>0</v>
      </c>
      <c r="N47" s="168"/>
      <c r="O47" s="168">
        <f>SUM(O48:O49)</f>
        <v>1.2</v>
      </c>
      <c r="P47" s="168"/>
      <c r="Q47" s="168">
        <f>SUM(Q48:Q49)</f>
        <v>0</v>
      </c>
      <c r="R47" s="168"/>
      <c r="S47" s="168"/>
      <c r="T47" s="169"/>
      <c r="U47" s="163"/>
      <c r="V47" s="163">
        <f>SUM(V48:V49)</f>
        <v>0</v>
      </c>
      <c r="W47" s="163"/>
      <c r="AG47" t="s">
        <v>275</v>
      </c>
    </row>
    <row r="48" spans="1:60" ht="22.5" outlineLevel="1" x14ac:dyDescent="0.2">
      <c r="A48" s="186">
        <v>15</v>
      </c>
      <c r="B48" s="187" t="s">
        <v>3562</v>
      </c>
      <c r="C48" s="194" t="s">
        <v>3672</v>
      </c>
      <c r="D48" s="188" t="s">
        <v>363</v>
      </c>
      <c r="E48" s="189">
        <v>6</v>
      </c>
      <c r="F48" s="190"/>
      <c r="G48" s="191">
        <f>ROUND(E48*F48,2)</f>
        <v>0</v>
      </c>
      <c r="H48" s="190"/>
      <c r="I48" s="191">
        <f>ROUND(E48*H48,2)</f>
        <v>0</v>
      </c>
      <c r="J48" s="190"/>
      <c r="K48" s="191">
        <f>ROUND(E48*J48,2)</f>
        <v>0</v>
      </c>
      <c r="L48" s="191">
        <v>21</v>
      </c>
      <c r="M48" s="191">
        <f>G48*(1+L48/100)</f>
        <v>0</v>
      </c>
      <c r="N48" s="191">
        <v>0</v>
      </c>
      <c r="O48" s="191">
        <f>ROUND(E48*N48,2)</f>
        <v>0</v>
      </c>
      <c r="P48" s="191">
        <v>0</v>
      </c>
      <c r="Q48" s="191">
        <f>ROUND(E48*P48,2)</f>
        <v>0</v>
      </c>
      <c r="R48" s="191"/>
      <c r="S48" s="191" t="s">
        <v>310</v>
      </c>
      <c r="T48" s="192" t="s">
        <v>280</v>
      </c>
      <c r="U48" s="161">
        <v>0</v>
      </c>
      <c r="V48" s="161">
        <f>ROUND(E48*U48,2)</f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6">
        <v>16</v>
      </c>
      <c r="B49" s="187" t="s">
        <v>3673</v>
      </c>
      <c r="C49" s="194" t="s">
        <v>3674</v>
      </c>
      <c r="D49" s="188" t="s">
        <v>363</v>
      </c>
      <c r="E49" s="189">
        <v>6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91">
        <v>0.2</v>
      </c>
      <c r="O49" s="191">
        <f>ROUND(E49*N49,2)</f>
        <v>1.2</v>
      </c>
      <c r="P49" s="191">
        <v>0</v>
      </c>
      <c r="Q49" s="191">
        <f>ROUND(E49*P49,2)</f>
        <v>0</v>
      </c>
      <c r="R49" s="191"/>
      <c r="S49" s="191" t="s">
        <v>310</v>
      </c>
      <c r="T49" s="192" t="s">
        <v>280</v>
      </c>
      <c r="U49" s="161">
        <v>0</v>
      </c>
      <c r="V49" s="161">
        <f>ROUND(E49*U49,2)</f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364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4" t="s">
        <v>274</v>
      </c>
      <c r="B50" s="165" t="s">
        <v>178</v>
      </c>
      <c r="C50" s="179" t="s">
        <v>179</v>
      </c>
      <c r="D50" s="166"/>
      <c r="E50" s="167"/>
      <c r="F50" s="168"/>
      <c r="G50" s="168">
        <f>SUMIF(AG51:AG88,"&lt;&gt;NOR",G51:G88)</f>
        <v>0</v>
      </c>
      <c r="H50" s="168"/>
      <c r="I50" s="168">
        <f>SUM(I51:I88)</f>
        <v>0</v>
      </c>
      <c r="J50" s="168"/>
      <c r="K50" s="168">
        <f>SUM(K51:K88)</f>
        <v>0</v>
      </c>
      <c r="L50" s="168"/>
      <c r="M50" s="168">
        <f>SUM(M51:M88)</f>
        <v>0</v>
      </c>
      <c r="N50" s="168"/>
      <c r="O50" s="168">
        <f>SUM(O51:O88)</f>
        <v>0.19</v>
      </c>
      <c r="P50" s="168"/>
      <c r="Q50" s="168">
        <f>SUM(Q51:Q88)</f>
        <v>0</v>
      </c>
      <c r="R50" s="168"/>
      <c r="S50" s="168"/>
      <c r="T50" s="169"/>
      <c r="U50" s="163"/>
      <c r="V50" s="163">
        <f>SUM(V51:V88)</f>
        <v>31.94</v>
      </c>
      <c r="W50" s="163"/>
      <c r="AG50" t="s">
        <v>275</v>
      </c>
    </row>
    <row r="51" spans="1:60" ht="22.5" outlineLevel="1" x14ac:dyDescent="0.2">
      <c r="A51" s="170">
        <v>17</v>
      </c>
      <c r="B51" s="171" t="s">
        <v>3710</v>
      </c>
      <c r="C51" s="180" t="s">
        <v>3711</v>
      </c>
      <c r="D51" s="172" t="s">
        <v>498</v>
      </c>
      <c r="E51" s="173">
        <v>14.7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5" t="s">
        <v>3190</v>
      </c>
      <c r="S51" s="175" t="s">
        <v>279</v>
      </c>
      <c r="T51" s="176" t="s">
        <v>279</v>
      </c>
      <c r="U51" s="161">
        <v>3.2000000000000001E-2</v>
      </c>
      <c r="V51" s="161">
        <f>ROUND(E51*U51,2)</f>
        <v>0.47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364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257" t="s">
        <v>3278</v>
      </c>
      <c r="D52" s="258"/>
      <c r="E52" s="258"/>
      <c r="F52" s="258"/>
      <c r="G52" s="258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372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0">
        <v>18</v>
      </c>
      <c r="B53" s="171" t="s">
        <v>3712</v>
      </c>
      <c r="C53" s="180" t="s">
        <v>3713</v>
      </c>
      <c r="D53" s="172" t="s">
        <v>498</v>
      </c>
      <c r="E53" s="173">
        <v>57.9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3190</v>
      </c>
      <c r="S53" s="175" t="s">
        <v>279</v>
      </c>
      <c r="T53" s="176" t="s">
        <v>279</v>
      </c>
      <c r="U53" s="161">
        <v>0.10199999999999999</v>
      </c>
      <c r="V53" s="161">
        <f>ROUND(E53*U53,2)</f>
        <v>5.91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364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7" t="s">
        <v>3278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0">
        <v>19</v>
      </c>
      <c r="B55" s="171" t="s">
        <v>3305</v>
      </c>
      <c r="C55" s="180" t="s">
        <v>3306</v>
      </c>
      <c r="D55" s="172" t="s">
        <v>3307</v>
      </c>
      <c r="E55" s="173">
        <v>2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3.5029999999999999E-2</v>
      </c>
      <c r="O55" s="175">
        <f>ROUND(E55*N55,2)</f>
        <v>7.0000000000000007E-2</v>
      </c>
      <c r="P55" s="175">
        <v>0</v>
      </c>
      <c r="Q55" s="175">
        <f>ROUND(E55*P55,2)</f>
        <v>0</v>
      </c>
      <c r="R55" s="175" t="s">
        <v>3190</v>
      </c>
      <c r="S55" s="175" t="s">
        <v>279</v>
      </c>
      <c r="T55" s="176" t="s">
        <v>279</v>
      </c>
      <c r="U55" s="161">
        <v>10.130000000000001</v>
      </c>
      <c r="V55" s="161">
        <f>ROUND(E55*U55,2)</f>
        <v>20.260000000000002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364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33.75" outlineLevel="1" x14ac:dyDescent="0.2">
      <c r="A56" s="158"/>
      <c r="B56" s="159"/>
      <c r="C56" s="257" t="s">
        <v>3308</v>
      </c>
      <c r="D56" s="258"/>
      <c r="E56" s="258"/>
      <c r="F56" s="258"/>
      <c r="G56" s="258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7" t="str">
        <f>C56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0">
        <v>20</v>
      </c>
      <c r="B57" s="171" t="s">
        <v>3331</v>
      </c>
      <c r="C57" s="180" t="s">
        <v>3332</v>
      </c>
      <c r="D57" s="172" t="s">
        <v>498</v>
      </c>
      <c r="E57" s="173">
        <v>156</v>
      </c>
      <c r="F57" s="174"/>
      <c r="G57" s="175">
        <f>ROUND(E57*F57,2)</f>
        <v>0</v>
      </c>
      <c r="H57" s="174"/>
      <c r="I57" s="175">
        <f>ROUND(E57*H57,2)</f>
        <v>0</v>
      </c>
      <c r="J57" s="174"/>
      <c r="K57" s="175">
        <f>ROUND(E57*J57,2)</f>
        <v>0</v>
      </c>
      <c r="L57" s="175">
        <v>21</v>
      </c>
      <c r="M57" s="175">
        <f>G57*(1+L57/100)</f>
        <v>0</v>
      </c>
      <c r="N57" s="175">
        <v>5.0000000000000002E-5</v>
      </c>
      <c r="O57" s="175">
        <f>ROUND(E57*N57,2)</f>
        <v>0.01</v>
      </c>
      <c r="P57" s="175">
        <v>0</v>
      </c>
      <c r="Q57" s="175">
        <f>ROUND(E57*P57,2)</f>
        <v>0</v>
      </c>
      <c r="R57" s="175" t="s">
        <v>3190</v>
      </c>
      <c r="S57" s="175" t="s">
        <v>279</v>
      </c>
      <c r="T57" s="176" t="s">
        <v>279</v>
      </c>
      <c r="U57" s="161">
        <v>3.4000000000000002E-2</v>
      </c>
      <c r="V57" s="161">
        <f>ROUND(E57*U57,2)</f>
        <v>5.3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364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3" t="s">
        <v>3714</v>
      </c>
      <c r="D58" s="184"/>
      <c r="E58" s="185">
        <v>156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374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21</v>
      </c>
      <c r="B59" s="171" t="s">
        <v>59</v>
      </c>
      <c r="C59" s="180" t="s">
        <v>3715</v>
      </c>
      <c r="D59" s="172" t="s">
        <v>498</v>
      </c>
      <c r="E59" s="173">
        <v>16.023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310</v>
      </c>
      <c r="T59" s="176" t="s">
        <v>280</v>
      </c>
      <c r="U59" s="161">
        <v>0</v>
      </c>
      <c r="V59" s="161">
        <f>ROUND(E59*U59,2)</f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364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3" t="s">
        <v>3716</v>
      </c>
      <c r="D60" s="184"/>
      <c r="E60" s="185">
        <v>16.023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0">
        <v>22</v>
      </c>
      <c r="B61" s="171" t="s">
        <v>61</v>
      </c>
      <c r="C61" s="180" t="s">
        <v>3717</v>
      </c>
      <c r="D61" s="172" t="s">
        <v>498</v>
      </c>
      <c r="E61" s="173">
        <v>63.110999999999997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/>
      <c r="S61" s="175" t="s">
        <v>310</v>
      </c>
      <c r="T61" s="176" t="s">
        <v>280</v>
      </c>
      <c r="U61" s="161">
        <v>0</v>
      </c>
      <c r="V61" s="161">
        <f>ROUND(E61*U61,2)</f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364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3" t="s">
        <v>3718</v>
      </c>
      <c r="D62" s="184"/>
      <c r="E62" s="185">
        <v>63.110999999999997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374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6">
        <v>23</v>
      </c>
      <c r="B63" s="187" t="s">
        <v>71</v>
      </c>
      <c r="C63" s="194" t="s">
        <v>3719</v>
      </c>
      <c r="D63" s="188" t="s">
        <v>462</v>
      </c>
      <c r="E63" s="189">
        <v>1</v>
      </c>
      <c r="F63" s="190"/>
      <c r="G63" s="191">
        <f t="shared" ref="G63:G76" si="0">ROUND(E63*F63,2)</f>
        <v>0</v>
      </c>
      <c r="H63" s="190"/>
      <c r="I63" s="191">
        <f t="shared" ref="I63:I76" si="1">ROUND(E63*H63,2)</f>
        <v>0</v>
      </c>
      <c r="J63" s="190"/>
      <c r="K63" s="191">
        <f t="shared" ref="K63:K76" si="2">ROUND(E63*J63,2)</f>
        <v>0</v>
      </c>
      <c r="L63" s="191">
        <v>21</v>
      </c>
      <c r="M63" s="191">
        <f t="shared" ref="M63:M76" si="3">G63*(1+L63/100)</f>
        <v>0</v>
      </c>
      <c r="N63" s="191">
        <v>0</v>
      </c>
      <c r="O63" s="191">
        <f t="shared" ref="O63:O76" si="4">ROUND(E63*N63,2)</f>
        <v>0</v>
      </c>
      <c r="P63" s="191">
        <v>0</v>
      </c>
      <c r="Q63" s="191">
        <f t="shared" ref="Q63:Q76" si="5">ROUND(E63*P63,2)</f>
        <v>0</v>
      </c>
      <c r="R63" s="191"/>
      <c r="S63" s="191" t="s">
        <v>310</v>
      </c>
      <c r="T63" s="192" t="s">
        <v>280</v>
      </c>
      <c r="U63" s="161">
        <v>0</v>
      </c>
      <c r="V63" s="161">
        <f t="shared" ref="V63:V76" si="6"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364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6">
        <v>24</v>
      </c>
      <c r="B64" s="187" t="s">
        <v>73</v>
      </c>
      <c r="C64" s="194" t="s">
        <v>3720</v>
      </c>
      <c r="D64" s="188" t="s">
        <v>462</v>
      </c>
      <c r="E64" s="189">
        <v>1</v>
      </c>
      <c r="F64" s="190"/>
      <c r="G64" s="191">
        <f t="shared" si="0"/>
        <v>0</v>
      </c>
      <c r="H64" s="190"/>
      <c r="I64" s="191">
        <f t="shared" si="1"/>
        <v>0</v>
      </c>
      <c r="J64" s="190"/>
      <c r="K64" s="191">
        <f t="shared" si="2"/>
        <v>0</v>
      </c>
      <c r="L64" s="191">
        <v>21</v>
      </c>
      <c r="M64" s="191">
        <f t="shared" si="3"/>
        <v>0</v>
      </c>
      <c r="N64" s="191">
        <v>0</v>
      </c>
      <c r="O64" s="191">
        <f t="shared" si="4"/>
        <v>0</v>
      </c>
      <c r="P64" s="191">
        <v>0</v>
      </c>
      <c r="Q64" s="191">
        <f t="shared" si="5"/>
        <v>0</v>
      </c>
      <c r="R64" s="191"/>
      <c r="S64" s="191" t="s">
        <v>310</v>
      </c>
      <c r="T64" s="192" t="s">
        <v>280</v>
      </c>
      <c r="U64" s="161">
        <v>0</v>
      </c>
      <c r="V64" s="161">
        <f t="shared" si="6"/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364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6">
        <v>25</v>
      </c>
      <c r="B65" s="187" t="s">
        <v>75</v>
      </c>
      <c r="C65" s="194" t="s">
        <v>3721</v>
      </c>
      <c r="D65" s="188" t="s">
        <v>462</v>
      </c>
      <c r="E65" s="189">
        <v>1</v>
      </c>
      <c r="F65" s="190"/>
      <c r="G65" s="191">
        <f t="shared" si="0"/>
        <v>0</v>
      </c>
      <c r="H65" s="190"/>
      <c r="I65" s="191">
        <f t="shared" si="1"/>
        <v>0</v>
      </c>
      <c r="J65" s="190"/>
      <c r="K65" s="191">
        <f t="shared" si="2"/>
        <v>0</v>
      </c>
      <c r="L65" s="191">
        <v>21</v>
      </c>
      <c r="M65" s="191">
        <f t="shared" si="3"/>
        <v>0</v>
      </c>
      <c r="N65" s="191">
        <v>0</v>
      </c>
      <c r="O65" s="191">
        <f t="shared" si="4"/>
        <v>0</v>
      </c>
      <c r="P65" s="191">
        <v>0</v>
      </c>
      <c r="Q65" s="191">
        <f t="shared" si="5"/>
        <v>0</v>
      </c>
      <c r="R65" s="191"/>
      <c r="S65" s="191" t="s">
        <v>310</v>
      </c>
      <c r="T65" s="192" t="s">
        <v>280</v>
      </c>
      <c r="U65" s="161">
        <v>0</v>
      </c>
      <c r="V65" s="161">
        <f t="shared" si="6"/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364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6">
        <v>26</v>
      </c>
      <c r="B66" s="187" t="s">
        <v>79</v>
      </c>
      <c r="C66" s="194" t="s">
        <v>3722</v>
      </c>
      <c r="D66" s="188" t="s">
        <v>462</v>
      </c>
      <c r="E66" s="189">
        <v>1</v>
      </c>
      <c r="F66" s="190"/>
      <c r="G66" s="191">
        <f t="shared" si="0"/>
        <v>0</v>
      </c>
      <c r="H66" s="190"/>
      <c r="I66" s="191">
        <f t="shared" si="1"/>
        <v>0</v>
      </c>
      <c r="J66" s="190"/>
      <c r="K66" s="191">
        <f t="shared" si="2"/>
        <v>0</v>
      </c>
      <c r="L66" s="191">
        <v>21</v>
      </c>
      <c r="M66" s="191">
        <f t="shared" si="3"/>
        <v>0</v>
      </c>
      <c r="N66" s="191">
        <v>0</v>
      </c>
      <c r="O66" s="191">
        <f t="shared" si="4"/>
        <v>0</v>
      </c>
      <c r="P66" s="191">
        <v>0</v>
      </c>
      <c r="Q66" s="191">
        <f t="shared" si="5"/>
        <v>0</v>
      </c>
      <c r="R66" s="191"/>
      <c r="S66" s="191" t="s">
        <v>310</v>
      </c>
      <c r="T66" s="192" t="s">
        <v>280</v>
      </c>
      <c r="U66" s="161">
        <v>0</v>
      </c>
      <c r="V66" s="161">
        <f t="shared" si="6"/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6">
        <v>27</v>
      </c>
      <c r="B67" s="187" t="s">
        <v>3723</v>
      </c>
      <c r="C67" s="194" t="s">
        <v>3724</v>
      </c>
      <c r="D67" s="188" t="s">
        <v>462</v>
      </c>
      <c r="E67" s="189">
        <v>1</v>
      </c>
      <c r="F67" s="190"/>
      <c r="G67" s="191">
        <f t="shared" si="0"/>
        <v>0</v>
      </c>
      <c r="H67" s="190"/>
      <c r="I67" s="191">
        <f t="shared" si="1"/>
        <v>0</v>
      </c>
      <c r="J67" s="190"/>
      <c r="K67" s="191">
        <f t="shared" si="2"/>
        <v>0</v>
      </c>
      <c r="L67" s="191">
        <v>21</v>
      </c>
      <c r="M67" s="191">
        <f t="shared" si="3"/>
        <v>0</v>
      </c>
      <c r="N67" s="191">
        <v>0</v>
      </c>
      <c r="O67" s="191">
        <f t="shared" si="4"/>
        <v>0</v>
      </c>
      <c r="P67" s="191">
        <v>0</v>
      </c>
      <c r="Q67" s="191">
        <f t="shared" si="5"/>
        <v>0</v>
      </c>
      <c r="R67" s="191"/>
      <c r="S67" s="191" t="s">
        <v>310</v>
      </c>
      <c r="T67" s="192" t="s">
        <v>280</v>
      </c>
      <c r="U67" s="161">
        <v>0</v>
      </c>
      <c r="V67" s="161">
        <f t="shared" si="6"/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364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6">
        <v>28</v>
      </c>
      <c r="B68" s="187" t="s">
        <v>3725</v>
      </c>
      <c r="C68" s="194" t="s">
        <v>3726</v>
      </c>
      <c r="D68" s="188" t="s">
        <v>462</v>
      </c>
      <c r="E68" s="189">
        <v>1</v>
      </c>
      <c r="F68" s="190"/>
      <c r="G68" s="191">
        <f t="shared" si="0"/>
        <v>0</v>
      </c>
      <c r="H68" s="190"/>
      <c r="I68" s="191">
        <f t="shared" si="1"/>
        <v>0</v>
      </c>
      <c r="J68" s="190"/>
      <c r="K68" s="191">
        <f t="shared" si="2"/>
        <v>0</v>
      </c>
      <c r="L68" s="191">
        <v>21</v>
      </c>
      <c r="M68" s="191">
        <f t="shared" si="3"/>
        <v>0</v>
      </c>
      <c r="N68" s="191">
        <v>0</v>
      </c>
      <c r="O68" s="191">
        <f t="shared" si="4"/>
        <v>0</v>
      </c>
      <c r="P68" s="191">
        <v>0</v>
      </c>
      <c r="Q68" s="191">
        <f t="shared" si="5"/>
        <v>0</v>
      </c>
      <c r="R68" s="191"/>
      <c r="S68" s="191" t="s">
        <v>310</v>
      </c>
      <c r="T68" s="192" t="s">
        <v>280</v>
      </c>
      <c r="U68" s="161">
        <v>0</v>
      </c>
      <c r="V68" s="161">
        <f t="shared" si="6"/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86">
        <v>29</v>
      </c>
      <c r="B69" s="187" t="s">
        <v>3727</v>
      </c>
      <c r="C69" s="194" t="s">
        <v>3728</v>
      </c>
      <c r="D69" s="188" t="s">
        <v>462</v>
      </c>
      <c r="E69" s="189">
        <v>1</v>
      </c>
      <c r="F69" s="190"/>
      <c r="G69" s="191">
        <f t="shared" si="0"/>
        <v>0</v>
      </c>
      <c r="H69" s="190"/>
      <c r="I69" s="191">
        <f t="shared" si="1"/>
        <v>0</v>
      </c>
      <c r="J69" s="190"/>
      <c r="K69" s="191">
        <f t="shared" si="2"/>
        <v>0</v>
      </c>
      <c r="L69" s="191">
        <v>21</v>
      </c>
      <c r="M69" s="191">
        <f t="shared" si="3"/>
        <v>0</v>
      </c>
      <c r="N69" s="191">
        <v>0</v>
      </c>
      <c r="O69" s="191">
        <f t="shared" si="4"/>
        <v>0</v>
      </c>
      <c r="P69" s="191">
        <v>0</v>
      </c>
      <c r="Q69" s="191">
        <f t="shared" si="5"/>
        <v>0</v>
      </c>
      <c r="R69" s="191"/>
      <c r="S69" s="191" t="s">
        <v>310</v>
      </c>
      <c r="T69" s="192" t="s">
        <v>280</v>
      </c>
      <c r="U69" s="161">
        <v>0</v>
      </c>
      <c r="V69" s="161">
        <f t="shared" si="6"/>
        <v>0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364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86">
        <v>30</v>
      </c>
      <c r="B70" s="187" t="s">
        <v>155</v>
      </c>
      <c r="C70" s="194" t="s">
        <v>3729</v>
      </c>
      <c r="D70" s="188" t="s">
        <v>462</v>
      </c>
      <c r="E70" s="189">
        <v>1</v>
      </c>
      <c r="F70" s="190"/>
      <c r="G70" s="191">
        <f t="shared" si="0"/>
        <v>0</v>
      </c>
      <c r="H70" s="190"/>
      <c r="I70" s="191">
        <f t="shared" si="1"/>
        <v>0</v>
      </c>
      <c r="J70" s="190"/>
      <c r="K70" s="191">
        <f t="shared" si="2"/>
        <v>0</v>
      </c>
      <c r="L70" s="191">
        <v>21</v>
      </c>
      <c r="M70" s="191">
        <f t="shared" si="3"/>
        <v>0</v>
      </c>
      <c r="N70" s="191">
        <v>0</v>
      </c>
      <c r="O70" s="191">
        <f t="shared" si="4"/>
        <v>0</v>
      </c>
      <c r="P70" s="191">
        <v>0</v>
      </c>
      <c r="Q70" s="191">
        <f t="shared" si="5"/>
        <v>0</v>
      </c>
      <c r="R70" s="191"/>
      <c r="S70" s="191" t="s">
        <v>310</v>
      </c>
      <c r="T70" s="192" t="s">
        <v>280</v>
      </c>
      <c r="U70" s="161">
        <v>0</v>
      </c>
      <c r="V70" s="161">
        <f t="shared" si="6"/>
        <v>0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364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6">
        <v>31</v>
      </c>
      <c r="B71" s="187" t="s">
        <v>157</v>
      </c>
      <c r="C71" s="194" t="s">
        <v>3730</v>
      </c>
      <c r="D71" s="188" t="s">
        <v>462</v>
      </c>
      <c r="E71" s="189">
        <v>1</v>
      </c>
      <c r="F71" s="190"/>
      <c r="G71" s="191">
        <f t="shared" si="0"/>
        <v>0</v>
      </c>
      <c r="H71" s="190"/>
      <c r="I71" s="191">
        <f t="shared" si="1"/>
        <v>0</v>
      </c>
      <c r="J71" s="190"/>
      <c r="K71" s="191">
        <f t="shared" si="2"/>
        <v>0</v>
      </c>
      <c r="L71" s="191">
        <v>21</v>
      </c>
      <c r="M71" s="191">
        <f t="shared" si="3"/>
        <v>0</v>
      </c>
      <c r="N71" s="191">
        <v>0</v>
      </c>
      <c r="O71" s="191">
        <f t="shared" si="4"/>
        <v>0</v>
      </c>
      <c r="P71" s="191">
        <v>0</v>
      </c>
      <c r="Q71" s="191">
        <f t="shared" si="5"/>
        <v>0</v>
      </c>
      <c r="R71" s="191"/>
      <c r="S71" s="191" t="s">
        <v>310</v>
      </c>
      <c r="T71" s="192" t="s">
        <v>280</v>
      </c>
      <c r="U71" s="161">
        <v>0</v>
      </c>
      <c r="V71" s="161">
        <f t="shared" si="6"/>
        <v>0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364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6">
        <v>32</v>
      </c>
      <c r="B72" s="187" t="s">
        <v>3731</v>
      </c>
      <c r="C72" s="194" t="s">
        <v>3732</v>
      </c>
      <c r="D72" s="188" t="s">
        <v>462</v>
      </c>
      <c r="E72" s="189">
        <v>1</v>
      </c>
      <c r="F72" s="190"/>
      <c r="G72" s="191">
        <f t="shared" si="0"/>
        <v>0</v>
      </c>
      <c r="H72" s="190"/>
      <c r="I72" s="191">
        <f t="shared" si="1"/>
        <v>0</v>
      </c>
      <c r="J72" s="190"/>
      <c r="K72" s="191">
        <f t="shared" si="2"/>
        <v>0</v>
      </c>
      <c r="L72" s="191">
        <v>21</v>
      </c>
      <c r="M72" s="191">
        <f t="shared" si="3"/>
        <v>0</v>
      </c>
      <c r="N72" s="191">
        <v>0</v>
      </c>
      <c r="O72" s="191">
        <f t="shared" si="4"/>
        <v>0</v>
      </c>
      <c r="P72" s="191">
        <v>0</v>
      </c>
      <c r="Q72" s="191">
        <f t="shared" si="5"/>
        <v>0</v>
      </c>
      <c r="R72" s="191"/>
      <c r="S72" s="191" t="s">
        <v>310</v>
      </c>
      <c r="T72" s="192" t="s">
        <v>280</v>
      </c>
      <c r="U72" s="161">
        <v>0</v>
      </c>
      <c r="V72" s="161">
        <f t="shared" si="6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6">
        <v>33</v>
      </c>
      <c r="B73" s="187" t="s">
        <v>159</v>
      </c>
      <c r="C73" s="194" t="s">
        <v>3733</v>
      </c>
      <c r="D73" s="188" t="s">
        <v>462</v>
      </c>
      <c r="E73" s="189">
        <v>1</v>
      </c>
      <c r="F73" s="190"/>
      <c r="G73" s="191">
        <f t="shared" si="0"/>
        <v>0</v>
      </c>
      <c r="H73" s="190"/>
      <c r="I73" s="191">
        <f t="shared" si="1"/>
        <v>0</v>
      </c>
      <c r="J73" s="190"/>
      <c r="K73" s="191">
        <f t="shared" si="2"/>
        <v>0</v>
      </c>
      <c r="L73" s="191">
        <v>21</v>
      </c>
      <c r="M73" s="191">
        <f t="shared" si="3"/>
        <v>0</v>
      </c>
      <c r="N73" s="191">
        <v>0</v>
      </c>
      <c r="O73" s="191">
        <f t="shared" si="4"/>
        <v>0</v>
      </c>
      <c r="P73" s="191">
        <v>0</v>
      </c>
      <c r="Q73" s="191">
        <f t="shared" si="5"/>
        <v>0</v>
      </c>
      <c r="R73" s="191"/>
      <c r="S73" s="191" t="s">
        <v>310</v>
      </c>
      <c r="T73" s="192" t="s">
        <v>280</v>
      </c>
      <c r="U73" s="161">
        <v>0</v>
      </c>
      <c r="V73" s="161">
        <f t="shared" si="6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364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6">
        <v>34</v>
      </c>
      <c r="B74" s="187" t="s">
        <v>3734</v>
      </c>
      <c r="C74" s="194" t="s">
        <v>3735</v>
      </c>
      <c r="D74" s="188" t="s">
        <v>462</v>
      </c>
      <c r="E74" s="189">
        <v>2</v>
      </c>
      <c r="F74" s="190"/>
      <c r="G74" s="191">
        <f t="shared" si="0"/>
        <v>0</v>
      </c>
      <c r="H74" s="190"/>
      <c r="I74" s="191">
        <f t="shared" si="1"/>
        <v>0</v>
      </c>
      <c r="J74" s="190"/>
      <c r="K74" s="191">
        <f t="shared" si="2"/>
        <v>0</v>
      </c>
      <c r="L74" s="191">
        <v>21</v>
      </c>
      <c r="M74" s="191">
        <f t="shared" si="3"/>
        <v>0</v>
      </c>
      <c r="N74" s="191">
        <v>0</v>
      </c>
      <c r="O74" s="191">
        <f t="shared" si="4"/>
        <v>0</v>
      </c>
      <c r="P74" s="191">
        <v>0</v>
      </c>
      <c r="Q74" s="191">
        <f t="shared" si="5"/>
        <v>0</v>
      </c>
      <c r="R74" s="191"/>
      <c r="S74" s="191" t="s">
        <v>310</v>
      </c>
      <c r="T74" s="192" t="s">
        <v>280</v>
      </c>
      <c r="U74" s="161">
        <v>0</v>
      </c>
      <c r="V74" s="161">
        <f t="shared" si="6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364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6">
        <v>35</v>
      </c>
      <c r="B75" s="187" t="s">
        <v>3736</v>
      </c>
      <c r="C75" s="194" t="s">
        <v>3737</v>
      </c>
      <c r="D75" s="188" t="s">
        <v>3738</v>
      </c>
      <c r="E75" s="189">
        <v>1</v>
      </c>
      <c r="F75" s="190"/>
      <c r="G75" s="191">
        <f t="shared" si="0"/>
        <v>0</v>
      </c>
      <c r="H75" s="190"/>
      <c r="I75" s="191">
        <f t="shared" si="1"/>
        <v>0</v>
      </c>
      <c r="J75" s="190"/>
      <c r="K75" s="191">
        <f t="shared" si="2"/>
        <v>0</v>
      </c>
      <c r="L75" s="191">
        <v>21</v>
      </c>
      <c r="M75" s="191">
        <f t="shared" si="3"/>
        <v>0</v>
      </c>
      <c r="N75" s="191">
        <v>0</v>
      </c>
      <c r="O75" s="191">
        <f t="shared" si="4"/>
        <v>0</v>
      </c>
      <c r="P75" s="191">
        <v>0</v>
      </c>
      <c r="Q75" s="191">
        <f t="shared" si="5"/>
        <v>0</v>
      </c>
      <c r="R75" s="191"/>
      <c r="S75" s="191" t="s">
        <v>310</v>
      </c>
      <c r="T75" s="192" t="s">
        <v>280</v>
      </c>
      <c r="U75" s="161">
        <v>0</v>
      </c>
      <c r="V75" s="161">
        <f t="shared" si="6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364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0">
        <v>36</v>
      </c>
      <c r="B76" s="171" t="s">
        <v>3739</v>
      </c>
      <c r="C76" s="180" t="s">
        <v>3740</v>
      </c>
      <c r="D76" s="172" t="s">
        <v>462</v>
      </c>
      <c r="E76" s="173">
        <v>1</v>
      </c>
      <c r="F76" s="174"/>
      <c r="G76" s="175">
        <f t="shared" si="0"/>
        <v>0</v>
      </c>
      <c r="H76" s="174"/>
      <c r="I76" s="175">
        <f t="shared" si="1"/>
        <v>0</v>
      </c>
      <c r="J76" s="174"/>
      <c r="K76" s="175">
        <f t="shared" si="2"/>
        <v>0</v>
      </c>
      <c r="L76" s="175">
        <v>21</v>
      </c>
      <c r="M76" s="175">
        <f t="shared" si="3"/>
        <v>0</v>
      </c>
      <c r="N76" s="175">
        <v>0</v>
      </c>
      <c r="O76" s="175">
        <f t="shared" si="4"/>
        <v>0</v>
      </c>
      <c r="P76" s="175">
        <v>0</v>
      </c>
      <c r="Q76" s="175">
        <f t="shared" si="5"/>
        <v>0</v>
      </c>
      <c r="R76" s="175"/>
      <c r="S76" s="175" t="s">
        <v>310</v>
      </c>
      <c r="T76" s="176" t="s">
        <v>280</v>
      </c>
      <c r="U76" s="161">
        <v>0</v>
      </c>
      <c r="V76" s="161">
        <f t="shared" si="6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364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248" t="s">
        <v>3741</v>
      </c>
      <c r="D77" s="249"/>
      <c r="E77" s="249"/>
      <c r="F77" s="249"/>
      <c r="G77" s="249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283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246" t="s">
        <v>3742</v>
      </c>
      <c r="D78" s="247"/>
      <c r="E78" s="247"/>
      <c r="F78" s="247"/>
      <c r="G78" s="247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283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246" t="s">
        <v>3743</v>
      </c>
      <c r="D79" s="247"/>
      <c r="E79" s="247"/>
      <c r="F79" s="247"/>
      <c r="G79" s="247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283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46" t="s">
        <v>3744</v>
      </c>
      <c r="D80" s="247"/>
      <c r="E80" s="247"/>
      <c r="F80" s="247"/>
      <c r="G80" s="247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283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46" t="s">
        <v>3745</v>
      </c>
      <c r="D81" s="247"/>
      <c r="E81" s="247"/>
      <c r="F81" s="247"/>
      <c r="G81" s="247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283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46" t="s">
        <v>3746</v>
      </c>
      <c r="D82" s="247"/>
      <c r="E82" s="247"/>
      <c r="F82" s="247"/>
      <c r="G82" s="247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283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6">
        <v>37</v>
      </c>
      <c r="B83" s="187" t="s">
        <v>3297</v>
      </c>
      <c r="C83" s="194" t="s">
        <v>3747</v>
      </c>
      <c r="D83" s="188" t="s">
        <v>377</v>
      </c>
      <c r="E83" s="189">
        <v>2</v>
      </c>
      <c r="F83" s="190"/>
      <c r="G83" s="191">
        <f>ROUND(E83*F83,2)</f>
        <v>0</v>
      </c>
      <c r="H83" s="190"/>
      <c r="I83" s="191">
        <f>ROUND(E83*H83,2)</f>
        <v>0</v>
      </c>
      <c r="J83" s="190"/>
      <c r="K83" s="191">
        <f>ROUND(E83*J83,2)</f>
        <v>0</v>
      </c>
      <c r="L83" s="191">
        <v>21</v>
      </c>
      <c r="M83" s="191">
        <f>G83*(1+L83/100)</f>
        <v>0</v>
      </c>
      <c r="N83" s="191">
        <v>8.0000000000000007E-5</v>
      </c>
      <c r="O83" s="191">
        <f>ROUND(E83*N83,2)</f>
        <v>0</v>
      </c>
      <c r="P83" s="191">
        <v>0</v>
      </c>
      <c r="Q83" s="191">
        <f>ROUND(E83*P83,2)</f>
        <v>0</v>
      </c>
      <c r="R83" s="191"/>
      <c r="S83" s="191" t="s">
        <v>279</v>
      </c>
      <c r="T83" s="192" t="s">
        <v>279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364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0">
        <v>38</v>
      </c>
      <c r="B84" s="171" t="s">
        <v>3392</v>
      </c>
      <c r="C84" s="180" t="s">
        <v>3393</v>
      </c>
      <c r="D84" s="172" t="s">
        <v>498</v>
      </c>
      <c r="E84" s="173">
        <v>72.599999999999994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/>
      <c r="S84" s="175" t="s">
        <v>279</v>
      </c>
      <c r="T84" s="176" t="s">
        <v>279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364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3" t="s">
        <v>3748</v>
      </c>
      <c r="D85" s="184"/>
      <c r="E85" s="185">
        <v>72.599999999999994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374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6">
        <v>39</v>
      </c>
      <c r="B86" s="187" t="s">
        <v>3300</v>
      </c>
      <c r="C86" s="194" t="s">
        <v>3749</v>
      </c>
      <c r="D86" s="188" t="s">
        <v>498</v>
      </c>
      <c r="E86" s="189">
        <v>73.760000000000005</v>
      </c>
      <c r="F86" s="190"/>
      <c r="G86" s="191">
        <f>ROUND(E86*F86,2)</f>
        <v>0</v>
      </c>
      <c r="H86" s="190"/>
      <c r="I86" s="191">
        <f>ROUND(E86*H86,2)</f>
        <v>0</v>
      </c>
      <c r="J86" s="190"/>
      <c r="K86" s="191">
        <f>ROUND(E86*J86,2)</f>
        <v>0</v>
      </c>
      <c r="L86" s="191">
        <v>21</v>
      </c>
      <c r="M86" s="191">
        <f>G86*(1+L86/100)</f>
        <v>0</v>
      </c>
      <c r="N86" s="191">
        <v>0</v>
      </c>
      <c r="O86" s="191">
        <f>ROUND(E86*N86,2)</f>
        <v>0</v>
      </c>
      <c r="P86" s="191">
        <v>0</v>
      </c>
      <c r="Q86" s="191">
        <f>ROUND(E86*P86,2)</f>
        <v>0</v>
      </c>
      <c r="R86" s="191"/>
      <c r="S86" s="191" t="s">
        <v>279</v>
      </c>
      <c r="T86" s="192" t="s">
        <v>279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364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86">
        <v>40</v>
      </c>
      <c r="B87" s="187" t="s">
        <v>3394</v>
      </c>
      <c r="C87" s="194" t="s">
        <v>3395</v>
      </c>
      <c r="D87" s="188" t="s">
        <v>462</v>
      </c>
      <c r="E87" s="189">
        <v>2</v>
      </c>
      <c r="F87" s="190"/>
      <c r="G87" s="191">
        <f>ROUND(E87*F87,2)</f>
        <v>0</v>
      </c>
      <c r="H87" s="190"/>
      <c r="I87" s="191">
        <f>ROUND(E87*H87,2)</f>
        <v>0</v>
      </c>
      <c r="J87" s="190"/>
      <c r="K87" s="191">
        <f>ROUND(E87*J87,2)</f>
        <v>0</v>
      </c>
      <c r="L87" s="191">
        <v>21</v>
      </c>
      <c r="M87" s="191">
        <f>G87*(1+L87/100)</f>
        <v>0</v>
      </c>
      <c r="N87" s="191">
        <v>0</v>
      </c>
      <c r="O87" s="191">
        <f>ROUND(E87*N87,2)</f>
        <v>0</v>
      </c>
      <c r="P87" s="191">
        <v>0</v>
      </c>
      <c r="Q87" s="191">
        <f>ROUND(E87*P87,2)</f>
        <v>0</v>
      </c>
      <c r="R87" s="191"/>
      <c r="S87" s="191" t="s">
        <v>310</v>
      </c>
      <c r="T87" s="192" t="s">
        <v>280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364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86">
        <v>41</v>
      </c>
      <c r="B88" s="187" t="s">
        <v>3750</v>
      </c>
      <c r="C88" s="194" t="s">
        <v>3751</v>
      </c>
      <c r="D88" s="188" t="s">
        <v>377</v>
      </c>
      <c r="E88" s="189">
        <v>1</v>
      </c>
      <c r="F88" s="190"/>
      <c r="G88" s="191">
        <f>ROUND(E88*F88,2)</f>
        <v>0</v>
      </c>
      <c r="H88" s="190"/>
      <c r="I88" s="191">
        <f>ROUND(E88*H88,2)</f>
        <v>0</v>
      </c>
      <c r="J88" s="190"/>
      <c r="K88" s="191">
        <f>ROUND(E88*J88,2)</f>
        <v>0</v>
      </c>
      <c r="L88" s="191">
        <v>21</v>
      </c>
      <c r="M88" s="191">
        <f>G88*(1+L88/100)</f>
        <v>0</v>
      </c>
      <c r="N88" s="191">
        <v>0.11178</v>
      </c>
      <c r="O88" s="191">
        <f>ROUND(E88*N88,2)</f>
        <v>0.11</v>
      </c>
      <c r="P88" s="191">
        <v>0</v>
      </c>
      <c r="Q88" s="191">
        <f>ROUND(E88*P88,2)</f>
        <v>0</v>
      </c>
      <c r="R88" s="191"/>
      <c r="S88" s="191" t="s">
        <v>279</v>
      </c>
      <c r="T88" s="192" t="s">
        <v>279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364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4" t="s">
        <v>274</v>
      </c>
      <c r="B89" s="165" t="s">
        <v>193</v>
      </c>
      <c r="C89" s="179" t="s">
        <v>194</v>
      </c>
      <c r="D89" s="166"/>
      <c r="E89" s="167"/>
      <c r="F89" s="168"/>
      <c r="G89" s="168">
        <f>SUMIF(AG90:AG92,"&lt;&gt;NOR",G90:G92)</f>
        <v>0</v>
      </c>
      <c r="H89" s="168"/>
      <c r="I89" s="168">
        <f>SUM(I90:I92)</f>
        <v>0</v>
      </c>
      <c r="J89" s="168"/>
      <c r="K89" s="168">
        <f>SUM(K90:K92)</f>
        <v>0</v>
      </c>
      <c r="L89" s="168"/>
      <c r="M89" s="168">
        <f>SUM(M90:M92)</f>
        <v>0</v>
      </c>
      <c r="N89" s="168"/>
      <c r="O89" s="168">
        <f>SUM(O90:O92)</f>
        <v>0</v>
      </c>
      <c r="P89" s="168"/>
      <c r="Q89" s="168">
        <f>SUM(Q90:Q92)</f>
        <v>0</v>
      </c>
      <c r="R89" s="168"/>
      <c r="S89" s="168"/>
      <c r="T89" s="169"/>
      <c r="U89" s="163"/>
      <c r="V89" s="163">
        <f>SUM(V90:V92)</f>
        <v>29.73</v>
      </c>
      <c r="W89" s="163"/>
      <c r="AG89" t="s">
        <v>275</v>
      </c>
    </row>
    <row r="90" spans="1:60" ht="22.5" outlineLevel="1" x14ac:dyDescent="0.2">
      <c r="A90" s="170">
        <v>42</v>
      </c>
      <c r="B90" s="171" t="s">
        <v>3188</v>
      </c>
      <c r="C90" s="180" t="s">
        <v>3189</v>
      </c>
      <c r="D90" s="172" t="s">
        <v>552</v>
      </c>
      <c r="E90" s="173">
        <v>140.56616</v>
      </c>
      <c r="F90" s="174"/>
      <c r="G90" s="175">
        <f>ROUND(E90*F90,2)</f>
        <v>0</v>
      </c>
      <c r="H90" s="174"/>
      <c r="I90" s="175">
        <f>ROUND(E90*H90,2)</f>
        <v>0</v>
      </c>
      <c r="J90" s="174"/>
      <c r="K90" s="175">
        <f>ROUND(E90*J90,2)</f>
        <v>0</v>
      </c>
      <c r="L90" s="175">
        <v>21</v>
      </c>
      <c r="M90" s="175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5" t="s">
        <v>3190</v>
      </c>
      <c r="S90" s="175" t="s">
        <v>279</v>
      </c>
      <c r="T90" s="176" t="s">
        <v>279</v>
      </c>
      <c r="U90" s="161">
        <v>0.21149999999999999</v>
      </c>
      <c r="V90" s="161">
        <f>ROUND(E90*U90,2)</f>
        <v>29.73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553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257" t="s">
        <v>3191</v>
      </c>
      <c r="D91" s="258"/>
      <c r="E91" s="258"/>
      <c r="F91" s="258"/>
      <c r="G91" s="258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372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46" t="s">
        <v>3192</v>
      </c>
      <c r="D92" s="247"/>
      <c r="E92" s="247"/>
      <c r="F92" s="247"/>
      <c r="G92" s="247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283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5"/>
      <c r="B93" s="6"/>
      <c r="C93" s="181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v>15</v>
      </c>
      <c r="AF93">
        <v>21</v>
      </c>
    </row>
    <row r="94" spans="1:60" x14ac:dyDescent="0.2">
      <c r="A94" s="154"/>
      <c r="B94" s="155" t="s">
        <v>29</v>
      </c>
      <c r="C94" s="182"/>
      <c r="D94" s="156"/>
      <c r="E94" s="157"/>
      <c r="F94" s="157"/>
      <c r="G94" s="178">
        <f>G8+G40+G47+G50+G89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f>SUMIF(L7:L92,AE93,G7:G92)</f>
        <v>0</v>
      </c>
      <c r="AF94">
        <f>SUMIF(L7:L92,AF93,G7:G92)</f>
        <v>0</v>
      </c>
      <c r="AG94" t="s">
        <v>355</v>
      </c>
    </row>
    <row r="95" spans="1:60" x14ac:dyDescent="0.2">
      <c r="A95" s="259" t="s">
        <v>571</v>
      </c>
      <c r="B95" s="259"/>
      <c r="C95" s="181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60" x14ac:dyDescent="0.2">
      <c r="A96" s="5"/>
      <c r="B96" s="6" t="s">
        <v>3752</v>
      </c>
      <c r="C96" s="181" t="s">
        <v>3753</v>
      </c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G96" t="s">
        <v>574</v>
      </c>
    </row>
    <row r="97" spans="1:33" x14ac:dyDescent="0.2">
      <c r="A97" s="5"/>
      <c r="B97" s="6" t="s">
        <v>3754</v>
      </c>
      <c r="C97" s="181" t="s">
        <v>3755</v>
      </c>
      <c r="D97" s="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G97" t="s">
        <v>577</v>
      </c>
    </row>
    <row r="98" spans="1:33" x14ac:dyDescent="0.2">
      <c r="A98" s="5"/>
      <c r="B98" s="6"/>
      <c r="C98" s="181" t="s">
        <v>578</v>
      </c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AG98" t="s">
        <v>579</v>
      </c>
    </row>
    <row r="99" spans="1:33" x14ac:dyDescent="0.2">
      <c r="A99" s="5"/>
      <c r="B99" s="6"/>
      <c r="C99" s="181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">
      <c r="C100" s="183"/>
      <c r="D100" s="142"/>
      <c r="AG100" t="s">
        <v>359</v>
      </c>
    </row>
    <row r="101" spans="1:33" x14ac:dyDescent="0.2">
      <c r="D101" s="142"/>
    </row>
    <row r="102" spans="1:33" x14ac:dyDescent="0.2">
      <c r="D102" s="142"/>
    </row>
    <row r="103" spans="1:33" x14ac:dyDescent="0.2">
      <c r="D103" s="142"/>
    </row>
    <row r="104" spans="1:33" x14ac:dyDescent="0.2">
      <c r="D104" s="142"/>
    </row>
    <row r="105" spans="1:33" x14ac:dyDescent="0.2">
      <c r="D105" s="142"/>
    </row>
    <row r="106" spans="1:33" x14ac:dyDescent="0.2">
      <c r="D106" s="142"/>
    </row>
    <row r="107" spans="1:33" x14ac:dyDescent="0.2">
      <c r="D107" s="142"/>
    </row>
    <row r="108" spans="1:33" x14ac:dyDescent="0.2">
      <c r="D108" s="142"/>
    </row>
    <row r="109" spans="1:33" x14ac:dyDescent="0.2">
      <c r="D109" s="142"/>
    </row>
    <row r="110" spans="1:33" x14ac:dyDescent="0.2">
      <c r="D110" s="142"/>
    </row>
    <row r="111" spans="1:33" x14ac:dyDescent="0.2">
      <c r="D111" s="142"/>
    </row>
    <row r="112" spans="1:33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27">
    <mergeCell ref="A1:G1"/>
    <mergeCell ref="C2:G2"/>
    <mergeCell ref="C3:G3"/>
    <mergeCell ref="C4:G4"/>
    <mergeCell ref="A95:B95"/>
    <mergeCell ref="C10:G10"/>
    <mergeCell ref="C12:G12"/>
    <mergeCell ref="C14:G14"/>
    <mergeCell ref="C17:G17"/>
    <mergeCell ref="C20:G20"/>
    <mergeCell ref="C79:G79"/>
    <mergeCell ref="C24:G24"/>
    <mergeCell ref="C27:G27"/>
    <mergeCell ref="C29:G29"/>
    <mergeCell ref="C31:G31"/>
    <mergeCell ref="C32:G32"/>
    <mergeCell ref="C42:G42"/>
    <mergeCell ref="C52:G52"/>
    <mergeCell ref="C54:G54"/>
    <mergeCell ref="C56:G56"/>
    <mergeCell ref="C77:G77"/>
    <mergeCell ref="C78:G78"/>
    <mergeCell ref="C80:G80"/>
    <mergeCell ref="C81:G81"/>
    <mergeCell ref="C82:G82"/>
    <mergeCell ref="C91:G91"/>
    <mergeCell ref="C92:G9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104</v>
      </c>
      <c r="C3" s="251" t="s">
        <v>105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104</v>
      </c>
      <c r="C4" s="254" t="s">
        <v>105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SUMIF(AG9:AG34,"&lt;&gt;NOR",G9:G34)</f>
        <v>0</v>
      </c>
      <c r="H8" s="168"/>
      <c r="I8" s="168">
        <f>SUM(I9:I34)</f>
        <v>0</v>
      </c>
      <c r="J8" s="168"/>
      <c r="K8" s="168">
        <f>SUM(K9:K34)</f>
        <v>0</v>
      </c>
      <c r="L8" s="168"/>
      <c r="M8" s="168">
        <f>SUM(M9:M34)</f>
        <v>0</v>
      </c>
      <c r="N8" s="168"/>
      <c r="O8" s="168">
        <f>SUM(O9:O34)</f>
        <v>178.24</v>
      </c>
      <c r="P8" s="168"/>
      <c r="Q8" s="168">
        <f>SUM(Q9:Q34)</f>
        <v>0</v>
      </c>
      <c r="R8" s="168"/>
      <c r="S8" s="168"/>
      <c r="T8" s="169"/>
      <c r="U8" s="163"/>
      <c r="V8" s="163">
        <f>SUM(V9:V34)</f>
        <v>75.66</v>
      </c>
      <c r="W8" s="163"/>
      <c r="AG8" t="s">
        <v>275</v>
      </c>
    </row>
    <row r="9" spans="1:60" outlineLevel="1" x14ac:dyDescent="0.2">
      <c r="A9" s="170">
        <v>1</v>
      </c>
      <c r="B9" s="171" t="s">
        <v>3634</v>
      </c>
      <c r="C9" s="180" t="s">
        <v>3635</v>
      </c>
      <c r="D9" s="172" t="s">
        <v>471</v>
      </c>
      <c r="E9" s="173">
        <v>49.192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0.2</v>
      </c>
      <c r="V9" s="161">
        <f>ROUND(E9*U9,2)</f>
        <v>9.84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158"/>
      <c r="B10" s="159"/>
      <c r="C10" s="257" t="s">
        <v>3636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3756</v>
      </c>
      <c r="D11" s="184"/>
      <c r="E11" s="185">
        <v>49.192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0">
        <v>2</v>
      </c>
      <c r="B12" s="171" t="s">
        <v>3639</v>
      </c>
      <c r="C12" s="180" t="s">
        <v>3640</v>
      </c>
      <c r="D12" s="172" t="s">
        <v>471</v>
      </c>
      <c r="E12" s="173">
        <v>24.596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 t="s">
        <v>370</v>
      </c>
      <c r="S12" s="175" t="s">
        <v>279</v>
      </c>
      <c r="T12" s="176" t="s">
        <v>279</v>
      </c>
      <c r="U12" s="161">
        <v>8.4000000000000005E-2</v>
      </c>
      <c r="V12" s="161">
        <f>ROUND(E12*U12,2)</f>
        <v>2.0699999999999998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364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1" x14ac:dyDescent="0.2">
      <c r="A13" s="158"/>
      <c r="B13" s="159"/>
      <c r="C13" s="257" t="s">
        <v>3636</v>
      </c>
      <c r="D13" s="258"/>
      <c r="E13" s="258"/>
      <c r="F13" s="258"/>
      <c r="G13" s="258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372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77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93" t="s">
        <v>3757</v>
      </c>
      <c r="D14" s="184"/>
      <c r="E14" s="185">
        <v>24.596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374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0">
        <v>3</v>
      </c>
      <c r="B15" s="171" t="s">
        <v>3641</v>
      </c>
      <c r="C15" s="180" t="s">
        <v>3642</v>
      </c>
      <c r="D15" s="172" t="s">
        <v>363</v>
      </c>
      <c r="E15" s="173">
        <v>92.31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9.8999999999999999E-4</v>
      </c>
      <c r="O15" s="175">
        <f>ROUND(E15*N15,2)</f>
        <v>0.09</v>
      </c>
      <c r="P15" s="175">
        <v>0</v>
      </c>
      <c r="Q15" s="175">
        <f>ROUND(E15*P15,2)</f>
        <v>0</v>
      </c>
      <c r="R15" s="175" t="s">
        <v>370</v>
      </c>
      <c r="S15" s="175" t="s">
        <v>279</v>
      </c>
      <c r="T15" s="176" t="s">
        <v>279</v>
      </c>
      <c r="U15" s="161">
        <v>0.23599999999999999</v>
      </c>
      <c r="V15" s="161">
        <f>ROUND(E15*U15,2)</f>
        <v>21.79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257" t="s">
        <v>3643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3" t="s">
        <v>3758</v>
      </c>
      <c r="D17" s="184"/>
      <c r="E17" s="185">
        <v>92.31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374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0">
        <v>4</v>
      </c>
      <c r="B18" s="171" t="s">
        <v>3648</v>
      </c>
      <c r="C18" s="180" t="s">
        <v>3649</v>
      </c>
      <c r="D18" s="172" t="s">
        <v>363</v>
      </c>
      <c r="E18" s="173">
        <v>92.31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370</v>
      </c>
      <c r="S18" s="175" t="s">
        <v>279</v>
      </c>
      <c r="T18" s="176" t="s">
        <v>279</v>
      </c>
      <c r="U18" s="161">
        <v>7.0000000000000007E-2</v>
      </c>
      <c r="V18" s="161">
        <f>ROUND(E18*U18,2)</f>
        <v>6.46</v>
      </c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364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257" t="s">
        <v>3650</v>
      </c>
      <c r="D19" s="258"/>
      <c r="E19" s="258"/>
      <c r="F19" s="258"/>
      <c r="G19" s="258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0">
        <v>5</v>
      </c>
      <c r="B20" s="171" t="s">
        <v>3653</v>
      </c>
      <c r="C20" s="180" t="s">
        <v>3654</v>
      </c>
      <c r="D20" s="172" t="s">
        <v>471</v>
      </c>
      <c r="E20" s="173">
        <v>49.192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 t="s">
        <v>370</v>
      </c>
      <c r="S20" s="175" t="s">
        <v>279</v>
      </c>
      <c r="T20" s="176" t="s">
        <v>279</v>
      </c>
      <c r="U20" s="161">
        <v>0.34499999999999997</v>
      </c>
      <c r="V20" s="161">
        <f>ROUND(E20*U20,2)</f>
        <v>16.97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364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257" t="s">
        <v>683</v>
      </c>
      <c r="D21" s="258"/>
      <c r="E21" s="258"/>
      <c r="F21" s="258"/>
      <c r="G21" s="258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6</v>
      </c>
      <c r="B22" s="171" t="s">
        <v>688</v>
      </c>
      <c r="C22" s="180" t="s">
        <v>689</v>
      </c>
      <c r="D22" s="172" t="s">
        <v>471</v>
      </c>
      <c r="E22" s="173">
        <v>49.192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370</v>
      </c>
      <c r="S22" s="175" t="s">
        <v>279</v>
      </c>
      <c r="T22" s="176" t="s">
        <v>279</v>
      </c>
      <c r="U22" s="161">
        <v>1.0999999999999999E-2</v>
      </c>
      <c r="V22" s="161">
        <f>ROUND(E22*U22,2)</f>
        <v>0.54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364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7" t="s">
        <v>690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0">
        <v>7</v>
      </c>
      <c r="B24" s="171" t="s">
        <v>701</v>
      </c>
      <c r="C24" s="180" t="s">
        <v>702</v>
      </c>
      <c r="D24" s="172" t="s">
        <v>471</v>
      </c>
      <c r="E24" s="173">
        <v>89.072999999999993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5" t="s">
        <v>370</v>
      </c>
      <c r="S24" s="175" t="s">
        <v>279</v>
      </c>
      <c r="T24" s="176" t="s">
        <v>279</v>
      </c>
      <c r="U24" s="161">
        <v>0.20200000000000001</v>
      </c>
      <c r="V24" s="161">
        <f>ROUND(E24*U24,2)</f>
        <v>17.989999999999998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364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257" t="s">
        <v>703</v>
      </c>
      <c r="D25" s="258"/>
      <c r="E25" s="258"/>
      <c r="F25" s="258"/>
      <c r="G25" s="258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46" t="s">
        <v>704</v>
      </c>
      <c r="D26" s="247"/>
      <c r="E26" s="247"/>
      <c r="F26" s="247"/>
      <c r="G26" s="24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283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3759</v>
      </c>
      <c r="D27" s="184"/>
      <c r="E27" s="185">
        <v>60.435000000000002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3760</v>
      </c>
      <c r="D28" s="184"/>
      <c r="E28" s="185">
        <v>14.292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3761</v>
      </c>
      <c r="D29" s="184"/>
      <c r="E29" s="185">
        <v>14.346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0">
        <v>8</v>
      </c>
      <c r="B30" s="171" t="s">
        <v>724</v>
      </c>
      <c r="C30" s="180" t="s">
        <v>725</v>
      </c>
      <c r="D30" s="172" t="s">
        <v>552</v>
      </c>
      <c r="E30" s="173">
        <v>88.545599999999993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 t="s">
        <v>370</v>
      </c>
      <c r="S30" s="175" t="s">
        <v>279</v>
      </c>
      <c r="T30" s="176" t="s">
        <v>279</v>
      </c>
      <c r="U30" s="161">
        <v>0</v>
      </c>
      <c r="V30" s="161">
        <f>ROUND(E30*U30,2)</f>
        <v>0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364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3" t="s">
        <v>3762</v>
      </c>
      <c r="D31" s="184"/>
      <c r="E31" s="185">
        <v>88.545599999999993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>
        <v>5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9</v>
      </c>
      <c r="B32" s="171" t="s">
        <v>3667</v>
      </c>
      <c r="C32" s="180" t="s">
        <v>3668</v>
      </c>
      <c r="D32" s="172" t="s">
        <v>552</v>
      </c>
      <c r="E32" s="173">
        <v>178.14599999999999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1</v>
      </c>
      <c r="O32" s="175">
        <f>ROUND(E32*N32,2)</f>
        <v>178.15</v>
      </c>
      <c r="P32" s="175">
        <v>0</v>
      </c>
      <c r="Q32" s="175">
        <f>ROUND(E32*P32,2)</f>
        <v>0</v>
      </c>
      <c r="R32" s="175" t="s">
        <v>1305</v>
      </c>
      <c r="S32" s="175" t="s">
        <v>279</v>
      </c>
      <c r="T32" s="176" t="s">
        <v>280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1306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48" t="s">
        <v>3669</v>
      </c>
      <c r="D33" s="249"/>
      <c r="E33" s="249"/>
      <c r="F33" s="249"/>
      <c r="G33" s="249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283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3" t="s">
        <v>3763</v>
      </c>
      <c r="D34" s="184"/>
      <c r="E34" s="185">
        <v>178.14599999999999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374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4" t="s">
        <v>274</v>
      </c>
      <c r="B35" s="165" t="s">
        <v>170</v>
      </c>
      <c r="C35" s="179" t="s">
        <v>171</v>
      </c>
      <c r="D35" s="166"/>
      <c r="E35" s="167"/>
      <c r="F35" s="168"/>
      <c r="G35" s="168">
        <f>SUMIF(AG36:AG41,"&lt;&gt;NOR",G36:G41)</f>
        <v>0</v>
      </c>
      <c r="H35" s="168"/>
      <c r="I35" s="168">
        <f>SUM(I36:I41)</f>
        <v>0</v>
      </c>
      <c r="J35" s="168"/>
      <c r="K35" s="168">
        <f>SUM(K36:K41)</f>
        <v>0</v>
      </c>
      <c r="L35" s="168"/>
      <c r="M35" s="168">
        <f>SUM(M36:M41)</f>
        <v>0</v>
      </c>
      <c r="N35" s="168"/>
      <c r="O35" s="168">
        <f>SUM(O36:O41)</f>
        <v>113.96</v>
      </c>
      <c r="P35" s="168"/>
      <c r="Q35" s="168">
        <f>SUM(Q36:Q41)</f>
        <v>0</v>
      </c>
      <c r="R35" s="168"/>
      <c r="S35" s="168"/>
      <c r="T35" s="169"/>
      <c r="U35" s="163"/>
      <c r="V35" s="163">
        <f>SUM(V36:V41)</f>
        <v>102.16</v>
      </c>
      <c r="W35" s="163"/>
      <c r="AG35" t="s">
        <v>275</v>
      </c>
    </row>
    <row r="36" spans="1:60" outlineLevel="1" x14ac:dyDescent="0.2">
      <c r="A36" s="170">
        <v>10</v>
      </c>
      <c r="B36" s="171" t="s">
        <v>3276</v>
      </c>
      <c r="C36" s="180" t="s">
        <v>3277</v>
      </c>
      <c r="D36" s="172" t="s">
        <v>471</v>
      </c>
      <c r="E36" s="173">
        <v>60.27084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1.8907700000000001</v>
      </c>
      <c r="O36" s="175">
        <f>ROUND(E36*N36,2)</f>
        <v>113.96</v>
      </c>
      <c r="P36" s="175">
        <v>0</v>
      </c>
      <c r="Q36" s="175">
        <f>ROUND(E36*P36,2)</f>
        <v>0</v>
      </c>
      <c r="R36" s="175" t="s">
        <v>3190</v>
      </c>
      <c r="S36" s="175" t="s">
        <v>279</v>
      </c>
      <c r="T36" s="176" t="s">
        <v>279</v>
      </c>
      <c r="U36" s="161">
        <v>1.6950000000000001</v>
      </c>
      <c r="V36" s="161">
        <f>ROUND(E36*U36,2)</f>
        <v>102.16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7" t="s">
        <v>3278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3" t="s">
        <v>3764</v>
      </c>
      <c r="D38" s="184"/>
      <c r="E38" s="185">
        <v>13.131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374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93" t="s">
        <v>3765</v>
      </c>
      <c r="D39" s="184"/>
      <c r="E39" s="185">
        <v>39.393000000000001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374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3" t="s">
        <v>3766</v>
      </c>
      <c r="D40" s="184"/>
      <c r="E40" s="185">
        <v>2.8692000000000002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374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3767</v>
      </c>
      <c r="D41" s="184"/>
      <c r="E41" s="185">
        <v>4.8776400000000004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374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4" t="s">
        <v>274</v>
      </c>
      <c r="B42" s="165" t="s">
        <v>178</v>
      </c>
      <c r="C42" s="179" t="s">
        <v>179</v>
      </c>
      <c r="D42" s="166"/>
      <c r="E42" s="167"/>
      <c r="F42" s="168"/>
      <c r="G42" s="168">
        <f>SUMIF(AG43:AG87,"&lt;&gt;NOR",G43:G87)</f>
        <v>0</v>
      </c>
      <c r="H42" s="168"/>
      <c r="I42" s="168">
        <f>SUM(I43:I87)</f>
        <v>0</v>
      </c>
      <c r="J42" s="168"/>
      <c r="K42" s="168">
        <f>SUM(K43:K87)</f>
        <v>0</v>
      </c>
      <c r="L42" s="168"/>
      <c r="M42" s="168">
        <f>SUM(M43:M87)</f>
        <v>0</v>
      </c>
      <c r="N42" s="168"/>
      <c r="O42" s="168">
        <f>SUM(O43:O87)</f>
        <v>18.850000000000001</v>
      </c>
      <c r="P42" s="168"/>
      <c r="Q42" s="168">
        <f>SUM(Q43:Q87)</f>
        <v>0</v>
      </c>
      <c r="R42" s="168"/>
      <c r="S42" s="168"/>
      <c r="T42" s="169"/>
      <c r="U42" s="163"/>
      <c r="V42" s="163">
        <f>SUM(V43:V87)</f>
        <v>187.7</v>
      </c>
      <c r="W42" s="163"/>
      <c r="AG42" t="s">
        <v>275</v>
      </c>
    </row>
    <row r="43" spans="1:60" ht="22.5" outlineLevel="1" x14ac:dyDescent="0.2">
      <c r="A43" s="170">
        <v>11</v>
      </c>
      <c r="B43" s="171" t="s">
        <v>3282</v>
      </c>
      <c r="C43" s="180" t="s">
        <v>3283</v>
      </c>
      <c r="D43" s="172" t="s">
        <v>377</v>
      </c>
      <c r="E43" s="173">
        <v>2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7.3349999999999999E-2</v>
      </c>
      <c r="O43" s="175">
        <f>ROUND(E43*N43,2)</f>
        <v>0.15</v>
      </c>
      <c r="P43" s="175">
        <v>0</v>
      </c>
      <c r="Q43" s="175">
        <f>ROUND(E43*P43,2)</f>
        <v>0</v>
      </c>
      <c r="R43" s="175" t="s">
        <v>3190</v>
      </c>
      <c r="S43" s="175" t="s">
        <v>279</v>
      </c>
      <c r="T43" s="176" t="s">
        <v>279</v>
      </c>
      <c r="U43" s="161">
        <v>1.56</v>
      </c>
      <c r="V43" s="161">
        <f>ROUND(E43*U43,2)</f>
        <v>3.12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364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257" t="s">
        <v>3284</v>
      </c>
      <c r="D44" s="258"/>
      <c r="E44" s="258"/>
      <c r="F44" s="258"/>
      <c r="G44" s="258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372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0">
        <v>12</v>
      </c>
      <c r="B45" s="171" t="s">
        <v>3285</v>
      </c>
      <c r="C45" s="180" t="s">
        <v>3286</v>
      </c>
      <c r="D45" s="172" t="s">
        <v>498</v>
      </c>
      <c r="E45" s="173">
        <v>145.9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 t="s">
        <v>3190</v>
      </c>
      <c r="S45" s="175" t="s">
        <v>279</v>
      </c>
      <c r="T45" s="176" t="s">
        <v>279</v>
      </c>
      <c r="U45" s="161">
        <v>6.6000000000000003E-2</v>
      </c>
      <c r="V45" s="161">
        <f>ROUND(E45*U45,2)</f>
        <v>9.6300000000000008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364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7" t="s">
        <v>3287</v>
      </c>
      <c r="D46" s="258"/>
      <c r="E46" s="258"/>
      <c r="F46" s="258"/>
      <c r="G46" s="258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372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3768</v>
      </c>
      <c r="D47" s="184"/>
      <c r="E47" s="185">
        <v>145.9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70">
        <v>13</v>
      </c>
      <c r="B48" s="171" t="s">
        <v>3769</v>
      </c>
      <c r="C48" s="180" t="s">
        <v>3770</v>
      </c>
      <c r="D48" s="172" t="s">
        <v>377</v>
      </c>
      <c r="E48" s="173">
        <v>10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3.0000000000000001E-5</v>
      </c>
      <c r="O48" s="175">
        <f>ROUND(E48*N48,2)</f>
        <v>0</v>
      </c>
      <c r="P48" s="175">
        <v>0</v>
      </c>
      <c r="Q48" s="175">
        <f>ROUND(E48*P48,2)</f>
        <v>0</v>
      </c>
      <c r="R48" s="175" t="s">
        <v>3190</v>
      </c>
      <c r="S48" s="175" t="s">
        <v>279</v>
      </c>
      <c r="T48" s="176" t="s">
        <v>279</v>
      </c>
      <c r="U48" s="161">
        <v>0.33</v>
      </c>
      <c r="V48" s="161">
        <f>ROUND(E48*U48,2)</f>
        <v>3.3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364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7" t="s">
        <v>3278</v>
      </c>
      <c r="D49" s="258"/>
      <c r="E49" s="258"/>
      <c r="F49" s="258"/>
      <c r="G49" s="258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70">
        <v>14</v>
      </c>
      <c r="B50" s="171" t="s">
        <v>3771</v>
      </c>
      <c r="C50" s="180" t="s">
        <v>3772</v>
      </c>
      <c r="D50" s="172" t="s">
        <v>377</v>
      </c>
      <c r="E50" s="173">
        <v>11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1.0000000000000001E-5</v>
      </c>
      <c r="O50" s="175">
        <f>ROUND(E50*N50,2)</f>
        <v>0</v>
      </c>
      <c r="P50" s="175">
        <v>0</v>
      </c>
      <c r="Q50" s="175">
        <f>ROUND(E50*P50,2)</f>
        <v>0</v>
      </c>
      <c r="R50" s="175" t="s">
        <v>3190</v>
      </c>
      <c r="S50" s="175" t="s">
        <v>279</v>
      </c>
      <c r="T50" s="176" t="s">
        <v>279</v>
      </c>
      <c r="U50" s="161">
        <v>0.17599999999999999</v>
      </c>
      <c r="V50" s="161">
        <f>ROUND(E50*U50,2)</f>
        <v>1.94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364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257" t="s">
        <v>3278</v>
      </c>
      <c r="D51" s="258"/>
      <c r="E51" s="258"/>
      <c r="F51" s="258"/>
      <c r="G51" s="258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70">
        <v>15</v>
      </c>
      <c r="B52" s="171" t="s">
        <v>3309</v>
      </c>
      <c r="C52" s="180" t="s">
        <v>3310</v>
      </c>
      <c r="D52" s="172" t="s">
        <v>498</v>
      </c>
      <c r="E52" s="173">
        <v>145.9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 t="s">
        <v>3190</v>
      </c>
      <c r="S52" s="175" t="s">
        <v>279</v>
      </c>
      <c r="T52" s="176" t="s">
        <v>279</v>
      </c>
      <c r="U52" s="161">
        <v>5.8999999999999997E-2</v>
      </c>
      <c r="V52" s="161">
        <f>ROUND(E52*U52,2)</f>
        <v>8.61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364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257" t="s">
        <v>3311</v>
      </c>
      <c r="D53" s="258"/>
      <c r="E53" s="258"/>
      <c r="F53" s="258"/>
      <c r="G53" s="258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3" t="s">
        <v>3768</v>
      </c>
      <c r="D54" s="184"/>
      <c r="E54" s="185">
        <v>145.9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374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33.75" outlineLevel="1" x14ac:dyDescent="0.2">
      <c r="A55" s="170">
        <v>16</v>
      </c>
      <c r="B55" s="171" t="s">
        <v>3315</v>
      </c>
      <c r="C55" s="180" t="s">
        <v>3316</v>
      </c>
      <c r="D55" s="172" t="s">
        <v>3307</v>
      </c>
      <c r="E55" s="173">
        <v>6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1.2999999999999999E-4</v>
      </c>
      <c r="O55" s="175">
        <f>ROUND(E55*N55,2)</f>
        <v>0</v>
      </c>
      <c r="P55" s="175">
        <v>0</v>
      </c>
      <c r="Q55" s="175">
        <f>ROUND(E55*P55,2)</f>
        <v>0</v>
      </c>
      <c r="R55" s="175" t="s">
        <v>3190</v>
      </c>
      <c r="S55" s="175" t="s">
        <v>279</v>
      </c>
      <c r="T55" s="176" t="s">
        <v>279</v>
      </c>
      <c r="U55" s="161">
        <v>6.2</v>
      </c>
      <c r="V55" s="161">
        <f>ROUND(E55*U55,2)</f>
        <v>37.200000000000003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364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57" t="s">
        <v>3311</v>
      </c>
      <c r="D56" s="258"/>
      <c r="E56" s="258"/>
      <c r="F56" s="258"/>
      <c r="G56" s="258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6">
        <v>17</v>
      </c>
      <c r="B57" s="187" t="s">
        <v>3675</v>
      </c>
      <c r="C57" s="194" t="s">
        <v>3676</v>
      </c>
      <c r="D57" s="188" t="s">
        <v>498</v>
      </c>
      <c r="E57" s="189">
        <v>145.9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91">
        <v>0</v>
      </c>
      <c r="O57" s="191">
        <f>ROUND(E57*N57,2)</f>
        <v>0</v>
      </c>
      <c r="P57" s="191">
        <v>0</v>
      </c>
      <c r="Q57" s="191">
        <f>ROUND(E57*P57,2)</f>
        <v>0</v>
      </c>
      <c r="R57" s="191" t="s">
        <v>3190</v>
      </c>
      <c r="S57" s="191" t="s">
        <v>279</v>
      </c>
      <c r="T57" s="192" t="s">
        <v>279</v>
      </c>
      <c r="U57" s="161">
        <v>5.0999999999999997E-2</v>
      </c>
      <c r="V57" s="161">
        <f>ROUND(E57*U57,2)</f>
        <v>7.44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364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1" x14ac:dyDescent="0.2">
      <c r="A58" s="170">
        <v>18</v>
      </c>
      <c r="B58" s="171" t="s">
        <v>3322</v>
      </c>
      <c r="C58" s="180" t="s">
        <v>3323</v>
      </c>
      <c r="D58" s="172" t="s">
        <v>377</v>
      </c>
      <c r="E58" s="173">
        <v>17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3.5819999999999998E-2</v>
      </c>
      <c r="O58" s="175">
        <f>ROUND(E58*N58,2)</f>
        <v>0.61</v>
      </c>
      <c r="P58" s="175">
        <v>0</v>
      </c>
      <c r="Q58" s="175">
        <f>ROUND(E58*P58,2)</f>
        <v>0</v>
      </c>
      <c r="R58" s="175" t="s">
        <v>3190</v>
      </c>
      <c r="S58" s="175" t="s">
        <v>279</v>
      </c>
      <c r="T58" s="176" t="s">
        <v>279</v>
      </c>
      <c r="U58" s="161">
        <v>3.024</v>
      </c>
      <c r="V58" s="161">
        <f>ROUND(E58*U58,2)</f>
        <v>51.41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364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3" t="s">
        <v>3773</v>
      </c>
      <c r="D59" s="184"/>
      <c r="E59" s="185">
        <v>17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374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70">
        <v>19</v>
      </c>
      <c r="B60" s="171" t="s">
        <v>3324</v>
      </c>
      <c r="C60" s="180" t="s">
        <v>3325</v>
      </c>
      <c r="D60" s="172" t="s">
        <v>377</v>
      </c>
      <c r="E60" s="173">
        <v>3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2.01431</v>
      </c>
      <c r="O60" s="175">
        <f>ROUND(E60*N60,2)</f>
        <v>6.04</v>
      </c>
      <c r="P60" s="175">
        <v>0</v>
      </c>
      <c r="Q60" s="175">
        <f>ROUND(E60*P60,2)</f>
        <v>0</v>
      </c>
      <c r="R60" s="175" t="s">
        <v>3190</v>
      </c>
      <c r="S60" s="175" t="s">
        <v>279</v>
      </c>
      <c r="T60" s="176" t="s">
        <v>279</v>
      </c>
      <c r="U60" s="161">
        <v>19.105</v>
      </c>
      <c r="V60" s="161">
        <f>ROUND(E60*U60,2)</f>
        <v>57.32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364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7" t="s">
        <v>3326</v>
      </c>
      <c r="D61" s="258"/>
      <c r="E61" s="258"/>
      <c r="F61" s="258"/>
      <c r="G61" s="258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372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6">
        <v>20</v>
      </c>
      <c r="B62" s="187" t="s">
        <v>3327</v>
      </c>
      <c r="C62" s="194" t="s">
        <v>3328</v>
      </c>
      <c r="D62" s="188" t="s">
        <v>377</v>
      </c>
      <c r="E62" s="189">
        <v>3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91">
        <v>7.0200000000000002E-3</v>
      </c>
      <c r="O62" s="191">
        <f>ROUND(E62*N62,2)</f>
        <v>0.02</v>
      </c>
      <c r="P62" s="191">
        <v>0</v>
      </c>
      <c r="Q62" s="191">
        <f>ROUND(E62*P62,2)</f>
        <v>0</v>
      </c>
      <c r="R62" s="191" t="s">
        <v>3190</v>
      </c>
      <c r="S62" s="191" t="s">
        <v>279</v>
      </c>
      <c r="T62" s="192" t="s">
        <v>279</v>
      </c>
      <c r="U62" s="161">
        <v>1.3140000000000001</v>
      </c>
      <c r="V62" s="161">
        <f>ROUND(E62*U62,2)</f>
        <v>3.94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364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0">
        <v>21</v>
      </c>
      <c r="B63" s="171" t="s">
        <v>3329</v>
      </c>
      <c r="C63" s="180" t="s">
        <v>3330</v>
      </c>
      <c r="D63" s="172" t="s">
        <v>498</v>
      </c>
      <c r="E63" s="173">
        <v>145.9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3190</v>
      </c>
      <c r="S63" s="175" t="s">
        <v>279</v>
      </c>
      <c r="T63" s="176" t="s">
        <v>279</v>
      </c>
      <c r="U63" s="161">
        <v>2.5999999999999999E-2</v>
      </c>
      <c r="V63" s="161">
        <f>ROUND(E63*U63,2)</f>
        <v>3.79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364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93" t="s">
        <v>3768</v>
      </c>
      <c r="D64" s="184"/>
      <c r="E64" s="185">
        <v>145.9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374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6">
        <v>22</v>
      </c>
      <c r="B65" s="187" t="s">
        <v>3774</v>
      </c>
      <c r="C65" s="194" t="s">
        <v>3775</v>
      </c>
      <c r="D65" s="188" t="s">
        <v>462</v>
      </c>
      <c r="E65" s="189">
        <v>1</v>
      </c>
      <c r="F65" s="190"/>
      <c r="G65" s="191">
        <f>ROUND(E65*F65,2)</f>
        <v>0</v>
      </c>
      <c r="H65" s="190"/>
      <c r="I65" s="191">
        <f>ROUND(E65*H65,2)</f>
        <v>0</v>
      </c>
      <c r="J65" s="190"/>
      <c r="K65" s="191">
        <f>ROUND(E65*J65,2)</f>
        <v>0</v>
      </c>
      <c r="L65" s="191">
        <v>21</v>
      </c>
      <c r="M65" s="191">
        <f>G65*(1+L65/100)</f>
        <v>0</v>
      </c>
      <c r="N65" s="191">
        <v>0.05</v>
      </c>
      <c r="O65" s="191">
        <f>ROUND(E65*N65,2)</f>
        <v>0.05</v>
      </c>
      <c r="P65" s="191">
        <v>0</v>
      </c>
      <c r="Q65" s="191">
        <f>ROUND(E65*P65,2)</f>
        <v>0</v>
      </c>
      <c r="R65" s="191"/>
      <c r="S65" s="191" t="s">
        <v>310</v>
      </c>
      <c r="T65" s="192" t="s">
        <v>280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364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6">
        <v>23</v>
      </c>
      <c r="B66" s="187" t="s">
        <v>3776</v>
      </c>
      <c r="C66" s="194" t="s">
        <v>3777</v>
      </c>
      <c r="D66" s="188" t="s">
        <v>462</v>
      </c>
      <c r="E66" s="189">
        <v>1</v>
      </c>
      <c r="F66" s="190"/>
      <c r="G66" s="191">
        <f>ROUND(E66*F66,2)</f>
        <v>0</v>
      </c>
      <c r="H66" s="190"/>
      <c r="I66" s="191">
        <f>ROUND(E66*H66,2)</f>
        <v>0</v>
      </c>
      <c r="J66" s="190"/>
      <c r="K66" s="191">
        <f>ROUND(E66*J66,2)</f>
        <v>0</v>
      </c>
      <c r="L66" s="191">
        <v>21</v>
      </c>
      <c r="M66" s="191">
        <f>G66*(1+L66/100)</f>
        <v>0</v>
      </c>
      <c r="N66" s="191">
        <v>0.05</v>
      </c>
      <c r="O66" s="191">
        <f>ROUND(E66*N66,2)</f>
        <v>0.05</v>
      </c>
      <c r="P66" s="191">
        <v>0</v>
      </c>
      <c r="Q66" s="191">
        <f>ROUND(E66*P66,2)</f>
        <v>0</v>
      </c>
      <c r="R66" s="191"/>
      <c r="S66" s="191" t="s">
        <v>310</v>
      </c>
      <c r="T66" s="192" t="s">
        <v>280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0">
        <v>24</v>
      </c>
      <c r="B67" s="171" t="s">
        <v>3334</v>
      </c>
      <c r="C67" s="180" t="s">
        <v>3335</v>
      </c>
      <c r="D67" s="172" t="s">
        <v>498</v>
      </c>
      <c r="E67" s="173">
        <v>84.202500000000001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/>
      <c r="S67" s="175" t="s">
        <v>310</v>
      </c>
      <c r="T67" s="176" t="s">
        <v>280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364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3" t="s">
        <v>3778</v>
      </c>
      <c r="D68" s="184"/>
      <c r="E68" s="185">
        <v>72.254499999999993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374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3" t="s">
        <v>3779</v>
      </c>
      <c r="D69" s="184"/>
      <c r="E69" s="185">
        <v>11.948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374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0">
        <v>25</v>
      </c>
      <c r="B70" s="171" t="s">
        <v>3780</v>
      </c>
      <c r="C70" s="180" t="s">
        <v>3781</v>
      </c>
      <c r="D70" s="172" t="s">
        <v>498</v>
      </c>
      <c r="E70" s="173">
        <v>66.0745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5"/>
      <c r="S70" s="175" t="s">
        <v>310</v>
      </c>
      <c r="T70" s="176" t="s">
        <v>280</v>
      </c>
      <c r="U70" s="161">
        <v>0</v>
      </c>
      <c r="V70" s="161">
        <f>ROUND(E70*U70,2)</f>
        <v>0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364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3" t="s">
        <v>3782</v>
      </c>
      <c r="D71" s="184"/>
      <c r="E71" s="185">
        <v>66.0745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374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6">
        <v>26</v>
      </c>
      <c r="B72" s="187" t="s">
        <v>3343</v>
      </c>
      <c r="C72" s="194" t="s">
        <v>3344</v>
      </c>
      <c r="D72" s="188" t="s">
        <v>462</v>
      </c>
      <c r="E72" s="189">
        <v>3</v>
      </c>
      <c r="F72" s="190"/>
      <c r="G72" s="191">
        <f t="shared" ref="G72:G87" si="0">ROUND(E72*F72,2)</f>
        <v>0</v>
      </c>
      <c r="H72" s="190"/>
      <c r="I72" s="191">
        <f t="shared" ref="I72:I87" si="1">ROUND(E72*H72,2)</f>
        <v>0</v>
      </c>
      <c r="J72" s="190"/>
      <c r="K72" s="191">
        <f t="shared" ref="K72:K87" si="2">ROUND(E72*J72,2)</f>
        <v>0</v>
      </c>
      <c r="L72" s="191">
        <v>21</v>
      </c>
      <c r="M72" s="191">
        <f t="shared" ref="M72:M87" si="3">G72*(1+L72/100)</f>
        <v>0</v>
      </c>
      <c r="N72" s="191">
        <v>0</v>
      </c>
      <c r="O72" s="191">
        <f t="shared" ref="O72:O87" si="4">ROUND(E72*N72,2)</f>
        <v>0</v>
      </c>
      <c r="P72" s="191">
        <v>0</v>
      </c>
      <c r="Q72" s="191">
        <f t="shared" ref="Q72:Q87" si="5">ROUND(E72*P72,2)</f>
        <v>0</v>
      </c>
      <c r="R72" s="191"/>
      <c r="S72" s="191" t="s">
        <v>310</v>
      </c>
      <c r="T72" s="192" t="s">
        <v>280</v>
      </c>
      <c r="U72" s="161">
        <v>0</v>
      </c>
      <c r="V72" s="161">
        <f t="shared" ref="V72:V87" si="6">ROUND(E72*U72,2)</f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6">
        <v>27</v>
      </c>
      <c r="B73" s="187" t="s">
        <v>3783</v>
      </c>
      <c r="C73" s="194" t="s">
        <v>3685</v>
      </c>
      <c r="D73" s="188" t="s">
        <v>462</v>
      </c>
      <c r="E73" s="189">
        <v>3.03</v>
      </c>
      <c r="F73" s="190"/>
      <c r="G73" s="191">
        <f t="shared" si="0"/>
        <v>0</v>
      </c>
      <c r="H73" s="190"/>
      <c r="I73" s="191">
        <f t="shared" si="1"/>
        <v>0</v>
      </c>
      <c r="J73" s="190"/>
      <c r="K73" s="191">
        <f t="shared" si="2"/>
        <v>0</v>
      </c>
      <c r="L73" s="191">
        <v>21</v>
      </c>
      <c r="M73" s="191">
        <f t="shared" si="3"/>
        <v>0</v>
      </c>
      <c r="N73" s="191">
        <v>0</v>
      </c>
      <c r="O73" s="191">
        <f t="shared" si="4"/>
        <v>0</v>
      </c>
      <c r="P73" s="191">
        <v>0</v>
      </c>
      <c r="Q73" s="191">
        <f t="shared" si="5"/>
        <v>0</v>
      </c>
      <c r="R73" s="191"/>
      <c r="S73" s="191" t="s">
        <v>310</v>
      </c>
      <c r="T73" s="192" t="s">
        <v>280</v>
      </c>
      <c r="U73" s="161">
        <v>0</v>
      </c>
      <c r="V73" s="161">
        <f t="shared" si="6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364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6">
        <v>28</v>
      </c>
      <c r="B74" s="187" t="s">
        <v>3347</v>
      </c>
      <c r="C74" s="194" t="s">
        <v>3348</v>
      </c>
      <c r="D74" s="188" t="s">
        <v>462</v>
      </c>
      <c r="E74" s="189">
        <v>1.01</v>
      </c>
      <c r="F74" s="190"/>
      <c r="G74" s="191">
        <f t="shared" si="0"/>
        <v>0</v>
      </c>
      <c r="H74" s="190"/>
      <c r="I74" s="191">
        <f t="shared" si="1"/>
        <v>0</v>
      </c>
      <c r="J74" s="190"/>
      <c r="K74" s="191">
        <f t="shared" si="2"/>
        <v>0</v>
      </c>
      <c r="L74" s="191">
        <v>21</v>
      </c>
      <c r="M74" s="191">
        <f t="shared" si="3"/>
        <v>0</v>
      </c>
      <c r="N74" s="191">
        <v>0</v>
      </c>
      <c r="O74" s="191">
        <f t="shared" si="4"/>
        <v>0</v>
      </c>
      <c r="P74" s="191">
        <v>0</v>
      </c>
      <c r="Q74" s="191">
        <f t="shared" si="5"/>
        <v>0</v>
      </c>
      <c r="R74" s="191"/>
      <c r="S74" s="191" t="s">
        <v>310</v>
      </c>
      <c r="T74" s="192" t="s">
        <v>280</v>
      </c>
      <c r="U74" s="161">
        <v>0</v>
      </c>
      <c r="V74" s="161">
        <f t="shared" si="6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364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6">
        <v>29</v>
      </c>
      <c r="B75" s="187" t="s">
        <v>3784</v>
      </c>
      <c r="C75" s="194" t="s">
        <v>3785</v>
      </c>
      <c r="D75" s="188" t="s">
        <v>462</v>
      </c>
      <c r="E75" s="189">
        <v>1.01</v>
      </c>
      <c r="F75" s="190"/>
      <c r="G75" s="191">
        <f t="shared" si="0"/>
        <v>0</v>
      </c>
      <c r="H75" s="190"/>
      <c r="I75" s="191">
        <f t="shared" si="1"/>
        <v>0</v>
      </c>
      <c r="J75" s="190"/>
      <c r="K75" s="191">
        <f t="shared" si="2"/>
        <v>0</v>
      </c>
      <c r="L75" s="191">
        <v>21</v>
      </c>
      <c r="M75" s="191">
        <f t="shared" si="3"/>
        <v>0</v>
      </c>
      <c r="N75" s="191">
        <v>0</v>
      </c>
      <c r="O75" s="191">
        <f t="shared" si="4"/>
        <v>0</v>
      </c>
      <c r="P75" s="191">
        <v>0</v>
      </c>
      <c r="Q75" s="191">
        <f t="shared" si="5"/>
        <v>0</v>
      </c>
      <c r="R75" s="191"/>
      <c r="S75" s="191" t="s">
        <v>310</v>
      </c>
      <c r="T75" s="192" t="s">
        <v>280</v>
      </c>
      <c r="U75" s="161">
        <v>0</v>
      </c>
      <c r="V75" s="161">
        <f t="shared" si="6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364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6">
        <v>30</v>
      </c>
      <c r="B76" s="187" t="s">
        <v>3351</v>
      </c>
      <c r="C76" s="194" t="s">
        <v>3352</v>
      </c>
      <c r="D76" s="188" t="s">
        <v>462</v>
      </c>
      <c r="E76" s="189">
        <v>3.03</v>
      </c>
      <c r="F76" s="190"/>
      <c r="G76" s="191">
        <f t="shared" si="0"/>
        <v>0</v>
      </c>
      <c r="H76" s="190"/>
      <c r="I76" s="191">
        <f t="shared" si="1"/>
        <v>0</v>
      </c>
      <c r="J76" s="190"/>
      <c r="K76" s="191">
        <f t="shared" si="2"/>
        <v>0</v>
      </c>
      <c r="L76" s="191">
        <v>21</v>
      </c>
      <c r="M76" s="191">
        <f t="shared" si="3"/>
        <v>0</v>
      </c>
      <c r="N76" s="191">
        <v>0.8</v>
      </c>
      <c r="O76" s="191">
        <f t="shared" si="4"/>
        <v>2.42</v>
      </c>
      <c r="P76" s="191">
        <v>0</v>
      </c>
      <c r="Q76" s="191">
        <f t="shared" si="5"/>
        <v>0</v>
      </c>
      <c r="R76" s="191"/>
      <c r="S76" s="191" t="s">
        <v>310</v>
      </c>
      <c r="T76" s="192" t="s">
        <v>280</v>
      </c>
      <c r="U76" s="161">
        <v>0</v>
      </c>
      <c r="V76" s="161">
        <f t="shared" si="6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364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6">
        <v>31</v>
      </c>
      <c r="B77" s="187" t="s">
        <v>3355</v>
      </c>
      <c r="C77" s="194" t="s">
        <v>3356</v>
      </c>
      <c r="D77" s="188" t="s">
        <v>462</v>
      </c>
      <c r="E77" s="189">
        <v>1.01</v>
      </c>
      <c r="F77" s="190"/>
      <c r="G77" s="191">
        <f t="shared" si="0"/>
        <v>0</v>
      </c>
      <c r="H77" s="190"/>
      <c r="I77" s="191">
        <f t="shared" si="1"/>
        <v>0</v>
      </c>
      <c r="J77" s="190"/>
      <c r="K77" s="191">
        <f t="shared" si="2"/>
        <v>0</v>
      </c>
      <c r="L77" s="191">
        <v>21</v>
      </c>
      <c r="M77" s="191">
        <f t="shared" si="3"/>
        <v>0</v>
      </c>
      <c r="N77" s="191">
        <v>0.5</v>
      </c>
      <c r="O77" s="191">
        <f t="shared" si="4"/>
        <v>0.51</v>
      </c>
      <c r="P77" s="191">
        <v>0</v>
      </c>
      <c r="Q77" s="191">
        <f t="shared" si="5"/>
        <v>0</v>
      </c>
      <c r="R77" s="191"/>
      <c r="S77" s="191" t="s">
        <v>310</v>
      </c>
      <c r="T77" s="192" t="s">
        <v>280</v>
      </c>
      <c r="U77" s="161">
        <v>0</v>
      </c>
      <c r="V77" s="161">
        <f t="shared" si="6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364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86">
        <v>32</v>
      </c>
      <c r="B78" s="187" t="s">
        <v>3357</v>
      </c>
      <c r="C78" s="194" t="s">
        <v>3358</v>
      </c>
      <c r="D78" s="188" t="s">
        <v>462</v>
      </c>
      <c r="E78" s="189">
        <v>2.02</v>
      </c>
      <c r="F78" s="190"/>
      <c r="G78" s="191">
        <f t="shared" si="0"/>
        <v>0</v>
      </c>
      <c r="H78" s="190"/>
      <c r="I78" s="191">
        <f t="shared" si="1"/>
        <v>0</v>
      </c>
      <c r="J78" s="190"/>
      <c r="K78" s="191">
        <f t="shared" si="2"/>
        <v>0</v>
      </c>
      <c r="L78" s="191">
        <v>21</v>
      </c>
      <c r="M78" s="191">
        <f t="shared" si="3"/>
        <v>0</v>
      </c>
      <c r="N78" s="191">
        <v>0.4</v>
      </c>
      <c r="O78" s="191">
        <f t="shared" si="4"/>
        <v>0.81</v>
      </c>
      <c r="P78" s="191">
        <v>0</v>
      </c>
      <c r="Q78" s="191">
        <f t="shared" si="5"/>
        <v>0</v>
      </c>
      <c r="R78" s="191"/>
      <c r="S78" s="191" t="s">
        <v>310</v>
      </c>
      <c r="T78" s="192" t="s">
        <v>280</v>
      </c>
      <c r="U78" s="161">
        <v>0</v>
      </c>
      <c r="V78" s="161">
        <f t="shared" si="6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6">
        <v>33</v>
      </c>
      <c r="B79" s="187" t="s">
        <v>3359</v>
      </c>
      <c r="C79" s="194" t="s">
        <v>3360</v>
      </c>
      <c r="D79" s="188" t="s">
        <v>462</v>
      </c>
      <c r="E79" s="189">
        <v>9.09</v>
      </c>
      <c r="F79" s="190"/>
      <c r="G79" s="191">
        <f t="shared" si="0"/>
        <v>0</v>
      </c>
      <c r="H79" s="190"/>
      <c r="I79" s="191">
        <f t="shared" si="1"/>
        <v>0</v>
      </c>
      <c r="J79" s="190"/>
      <c r="K79" s="191">
        <f t="shared" si="2"/>
        <v>0</v>
      </c>
      <c r="L79" s="191">
        <v>21</v>
      </c>
      <c r="M79" s="191">
        <f t="shared" si="3"/>
        <v>0</v>
      </c>
      <c r="N79" s="191">
        <v>0.4</v>
      </c>
      <c r="O79" s="191">
        <f t="shared" si="4"/>
        <v>3.64</v>
      </c>
      <c r="P79" s="191">
        <v>0</v>
      </c>
      <c r="Q79" s="191">
        <f t="shared" si="5"/>
        <v>0</v>
      </c>
      <c r="R79" s="191"/>
      <c r="S79" s="191" t="s">
        <v>310</v>
      </c>
      <c r="T79" s="192" t="s">
        <v>280</v>
      </c>
      <c r="U79" s="161">
        <v>0</v>
      </c>
      <c r="V79" s="161">
        <f t="shared" si="6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364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6">
        <v>34</v>
      </c>
      <c r="B80" s="187" t="s">
        <v>3786</v>
      </c>
      <c r="C80" s="194" t="s">
        <v>3787</v>
      </c>
      <c r="D80" s="188" t="s">
        <v>462</v>
      </c>
      <c r="E80" s="189">
        <v>3.03</v>
      </c>
      <c r="F80" s="190"/>
      <c r="G80" s="191">
        <f t="shared" si="0"/>
        <v>0</v>
      </c>
      <c r="H80" s="190"/>
      <c r="I80" s="191">
        <f t="shared" si="1"/>
        <v>0</v>
      </c>
      <c r="J80" s="190"/>
      <c r="K80" s="191">
        <f t="shared" si="2"/>
        <v>0</v>
      </c>
      <c r="L80" s="191">
        <v>21</v>
      </c>
      <c r="M80" s="191">
        <f t="shared" si="3"/>
        <v>0</v>
      </c>
      <c r="N80" s="191">
        <v>1.5</v>
      </c>
      <c r="O80" s="191">
        <f t="shared" si="4"/>
        <v>4.55</v>
      </c>
      <c r="P80" s="191">
        <v>0</v>
      </c>
      <c r="Q80" s="191">
        <f t="shared" si="5"/>
        <v>0</v>
      </c>
      <c r="R80" s="191"/>
      <c r="S80" s="191" t="s">
        <v>310</v>
      </c>
      <c r="T80" s="192" t="s">
        <v>280</v>
      </c>
      <c r="U80" s="161">
        <v>0</v>
      </c>
      <c r="V80" s="161">
        <f t="shared" si="6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364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6">
        <v>35</v>
      </c>
      <c r="B81" s="187" t="s">
        <v>3367</v>
      </c>
      <c r="C81" s="194" t="s">
        <v>3368</v>
      </c>
      <c r="D81" s="188" t="s">
        <v>462</v>
      </c>
      <c r="E81" s="189">
        <v>15</v>
      </c>
      <c r="F81" s="190"/>
      <c r="G81" s="191">
        <f t="shared" si="0"/>
        <v>0</v>
      </c>
      <c r="H81" s="190"/>
      <c r="I81" s="191">
        <f t="shared" si="1"/>
        <v>0</v>
      </c>
      <c r="J81" s="190"/>
      <c r="K81" s="191">
        <f t="shared" si="2"/>
        <v>0</v>
      </c>
      <c r="L81" s="191">
        <v>21</v>
      </c>
      <c r="M81" s="191">
        <f t="shared" si="3"/>
        <v>0</v>
      </c>
      <c r="N81" s="191">
        <v>0</v>
      </c>
      <c r="O81" s="191">
        <f t="shared" si="4"/>
        <v>0</v>
      </c>
      <c r="P81" s="191">
        <v>0</v>
      </c>
      <c r="Q81" s="191">
        <f t="shared" si="5"/>
        <v>0</v>
      </c>
      <c r="R81" s="191"/>
      <c r="S81" s="191" t="s">
        <v>310</v>
      </c>
      <c r="T81" s="192" t="s">
        <v>280</v>
      </c>
      <c r="U81" s="161">
        <v>0</v>
      </c>
      <c r="V81" s="161">
        <f t="shared" si="6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364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6">
        <v>36</v>
      </c>
      <c r="B82" s="187" t="s">
        <v>3696</v>
      </c>
      <c r="C82" s="194" t="s">
        <v>3788</v>
      </c>
      <c r="D82" s="188" t="s">
        <v>462</v>
      </c>
      <c r="E82" s="189">
        <v>6</v>
      </c>
      <c r="F82" s="190"/>
      <c r="G82" s="191">
        <f t="shared" si="0"/>
        <v>0</v>
      </c>
      <c r="H82" s="190"/>
      <c r="I82" s="191">
        <f t="shared" si="1"/>
        <v>0</v>
      </c>
      <c r="J82" s="190"/>
      <c r="K82" s="191">
        <f t="shared" si="2"/>
        <v>0</v>
      </c>
      <c r="L82" s="191">
        <v>21</v>
      </c>
      <c r="M82" s="191">
        <f t="shared" si="3"/>
        <v>0</v>
      </c>
      <c r="N82" s="191">
        <v>0</v>
      </c>
      <c r="O82" s="191">
        <f t="shared" si="4"/>
        <v>0</v>
      </c>
      <c r="P82" s="191">
        <v>0</v>
      </c>
      <c r="Q82" s="191">
        <f t="shared" si="5"/>
        <v>0</v>
      </c>
      <c r="R82" s="191"/>
      <c r="S82" s="191" t="s">
        <v>310</v>
      </c>
      <c r="T82" s="192" t="s">
        <v>280</v>
      </c>
      <c r="U82" s="161">
        <v>0</v>
      </c>
      <c r="V82" s="161">
        <f t="shared" si="6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364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6">
        <v>37</v>
      </c>
      <c r="B83" s="187" t="s">
        <v>3789</v>
      </c>
      <c r="C83" s="194" t="s">
        <v>3790</v>
      </c>
      <c r="D83" s="188" t="s">
        <v>462</v>
      </c>
      <c r="E83" s="189">
        <v>9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91">
        <v>0</v>
      </c>
      <c r="O83" s="191">
        <f t="shared" si="4"/>
        <v>0</v>
      </c>
      <c r="P83" s="191">
        <v>0</v>
      </c>
      <c r="Q83" s="191">
        <f t="shared" si="5"/>
        <v>0</v>
      </c>
      <c r="R83" s="191"/>
      <c r="S83" s="191" t="s">
        <v>310</v>
      </c>
      <c r="T83" s="192" t="s">
        <v>280</v>
      </c>
      <c r="U83" s="161">
        <v>0</v>
      </c>
      <c r="V83" s="161">
        <f t="shared" si="6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364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6">
        <v>38</v>
      </c>
      <c r="B84" s="187" t="s">
        <v>3791</v>
      </c>
      <c r="C84" s="194" t="s">
        <v>3792</v>
      </c>
      <c r="D84" s="188" t="s">
        <v>462</v>
      </c>
      <c r="E84" s="189">
        <v>2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91">
        <v>0</v>
      </c>
      <c r="O84" s="191">
        <f t="shared" si="4"/>
        <v>0</v>
      </c>
      <c r="P84" s="191">
        <v>0</v>
      </c>
      <c r="Q84" s="191">
        <f t="shared" si="5"/>
        <v>0</v>
      </c>
      <c r="R84" s="191"/>
      <c r="S84" s="191" t="s">
        <v>310</v>
      </c>
      <c r="T84" s="192" t="s">
        <v>280</v>
      </c>
      <c r="U84" s="161">
        <v>0</v>
      </c>
      <c r="V84" s="161">
        <f t="shared" si="6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364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6">
        <v>39</v>
      </c>
      <c r="B85" s="187" t="s">
        <v>3793</v>
      </c>
      <c r="C85" s="194" t="s">
        <v>3794</v>
      </c>
      <c r="D85" s="188" t="s">
        <v>462</v>
      </c>
      <c r="E85" s="189">
        <v>10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91">
        <v>0</v>
      </c>
      <c r="O85" s="191">
        <f t="shared" si="4"/>
        <v>0</v>
      </c>
      <c r="P85" s="191">
        <v>0</v>
      </c>
      <c r="Q85" s="191">
        <f t="shared" si="5"/>
        <v>0</v>
      </c>
      <c r="R85" s="191"/>
      <c r="S85" s="191" t="s">
        <v>310</v>
      </c>
      <c r="T85" s="192" t="s">
        <v>280</v>
      </c>
      <c r="U85" s="161">
        <v>0</v>
      </c>
      <c r="V85" s="161">
        <f t="shared" si="6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364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86">
        <v>40</v>
      </c>
      <c r="B86" s="187" t="s">
        <v>3795</v>
      </c>
      <c r="C86" s="194" t="s">
        <v>3796</v>
      </c>
      <c r="D86" s="188" t="s">
        <v>462</v>
      </c>
      <c r="E86" s="189">
        <v>4</v>
      </c>
      <c r="F86" s="190"/>
      <c r="G86" s="191">
        <f t="shared" si="0"/>
        <v>0</v>
      </c>
      <c r="H86" s="190"/>
      <c r="I86" s="191">
        <f t="shared" si="1"/>
        <v>0</v>
      </c>
      <c r="J86" s="190"/>
      <c r="K86" s="191">
        <f t="shared" si="2"/>
        <v>0</v>
      </c>
      <c r="L86" s="191">
        <v>21</v>
      </c>
      <c r="M86" s="191">
        <f t="shared" si="3"/>
        <v>0</v>
      </c>
      <c r="N86" s="191">
        <v>0</v>
      </c>
      <c r="O86" s="191">
        <f t="shared" si="4"/>
        <v>0</v>
      </c>
      <c r="P86" s="191">
        <v>0</v>
      </c>
      <c r="Q86" s="191">
        <f t="shared" si="5"/>
        <v>0</v>
      </c>
      <c r="R86" s="191"/>
      <c r="S86" s="191" t="s">
        <v>310</v>
      </c>
      <c r="T86" s="192" t="s">
        <v>280</v>
      </c>
      <c r="U86" s="161">
        <v>0</v>
      </c>
      <c r="V86" s="161">
        <f t="shared" si="6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364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6">
        <v>41</v>
      </c>
      <c r="B87" s="187" t="s">
        <v>3797</v>
      </c>
      <c r="C87" s="194" t="s">
        <v>3798</v>
      </c>
      <c r="D87" s="188" t="s">
        <v>462</v>
      </c>
      <c r="E87" s="189">
        <v>1</v>
      </c>
      <c r="F87" s="190"/>
      <c r="G87" s="191">
        <f t="shared" si="0"/>
        <v>0</v>
      </c>
      <c r="H87" s="190"/>
      <c r="I87" s="191">
        <f t="shared" si="1"/>
        <v>0</v>
      </c>
      <c r="J87" s="190"/>
      <c r="K87" s="191">
        <f t="shared" si="2"/>
        <v>0</v>
      </c>
      <c r="L87" s="191">
        <v>21</v>
      </c>
      <c r="M87" s="191">
        <f t="shared" si="3"/>
        <v>0</v>
      </c>
      <c r="N87" s="191">
        <v>0</v>
      </c>
      <c r="O87" s="191">
        <f t="shared" si="4"/>
        <v>0</v>
      </c>
      <c r="P87" s="191">
        <v>0</v>
      </c>
      <c r="Q87" s="191">
        <f t="shared" si="5"/>
        <v>0</v>
      </c>
      <c r="R87" s="191"/>
      <c r="S87" s="191" t="s">
        <v>310</v>
      </c>
      <c r="T87" s="192" t="s">
        <v>280</v>
      </c>
      <c r="U87" s="161">
        <v>0</v>
      </c>
      <c r="V87" s="161">
        <f t="shared" si="6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364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4" t="s">
        <v>274</v>
      </c>
      <c r="B88" s="165" t="s">
        <v>180</v>
      </c>
      <c r="C88" s="179" t="s">
        <v>181</v>
      </c>
      <c r="D88" s="166"/>
      <c r="E88" s="167"/>
      <c r="F88" s="168"/>
      <c r="G88" s="168">
        <f>SUMIF(AG89:AG117,"&lt;&gt;NOR",G89:G117)</f>
        <v>0</v>
      </c>
      <c r="H88" s="168"/>
      <c r="I88" s="168">
        <f>SUM(I89:I117)</f>
        <v>0</v>
      </c>
      <c r="J88" s="168"/>
      <c r="K88" s="168">
        <f>SUM(K89:K117)</f>
        <v>0</v>
      </c>
      <c r="L88" s="168"/>
      <c r="M88" s="168">
        <f>SUM(M89:M117)</f>
        <v>0</v>
      </c>
      <c r="N88" s="168"/>
      <c r="O88" s="168">
        <f>SUM(O89:O117)</f>
        <v>5.04</v>
      </c>
      <c r="P88" s="168"/>
      <c r="Q88" s="168">
        <f>SUM(Q89:Q117)</f>
        <v>0</v>
      </c>
      <c r="R88" s="168"/>
      <c r="S88" s="168"/>
      <c r="T88" s="169"/>
      <c r="U88" s="163"/>
      <c r="V88" s="163">
        <f>SUM(V89:V117)</f>
        <v>15.740000000000002</v>
      </c>
      <c r="W88" s="163"/>
      <c r="AG88" t="s">
        <v>275</v>
      </c>
    </row>
    <row r="89" spans="1:60" outlineLevel="1" x14ac:dyDescent="0.2">
      <c r="A89" s="170">
        <v>42</v>
      </c>
      <c r="B89" s="171" t="s">
        <v>3297</v>
      </c>
      <c r="C89" s="180" t="s">
        <v>3298</v>
      </c>
      <c r="D89" s="172" t="s">
        <v>377</v>
      </c>
      <c r="E89" s="173">
        <v>1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8.0000000000000007E-5</v>
      </c>
      <c r="O89" s="175">
        <f>ROUND(E89*N89,2)</f>
        <v>0</v>
      </c>
      <c r="P89" s="175">
        <v>0</v>
      </c>
      <c r="Q89" s="175">
        <f>ROUND(E89*P89,2)</f>
        <v>0</v>
      </c>
      <c r="R89" s="175" t="s">
        <v>3190</v>
      </c>
      <c r="S89" s="175" t="s">
        <v>279</v>
      </c>
      <c r="T89" s="176" t="s">
        <v>279</v>
      </c>
      <c r="U89" s="161">
        <v>0.92</v>
      </c>
      <c r="V89" s="161">
        <f>ROUND(E89*U89,2)</f>
        <v>0.92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364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248" t="s">
        <v>3799</v>
      </c>
      <c r="D90" s="249"/>
      <c r="E90" s="249"/>
      <c r="F90" s="249"/>
      <c r="G90" s="249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283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0">
        <v>43</v>
      </c>
      <c r="B91" s="171" t="s">
        <v>3300</v>
      </c>
      <c r="C91" s="180" t="s">
        <v>3301</v>
      </c>
      <c r="D91" s="172" t="s">
        <v>498</v>
      </c>
      <c r="E91" s="173">
        <v>31.88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 t="s">
        <v>3190</v>
      </c>
      <c r="S91" s="175" t="s">
        <v>279</v>
      </c>
      <c r="T91" s="176" t="s">
        <v>279</v>
      </c>
      <c r="U91" s="161">
        <v>4.3999999999999997E-2</v>
      </c>
      <c r="V91" s="161">
        <f>ROUND(E91*U91,2)</f>
        <v>1.4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364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257" t="s">
        <v>3302</v>
      </c>
      <c r="D92" s="258"/>
      <c r="E92" s="258"/>
      <c r="F92" s="258"/>
      <c r="G92" s="258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372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46" t="s">
        <v>3303</v>
      </c>
      <c r="D93" s="247"/>
      <c r="E93" s="247"/>
      <c r="F93" s="247"/>
      <c r="G93" s="247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283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0">
        <v>44</v>
      </c>
      <c r="B94" s="171" t="s">
        <v>3305</v>
      </c>
      <c r="C94" s="180" t="s">
        <v>3306</v>
      </c>
      <c r="D94" s="172" t="s">
        <v>3307</v>
      </c>
      <c r="E94" s="173">
        <v>1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5">
        <v>3.5029999999999999E-2</v>
      </c>
      <c r="O94" s="175">
        <f>ROUND(E94*N94,2)</f>
        <v>0.04</v>
      </c>
      <c r="P94" s="175">
        <v>0</v>
      </c>
      <c r="Q94" s="175">
        <f>ROUND(E94*P94,2)</f>
        <v>0</v>
      </c>
      <c r="R94" s="175" t="s">
        <v>3190</v>
      </c>
      <c r="S94" s="175" t="s">
        <v>279</v>
      </c>
      <c r="T94" s="176" t="s">
        <v>279</v>
      </c>
      <c r="U94" s="161">
        <v>10.130000000000001</v>
      </c>
      <c r="V94" s="161">
        <f>ROUND(E94*U94,2)</f>
        <v>10.130000000000001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364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1" x14ac:dyDescent="0.2">
      <c r="A95" s="158"/>
      <c r="B95" s="159"/>
      <c r="C95" s="257" t="s">
        <v>3308</v>
      </c>
      <c r="D95" s="258"/>
      <c r="E95" s="258"/>
      <c r="F95" s="258"/>
      <c r="G95" s="258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372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77" t="str">
        <f>C95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246" t="s">
        <v>3303</v>
      </c>
      <c r="D96" s="247"/>
      <c r="E96" s="247"/>
      <c r="F96" s="247"/>
      <c r="G96" s="247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283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6">
        <v>45</v>
      </c>
      <c r="B97" s="187" t="s">
        <v>3329</v>
      </c>
      <c r="C97" s="194" t="s">
        <v>3330</v>
      </c>
      <c r="D97" s="188" t="s">
        <v>498</v>
      </c>
      <c r="E97" s="189">
        <v>35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91">
        <v>0</v>
      </c>
      <c r="O97" s="191">
        <f>ROUND(E97*N97,2)</f>
        <v>0</v>
      </c>
      <c r="P97" s="191">
        <v>0</v>
      </c>
      <c r="Q97" s="191">
        <f>ROUND(E97*P97,2)</f>
        <v>0</v>
      </c>
      <c r="R97" s="191" t="s">
        <v>3190</v>
      </c>
      <c r="S97" s="191" t="s">
        <v>279</v>
      </c>
      <c r="T97" s="192" t="s">
        <v>279</v>
      </c>
      <c r="U97" s="161">
        <v>2.5999999999999999E-2</v>
      </c>
      <c r="V97" s="161">
        <f>ROUND(E97*U97,2)</f>
        <v>0.91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364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0">
        <v>46</v>
      </c>
      <c r="B98" s="171" t="s">
        <v>3331</v>
      </c>
      <c r="C98" s="180" t="s">
        <v>3332</v>
      </c>
      <c r="D98" s="172" t="s">
        <v>498</v>
      </c>
      <c r="E98" s="173">
        <v>70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5.0000000000000002E-5</v>
      </c>
      <c r="O98" s="175">
        <f>ROUND(E98*N98,2)</f>
        <v>0</v>
      </c>
      <c r="P98" s="175">
        <v>0</v>
      </c>
      <c r="Q98" s="175">
        <f>ROUND(E98*P98,2)</f>
        <v>0</v>
      </c>
      <c r="R98" s="175" t="s">
        <v>3190</v>
      </c>
      <c r="S98" s="175" t="s">
        <v>279</v>
      </c>
      <c r="T98" s="176" t="s">
        <v>279</v>
      </c>
      <c r="U98" s="161">
        <v>3.4000000000000002E-2</v>
      </c>
      <c r="V98" s="161">
        <f>ROUND(E98*U98,2)</f>
        <v>2.38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364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3" t="s">
        <v>3800</v>
      </c>
      <c r="D99" s="184"/>
      <c r="E99" s="185">
        <v>70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374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0">
        <v>47</v>
      </c>
      <c r="B100" s="171" t="s">
        <v>3801</v>
      </c>
      <c r="C100" s="180" t="s">
        <v>3802</v>
      </c>
      <c r="D100" s="172" t="s">
        <v>462</v>
      </c>
      <c r="E100" s="173">
        <v>1</v>
      </c>
      <c r="F100" s="174"/>
      <c r="G100" s="175">
        <f>ROUND(E100*F100,2)</f>
        <v>0</v>
      </c>
      <c r="H100" s="174"/>
      <c r="I100" s="175">
        <f>ROUND(E100*H100,2)</f>
        <v>0</v>
      </c>
      <c r="J100" s="174"/>
      <c r="K100" s="175">
        <f>ROUND(E100*J100,2)</f>
        <v>0</v>
      </c>
      <c r="L100" s="175">
        <v>21</v>
      </c>
      <c r="M100" s="175">
        <f>G100*(1+L100/100)</f>
        <v>0</v>
      </c>
      <c r="N100" s="175">
        <v>5</v>
      </c>
      <c r="O100" s="175">
        <f>ROUND(E100*N100,2)</f>
        <v>5</v>
      </c>
      <c r="P100" s="175">
        <v>0</v>
      </c>
      <c r="Q100" s="175">
        <f>ROUND(E100*P100,2)</f>
        <v>0</v>
      </c>
      <c r="R100" s="175"/>
      <c r="S100" s="175" t="s">
        <v>310</v>
      </c>
      <c r="T100" s="176" t="s">
        <v>280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364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48" t="s">
        <v>3812</v>
      </c>
      <c r="D101" s="249"/>
      <c r="E101" s="249"/>
      <c r="F101" s="249"/>
      <c r="G101" s="249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283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246" t="s">
        <v>3813</v>
      </c>
      <c r="D102" s="247"/>
      <c r="E102" s="247"/>
      <c r="F102" s="247"/>
      <c r="G102" s="247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283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246" t="s">
        <v>3814</v>
      </c>
      <c r="D103" s="247"/>
      <c r="E103" s="247"/>
      <c r="F103" s="247"/>
      <c r="G103" s="247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283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246" t="s">
        <v>3815</v>
      </c>
      <c r="D104" s="247"/>
      <c r="E104" s="247"/>
      <c r="F104" s="247"/>
      <c r="G104" s="247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283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46" t="s">
        <v>3816</v>
      </c>
      <c r="D105" s="247"/>
      <c r="E105" s="247"/>
      <c r="F105" s="247"/>
      <c r="G105" s="247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283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46" t="s">
        <v>3817</v>
      </c>
      <c r="D106" s="247"/>
      <c r="E106" s="247"/>
      <c r="F106" s="247"/>
      <c r="G106" s="247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283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246" t="s">
        <v>3818</v>
      </c>
      <c r="D107" s="247"/>
      <c r="E107" s="247"/>
      <c r="F107" s="247"/>
      <c r="G107" s="247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283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246" t="s">
        <v>3819</v>
      </c>
      <c r="D108" s="247"/>
      <c r="E108" s="247"/>
      <c r="F108" s="247"/>
      <c r="G108" s="247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283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246" t="s">
        <v>3820</v>
      </c>
      <c r="D109" s="247"/>
      <c r="E109" s="247"/>
      <c r="F109" s="247"/>
      <c r="G109" s="247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283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246" t="s">
        <v>3821</v>
      </c>
      <c r="D110" s="247"/>
      <c r="E110" s="247"/>
      <c r="F110" s="247"/>
      <c r="G110" s="247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283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246" t="s">
        <v>3803</v>
      </c>
      <c r="D111" s="247"/>
      <c r="E111" s="247"/>
      <c r="F111" s="247"/>
      <c r="G111" s="247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283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86">
        <v>48</v>
      </c>
      <c r="B112" s="187" t="s">
        <v>3804</v>
      </c>
      <c r="C112" s="194" t="s">
        <v>3805</v>
      </c>
      <c r="D112" s="188" t="s">
        <v>498</v>
      </c>
      <c r="E112" s="189">
        <v>31.88</v>
      </c>
      <c r="F112" s="190"/>
      <c r="G112" s="191">
        <f>ROUND(E112*F112,2)</f>
        <v>0</v>
      </c>
      <c r="H112" s="190"/>
      <c r="I112" s="191">
        <f>ROUND(E112*H112,2)</f>
        <v>0</v>
      </c>
      <c r="J112" s="190"/>
      <c r="K112" s="191">
        <f>ROUND(E112*J112,2)</f>
        <v>0</v>
      </c>
      <c r="L112" s="191">
        <v>21</v>
      </c>
      <c r="M112" s="191">
        <f>G112*(1+L112/100)</f>
        <v>0</v>
      </c>
      <c r="N112" s="191">
        <v>0</v>
      </c>
      <c r="O112" s="191">
        <f>ROUND(E112*N112,2)</f>
        <v>0</v>
      </c>
      <c r="P112" s="191">
        <v>0</v>
      </c>
      <c r="Q112" s="191">
        <f>ROUND(E112*P112,2)</f>
        <v>0</v>
      </c>
      <c r="R112" s="191"/>
      <c r="S112" s="191" t="s">
        <v>310</v>
      </c>
      <c r="T112" s="192" t="s">
        <v>280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0">
        <v>49</v>
      </c>
      <c r="B113" s="171" t="s">
        <v>3379</v>
      </c>
      <c r="C113" s="180" t="s">
        <v>3806</v>
      </c>
      <c r="D113" s="172" t="s">
        <v>498</v>
      </c>
      <c r="E113" s="173">
        <v>34.749200000000002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5"/>
      <c r="S113" s="175" t="s">
        <v>310</v>
      </c>
      <c r="T113" s="176" t="s">
        <v>280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364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3" t="s">
        <v>3807</v>
      </c>
      <c r="D114" s="184"/>
      <c r="E114" s="185">
        <v>34.749200000000002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374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86">
        <v>50</v>
      </c>
      <c r="B115" s="187" t="s">
        <v>3382</v>
      </c>
      <c r="C115" s="194" t="s">
        <v>3808</v>
      </c>
      <c r="D115" s="188" t="s">
        <v>462</v>
      </c>
      <c r="E115" s="189">
        <v>3</v>
      </c>
      <c r="F115" s="190"/>
      <c r="G115" s="191">
        <f>ROUND(E115*F115,2)</f>
        <v>0</v>
      </c>
      <c r="H115" s="190"/>
      <c r="I115" s="191">
        <f>ROUND(E115*H115,2)</f>
        <v>0</v>
      </c>
      <c r="J115" s="190"/>
      <c r="K115" s="191">
        <f>ROUND(E115*J115,2)</f>
        <v>0</v>
      </c>
      <c r="L115" s="191">
        <v>21</v>
      </c>
      <c r="M115" s="191">
        <f>G115*(1+L115/100)</f>
        <v>0</v>
      </c>
      <c r="N115" s="191">
        <v>0</v>
      </c>
      <c r="O115" s="191">
        <f>ROUND(E115*N115,2)</f>
        <v>0</v>
      </c>
      <c r="P115" s="191">
        <v>0</v>
      </c>
      <c r="Q115" s="191">
        <f>ROUND(E115*P115,2)</f>
        <v>0</v>
      </c>
      <c r="R115" s="191"/>
      <c r="S115" s="191" t="s">
        <v>310</v>
      </c>
      <c r="T115" s="192" t="s">
        <v>280</v>
      </c>
      <c r="U115" s="161">
        <v>0</v>
      </c>
      <c r="V115" s="161">
        <f>ROUND(E115*U115,2)</f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364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86">
        <v>51</v>
      </c>
      <c r="B116" s="187" t="s">
        <v>3384</v>
      </c>
      <c r="C116" s="194" t="s">
        <v>3809</v>
      </c>
      <c r="D116" s="188" t="s">
        <v>462</v>
      </c>
      <c r="E116" s="189">
        <v>1</v>
      </c>
      <c r="F116" s="190"/>
      <c r="G116" s="191">
        <f>ROUND(E116*F116,2)</f>
        <v>0</v>
      </c>
      <c r="H116" s="190"/>
      <c r="I116" s="191">
        <f>ROUND(E116*H116,2)</f>
        <v>0</v>
      </c>
      <c r="J116" s="190"/>
      <c r="K116" s="191">
        <f>ROUND(E116*J116,2)</f>
        <v>0</v>
      </c>
      <c r="L116" s="191">
        <v>21</v>
      </c>
      <c r="M116" s="191">
        <f>G116*(1+L116/100)</f>
        <v>0</v>
      </c>
      <c r="N116" s="191">
        <v>0</v>
      </c>
      <c r="O116" s="191">
        <f>ROUND(E116*N116,2)</f>
        <v>0</v>
      </c>
      <c r="P116" s="191">
        <v>0</v>
      </c>
      <c r="Q116" s="191">
        <f>ROUND(E116*P116,2)</f>
        <v>0</v>
      </c>
      <c r="R116" s="191"/>
      <c r="S116" s="191" t="s">
        <v>310</v>
      </c>
      <c r="T116" s="192" t="s">
        <v>280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364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6">
        <v>52</v>
      </c>
      <c r="B117" s="187" t="s">
        <v>3394</v>
      </c>
      <c r="C117" s="194" t="s">
        <v>3395</v>
      </c>
      <c r="D117" s="188" t="s">
        <v>462</v>
      </c>
      <c r="E117" s="189">
        <v>1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91">
        <v>0</v>
      </c>
      <c r="O117" s="191">
        <f>ROUND(E117*N117,2)</f>
        <v>0</v>
      </c>
      <c r="P117" s="191">
        <v>0</v>
      </c>
      <c r="Q117" s="191">
        <f>ROUND(E117*P117,2)</f>
        <v>0</v>
      </c>
      <c r="R117" s="191"/>
      <c r="S117" s="191" t="s">
        <v>310</v>
      </c>
      <c r="T117" s="192" t="s">
        <v>280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364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4" t="s">
        <v>274</v>
      </c>
      <c r="B118" s="165" t="s">
        <v>193</v>
      </c>
      <c r="C118" s="179" t="s">
        <v>194</v>
      </c>
      <c r="D118" s="166"/>
      <c r="E118" s="167"/>
      <c r="F118" s="168"/>
      <c r="G118" s="168">
        <f>SUMIF(AG119:AG121,"&lt;&gt;NOR",G119:G121)</f>
        <v>0</v>
      </c>
      <c r="H118" s="168"/>
      <c r="I118" s="168">
        <f>SUM(I119:I121)</f>
        <v>0</v>
      </c>
      <c r="J118" s="168"/>
      <c r="K118" s="168">
        <f>SUM(K119:K121)</f>
        <v>0</v>
      </c>
      <c r="L118" s="168"/>
      <c r="M118" s="168">
        <f>SUM(M119:M121)</f>
        <v>0</v>
      </c>
      <c r="N118" s="168"/>
      <c r="O118" s="168">
        <f>SUM(O119:O121)</f>
        <v>0</v>
      </c>
      <c r="P118" s="168"/>
      <c r="Q118" s="168">
        <f>SUM(Q119:Q121)</f>
        <v>0</v>
      </c>
      <c r="R118" s="168"/>
      <c r="S118" s="168"/>
      <c r="T118" s="169"/>
      <c r="U118" s="163"/>
      <c r="V118" s="163">
        <f>SUM(V119:V121)</f>
        <v>66.849999999999994</v>
      </c>
      <c r="W118" s="163"/>
      <c r="AG118" t="s">
        <v>275</v>
      </c>
    </row>
    <row r="119" spans="1:60" ht="22.5" outlineLevel="1" x14ac:dyDescent="0.2">
      <c r="A119" s="170">
        <v>53</v>
      </c>
      <c r="B119" s="171" t="s">
        <v>3188</v>
      </c>
      <c r="C119" s="180" t="s">
        <v>3189</v>
      </c>
      <c r="D119" s="172" t="s">
        <v>552</v>
      </c>
      <c r="E119" s="173">
        <v>316.07310999999999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5" t="s">
        <v>3190</v>
      </c>
      <c r="S119" s="175" t="s">
        <v>279</v>
      </c>
      <c r="T119" s="176" t="s">
        <v>279</v>
      </c>
      <c r="U119" s="161">
        <v>0.21149999999999999</v>
      </c>
      <c r="V119" s="161">
        <f>ROUND(E119*U119,2)</f>
        <v>66.849999999999994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553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57" t="s">
        <v>3191</v>
      </c>
      <c r="D120" s="258"/>
      <c r="E120" s="258"/>
      <c r="F120" s="258"/>
      <c r="G120" s="258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246" t="s">
        <v>3192</v>
      </c>
      <c r="D121" s="247"/>
      <c r="E121" s="247"/>
      <c r="F121" s="247"/>
      <c r="G121" s="247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8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29</v>
      </c>
      <c r="C123" s="182"/>
      <c r="D123" s="156"/>
      <c r="E123" s="157"/>
      <c r="F123" s="157"/>
      <c r="G123" s="178">
        <f>G8+G35+G42+G88+G118</f>
        <v>0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355</v>
      </c>
    </row>
    <row r="124" spans="1:60" x14ac:dyDescent="0.2">
      <c r="A124" s="259" t="s">
        <v>571</v>
      </c>
      <c r="B124" s="259"/>
      <c r="C124" s="18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 t="s">
        <v>3810</v>
      </c>
      <c r="C125" s="181" t="s">
        <v>3811</v>
      </c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G125" t="s">
        <v>574</v>
      </c>
    </row>
    <row r="126" spans="1:60" x14ac:dyDescent="0.2">
      <c r="A126" s="5"/>
      <c r="B126" s="6" t="s">
        <v>3754</v>
      </c>
      <c r="C126" s="181" t="s">
        <v>3755</v>
      </c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G126" t="s">
        <v>577</v>
      </c>
    </row>
    <row r="127" spans="1:60" x14ac:dyDescent="0.2">
      <c r="A127" s="5"/>
      <c r="B127" s="6"/>
      <c r="C127" s="181" t="s">
        <v>578</v>
      </c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579</v>
      </c>
    </row>
    <row r="128" spans="1:60" x14ac:dyDescent="0.2">
      <c r="A128" s="5"/>
      <c r="B128" s="6"/>
      <c r="C128" s="181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3:33" x14ac:dyDescent="0.2">
      <c r="C129" s="183"/>
      <c r="D129" s="142"/>
      <c r="AG129" t="s">
        <v>359</v>
      </c>
    </row>
    <row r="130" spans="3:33" x14ac:dyDescent="0.2">
      <c r="D130" s="142"/>
    </row>
    <row r="131" spans="3:33" x14ac:dyDescent="0.2">
      <c r="D131" s="142"/>
    </row>
    <row r="132" spans="3:33" x14ac:dyDescent="0.2">
      <c r="D132" s="142"/>
    </row>
    <row r="133" spans="3:33" x14ac:dyDescent="0.2">
      <c r="D133" s="142"/>
    </row>
    <row r="134" spans="3:33" x14ac:dyDescent="0.2">
      <c r="D134" s="142"/>
    </row>
    <row r="135" spans="3:33" x14ac:dyDescent="0.2">
      <c r="D135" s="142"/>
    </row>
    <row r="136" spans="3:33" x14ac:dyDescent="0.2">
      <c r="D136" s="142"/>
    </row>
    <row r="137" spans="3:33" x14ac:dyDescent="0.2">
      <c r="D137" s="142"/>
    </row>
    <row r="138" spans="3:33" x14ac:dyDescent="0.2">
      <c r="D138" s="142"/>
    </row>
    <row r="139" spans="3:33" x14ac:dyDescent="0.2">
      <c r="D139" s="142"/>
    </row>
    <row r="140" spans="3:33" x14ac:dyDescent="0.2">
      <c r="D140" s="142"/>
    </row>
    <row r="141" spans="3:33" x14ac:dyDescent="0.2">
      <c r="D141" s="142"/>
    </row>
    <row r="142" spans="3:33" x14ac:dyDescent="0.2">
      <c r="D142" s="142"/>
    </row>
    <row r="143" spans="3:33" x14ac:dyDescent="0.2">
      <c r="D143" s="142"/>
    </row>
    <row r="144" spans="3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0">
    <mergeCell ref="A124:B124"/>
    <mergeCell ref="C10:G10"/>
    <mergeCell ref="C13:G13"/>
    <mergeCell ref="C16:G16"/>
    <mergeCell ref="C19:G19"/>
    <mergeCell ref="C21:G21"/>
    <mergeCell ref="C44:G44"/>
    <mergeCell ref="A1:G1"/>
    <mergeCell ref="C2:G2"/>
    <mergeCell ref="C3:G3"/>
    <mergeCell ref="C4:G4"/>
    <mergeCell ref="C23:G23"/>
    <mergeCell ref="C25:G25"/>
    <mergeCell ref="C26:G26"/>
    <mergeCell ref="C33:G33"/>
    <mergeCell ref="C37:G37"/>
    <mergeCell ref="C101:G101"/>
    <mergeCell ref="C46:G46"/>
    <mergeCell ref="C49:G49"/>
    <mergeCell ref="C51:G51"/>
    <mergeCell ref="C53:G53"/>
    <mergeCell ref="C56:G56"/>
    <mergeCell ref="C61:G61"/>
    <mergeCell ref="C90:G90"/>
    <mergeCell ref="C92:G92"/>
    <mergeCell ref="C93:G93"/>
    <mergeCell ref="C95:G95"/>
    <mergeCell ref="C96:G96"/>
    <mergeCell ref="C121:G121"/>
    <mergeCell ref="C102:G102"/>
    <mergeCell ref="C103:G103"/>
    <mergeCell ref="C104:G104"/>
    <mergeCell ref="C105:G105"/>
    <mergeCell ref="C106:G106"/>
    <mergeCell ref="C107:G107"/>
    <mergeCell ref="C108:G108"/>
    <mergeCell ref="C109:G109"/>
    <mergeCell ref="C110:G110"/>
    <mergeCell ref="C111:G111"/>
    <mergeCell ref="C120:G12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106</v>
      </c>
      <c r="C3" s="251" t="s">
        <v>107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106</v>
      </c>
      <c r="C4" s="254" t="s">
        <v>107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SUMIF(AG9:AG57,"&lt;&gt;NOR",G9:G57)</f>
        <v>0</v>
      </c>
      <c r="H8" s="168"/>
      <c r="I8" s="168">
        <f>SUM(I9:I57)</f>
        <v>0</v>
      </c>
      <c r="J8" s="168"/>
      <c r="K8" s="168">
        <f>SUM(K9:K57)</f>
        <v>0</v>
      </c>
      <c r="L8" s="168"/>
      <c r="M8" s="168">
        <f>SUM(M9:M57)</f>
        <v>0</v>
      </c>
      <c r="N8" s="168"/>
      <c r="O8" s="168">
        <f>SUM(O9:O57)</f>
        <v>43.43</v>
      </c>
      <c r="P8" s="168"/>
      <c r="Q8" s="168">
        <f>SUM(Q9:Q57)</f>
        <v>0</v>
      </c>
      <c r="R8" s="168"/>
      <c r="S8" s="168"/>
      <c r="T8" s="169"/>
      <c r="U8" s="163"/>
      <c r="V8" s="163">
        <f>SUM(V9:V57)</f>
        <v>235.16</v>
      </c>
      <c r="W8" s="163"/>
      <c r="AG8" t="s">
        <v>275</v>
      </c>
    </row>
    <row r="9" spans="1:60" ht="22.5" outlineLevel="1" x14ac:dyDescent="0.2">
      <c r="A9" s="170">
        <v>1</v>
      </c>
      <c r="B9" s="171" t="s">
        <v>3621</v>
      </c>
      <c r="C9" s="180" t="s">
        <v>3622</v>
      </c>
      <c r="D9" s="172" t="s">
        <v>498</v>
      </c>
      <c r="E9" s="173">
        <v>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1.0699999999999999E-2</v>
      </c>
      <c r="O9" s="175">
        <f>ROUND(E9*N9,2)</f>
        <v>0.04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0.90800000000000003</v>
      </c>
      <c r="V9" s="161">
        <f>ROUND(E9*U9,2)</f>
        <v>3.63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3623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3624</v>
      </c>
      <c r="C11" s="180" t="s">
        <v>3625</v>
      </c>
      <c r="D11" s="172" t="s">
        <v>498</v>
      </c>
      <c r="E11" s="173">
        <v>2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2.478E-2</v>
      </c>
      <c r="O11" s="175">
        <f>ROUND(E11*N11,2)</f>
        <v>0.05</v>
      </c>
      <c r="P11" s="175">
        <v>0</v>
      </c>
      <c r="Q11" s="175">
        <f>ROUND(E11*P11,2)</f>
        <v>0</v>
      </c>
      <c r="R11" s="175" t="s">
        <v>370</v>
      </c>
      <c r="S11" s="175" t="s">
        <v>279</v>
      </c>
      <c r="T11" s="176" t="s">
        <v>279</v>
      </c>
      <c r="U11" s="161">
        <v>0.54700000000000004</v>
      </c>
      <c r="V11" s="161">
        <f>ROUND(E11*U11,2)</f>
        <v>1.0900000000000001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57" t="s">
        <v>3623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3626</v>
      </c>
      <c r="C13" s="180" t="s">
        <v>3627</v>
      </c>
      <c r="D13" s="172" t="s">
        <v>471</v>
      </c>
      <c r="E13" s="173">
        <v>7.242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370</v>
      </c>
      <c r="S13" s="175" t="s">
        <v>279</v>
      </c>
      <c r="T13" s="176" t="s">
        <v>279</v>
      </c>
      <c r="U13" s="161">
        <v>1.34E-2</v>
      </c>
      <c r="V13" s="161">
        <f>ROUND(E13*U13,2)</f>
        <v>0.1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7" t="s">
        <v>3628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3822</v>
      </c>
      <c r="D15" s="184"/>
      <c r="E15" s="185">
        <v>7.242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374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0">
        <v>4</v>
      </c>
      <c r="B16" s="171" t="s">
        <v>3630</v>
      </c>
      <c r="C16" s="180" t="s">
        <v>3631</v>
      </c>
      <c r="D16" s="172" t="s">
        <v>471</v>
      </c>
      <c r="E16" s="173">
        <v>39.250999999999998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 t="s">
        <v>370</v>
      </c>
      <c r="S16" s="175" t="s">
        <v>279</v>
      </c>
      <c r="T16" s="176" t="s">
        <v>279</v>
      </c>
      <c r="U16" s="161">
        <v>1.7629999999999999</v>
      </c>
      <c r="V16" s="161">
        <f>ROUND(E16*U16,2)</f>
        <v>69.2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364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257" t="s">
        <v>3632</v>
      </c>
      <c r="D17" s="258"/>
      <c r="E17" s="258"/>
      <c r="F17" s="258"/>
      <c r="G17" s="258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372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3823</v>
      </c>
      <c r="D18" s="184"/>
      <c r="E18" s="185">
        <v>39.250999999999998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374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0">
        <v>5</v>
      </c>
      <c r="B19" s="171" t="s">
        <v>3634</v>
      </c>
      <c r="C19" s="180" t="s">
        <v>3635</v>
      </c>
      <c r="D19" s="172" t="s">
        <v>471</v>
      </c>
      <c r="E19" s="173">
        <v>78.501999999999995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370</v>
      </c>
      <c r="S19" s="175" t="s">
        <v>279</v>
      </c>
      <c r="T19" s="176" t="s">
        <v>279</v>
      </c>
      <c r="U19" s="161">
        <v>0.2</v>
      </c>
      <c r="V19" s="161">
        <f>ROUND(E19*U19,2)</f>
        <v>15.7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364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33.75" outlineLevel="1" x14ac:dyDescent="0.2">
      <c r="A20" s="158"/>
      <c r="B20" s="159"/>
      <c r="C20" s="257" t="s">
        <v>3636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7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3824</v>
      </c>
      <c r="D21" s="184"/>
      <c r="E21" s="185">
        <v>66.902000000000001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3" t="s">
        <v>3825</v>
      </c>
      <c r="D22" s="184"/>
      <c r="E22" s="185">
        <v>11.6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374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6</v>
      </c>
      <c r="B23" s="171" t="s">
        <v>3639</v>
      </c>
      <c r="C23" s="180" t="s">
        <v>3640</v>
      </c>
      <c r="D23" s="172" t="s">
        <v>471</v>
      </c>
      <c r="E23" s="173">
        <v>39.250999999999998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370</v>
      </c>
      <c r="S23" s="175" t="s">
        <v>279</v>
      </c>
      <c r="T23" s="176" t="s">
        <v>279</v>
      </c>
      <c r="U23" s="161">
        <v>8.4000000000000005E-2</v>
      </c>
      <c r="V23" s="161">
        <f>ROUND(E23*U23,2)</f>
        <v>3.3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364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33.75" outlineLevel="1" x14ac:dyDescent="0.2">
      <c r="A24" s="158"/>
      <c r="B24" s="159"/>
      <c r="C24" s="257" t="s">
        <v>3636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7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3" t="s">
        <v>3823</v>
      </c>
      <c r="D25" s="184"/>
      <c r="E25" s="185">
        <v>39.250999999999998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374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70">
        <v>7</v>
      </c>
      <c r="B26" s="171" t="s">
        <v>3641</v>
      </c>
      <c r="C26" s="180" t="s">
        <v>3642</v>
      </c>
      <c r="D26" s="172" t="s">
        <v>363</v>
      </c>
      <c r="E26" s="173">
        <v>23.2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9.8999999999999999E-4</v>
      </c>
      <c r="O26" s="175">
        <f>ROUND(E26*N26,2)</f>
        <v>0.02</v>
      </c>
      <c r="P26" s="175">
        <v>0</v>
      </c>
      <c r="Q26" s="175">
        <f>ROUND(E26*P26,2)</f>
        <v>0</v>
      </c>
      <c r="R26" s="175" t="s">
        <v>370</v>
      </c>
      <c r="S26" s="175" t="s">
        <v>279</v>
      </c>
      <c r="T26" s="176" t="s">
        <v>279</v>
      </c>
      <c r="U26" s="161">
        <v>0.23599999999999999</v>
      </c>
      <c r="V26" s="161">
        <f>ROUND(E26*U26,2)</f>
        <v>5.48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257" t="s">
        <v>3643</v>
      </c>
      <c r="D27" s="258"/>
      <c r="E27" s="258"/>
      <c r="F27" s="258"/>
      <c r="G27" s="258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93" t="s">
        <v>3826</v>
      </c>
      <c r="D28" s="184"/>
      <c r="E28" s="185">
        <v>23.2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374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0">
        <v>8</v>
      </c>
      <c r="B29" s="171" t="s">
        <v>3645</v>
      </c>
      <c r="C29" s="180" t="s">
        <v>3646</v>
      </c>
      <c r="D29" s="172" t="s">
        <v>363</v>
      </c>
      <c r="E29" s="173">
        <v>133.804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8.5999999999999998E-4</v>
      </c>
      <c r="O29" s="175">
        <f>ROUND(E29*N29,2)</f>
        <v>0.12</v>
      </c>
      <c r="P29" s="175">
        <v>0</v>
      </c>
      <c r="Q29" s="175">
        <f>ROUND(E29*P29,2)</f>
        <v>0</v>
      </c>
      <c r="R29" s="175" t="s">
        <v>370</v>
      </c>
      <c r="S29" s="175" t="s">
        <v>279</v>
      </c>
      <c r="T29" s="176" t="s">
        <v>279</v>
      </c>
      <c r="U29" s="161">
        <v>0.47899999999999998</v>
      </c>
      <c r="V29" s="161">
        <f>ROUND(E29*U29,2)</f>
        <v>64.09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364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257" t="s">
        <v>3643</v>
      </c>
      <c r="D30" s="258"/>
      <c r="E30" s="258"/>
      <c r="F30" s="258"/>
      <c r="G30" s="258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372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3" t="s">
        <v>3827</v>
      </c>
      <c r="D31" s="184"/>
      <c r="E31" s="185">
        <v>133.804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374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0">
        <v>9</v>
      </c>
      <c r="B32" s="171" t="s">
        <v>3648</v>
      </c>
      <c r="C32" s="180" t="s">
        <v>3649</v>
      </c>
      <c r="D32" s="172" t="s">
        <v>363</v>
      </c>
      <c r="E32" s="173">
        <v>23.2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 t="s">
        <v>370</v>
      </c>
      <c r="S32" s="175" t="s">
        <v>279</v>
      </c>
      <c r="T32" s="176" t="s">
        <v>279</v>
      </c>
      <c r="U32" s="161">
        <v>7.0000000000000007E-2</v>
      </c>
      <c r="V32" s="161">
        <f>ROUND(E32*U32,2)</f>
        <v>1.62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364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257" t="s">
        <v>3650</v>
      </c>
      <c r="D33" s="258"/>
      <c r="E33" s="258"/>
      <c r="F33" s="258"/>
      <c r="G33" s="258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372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0">
        <v>10</v>
      </c>
      <c r="B34" s="171" t="s">
        <v>3651</v>
      </c>
      <c r="C34" s="180" t="s">
        <v>3652</v>
      </c>
      <c r="D34" s="172" t="s">
        <v>363</v>
      </c>
      <c r="E34" s="173">
        <v>133.804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 t="s">
        <v>370</v>
      </c>
      <c r="S34" s="175" t="s">
        <v>279</v>
      </c>
      <c r="T34" s="176" t="s">
        <v>279</v>
      </c>
      <c r="U34" s="161">
        <v>0.32700000000000001</v>
      </c>
      <c r="V34" s="161">
        <f>ROUND(E34*U34,2)</f>
        <v>43.75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257" t="s">
        <v>3650</v>
      </c>
      <c r="D35" s="258"/>
      <c r="E35" s="258"/>
      <c r="F35" s="258"/>
      <c r="G35" s="258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0">
        <v>11</v>
      </c>
      <c r="B36" s="171" t="s">
        <v>3653</v>
      </c>
      <c r="C36" s="180" t="s">
        <v>3654</v>
      </c>
      <c r="D36" s="172" t="s">
        <v>471</v>
      </c>
      <c r="E36" s="173">
        <v>39.250999999999998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 t="s">
        <v>370</v>
      </c>
      <c r="S36" s="175" t="s">
        <v>279</v>
      </c>
      <c r="T36" s="176" t="s">
        <v>279</v>
      </c>
      <c r="U36" s="161">
        <v>0.34499999999999997</v>
      </c>
      <c r="V36" s="161">
        <f>ROUND(E36*U36,2)</f>
        <v>13.54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58"/>
      <c r="B37" s="159"/>
      <c r="C37" s="257" t="s">
        <v>683</v>
      </c>
      <c r="D37" s="258"/>
      <c r="E37" s="258"/>
      <c r="F37" s="258"/>
      <c r="G37" s="258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3" t="s">
        <v>3823</v>
      </c>
      <c r="D38" s="184"/>
      <c r="E38" s="185">
        <v>39.250999999999998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374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0">
        <v>12</v>
      </c>
      <c r="B39" s="171" t="s">
        <v>688</v>
      </c>
      <c r="C39" s="180" t="s">
        <v>689</v>
      </c>
      <c r="D39" s="172" t="s">
        <v>471</v>
      </c>
      <c r="E39" s="173">
        <v>37.683999999999997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5" t="s">
        <v>370</v>
      </c>
      <c r="S39" s="175" t="s">
        <v>279</v>
      </c>
      <c r="T39" s="176" t="s">
        <v>279</v>
      </c>
      <c r="U39" s="161">
        <v>1.0999999999999999E-2</v>
      </c>
      <c r="V39" s="161">
        <f>ROUND(E39*U39,2)</f>
        <v>0.41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364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7" t="s">
        <v>690</v>
      </c>
      <c r="D40" s="258"/>
      <c r="E40" s="258"/>
      <c r="F40" s="258"/>
      <c r="G40" s="258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372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3828</v>
      </c>
      <c r="D41" s="184"/>
      <c r="E41" s="185">
        <v>14.484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374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93" t="s">
        <v>3829</v>
      </c>
      <c r="D42" s="184"/>
      <c r="E42" s="185">
        <v>1.6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374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93" t="s">
        <v>3830</v>
      </c>
      <c r="D43" s="184"/>
      <c r="E43" s="185">
        <v>21.6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374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0">
        <v>13</v>
      </c>
      <c r="B44" s="171" t="s">
        <v>701</v>
      </c>
      <c r="C44" s="180" t="s">
        <v>702</v>
      </c>
      <c r="D44" s="172" t="s">
        <v>471</v>
      </c>
      <c r="E44" s="173">
        <v>65.617999999999995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5" t="s">
        <v>370</v>
      </c>
      <c r="S44" s="175" t="s">
        <v>279</v>
      </c>
      <c r="T44" s="176" t="s">
        <v>279</v>
      </c>
      <c r="U44" s="161">
        <v>0.20200000000000001</v>
      </c>
      <c r="V44" s="161">
        <f>ROUND(E44*U44,2)</f>
        <v>13.25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364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257" t="s">
        <v>703</v>
      </c>
      <c r="D45" s="258"/>
      <c r="E45" s="258"/>
      <c r="F45" s="258"/>
      <c r="G45" s="258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46" t="s">
        <v>704</v>
      </c>
      <c r="D46" s="247"/>
      <c r="E46" s="247"/>
      <c r="F46" s="247"/>
      <c r="G46" s="247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283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3831</v>
      </c>
      <c r="D47" s="184"/>
      <c r="E47" s="185">
        <v>78.501999999999995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374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3" t="s">
        <v>3832</v>
      </c>
      <c r="D48" s="184"/>
      <c r="E48" s="185">
        <v>-14.484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374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93" t="s">
        <v>3829</v>
      </c>
      <c r="D49" s="184"/>
      <c r="E49" s="185">
        <v>1.6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374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14</v>
      </c>
      <c r="B50" s="171" t="s">
        <v>724</v>
      </c>
      <c r="C50" s="180" t="s">
        <v>725</v>
      </c>
      <c r="D50" s="172" t="s">
        <v>552</v>
      </c>
      <c r="E50" s="173">
        <v>67.831199999999995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 t="s">
        <v>370</v>
      </c>
      <c r="S50" s="175" t="s">
        <v>279</v>
      </c>
      <c r="T50" s="176" t="s">
        <v>279</v>
      </c>
      <c r="U50" s="161">
        <v>0</v>
      </c>
      <c r="V50" s="161">
        <f>ROUND(E50*U50,2)</f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364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3" t="s">
        <v>3833</v>
      </c>
      <c r="D51" s="184"/>
      <c r="E51" s="185">
        <v>67.831199999999995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374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0">
        <v>15</v>
      </c>
      <c r="B52" s="171" t="s">
        <v>3662</v>
      </c>
      <c r="C52" s="180" t="s">
        <v>3663</v>
      </c>
      <c r="D52" s="172" t="s">
        <v>363</v>
      </c>
      <c r="E52" s="173">
        <v>30</v>
      </c>
      <c r="F52" s="174"/>
      <c r="G52" s="175">
        <f>ROUND(E52*F52,2)</f>
        <v>0</v>
      </c>
      <c r="H52" s="174"/>
      <c r="I52" s="175">
        <f>ROUND(E52*H52,2)</f>
        <v>0</v>
      </c>
      <c r="J52" s="174"/>
      <c r="K52" s="175">
        <f>ROUND(E52*J52,2)</f>
        <v>0</v>
      </c>
      <c r="L52" s="175">
        <v>21</v>
      </c>
      <c r="M52" s="175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5"/>
      <c r="S52" s="175" t="s">
        <v>310</v>
      </c>
      <c r="T52" s="176" t="s">
        <v>280</v>
      </c>
      <c r="U52" s="161">
        <v>0</v>
      </c>
      <c r="V52" s="161">
        <f>ROUND(E52*U52,2)</f>
        <v>0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364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3" t="s">
        <v>3834</v>
      </c>
      <c r="D53" s="184"/>
      <c r="E53" s="185">
        <v>30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374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6">
        <v>16</v>
      </c>
      <c r="B54" s="187" t="s">
        <v>3567</v>
      </c>
      <c r="C54" s="194" t="s">
        <v>3665</v>
      </c>
      <c r="D54" s="188" t="s">
        <v>471</v>
      </c>
      <c r="E54" s="189">
        <v>2</v>
      </c>
      <c r="F54" s="190"/>
      <c r="G54" s="191">
        <f>ROUND(E54*F54,2)</f>
        <v>0</v>
      </c>
      <c r="H54" s="190"/>
      <c r="I54" s="191">
        <f>ROUND(E54*H54,2)</f>
        <v>0</v>
      </c>
      <c r="J54" s="190"/>
      <c r="K54" s="191">
        <f>ROUND(E54*J54,2)</f>
        <v>0</v>
      </c>
      <c r="L54" s="191">
        <v>21</v>
      </c>
      <c r="M54" s="191">
        <f>G54*(1+L54/100)</f>
        <v>0</v>
      </c>
      <c r="N54" s="191">
        <v>0</v>
      </c>
      <c r="O54" s="191">
        <f>ROUND(E54*N54,2)</f>
        <v>0</v>
      </c>
      <c r="P54" s="191">
        <v>0</v>
      </c>
      <c r="Q54" s="191">
        <f>ROUND(E54*P54,2)</f>
        <v>0</v>
      </c>
      <c r="R54" s="191"/>
      <c r="S54" s="191" t="s">
        <v>279</v>
      </c>
      <c r="T54" s="192" t="s">
        <v>279</v>
      </c>
      <c r="U54" s="161">
        <v>0</v>
      </c>
      <c r="V54" s="161">
        <f>ROUND(E54*U54,2)</f>
        <v>0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3666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0">
        <v>17</v>
      </c>
      <c r="B55" s="171" t="s">
        <v>3667</v>
      </c>
      <c r="C55" s="180" t="s">
        <v>3668</v>
      </c>
      <c r="D55" s="172" t="s">
        <v>552</v>
      </c>
      <c r="E55" s="173">
        <v>43.2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1</v>
      </c>
      <c r="O55" s="175">
        <f>ROUND(E55*N55,2)</f>
        <v>43.2</v>
      </c>
      <c r="P55" s="175">
        <v>0</v>
      </c>
      <c r="Q55" s="175">
        <f>ROUND(E55*P55,2)</f>
        <v>0</v>
      </c>
      <c r="R55" s="175" t="s">
        <v>1305</v>
      </c>
      <c r="S55" s="175" t="s">
        <v>279</v>
      </c>
      <c r="T55" s="176" t="s">
        <v>280</v>
      </c>
      <c r="U55" s="161">
        <v>0</v>
      </c>
      <c r="V55" s="161">
        <f>ROUND(E55*U55,2)</f>
        <v>0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1306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248" t="s">
        <v>3669</v>
      </c>
      <c r="D56" s="249"/>
      <c r="E56" s="249"/>
      <c r="F56" s="249"/>
      <c r="G56" s="249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283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93" t="s">
        <v>3835</v>
      </c>
      <c r="D57" s="184"/>
      <c r="E57" s="185">
        <v>43.2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374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x14ac:dyDescent="0.2">
      <c r="A58" s="164" t="s">
        <v>274</v>
      </c>
      <c r="B58" s="165" t="s">
        <v>170</v>
      </c>
      <c r="C58" s="179" t="s">
        <v>171</v>
      </c>
      <c r="D58" s="166"/>
      <c r="E58" s="167"/>
      <c r="F58" s="168"/>
      <c r="G58" s="168">
        <f>SUMIF(AG59:AG62,"&lt;&gt;NOR",G59:G62)</f>
        <v>0</v>
      </c>
      <c r="H58" s="168"/>
      <c r="I58" s="168">
        <f>SUM(I59:I62)</f>
        <v>0</v>
      </c>
      <c r="J58" s="168"/>
      <c r="K58" s="168">
        <f>SUM(K59:K62)</f>
        <v>0</v>
      </c>
      <c r="L58" s="168"/>
      <c r="M58" s="168">
        <f>SUM(M59:M62)</f>
        <v>0</v>
      </c>
      <c r="N58" s="168"/>
      <c r="O58" s="168">
        <f>SUM(O59:O62)</f>
        <v>27.39</v>
      </c>
      <c r="P58" s="168"/>
      <c r="Q58" s="168">
        <f>SUM(Q59:Q62)</f>
        <v>0</v>
      </c>
      <c r="R58" s="168"/>
      <c r="S58" s="168"/>
      <c r="T58" s="169"/>
      <c r="U58" s="163"/>
      <c r="V58" s="163">
        <f>SUM(V59:V62)</f>
        <v>24.55</v>
      </c>
      <c r="W58" s="163"/>
      <c r="AG58" t="s">
        <v>275</v>
      </c>
    </row>
    <row r="59" spans="1:60" outlineLevel="1" x14ac:dyDescent="0.2">
      <c r="A59" s="170">
        <v>18</v>
      </c>
      <c r="B59" s="171" t="s">
        <v>3276</v>
      </c>
      <c r="C59" s="180" t="s">
        <v>3277</v>
      </c>
      <c r="D59" s="172" t="s">
        <v>471</v>
      </c>
      <c r="E59" s="173">
        <v>14.484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1.8907700000000001</v>
      </c>
      <c r="O59" s="175">
        <f>ROUND(E59*N59,2)</f>
        <v>27.39</v>
      </c>
      <c r="P59" s="175">
        <v>0</v>
      </c>
      <c r="Q59" s="175">
        <f>ROUND(E59*P59,2)</f>
        <v>0</v>
      </c>
      <c r="R59" s="175" t="s">
        <v>3190</v>
      </c>
      <c r="S59" s="175" t="s">
        <v>279</v>
      </c>
      <c r="T59" s="176" t="s">
        <v>279</v>
      </c>
      <c r="U59" s="161">
        <v>1.6950000000000001</v>
      </c>
      <c r="V59" s="161">
        <f>ROUND(E59*U59,2)</f>
        <v>24.55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364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257" t="s">
        <v>3278</v>
      </c>
      <c r="D60" s="258"/>
      <c r="E60" s="258"/>
      <c r="F60" s="258"/>
      <c r="G60" s="258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93" t="s">
        <v>3836</v>
      </c>
      <c r="D61" s="184"/>
      <c r="E61" s="185">
        <v>3.621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374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3" t="s">
        <v>3837</v>
      </c>
      <c r="D62" s="184"/>
      <c r="E62" s="185">
        <v>10.863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374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4" t="s">
        <v>274</v>
      </c>
      <c r="B63" s="165" t="s">
        <v>178</v>
      </c>
      <c r="C63" s="179" t="s">
        <v>179</v>
      </c>
      <c r="D63" s="166"/>
      <c r="E63" s="167"/>
      <c r="F63" s="168"/>
      <c r="G63" s="168">
        <f>SUMIF(AG64:AG85,"&lt;&gt;NOR",G64:G85)</f>
        <v>0</v>
      </c>
      <c r="H63" s="168"/>
      <c r="I63" s="168">
        <f>SUM(I64:I85)</f>
        <v>0</v>
      </c>
      <c r="J63" s="168"/>
      <c r="K63" s="168">
        <f>SUM(K64:K85)</f>
        <v>0</v>
      </c>
      <c r="L63" s="168"/>
      <c r="M63" s="168">
        <f>SUM(M64:M85)</f>
        <v>0</v>
      </c>
      <c r="N63" s="168"/>
      <c r="O63" s="168">
        <f>SUM(O64:O85)</f>
        <v>4.5499999999999989</v>
      </c>
      <c r="P63" s="168"/>
      <c r="Q63" s="168">
        <f>SUM(Q64:Q85)</f>
        <v>0</v>
      </c>
      <c r="R63" s="168"/>
      <c r="S63" s="168"/>
      <c r="T63" s="169"/>
      <c r="U63" s="163"/>
      <c r="V63" s="163">
        <f>SUM(V64:V85)</f>
        <v>50.29</v>
      </c>
      <c r="W63" s="163"/>
      <c r="AG63" t="s">
        <v>275</v>
      </c>
    </row>
    <row r="64" spans="1:60" ht="22.5" outlineLevel="1" x14ac:dyDescent="0.2">
      <c r="A64" s="170">
        <v>19</v>
      </c>
      <c r="B64" s="171" t="s">
        <v>3282</v>
      </c>
      <c r="C64" s="180" t="s">
        <v>3283</v>
      </c>
      <c r="D64" s="172" t="s">
        <v>377</v>
      </c>
      <c r="E64" s="173">
        <v>2</v>
      </c>
      <c r="F64" s="174"/>
      <c r="G64" s="175">
        <f>ROUND(E64*F64,2)</f>
        <v>0</v>
      </c>
      <c r="H64" s="174"/>
      <c r="I64" s="175">
        <f>ROUND(E64*H64,2)</f>
        <v>0</v>
      </c>
      <c r="J64" s="174"/>
      <c r="K64" s="175">
        <f>ROUND(E64*J64,2)</f>
        <v>0</v>
      </c>
      <c r="L64" s="175">
        <v>21</v>
      </c>
      <c r="M64" s="175">
        <f>G64*(1+L64/100)</f>
        <v>0</v>
      </c>
      <c r="N64" s="175">
        <v>7.3349999999999999E-2</v>
      </c>
      <c r="O64" s="175">
        <f>ROUND(E64*N64,2)</f>
        <v>0.15</v>
      </c>
      <c r="P64" s="175">
        <v>0</v>
      </c>
      <c r="Q64" s="175">
        <f>ROUND(E64*P64,2)</f>
        <v>0</v>
      </c>
      <c r="R64" s="175" t="s">
        <v>3190</v>
      </c>
      <c r="S64" s="175" t="s">
        <v>279</v>
      </c>
      <c r="T64" s="176" t="s">
        <v>279</v>
      </c>
      <c r="U64" s="161">
        <v>1.56</v>
      </c>
      <c r="V64" s="161">
        <f>ROUND(E64*U64,2)</f>
        <v>3.12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364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7" t="s">
        <v>3284</v>
      </c>
      <c r="D65" s="258"/>
      <c r="E65" s="258"/>
      <c r="F65" s="258"/>
      <c r="G65" s="258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372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0">
        <v>20</v>
      </c>
      <c r="B66" s="171" t="s">
        <v>3290</v>
      </c>
      <c r="C66" s="180" t="s">
        <v>3291</v>
      </c>
      <c r="D66" s="172" t="s">
        <v>498</v>
      </c>
      <c r="E66" s="173">
        <v>36.21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75">
        <v>1.0000000000000001E-5</v>
      </c>
      <c r="O66" s="175">
        <f>ROUND(E66*N66,2)</f>
        <v>0</v>
      </c>
      <c r="P66" s="175">
        <v>0</v>
      </c>
      <c r="Q66" s="175">
        <f>ROUND(E66*P66,2)</f>
        <v>0</v>
      </c>
      <c r="R66" s="175" t="s">
        <v>3190</v>
      </c>
      <c r="S66" s="175" t="s">
        <v>279</v>
      </c>
      <c r="T66" s="176" t="s">
        <v>279</v>
      </c>
      <c r="U66" s="161">
        <v>0.08</v>
      </c>
      <c r="V66" s="161">
        <f>ROUND(E66*U66,2)</f>
        <v>2.9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364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257" t="s">
        <v>3287</v>
      </c>
      <c r="D67" s="258"/>
      <c r="E67" s="258"/>
      <c r="F67" s="258"/>
      <c r="G67" s="258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70">
        <v>21</v>
      </c>
      <c r="B68" s="171" t="s">
        <v>3309</v>
      </c>
      <c r="C68" s="180" t="s">
        <v>3310</v>
      </c>
      <c r="D68" s="172" t="s">
        <v>498</v>
      </c>
      <c r="E68" s="173">
        <v>36.21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75">
        <v>0</v>
      </c>
      <c r="O68" s="175">
        <f>ROUND(E68*N68,2)</f>
        <v>0</v>
      </c>
      <c r="P68" s="175">
        <v>0</v>
      </c>
      <c r="Q68" s="175">
        <f>ROUND(E68*P68,2)</f>
        <v>0</v>
      </c>
      <c r="R68" s="175" t="s">
        <v>3190</v>
      </c>
      <c r="S68" s="175" t="s">
        <v>279</v>
      </c>
      <c r="T68" s="176" t="s">
        <v>279</v>
      </c>
      <c r="U68" s="161">
        <v>5.8999999999999997E-2</v>
      </c>
      <c r="V68" s="161">
        <f>ROUND(E68*U68,2)</f>
        <v>2.14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364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257" t="s">
        <v>3311</v>
      </c>
      <c r="D69" s="258"/>
      <c r="E69" s="258"/>
      <c r="F69" s="258"/>
      <c r="G69" s="258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372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 x14ac:dyDescent="0.2">
      <c r="A70" s="170">
        <v>22</v>
      </c>
      <c r="B70" s="171" t="s">
        <v>3315</v>
      </c>
      <c r="C70" s="180" t="s">
        <v>3316</v>
      </c>
      <c r="D70" s="172" t="s">
        <v>3307</v>
      </c>
      <c r="E70" s="173">
        <v>3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1.2999999999999999E-4</v>
      </c>
      <c r="O70" s="175">
        <f>ROUND(E70*N70,2)</f>
        <v>0</v>
      </c>
      <c r="P70" s="175">
        <v>0</v>
      </c>
      <c r="Q70" s="175">
        <f>ROUND(E70*P70,2)</f>
        <v>0</v>
      </c>
      <c r="R70" s="175" t="s">
        <v>3190</v>
      </c>
      <c r="S70" s="175" t="s">
        <v>279</v>
      </c>
      <c r="T70" s="176" t="s">
        <v>279</v>
      </c>
      <c r="U70" s="161">
        <v>6.2</v>
      </c>
      <c r="V70" s="161">
        <f>ROUND(E70*U70,2)</f>
        <v>18.600000000000001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364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7" t="s">
        <v>3311</v>
      </c>
      <c r="D71" s="258"/>
      <c r="E71" s="258"/>
      <c r="F71" s="258"/>
      <c r="G71" s="258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372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6">
        <v>23</v>
      </c>
      <c r="B72" s="187" t="s">
        <v>3319</v>
      </c>
      <c r="C72" s="194" t="s">
        <v>3320</v>
      </c>
      <c r="D72" s="188" t="s">
        <v>498</v>
      </c>
      <c r="E72" s="189">
        <v>36.21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91">
        <v>0</v>
      </c>
      <c r="O72" s="191">
        <f>ROUND(E72*N72,2)</f>
        <v>0</v>
      </c>
      <c r="P72" s="191">
        <v>0</v>
      </c>
      <c r="Q72" s="191">
        <f>ROUND(E72*P72,2)</f>
        <v>0</v>
      </c>
      <c r="R72" s="191" t="s">
        <v>3190</v>
      </c>
      <c r="S72" s="191" t="s">
        <v>279</v>
      </c>
      <c r="T72" s="192" t="s">
        <v>279</v>
      </c>
      <c r="U72" s="161">
        <v>0.06</v>
      </c>
      <c r="V72" s="161">
        <f>ROUND(E72*U72,2)</f>
        <v>2.17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364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0">
        <v>24</v>
      </c>
      <c r="B73" s="171" t="s">
        <v>3324</v>
      </c>
      <c r="C73" s="180" t="s">
        <v>3325</v>
      </c>
      <c r="D73" s="172" t="s">
        <v>377</v>
      </c>
      <c r="E73" s="173">
        <v>1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2.01431</v>
      </c>
      <c r="O73" s="175">
        <f>ROUND(E73*N73,2)</f>
        <v>2.0099999999999998</v>
      </c>
      <c r="P73" s="175">
        <v>0</v>
      </c>
      <c r="Q73" s="175">
        <f>ROUND(E73*P73,2)</f>
        <v>0</v>
      </c>
      <c r="R73" s="175" t="s">
        <v>3190</v>
      </c>
      <c r="S73" s="175" t="s">
        <v>279</v>
      </c>
      <c r="T73" s="176" t="s">
        <v>279</v>
      </c>
      <c r="U73" s="161">
        <v>19.105</v>
      </c>
      <c r="V73" s="161">
        <f>ROUND(E73*U73,2)</f>
        <v>19.11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364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7" t="s">
        <v>3326</v>
      </c>
      <c r="D74" s="258"/>
      <c r="E74" s="258"/>
      <c r="F74" s="258"/>
      <c r="G74" s="258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372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6">
        <v>25</v>
      </c>
      <c r="B75" s="187" t="s">
        <v>3327</v>
      </c>
      <c r="C75" s="194" t="s">
        <v>3328</v>
      </c>
      <c r="D75" s="188" t="s">
        <v>377</v>
      </c>
      <c r="E75" s="189">
        <v>1</v>
      </c>
      <c r="F75" s="190"/>
      <c r="G75" s="191">
        <f>ROUND(E75*F75,2)</f>
        <v>0</v>
      </c>
      <c r="H75" s="190"/>
      <c r="I75" s="191">
        <f>ROUND(E75*H75,2)</f>
        <v>0</v>
      </c>
      <c r="J75" s="190"/>
      <c r="K75" s="191">
        <f>ROUND(E75*J75,2)</f>
        <v>0</v>
      </c>
      <c r="L75" s="191">
        <v>21</v>
      </c>
      <c r="M75" s="191">
        <f>G75*(1+L75/100)</f>
        <v>0</v>
      </c>
      <c r="N75" s="191">
        <v>7.0200000000000002E-3</v>
      </c>
      <c r="O75" s="191">
        <f>ROUND(E75*N75,2)</f>
        <v>0.01</v>
      </c>
      <c r="P75" s="191">
        <v>0</v>
      </c>
      <c r="Q75" s="191">
        <f>ROUND(E75*P75,2)</f>
        <v>0</v>
      </c>
      <c r="R75" s="191" t="s">
        <v>3190</v>
      </c>
      <c r="S75" s="191" t="s">
        <v>279</v>
      </c>
      <c r="T75" s="192" t="s">
        <v>279</v>
      </c>
      <c r="U75" s="161">
        <v>1.3140000000000001</v>
      </c>
      <c r="V75" s="161">
        <f>ROUND(E75*U75,2)</f>
        <v>1.31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364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86">
        <v>26</v>
      </c>
      <c r="B76" s="187" t="s">
        <v>3329</v>
      </c>
      <c r="C76" s="194" t="s">
        <v>3330</v>
      </c>
      <c r="D76" s="188" t="s">
        <v>498</v>
      </c>
      <c r="E76" s="189">
        <v>36.21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91">
        <v>0</v>
      </c>
      <c r="O76" s="191">
        <f>ROUND(E76*N76,2)</f>
        <v>0</v>
      </c>
      <c r="P76" s="191">
        <v>0</v>
      </c>
      <c r="Q76" s="191">
        <f>ROUND(E76*P76,2)</f>
        <v>0</v>
      </c>
      <c r="R76" s="191" t="s">
        <v>3190</v>
      </c>
      <c r="S76" s="191" t="s">
        <v>279</v>
      </c>
      <c r="T76" s="192" t="s">
        <v>279</v>
      </c>
      <c r="U76" s="161">
        <v>2.5999999999999999E-2</v>
      </c>
      <c r="V76" s="161">
        <f>ROUND(E76*U76,2)</f>
        <v>0.94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364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86">
        <v>27</v>
      </c>
      <c r="B77" s="187" t="s">
        <v>3838</v>
      </c>
      <c r="C77" s="194" t="s">
        <v>3839</v>
      </c>
      <c r="D77" s="188" t="s">
        <v>462</v>
      </c>
      <c r="E77" s="189">
        <v>1</v>
      </c>
      <c r="F77" s="190"/>
      <c r="G77" s="191">
        <f>ROUND(E77*F77,2)</f>
        <v>0</v>
      </c>
      <c r="H77" s="190"/>
      <c r="I77" s="191">
        <f>ROUND(E77*H77,2)</f>
        <v>0</v>
      </c>
      <c r="J77" s="190"/>
      <c r="K77" s="191">
        <f>ROUND(E77*J77,2)</f>
        <v>0</v>
      </c>
      <c r="L77" s="191">
        <v>21</v>
      </c>
      <c r="M77" s="191">
        <f>G77*(1+L77/100)</f>
        <v>0</v>
      </c>
      <c r="N77" s="191">
        <v>0.05</v>
      </c>
      <c r="O77" s="191">
        <f>ROUND(E77*N77,2)</f>
        <v>0.05</v>
      </c>
      <c r="P77" s="191">
        <v>0</v>
      </c>
      <c r="Q77" s="191">
        <f>ROUND(E77*P77,2)</f>
        <v>0</v>
      </c>
      <c r="R77" s="191"/>
      <c r="S77" s="191" t="s">
        <v>310</v>
      </c>
      <c r="T77" s="192" t="s">
        <v>280</v>
      </c>
      <c r="U77" s="161">
        <v>0</v>
      </c>
      <c r="V77" s="161">
        <f>ROUND(E77*U77,2)</f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364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0">
        <v>28</v>
      </c>
      <c r="B78" s="171" t="s">
        <v>3681</v>
      </c>
      <c r="C78" s="180" t="s">
        <v>3338</v>
      </c>
      <c r="D78" s="172" t="s">
        <v>498</v>
      </c>
      <c r="E78" s="173">
        <v>37.296300000000002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5"/>
      <c r="S78" s="175" t="s">
        <v>310</v>
      </c>
      <c r="T78" s="176" t="s">
        <v>280</v>
      </c>
      <c r="U78" s="161">
        <v>0</v>
      </c>
      <c r="V78" s="161">
        <f>ROUND(E78*U78,2)</f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364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3" t="s">
        <v>3840</v>
      </c>
      <c r="D79" s="184"/>
      <c r="E79" s="185">
        <v>37.296300000000002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374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6">
        <v>29</v>
      </c>
      <c r="B80" s="187" t="s">
        <v>3683</v>
      </c>
      <c r="C80" s="194" t="s">
        <v>3344</v>
      </c>
      <c r="D80" s="188" t="s">
        <v>462</v>
      </c>
      <c r="E80" s="189">
        <v>1</v>
      </c>
      <c r="F80" s="190"/>
      <c r="G80" s="191">
        <f t="shared" ref="G80:G85" si="0">ROUND(E80*F80,2)</f>
        <v>0</v>
      </c>
      <c r="H80" s="190"/>
      <c r="I80" s="191">
        <f t="shared" ref="I80:I85" si="1">ROUND(E80*H80,2)</f>
        <v>0</v>
      </c>
      <c r="J80" s="190"/>
      <c r="K80" s="191">
        <f t="shared" ref="K80:K85" si="2">ROUND(E80*J80,2)</f>
        <v>0</v>
      </c>
      <c r="L80" s="191">
        <v>21</v>
      </c>
      <c r="M80" s="191">
        <f t="shared" ref="M80:M85" si="3">G80*(1+L80/100)</f>
        <v>0</v>
      </c>
      <c r="N80" s="191">
        <v>0</v>
      </c>
      <c r="O80" s="191">
        <f t="shared" ref="O80:O85" si="4">ROUND(E80*N80,2)</f>
        <v>0</v>
      </c>
      <c r="P80" s="191">
        <v>0</v>
      </c>
      <c r="Q80" s="191">
        <f t="shared" ref="Q80:Q85" si="5">ROUND(E80*P80,2)</f>
        <v>0</v>
      </c>
      <c r="R80" s="191"/>
      <c r="S80" s="191" t="s">
        <v>310</v>
      </c>
      <c r="T80" s="192" t="s">
        <v>280</v>
      </c>
      <c r="U80" s="161">
        <v>0</v>
      </c>
      <c r="V80" s="161">
        <f t="shared" ref="V80:V85" si="6">ROUND(E80*U80,2)</f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364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6">
        <v>30</v>
      </c>
      <c r="B81" s="187" t="s">
        <v>3841</v>
      </c>
      <c r="C81" s="194" t="s">
        <v>3785</v>
      </c>
      <c r="D81" s="188" t="s">
        <v>462</v>
      </c>
      <c r="E81" s="189">
        <v>1.01</v>
      </c>
      <c r="F81" s="190"/>
      <c r="G81" s="191">
        <f t="shared" si="0"/>
        <v>0</v>
      </c>
      <c r="H81" s="190"/>
      <c r="I81" s="191">
        <f t="shared" si="1"/>
        <v>0</v>
      </c>
      <c r="J81" s="190"/>
      <c r="K81" s="191">
        <f t="shared" si="2"/>
        <v>0</v>
      </c>
      <c r="L81" s="191">
        <v>21</v>
      </c>
      <c r="M81" s="191">
        <f t="shared" si="3"/>
        <v>0</v>
      </c>
      <c r="N81" s="191">
        <v>0</v>
      </c>
      <c r="O81" s="191">
        <f t="shared" si="4"/>
        <v>0</v>
      </c>
      <c r="P81" s="191">
        <v>0</v>
      </c>
      <c r="Q81" s="191">
        <f t="shared" si="5"/>
        <v>0</v>
      </c>
      <c r="R81" s="191"/>
      <c r="S81" s="191" t="s">
        <v>310</v>
      </c>
      <c r="T81" s="192" t="s">
        <v>280</v>
      </c>
      <c r="U81" s="161">
        <v>0</v>
      </c>
      <c r="V81" s="161">
        <f t="shared" si="6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364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6">
        <v>31</v>
      </c>
      <c r="B82" s="187" t="s">
        <v>3687</v>
      </c>
      <c r="C82" s="194" t="s">
        <v>3352</v>
      </c>
      <c r="D82" s="188" t="s">
        <v>462</v>
      </c>
      <c r="E82" s="189">
        <v>1.01</v>
      </c>
      <c r="F82" s="190"/>
      <c r="G82" s="191">
        <f t="shared" si="0"/>
        <v>0</v>
      </c>
      <c r="H82" s="190"/>
      <c r="I82" s="191">
        <f t="shared" si="1"/>
        <v>0</v>
      </c>
      <c r="J82" s="190"/>
      <c r="K82" s="191">
        <f t="shared" si="2"/>
        <v>0</v>
      </c>
      <c r="L82" s="191">
        <v>21</v>
      </c>
      <c r="M82" s="191">
        <f t="shared" si="3"/>
        <v>0</v>
      </c>
      <c r="N82" s="191">
        <v>0.8</v>
      </c>
      <c r="O82" s="191">
        <f t="shared" si="4"/>
        <v>0.81</v>
      </c>
      <c r="P82" s="191">
        <v>0</v>
      </c>
      <c r="Q82" s="191">
        <f t="shared" si="5"/>
        <v>0</v>
      </c>
      <c r="R82" s="191"/>
      <c r="S82" s="191" t="s">
        <v>310</v>
      </c>
      <c r="T82" s="192" t="s">
        <v>280</v>
      </c>
      <c r="U82" s="161">
        <v>0</v>
      </c>
      <c r="V82" s="161">
        <f t="shared" si="6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364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6">
        <v>32</v>
      </c>
      <c r="B83" s="187" t="s">
        <v>3692</v>
      </c>
      <c r="C83" s="194" t="s">
        <v>3362</v>
      </c>
      <c r="D83" s="188" t="s">
        <v>462</v>
      </c>
      <c r="E83" s="189">
        <v>1.01</v>
      </c>
      <c r="F83" s="190"/>
      <c r="G83" s="191">
        <f t="shared" si="0"/>
        <v>0</v>
      </c>
      <c r="H83" s="190"/>
      <c r="I83" s="191">
        <f t="shared" si="1"/>
        <v>0</v>
      </c>
      <c r="J83" s="190"/>
      <c r="K83" s="191">
        <f t="shared" si="2"/>
        <v>0</v>
      </c>
      <c r="L83" s="191">
        <v>21</v>
      </c>
      <c r="M83" s="191">
        <f t="shared" si="3"/>
        <v>0</v>
      </c>
      <c r="N83" s="191">
        <v>1.5</v>
      </c>
      <c r="O83" s="191">
        <f t="shared" si="4"/>
        <v>1.52</v>
      </c>
      <c r="P83" s="191">
        <v>0</v>
      </c>
      <c r="Q83" s="191">
        <f t="shared" si="5"/>
        <v>0</v>
      </c>
      <c r="R83" s="191"/>
      <c r="S83" s="191" t="s">
        <v>310</v>
      </c>
      <c r="T83" s="192" t="s">
        <v>280</v>
      </c>
      <c r="U83" s="161">
        <v>0</v>
      </c>
      <c r="V83" s="161">
        <f t="shared" si="6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364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6">
        <v>33</v>
      </c>
      <c r="B84" s="187" t="s">
        <v>3694</v>
      </c>
      <c r="C84" s="194" t="s">
        <v>3842</v>
      </c>
      <c r="D84" s="188" t="s">
        <v>462</v>
      </c>
      <c r="E84" s="189">
        <v>2</v>
      </c>
      <c r="F84" s="190"/>
      <c r="G84" s="191">
        <f t="shared" si="0"/>
        <v>0</v>
      </c>
      <c r="H84" s="190"/>
      <c r="I84" s="191">
        <f t="shared" si="1"/>
        <v>0</v>
      </c>
      <c r="J84" s="190"/>
      <c r="K84" s="191">
        <f t="shared" si="2"/>
        <v>0</v>
      </c>
      <c r="L84" s="191">
        <v>21</v>
      </c>
      <c r="M84" s="191">
        <f t="shared" si="3"/>
        <v>0</v>
      </c>
      <c r="N84" s="191">
        <v>0</v>
      </c>
      <c r="O84" s="191">
        <f t="shared" si="4"/>
        <v>0</v>
      </c>
      <c r="P84" s="191">
        <v>0</v>
      </c>
      <c r="Q84" s="191">
        <f t="shared" si="5"/>
        <v>0</v>
      </c>
      <c r="R84" s="191"/>
      <c r="S84" s="191" t="s">
        <v>310</v>
      </c>
      <c r="T84" s="192" t="s">
        <v>280</v>
      </c>
      <c r="U84" s="161">
        <v>0</v>
      </c>
      <c r="V84" s="161">
        <f t="shared" si="6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364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86">
        <v>34</v>
      </c>
      <c r="B85" s="187" t="s">
        <v>3696</v>
      </c>
      <c r="C85" s="194" t="s">
        <v>3368</v>
      </c>
      <c r="D85" s="188" t="s">
        <v>462</v>
      </c>
      <c r="E85" s="189">
        <v>1</v>
      </c>
      <c r="F85" s="190"/>
      <c r="G85" s="191">
        <f t="shared" si="0"/>
        <v>0</v>
      </c>
      <c r="H85" s="190"/>
      <c r="I85" s="191">
        <f t="shared" si="1"/>
        <v>0</v>
      </c>
      <c r="J85" s="190"/>
      <c r="K85" s="191">
        <f t="shared" si="2"/>
        <v>0</v>
      </c>
      <c r="L85" s="191">
        <v>21</v>
      </c>
      <c r="M85" s="191">
        <f t="shared" si="3"/>
        <v>0</v>
      </c>
      <c r="N85" s="191">
        <v>0</v>
      </c>
      <c r="O85" s="191">
        <f t="shared" si="4"/>
        <v>0</v>
      </c>
      <c r="P85" s="191">
        <v>0</v>
      </c>
      <c r="Q85" s="191">
        <f t="shared" si="5"/>
        <v>0</v>
      </c>
      <c r="R85" s="191"/>
      <c r="S85" s="191" t="s">
        <v>310</v>
      </c>
      <c r="T85" s="192" t="s">
        <v>280</v>
      </c>
      <c r="U85" s="161">
        <v>0</v>
      </c>
      <c r="V85" s="161">
        <f t="shared" si="6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364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4" t="s">
        <v>274</v>
      </c>
      <c r="B86" s="165" t="s">
        <v>193</v>
      </c>
      <c r="C86" s="179" t="s">
        <v>194</v>
      </c>
      <c r="D86" s="166"/>
      <c r="E86" s="167"/>
      <c r="F86" s="168"/>
      <c r="G86" s="168">
        <f>SUMIF(AG87:AG89,"&lt;&gt;NOR",G87:G89)</f>
        <v>0</v>
      </c>
      <c r="H86" s="168"/>
      <c r="I86" s="168">
        <f>SUM(I87:I89)</f>
        <v>0</v>
      </c>
      <c r="J86" s="168"/>
      <c r="K86" s="168">
        <f>SUM(K87:K89)</f>
        <v>0</v>
      </c>
      <c r="L86" s="168"/>
      <c r="M86" s="168">
        <f>SUM(M87:M89)</f>
        <v>0</v>
      </c>
      <c r="N86" s="168"/>
      <c r="O86" s="168">
        <f>SUM(O87:O89)</f>
        <v>0</v>
      </c>
      <c r="P86" s="168"/>
      <c r="Q86" s="168">
        <f>SUM(Q87:Q89)</f>
        <v>0</v>
      </c>
      <c r="R86" s="168"/>
      <c r="S86" s="168"/>
      <c r="T86" s="169"/>
      <c r="U86" s="163"/>
      <c r="V86" s="163">
        <f>SUM(V87:V89)</f>
        <v>15.94</v>
      </c>
      <c r="W86" s="163"/>
      <c r="AG86" t="s">
        <v>275</v>
      </c>
    </row>
    <row r="87" spans="1:60" ht="22.5" outlineLevel="1" x14ac:dyDescent="0.2">
      <c r="A87" s="170">
        <v>35</v>
      </c>
      <c r="B87" s="171" t="s">
        <v>3188</v>
      </c>
      <c r="C87" s="180" t="s">
        <v>3189</v>
      </c>
      <c r="D87" s="172" t="s">
        <v>552</v>
      </c>
      <c r="E87" s="173">
        <v>75.358090000000004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 t="s">
        <v>3190</v>
      </c>
      <c r="S87" s="175" t="s">
        <v>279</v>
      </c>
      <c r="T87" s="176" t="s">
        <v>279</v>
      </c>
      <c r="U87" s="161">
        <v>0.21149999999999999</v>
      </c>
      <c r="V87" s="161">
        <f>ROUND(E87*U87,2)</f>
        <v>15.94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553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57" t="s">
        <v>3191</v>
      </c>
      <c r="D88" s="258"/>
      <c r="E88" s="258"/>
      <c r="F88" s="258"/>
      <c r="G88" s="258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372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6" t="s">
        <v>3192</v>
      </c>
      <c r="D89" s="247"/>
      <c r="E89" s="247"/>
      <c r="F89" s="247"/>
      <c r="G89" s="247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283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5"/>
      <c r="B90" s="6"/>
      <c r="C90" s="181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v>15</v>
      </c>
      <c r="AF90">
        <v>21</v>
      </c>
    </row>
    <row r="91" spans="1:60" x14ac:dyDescent="0.2">
      <c r="A91" s="154"/>
      <c r="B91" s="155" t="s">
        <v>29</v>
      </c>
      <c r="C91" s="182"/>
      <c r="D91" s="156"/>
      <c r="E91" s="157"/>
      <c r="F91" s="157"/>
      <c r="G91" s="178">
        <f>G8+G58+G63+G86</f>
        <v>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E91">
        <f>SUMIF(L7:L89,AE90,G7:G89)</f>
        <v>0</v>
      </c>
      <c r="AF91">
        <f>SUMIF(L7:L89,AF90,G7:G89)</f>
        <v>0</v>
      </c>
      <c r="AG91" t="s">
        <v>355</v>
      </c>
    </row>
    <row r="92" spans="1:60" x14ac:dyDescent="0.2">
      <c r="A92" s="259" t="s">
        <v>571</v>
      </c>
      <c r="B92" s="259"/>
      <c r="C92" s="181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60" x14ac:dyDescent="0.2">
      <c r="A93" s="5"/>
      <c r="B93" s="6" t="s">
        <v>3810</v>
      </c>
      <c r="C93" s="181" t="s">
        <v>3811</v>
      </c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G93" t="s">
        <v>574</v>
      </c>
    </row>
    <row r="94" spans="1:60" x14ac:dyDescent="0.2">
      <c r="A94" s="5"/>
      <c r="B94" s="6" t="s">
        <v>3754</v>
      </c>
      <c r="C94" s="181" t="s">
        <v>3755</v>
      </c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G94" t="s">
        <v>577</v>
      </c>
    </row>
    <row r="95" spans="1:60" x14ac:dyDescent="0.2">
      <c r="A95" s="5"/>
      <c r="B95" s="6"/>
      <c r="C95" s="181" t="s">
        <v>578</v>
      </c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G95" t="s">
        <v>579</v>
      </c>
    </row>
    <row r="96" spans="1:60" x14ac:dyDescent="0.2">
      <c r="A96" s="5"/>
      <c r="B96" s="6"/>
      <c r="C96" s="181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3:33" x14ac:dyDescent="0.2">
      <c r="C97" s="183"/>
      <c r="D97" s="142"/>
      <c r="AG97" t="s">
        <v>359</v>
      </c>
    </row>
    <row r="98" spans="3:33" x14ac:dyDescent="0.2">
      <c r="D98" s="142"/>
    </row>
    <row r="99" spans="3:33" x14ac:dyDescent="0.2">
      <c r="D99" s="142"/>
    </row>
    <row r="100" spans="3:33" x14ac:dyDescent="0.2">
      <c r="D100" s="142"/>
    </row>
    <row r="101" spans="3:33" x14ac:dyDescent="0.2">
      <c r="D101" s="142"/>
    </row>
    <row r="102" spans="3:33" x14ac:dyDescent="0.2">
      <c r="D102" s="142"/>
    </row>
    <row r="103" spans="3:33" x14ac:dyDescent="0.2">
      <c r="D103" s="142"/>
    </row>
    <row r="104" spans="3:33" x14ac:dyDescent="0.2">
      <c r="D104" s="142"/>
    </row>
    <row r="105" spans="3:33" x14ac:dyDescent="0.2">
      <c r="D105" s="142"/>
    </row>
    <row r="106" spans="3:33" x14ac:dyDescent="0.2">
      <c r="D106" s="142"/>
    </row>
    <row r="107" spans="3:33" x14ac:dyDescent="0.2">
      <c r="D107" s="142"/>
    </row>
    <row r="108" spans="3:33" x14ac:dyDescent="0.2">
      <c r="D108" s="142"/>
    </row>
    <row r="109" spans="3:33" x14ac:dyDescent="0.2">
      <c r="D109" s="142"/>
    </row>
    <row r="110" spans="3:33" x14ac:dyDescent="0.2">
      <c r="D110" s="142"/>
    </row>
    <row r="111" spans="3:33" x14ac:dyDescent="0.2">
      <c r="D111" s="142"/>
    </row>
    <row r="112" spans="3:33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28">
    <mergeCell ref="A92:B92"/>
    <mergeCell ref="C10:G10"/>
    <mergeCell ref="C12:G12"/>
    <mergeCell ref="C14:G14"/>
    <mergeCell ref="C17:G17"/>
    <mergeCell ref="C20:G20"/>
    <mergeCell ref="C37:G37"/>
    <mergeCell ref="A1:G1"/>
    <mergeCell ref="C2:G2"/>
    <mergeCell ref="C3:G3"/>
    <mergeCell ref="C4:G4"/>
    <mergeCell ref="C24:G24"/>
    <mergeCell ref="C27:G27"/>
    <mergeCell ref="C30:G30"/>
    <mergeCell ref="C33:G33"/>
    <mergeCell ref="C35:G35"/>
    <mergeCell ref="C89:G89"/>
    <mergeCell ref="C40:G40"/>
    <mergeCell ref="C45:G45"/>
    <mergeCell ref="C46:G46"/>
    <mergeCell ref="C56:G56"/>
    <mergeCell ref="C60:G60"/>
    <mergeCell ref="C65:G65"/>
    <mergeCell ref="C67:G67"/>
    <mergeCell ref="C69:G69"/>
    <mergeCell ref="C71:G71"/>
    <mergeCell ref="C74:G74"/>
    <mergeCell ref="C88:G8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108</v>
      </c>
      <c r="C3" s="251" t="s">
        <v>109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108</v>
      </c>
      <c r="C4" s="254" t="s">
        <v>109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178</v>
      </c>
      <c r="C8" s="179" t="s">
        <v>179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3681</v>
      </c>
      <c r="C9" s="180" t="s">
        <v>3843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3844</v>
      </c>
      <c r="C13" s="181" t="s">
        <v>3845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3754</v>
      </c>
      <c r="C14" s="181" t="s">
        <v>3755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110</v>
      </c>
      <c r="C3" s="251" t="s">
        <v>111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110</v>
      </c>
      <c r="C4" s="254" t="s">
        <v>111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3846</v>
      </c>
      <c r="C9" s="180" t="s">
        <v>3847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3848</v>
      </c>
      <c r="C13" s="181" t="s">
        <v>3849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3754</v>
      </c>
      <c r="C14" s="181" t="s">
        <v>3850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112</v>
      </c>
      <c r="C3" s="251" t="s">
        <v>113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114</v>
      </c>
      <c r="C4" s="254" t="s">
        <v>115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SUMIF(AG9:AG40,"&lt;&gt;NOR",G9:G40)</f>
        <v>0</v>
      </c>
      <c r="H8" s="168"/>
      <c r="I8" s="168">
        <f>SUM(I9:I40)</f>
        <v>0</v>
      </c>
      <c r="J8" s="168"/>
      <c r="K8" s="168">
        <f>SUM(K9:K40)</f>
        <v>0</v>
      </c>
      <c r="L8" s="168"/>
      <c r="M8" s="168">
        <f>SUM(M9:M40)</f>
        <v>0</v>
      </c>
      <c r="N8" s="168"/>
      <c r="O8" s="168">
        <f>SUM(O9:O40)</f>
        <v>187.2</v>
      </c>
      <c r="P8" s="168"/>
      <c r="Q8" s="168">
        <f>SUM(Q9:Q40)</f>
        <v>0</v>
      </c>
      <c r="R8" s="168"/>
      <c r="S8" s="168"/>
      <c r="T8" s="169"/>
      <c r="U8" s="163"/>
      <c r="V8" s="163">
        <f>SUM(V9:V40)</f>
        <v>920.11</v>
      </c>
      <c r="W8" s="163"/>
      <c r="AG8" t="s">
        <v>275</v>
      </c>
    </row>
    <row r="9" spans="1:60" outlineLevel="1" x14ac:dyDescent="0.2">
      <c r="A9" s="170">
        <v>1</v>
      </c>
      <c r="B9" s="171" t="s">
        <v>3851</v>
      </c>
      <c r="C9" s="180" t="s">
        <v>3852</v>
      </c>
      <c r="D9" s="172" t="s">
        <v>471</v>
      </c>
      <c r="E9" s="173">
        <v>418.44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3853</v>
      </c>
      <c r="U9" s="161">
        <v>1.556</v>
      </c>
      <c r="V9" s="161">
        <f>ROUND(E9*U9,2)</f>
        <v>651.09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3854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3855</v>
      </c>
      <c r="D11" s="184"/>
      <c r="E11" s="185">
        <v>174.24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374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3" t="s">
        <v>3856</v>
      </c>
      <c r="D12" s="184"/>
      <c r="E12" s="185">
        <v>137.28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374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3" t="s">
        <v>3857</v>
      </c>
      <c r="D13" s="184"/>
      <c r="E13" s="185">
        <v>106.92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374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0">
        <v>2</v>
      </c>
      <c r="B14" s="171" t="s">
        <v>678</v>
      </c>
      <c r="C14" s="180" t="s">
        <v>679</v>
      </c>
      <c r="D14" s="172" t="s">
        <v>471</v>
      </c>
      <c r="E14" s="173">
        <v>209.22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 t="s">
        <v>370</v>
      </c>
      <c r="S14" s="175" t="s">
        <v>279</v>
      </c>
      <c r="T14" s="176" t="s">
        <v>3853</v>
      </c>
      <c r="U14" s="161">
        <v>0.107</v>
      </c>
      <c r="V14" s="161">
        <f>ROUND(E14*U14,2)</f>
        <v>22.39</v>
      </c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364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58"/>
      <c r="B15" s="159"/>
      <c r="C15" s="257" t="s">
        <v>3854</v>
      </c>
      <c r="D15" s="258"/>
      <c r="E15" s="258"/>
      <c r="F15" s="258"/>
      <c r="G15" s="258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372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7" t="str">
        <f>C15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3" t="s">
        <v>3858</v>
      </c>
      <c r="D16" s="184"/>
      <c r="E16" s="185">
        <v>209.22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374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0">
        <v>3</v>
      </c>
      <c r="B17" s="171" t="s">
        <v>3859</v>
      </c>
      <c r="C17" s="180" t="s">
        <v>3860</v>
      </c>
      <c r="D17" s="172" t="s">
        <v>363</v>
      </c>
      <c r="E17" s="173">
        <v>298.32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6.9999999999999999E-4</v>
      </c>
      <c r="O17" s="175">
        <f>ROUND(E17*N17,2)</f>
        <v>0.21</v>
      </c>
      <c r="P17" s="175">
        <v>0</v>
      </c>
      <c r="Q17" s="175">
        <f>ROUND(E17*P17,2)</f>
        <v>0</v>
      </c>
      <c r="R17" s="175" t="s">
        <v>370</v>
      </c>
      <c r="S17" s="175" t="s">
        <v>279</v>
      </c>
      <c r="T17" s="176" t="s">
        <v>3853</v>
      </c>
      <c r="U17" s="161">
        <v>0.156</v>
      </c>
      <c r="V17" s="161">
        <f>ROUND(E17*U17,2)</f>
        <v>46.54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364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3" t="s">
        <v>3861</v>
      </c>
      <c r="D18" s="184"/>
      <c r="E18" s="185">
        <v>135.96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3" t="s">
        <v>3862</v>
      </c>
      <c r="D19" s="184"/>
      <c r="E19" s="185">
        <v>87.12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374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193" t="s">
        <v>3863</v>
      </c>
      <c r="D20" s="184"/>
      <c r="E20" s="185">
        <v>75.239999999999995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374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4</v>
      </c>
      <c r="B21" s="171" t="s">
        <v>3864</v>
      </c>
      <c r="C21" s="180" t="s">
        <v>3865</v>
      </c>
      <c r="D21" s="172" t="s">
        <v>363</v>
      </c>
      <c r="E21" s="173">
        <v>298.32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 t="s">
        <v>370</v>
      </c>
      <c r="S21" s="175" t="s">
        <v>279</v>
      </c>
      <c r="T21" s="176" t="s">
        <v>3853</v>
      </c>
      <c r="U21" s="161">
        <v>9.5000000000000001E-2</v>
      </c>
      <c r="V21" s="161">
        <f>ROUND(E21*U21,2)</f>
        <v>28.34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364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257" t="s">
        <v>3866</v>
      </c>
      <c r="D22" s="258"/>
      <c r="E22" s="258"/>
      <c r="F22" s="258"/>
      <c r="G22" s="258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372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0">
        <v>5</v>
      </c>
      <c r="B23" s="171" t="s">
        <v>3867</v>
      </c>
      <c r="C23" s="180" t="s">
        <v>3868</v>
      </c>
      <c r="D23" s="172" t="s">
        <v>363</v>
      </c>
      <c r="E23" s="173">
        <v>298.32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8.0000000000000004E-4</v>
      </c>
      <c r="O23" s="175">
        <f>ROUND(E23*N23,2)</f>
        <v>0.24</v>
      </c>
      <c r="P23" s="175">
        <v>0</v>
      </c>
      <c r="Q23" s="175">
        <f>ROUND(E23*P23,2)</f>
        <v>0</v>
      </c>
      <c r="R23" s="175" t="s">
        <v>370</v>
      </c>
      <c r="S23" s="175" t="s">
        <v>279</v>
      </c>
      <c r="T23" s="176" t="s">
        <v>3853</v>
      </c>
      <c r="U23" s="161">
        <v>0.28299999999999997</v>
      </c>
      <c r="V23" s="161">
        <f>ROUND(E23*U23,2)</f>
        <v>84.42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364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57" t="s">
        <v>3869</v>
      </c>
      <c r="D24" s="258"/>
      <c r="E24" s="258"/>
      <c r="F24" s="258"/>
      <c r="G24" s="258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372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0">
        <v>6</v>
      </c>
      <c r="B25" s="171" t="s">
        <v>3870</v>
      </c>
      <c r="C25" s="180" t="s">
        <v>3871</v>
      </c>
      <c r="D25" s="172" t="s">
        <v>363</v>
      </c>
      <c r="E25" s="173">
        <v>298.32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 t="s">
        <v>370</v>
      </c>
      <c r="S25" s="175" t="s">
        <v>279</v>
      </c>
      <c r="T25" s="176" t="s">
        <v>3853</v>
      </c>
      <c r="U25" s="161">
        <v>0.08</v>
      </c>
      <c r="V25" s="161">
        <f>ROUND(E25*U25,2)</f>
        <v>23.87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364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257" t="s">
        <v>3872</v>
      </c>
      <c r="D26" s="258"/>
      <c r="E26" s="258"/>
      <c r="F26" s="258"/>
      <c r="G26" s="258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372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0">
        <v>7</v>
      </c>
      <c r="B27" s="171" t="s">
        <v>688</v>
      </c>
      <c r="C27" s="180" t="s">
        <v>689</v>
      </c>
      <c r="D27" s="172" t="s">
        <v>471</v>
      </c>
      <c r="E27" s="173">
        <v>212.184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 t="s">
        <v>370</v>
      </c>
      <c r="S27" s="175" t="s">
        <v>279</v>
      </c>
      <c r="T27" s="176" t="s">
        <v>3853</v>
      </c>
      <c r="U27" s="161">
        <v>1.0999999999999999E-2</v>
      </c>
      <c r="V27" s="161">
        <f>ROUND(E27*U27,2)</f>
        <v>2.33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364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257" t="s">
        <v>690</v>
      </c>
      <c r="D28" s="258"/>
      <c r="E28" s="258"/>
      <c r="F28" s="258"/>
      <c r="G28" s="258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372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3873</v>
      </c>
      <c r="D29" s="184"/>
      <c r="E29" s="185">
        <v>212.184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374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0">
        <v>8</v>
      </c>
      <c r="B30" s="171" t="s">
        <v>701</v>
      </c>
      <c r="C30" s="180" t="s">
        <v>702</v>
      </c>
      <c r="D30" s="172" t="s">
        <v>471</v>
      </c>
      <c r="E30" s="173">
        <v>302.63200000000001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5" t="s">
        <v>370</v>
      </c>
      <c r="S30" s="175" t="s">
        <v>279</v>
      </c>
      <c r="T30" s="176" t="s">
        <v>3853</v>
      </c>
      <c r="U30" s="161">
        <v>0.20200000000000001</v>
      </c>
      <c r="V30" s="161">
        <f>ROUND(E30*U30,2)</f>
        <v>61.13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364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257" t="s">
        <v>703</v>
      </c>
      <c r="D31" s="258"/>
      <c r="E31" s="258"/>
      <c r="F31" s="258"/>
      <c r="G31" s="258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372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246" t="s">
        <v>704</v>
      </c>
      <c r="D32" s="247"/>
      <c r="E32" s="247"/>
      <c r="F32" s="247"/>
      <c r="G32" s="24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283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3" t="s">
        <v>3874</v>
      </c>
      <c r="D33" s="184"/>
      <c r="E33" s="185">
        <v>418.44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374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3" t="s">
        <v>3875</v>
      </c>
      <c r="D34" s="184"/>
      <c r="E34" s="185">
        <v>-41.664000000000001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374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3" t="s">
        <v>3876</v>
      </c>
      <c r="D35" s="184"/>
      <c r="E35" s="185">
        <v>-43.904000000000003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374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58"/>
      <c r="B36" s="159"/>
      <c r="C36" s="193" t="s">
        <v>3877</v>
      </c>
      <c r="D36" s="184"/>
      <c r="E36" s="185">
        <v>-30.24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374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0">
        <v>9</v>
      </c>
      <c r="B37" s="171" t="s">
        <v>724</v>
      </c>
      <c r="C37" s="180" t="s">
        <v>725</v>
      </c>
      <c r="D37" s="172" t="s">
        <v>552</v>
      </c>
      <c r="E37" s="173">
        <v>360.71280000000002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5" t="s">
        <v>370</v>
      </c>
      <c r="S37" s="175" t="s">
        <v>279</v>
      </c>
      <c r="T37" s="176" t="s">
        <v>3853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364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3" t="s">
        <v>3878</v>
      </c>
      <c r="D38" s="184"/>
      <c r="E38" s="185">
        <v>360.71280000000002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374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0">
        <v>10</v>
      </c>
      <c r="B39" s="171" t="s">
        <v>3879</v>
      </c>
      <c r="C39" s="180" t="s">
        <v>3880</v>
      </c>
      <c r="D39" s="172" t="s">
        <v>552</v>
      </c>
      <c r="E39" s="173">
        <v>186.75200000000001</v>
      </c>
      <c r="F39" s="174"/>
      <c r="G39" s="175">
        <f>ROUND(E39*F39,2)</f>
        <v>0</v>
      </c>
      <c r="H39" s="174"/>
      <c r="I39" s="175">
        <f>ROUND(E39*H39,2)</f>
        <v>0</v>
      </c>
      <c r="J39" s="174"/>
      <c r="K39" s="175">
        <f>ROUND(E39*J39,2)</f>
        <v>0</v>
      </c>
      <c r="L39" s="175">
        <v>21</v>
      </c>
      <c r="M39" s="175">
        <f>G39*(1+L39/100)</f>
        <v>0</v>
      </c>
      <c r="N39" s="175">
        <v>1</v>
      </c>
      <c r="O39" s="175">
        <f>ROUND(E39*N39,2)</f>
        <v>186.75</v>
      </c>
      <c r="P39" s="175">
        <v>0</v>
      </c>
      <c r="Q39" s="175">
        <f>ROUND(E39*P39,2)</f>
        <v>0</v>
      </c>
      <c r="R39" s="175" t="s">
        <v>1305</v>
      </c>
      <c r="S39" s="175" t="s">
        <v>279</v>
      </c>
      <c r="T39" s="176" t="s">
        <v>3853</v>
      </c>
      <c r="U39" s="161">
        <v>0</v>
      </c>
      <c r="V39" s="161">
        <f>ROUND(E39*U39,2)</f>
        <v>0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1306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93" t="s">
        <v>3881</v>
      </c>
      <c r="D40" s="184"/>
      <c r="E40" s="185">
        <v>186.75200000000001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374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4" t="s">
        <v>274</v>
      </c>
      <c r="B41" s="165" t="s">
        <v>153</v>
      </c>
      <c r="C41" s="179" t="s">
        <v>154</v>
      </c>
      <c r="D41" s="166"/>
      <c r="E41" s="167"/>
      <c r="F41" s="168"/>
      <c r="G41" s="168">
        <f>SUMIF(AG42:AG63,"&lt;&gt;NOR",G42:G63)</f>
        <v>0</v>
      </c>
      <c r="H41" s="168"/>
      <c r="I41" s="168">
        <f>SUM(I42:I63)</f>
        <v>0</v>
      </c>
      <c r="J41" s="168"/>
      <c r="K41" s="168">
        <f>SUM(K42:K63)</f>
        <v>0</v>
      </c>
      <c r="L41" s="168"/>
      <c r="M41" s="168">
        <f>SUM(M42:M63)</f>
        <v>0</v>
      </c>
      <c r="N41" s="168"/>
      <c r="O41" s="168">
        <f>SUM(O42:O63)</f>
        <v>0.01</v>
      </c>
      <c r="P41" s="168"/>
      <c r="Q41" s="168">
        <f>SUM(Q42:Q63)</f>
        <v>0</v>
      </c>
      <c r="R41" s="168"/>
      <c r="S41" s="168"/>
      <c r="T41" s="169"/>
      <c r="U41" s="163"/>
      <c r="V41" s="163">
        <f>SUM(V42:V63)</f>
        <v>28.239999999999995</v>
      </c>
      <c r="W41" s="163"/>
      <c r="AG41" t="s">
        <v>275</v>
      </c>
    </row>
    <row r="42" spans="1:60" outlineLevel="1" x14ac:dyDescent="0.2">
      <c r="A42" s="170">
        <v>11</v>
      </c>
      <c r="B42" s="171" t="s">
        <v>3626</v>
      </c>
      <c r="C42" s="180" t="s">
        <v>3627</v>
      </c>
      <c r="D42" s="172" t="s">
        <v>471</v>
      </c>
      <c r="E42" s="173">
        <v>7.68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 t="s">
        <v>370</v>
      </c>
      <c r="S42" s="175" t="s">
        <v>279</v>
      </c>
      <c r="T42" s="176" t="s">
        <v>3853</v>
      </c>
      <c r="U42" s="161">
        <v>1.34E-2</v>
      </c>
      <c r="V42" s="161">
        <f>ROUND(E42*U42,2)</f>
        <v>0.1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364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58"/>
      <c r="B43" s="159"/>
      <c r="C43" s="257" t="s">
        <v>3882</v>
      </c>
      <c r="D43" s="258"/>
      <c r="E43" s="258"/>
      <c r="F43" s="258"/>
      <c r="G43" s="258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372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77" t="str">
        <f>C43</f>
        <v>nebo lesní půdy, s naložením na dopravní prostředek a vodorovným přemístěním na hromady v místě upotřebení nebo na dočasné či trvalé skládky se složením,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3" t="s">
        <v>3883</v>
      </c>
      <c r="D44" s="184"/>
      <c r="E44" s="185">
        <v>5.28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374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93" t="s">
        <v>3884</v>
      </c>
      <c r="D45" s="184"/>
      <c r="E45" s="185">
        <v>2.4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374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0">
        <v>12</v>
      </c>
      <c r="B46" s="171" t="s">
        <v>3885</v>
      </c>
      <c r="C46" s="180" t="s">
        <v>3886</v>
      </c>
      <c r="D46" s="172" t="s">
        <v>471</v>
      </c>
      <c r="E46" s="173">
        <v>7.68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5" t="s">
        <v>370</v>
      </c>
      <c r="S46" s="175" t="s">
        <v>279</v>
      </c>
      <c r="T46" s="176" t="s">
        <v>3853</v>
      </c>
      <c r="U46" s="161">
        <v>1.0999999999999999E-2</v>
      </c>
      <c r="V46" s="161">
        <f>ROUND(E46*U46,2)</f>
        <v>0.08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364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257" t="s">
        <v>690</v>
      </c>
      <c r="D47" s="258"/>
      <c r="E47" s="258"/>
      <c r="F47" s="258"/>
      <c r="G47" s="258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372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246" t="s">
        <v>3887</v>
      </c>
      <c r="D48" s="247"/>
      <c r="E48" s="247"/>
      <c r="F48" s="247"/>
      <c r="G48" s="247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283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6">
        <v>13</v>
      </c>
      <c r="B49" s="187" t="s">
        <v>3888</v>
      </c>
      <c r="C49" s="194" t="s">
        <v>3889</v>
      </c>
      <c r="D49" s="188" t="s">
        <v>471</v>
      </c>
      <c r="E49" s="189">
        <v>7.68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91">
        <v>0</v>
      </c>
      <c r="O49" s="191">
        <f>ROUND(E49*N49,2)</f>
        <v>0</v>
      </c>
      <c r="P49" s="191">
        <v>0</v>
      </c>
      <c r="Q49" s="191">
        <f>ROUND(E49*P49,2)</f>
        <v>0</v>
      </c>
      <c r="R49" s="191" t="s">
        <v>370</v>
      </c>
      <c r="S49" s="191" t="s">
        <v>279</v>
      </c>
      <c r="T49" s="192" t="s">
        <v>3853</v>
      </c>
      <c r="U49" s="161">
        <v>0.65200000000000002</v>
      </c>
      <c r="V49" s="161">
        <f>ROUND(E49*U49,2)</f>
        <v>5.01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364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0">
        <v>14</v>
      </c>
      <c r="B50" s="171" t="s">
        <v>3890</v>
      </c>
      <c r="C50" s="180" t="s">
        <v>3891</v>
      </c>
      <c r="D50" s="172" t="s">
        <v>363</v>
      </c>
      <c r="E50" s="173">
        <v>76.8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5"/>
      <c r="S50" s="175" t="s">
        <v>279</v>
      </c>
      <c r="T50" s="176" t="s">
        <v>3853</v>
      </c>
      <c r="U50" s="161">
        <v>0.06</v>
      </c>
      <c r="V50" s="161">
        <f>ROUND(E50*U50,2)</f>
        <v>4.6100000000000003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364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3" t="s">
        <v>3892</v>
      </c>
      <c r="D51" s="184"/>
      <c r="E51" s="185">
        <v>52.8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374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3" t="s">
        <v>3893</v>
      </c>
      <c r="D52" s="184"/>
      <c r="E52" s="185">
        <v>24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374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0">
        <v>15</v>
      </c>
      <c r="B53" s="171" t="s">
        <v>3894</v>
      </c>
      <c r="C53" s="180" t="s">
        <v>3895</v>
      </c>
      <c r="D53" s="172" t="s">
        <v>363</v>
      </c>
      <c r="E53" s="173">
        <v>76.8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 t="s">
        <v>370</v>
      </c>
      <c r="S53" s="175" t="s">
        <v>279</v>
      </c>
      <c r="T53" s="176" t="s">
        <v>3853</v>
      </c>
      <c r="U53" s="161">
        <v>0.13</v>
      </c>
      <c r="V53" s="161">
        <f>ROUND(E53*U53,2)</f>
        <v>9.98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364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257" t="s">
        <v>3896</v>
      </c>
      <c r="D54" s="258"/>
      <c r="E54" s="258"/>
      <c r="F54" s="258"/>
      <c r="G54" s="258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372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6">
        <v>16</v>
      </c>
      <c r="B55" s="187" t="s">
        <v>3897</v>
      </c>
      <c r="C55" s="194" t="s">
        <v>3898</v>
      </c>
      <c r="D55" s="188" t="s">
        <v>363</v>
      </c>
      <c r="E55" s="189">
        <v>76.8</v>
      </c>
      <c r="F55" s="190"/>
      <c r="G55" s="191">
        <f>ROUND(E55*F55,2)</f>
        <v>0</v>
      </c>
      <c r="H55" s="190"/>
      <c r="I55" s="191">
        <f>ROUND(E55*H55,2)</f>
        <v>0</v>
      </c>
      <c r="J55" s="190"/>
      <c r="K55" s="191">
        <f>ROUND(E55*J55,2)</f>
        <v>0</v>
      </c>
      <c r="L55" s="191">
        <v>21</v>
      </c>
      <c r="M55" s="191">
        <f>G55*(1+L55/100)</f>
        <v>0</v>
      </c>
      <c r="N55" s="191">
        <v>0</v>
      </c>
      <c r="O55" s="191">
        <f>ROUND(E55*N55,2)</f>
        <v>0</v>
      </c>
      <c r="P55" s="191">
        <v>0</v>
      </c>
      <c r="Q55" s="191">
        <f>ROUND(E55*P55,2)</f>
        <v>0</v>
      </c>
      <c r="R55" s="191"/>
      <c r="S55" s="191" t="s">
        <v>279</v>
      </c>
      <c r="T55" s="192" t="s">
        <v>3853</v>
      </c>
      <c r="U55" s="161">
        <v>0.09</v>
      </c>
      <c r="V55" s="161">
        <f>ROUND(E55*U55,2)</f>
        <v>6.91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364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6">
        <v>17</v>
      </c>
      <c r="B56" s="187" t="s">
        <v>3899</v>
      </c>
      <c r="C56" s="194" t="s">
        <v>3900</v>
      </c>
      <c r="D56" s="188" t="s">
        <v>363</v>
      </c>
      <c r="E56" s="189">
        <v>76.8</v>
      </c>
      <c r="F56" s="190"/>
      <c r="G56" s="191">
        <f>ROUND(E56*F56,2)</f>
        <v>0</v>
      </c>
      <c r="H56" s="190"/>
      <c r="I56" s="191">
        <f>ROUND(E56*H56,2)</f>
        <v>0</v>
      </c>
      <c r="J56" s="190"/>
      <c r="K56" s="191">
        <f>ROUND(E56*J56,2)</f>
        <v>0</v>
      </c>
      <c r="L56" s="191">
        <v>21</v>
      </c>
      <c r="M56" s="191">
        <f>G56*(1+L56/100)</f>
        <v>0</v>
      </c>
      <c r="N56" s="191">
        <v>0</v>
      </c>
      <c r="O56" s="191">
        <f>ROUND(E56*N56,2)</f>
        <v>0</v>
      </c>
      <c r="P56" s="191">
        <v>0</v>
      </c>
      <c r="Q56" s="191">
        <f>ROUND(E56*P56,2)</f>
        <v>0</v>
      </c>
      <c r="R56" s="191"/>
      <c r="S56" s="191" t="s">
        <v>279</v>
      </c>
      <c r="T56" s="192" t="s">
        <v>3853</v>
      </c>
      <c r="U56" s="161">
        <v>1E-3</v>
      </c>
      <c r="V56" s="161">
        <f>ROUND(E56*U56,2)</f>
        <v>0.08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364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6">
        <v>18</v>
      </c>
      <c r="B57" s="187" t="s">
        <v>3901</v>
      </c>
      <c r="C57" s="194" t="s">
        <v>3902</v>
      </c>
      <c r="D57" s="188" t="s">
        <v>363</v>
      </c>
      <c r="E57" s="189">
        <v>76.8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91">
        <v>0</v>
      </c>
      <c r="O57" s="191">
        <f>ROUND(E57*N57,2)</f>
        <v>0</v>
      </c>
      <c r="P57" s="191">
        <v>0</v>
      </c>
      <c r="Q57" s="191">
        <f>ROUND(E57*P57,2)</f>
        <v>0</v>
      </c>
      <c r="R57" s="191"/>
      <c r="S57" s="191" t="s">
        <v>279</v>
      </c>
      <c r="T57" s="192" t="s">
        <v>3853</v>
      </c>
      <c r="U57" s="161">
        <v>1E-3</v>
      </c>
      <c r="V57" s="161">
        <f>ROUND(E57*U57,2)</f>
        <v>0.08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364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6">
        <v>19</v>
      </c>
      <c r="B58" s="187" t="s">
        <v>3903</v>
      </c>
      <c r="C58" s="194" t="s">
        <v>3904</v>
      </c>
      <c r="D58" s="188" t="s">
        <v>363</v>
      </c>
      <c r="E58" s="189">
        <v>76.8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91">
        <v>0</v>
      </c>
      <c r="O58" s="191">
        <f>ROUND(E58*N58,2)</f>
        <v>0</v>
      </c>
      <c r="P58" s="191">
        <v>0</v>
      </c>
      <c r="Q58" s="191">
        <f>ROUND(E58*P58,2)</f>
        <v>0</v>
      </c>
      <c r="R58" s="191"/>
      <c r="S58" s="191" t="s">
        <v>279</v>
      </c>
      <c r="T58" s="192" t="s">
        <v>3853</v>
      </c>
      <c r="U58" s="161">
        <v>1.4999999999999999E-2</v>
      </c>
      <c r="V58" s="161">
        <f>ROUND(E58*U58,2)</f>
        <v>1.1499999999999999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364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0">
        <v>20</v>
      </c>
      <c r="B59" s="171" t="s">
        <v>3905</v>
      </c>
      <c r="C59" s="180" t="s">
        <v>3906</v>
      </c>
      <c r="D59" s="172" t="s">
        <v>363</v>
      </c>
      <c r="E59" s="173">
        <v>153.6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279</v>
      </c>
      <c r="T59" s="176" t="s">
        <v>3853</v>
      </c>
      <c r="U59" s="161">
        <v>1E-3</v>
      </c>
      <c r="V59" s="161">
        <f>ROUND(E59*U59,2)</f>
        <v>0.15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364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3" t="s">
        <v>3907</v>
      </c>
      <c r="D60" s="184"/>
      <c r="E60" s="185">
        <v>153.6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374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6">
        <v>21</v>
      </c>
      <c r="B61" s="187" t="s">
        <v>3908</v>
      </c>
      <c r="C61" s="194" t="s">
        <v>3909</v>
      </c>
      <c r="D61" s="188" t="s">
        <v>552</v>
      </c>
      <c r="E61" s="189">
        <v>4.0000000000000001E-3</v>
      </c>
      <c r="F61" s="190"/>
      <c r="G61" s="191">
        <f>ROUND(E61*F61,2)</f>
        <v>0</v>
      </c>
      <c r="H61" s="190"/>
      <c r="I61" s="191">
        <f>ROUND(E61*H61,2)</f>
        <v>0</v>
      </c>
      <c r="J61" s="190"/>
      <c r="K61" s="191">
        <f>ROUND(E61*J61,2)</f>
        <v>0</v>
      </c>
      <c r="L61" s="191">
        <v>21</v>
      </c>
      <c r="M61" s="191">
        <f>G61*(1+L61/100)</f>
        <v>0</v>
      </c>
      <c r="N61" s="191">
        <v>0</v>
      </c>
      <c r="O61" s="191">
        <f>ROUND(E61*N61,2)</f>
        <v>0</v>
      </c>
      <c r="P61" s="191">
        <v>0</v>
      </c>
      <c r="Q61" s="191">
        <f>ROUND(E61*P61,2)</f>
        <v>0</v>
      </c>
      <c r="R61" s="191"/>
      <c r="S61" s="191" t="s">
        <v>279</v>
      </c>
      <c r="T61" s="192" t="s">
        <v>3853</v>
      </c>
      <c r="U61" s="161">
        <v>21.428999999999998</v>
      </c>
      <c r="V61" s="161">
        <f>ROUND(E61*U61,2)</f>
        <v>0.09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364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6">
        <v>22</v>
      </c>
      <c r="B62" s="187" t="s">
        <v>3910</v>
      </c>
      <c r="C62" s="194" t="s">
        <v>3911</v>
      </c>
      <c r="D62" s="188" t="s">
        <v>1093</v>
      </c>
      <c r="E62" s="189">
        <v>2.5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91">
        <v>1E-3</v>
      </c>
      <c r="O62" s="191">
        <f>ROUND(E62*N62,2)</f>
        <v>0</v>
      </c>
      <c r="P62" s="191">
        <v>0</v>
      </c>
      <c r="Q62" s="191">
        <f>ROUND(E62*P62,2)</f>
        <v>0</v>
      </c>
      <c r="R62" s="191" t="s">
        <v>1305</v>
      </c>
      <c r="S62" s="191" t="s">
        <v>279</v>
      </c>
      <c r="T62" s="192" t="s">
        <v>3853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1306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6">
        <v>23</v>
      </c>
      <c r="B63" s="187" t="s">
        <v>3912</v>
      </c>
      <c r="C63" s="194" t="s">
        <v>3913</v>
      </c>
      <c r="D63" s="188" t="s">
        <v>3914</v>
      </c>
      <c r="E63" s="189">
        <v>5</v>
      </c>
      <c r="F63" s="190"/>
      <c r="G63" s="191">
        <f>ROUND(E63*F63,2)</f>
        <v>0</v>
      </c>
      <c r="H63" s="190"/>
      <c r="I63" s="191">
        <f>ROUND(E63*H63,2)</f>
        <v>0</v>
      </c>
      <c r="J63" s="190"/>
      <c r="K63" s="191">
        <f>ROUND(E63*J63,2)</f>
        <v>0</v>
      </c>
      <c r="L63" s="191">
        <v>21</v>
      </c>
      <c r="M63" s="191">
        <f>G63*(1+L63/100)</f>
        <v>0</v>
      </c>
      <c r="N63" s="191">
        <v>1E-3</v>
      </c>
      <c r="O63" s="191">
        <f>ROUND(E63*N63,2)</f>
        <v>0.01</v>
      </c>
      <c r="P63" s="191">
        <v>0</v>
      </c>
      <c r="Q63" s="191">
        <f>ROUND(E63*P63,2)</f>
        <v>0</v>
      </c>
      <c r="R63" s="191" t="s">
        <v>1305</v>
      </c>
      <c r="S63" s="191" t="s">
        <v>279</v>
      </c>
      <c r="T63" s="192" t="s">
        <v>3853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1306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4" t="s">
        <v>274</v>
      </c>
      <c r="B64" s="165" t="s">
        <v>163</v>
      </c>
      <c r="C64" s="179" t="s">
        <v>164</v>
      </c>
      <c r="D64" s="166"/>
      <c r="E64" s="167"/>
      <c r="F64" s="168"/>
      <c r="G64" s="168">
        <f>SUMIF(AG65:AG85,"&lt;&gt;NOR",G65:G85)</f>
        <v>0</v>
      </c>
      <c r="H64" s="168"/>
      <c r="I64" s="168">
        <f>SUM(I65:I85)</f>
        <v>0</v>
      </c>
      <c r="J64" s="168"/>
      <c r="K64" s="168">
        <f>SUM(K65:K85)</f>
        <v>0</v>
      </c>
      <c r="L64" s="168"/>
      <c r="M64" s="168">
        <f>SUM(M65:M85)</f>
        <v>0</v>
      </c>
      <c r="N64" s="168"/>
      <c r="O64" s="168">
        <f>SUM(O65:O85)</f>
        <v>175.64</v>
      </c>
      <c r="P64" s="168"/>
      <c r="Q64" s="168">
        <f>SUM(Q65:Q85)</f>
        <v>0</v>
      </c>
      <c r="R64" s="168"/>
      <c r="S64" s="168"/>
      <c r="T64" s="169"/>
      <c r="U64" s="163"/>
      <c r="V64" s="163">
        <f>SUM(V65:V85)</f>
        <v>963.65</v>
      </c>
      <c r="W64" s="163"/>
      <c r="AG64" t="s">
        <v>275</v>
      </c>
    </row>
    <row r="65" spans="1:60" ht="22.5" outlineLevel="1" x14ac:dyDescent="0.2">
      <c r="A65" s="170">
        <v>24</v>
      </c>
      <c r="B65" s="171" t="s">
        <v>3915</v>
      </c>
      <c r="C65" s="180" t="s">
        <v>3916</v>
      </c>
      <c r="D65" s="172" t="s">
        <v>471</v>
      </c>
      <c r="E65" s="173">
        <v>56.472000000000001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2.59138</v>
      </c>
      <c r="O65" s="175">
        <f>ROUND(E65*N65,2)</f>
        <v>146.34</v>
      </c>
      <c r="P65" s="175">
        <v>0</v>
      </c>
      <c r="Q65" s="175">
        <f>ROUND(E65*P65,2)</f>
        <v>0</v>
      </c>
      <c r="R65" s="175" t="s">
        <v>508</v>
      </c>
      <c r="S65" s="175" t="s">
        <v>279</v>
      </c>
      <c r="T65" s="176" t="s">
        <v>3853</v>
      </c>
      <c r="U65" s="161">
        <v>2.0470000000000002</v>
      </c>
      <c r="V65" s="161">
        <f>ROUND(E65*U65,2)</f>
        <v>115.6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364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58"/>
      <c r="B66" s="159"/>
      <c r="C66" s="257" t="s">
        <v>3917</v>
      </c>
      <c r="D66" s="258"/>
      <c r="E66" s="258"/>
      <c r="F66" s="258"/>
      <c r="G66" s="258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372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7" t="str">
        <f>C66</f>
        <v>čistíren odpadních vod (mimo budovy), nádrží, vodojemů, žlabů nebo kanálů, včetně pomocného pracovního lešení o výšce podlahy do 1900 mm a pro zatížení do 1,5 kPa,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93" t="s">
        <v>3918</v>
      </c>
      <c r="D67" s="184"/>
      <c r="E67" s="185">
        <v>11.118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374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3" t="s">
        <v>3919</v>
      </c>
      <c r="D68" s="184"/>
      <c r="E68" s="185">
        <v>11.118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374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3" t="s">
        <v>3920</v>
      </c>
      <c r="D69" s="184"/>
      <c r="E69" s="185">
        <v>19.716000000000001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374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58"/>
      <c r="B70" s="159"/>
      <c r="C70" s="193" t="s">
        <v>3921</v>
      </c>
      <c r="D70" s="184"/>
      <c r="E70" s="185">
        <v>14.52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374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0">
        <v>25</v>
      </c>
      <c r="B71" s="171" t="s">
        <v>3922</v>
      </c>
      <c r="C71" s="180" t="s">
        <v>3923</v>
      </c>
      <c r="D71" s="172" t="s">
        <v>363</v>
      </c>
      <c r="E71" s="173">
        <v>307.27999999999997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6.3310000000000005E-2</v>
      </c>
      <c r="O71" s="175">
        <f>ROUND(E71*N71,2)</f>
        <v>19.45</v>
      </c>
      <c r="P71" s="175">
        <v>0</v>
      </c>
      <c r="Q71" s="175">
        <f>ROUND(E71*P71,2)</f>
        <v>0</v>
      </c>
      <c r="R71" s="175" t="s">
        <v>508</v>
      </c>
      <c r="S71" s="175" t="s">
        <v>279</v>
      </c>
      <c r="T71" s="176" t="s">
        <v>280</v>
      </c>
      <c r="U71" s="161">
        <v>1.57</v>
      </c>
      <c r="V71" s="161">
        <f>ROUND(E71*U71,2)</f>
        <v>482.43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364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257" t="s">
        <v>3924</v>
      </c>
      <c r="D72" s="258"/>
      <c r="E72" s="258"/>
      <c r="F72" s="258"/>
      <c r="G72" s="258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372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260" t="s">
        <v>3925</v>
      </c>
      <c r="D73" s="261"/>
      <c r="E73" s="261"/>
      <c r="F73" s="261"/>
      <c r="G73" s="2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372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60" t="s">
        <v>3926</v>
      </c>
      <c r="D74" s="261"/>
      <c r="E74" s="261"/>
      <c r="F74" s="261"/>
      <c r="G74" s="2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372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3" t="s">
        <v>3927</v>
      </c>
      <c r="D75" s="184"/>
      <c r="E75" s="185">
        <v>63.72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374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58"/>
      <c r="B76" s="159"/>
      <c r="C76" s="193" t="s">
        <v>3928</v>
      </c>
      <c r="D76" s="184"/>
      <c r="E76" s="185">
        <v>63.72</v>
      </c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374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3929</v>
      </c>
      <c r="D77" s="184"/>
      <c r="E77" s="185">
        <v>103.04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374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3" t="s">
        <v>3930</v>
      </c>
      <c r="D78" s="184"/>
      <c r="E78" s="185">
        <v>76.8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374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0">
        <v>26</v>
      </c>
      <c r="B79" s="171" t="s">
        <v>3931</v>
      </c>
      <c r="C79" s="180" t="s">
        <v>3932</v>
      </c>
      <c r="D79" s="172" t="s">
        <v>363</v>
      </c>
      <c r="E79" s="173">
        <v>307.27999999999997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5" t="s">
        <v>508</v>
      </c>
      <c r="S79" s="175" t="s">
        <v>279</v>
      </c>
      <c r="T79" s="176" t="s">
        <v>3853</v>
      </c>
      <c r="U79" s="161">
        <v>0.5</v>
      </c>
      <c r="V79" s="161">
        <f>ROUND(E79*U79,2)</f>
        <v>153.63999999999999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364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58"/>
      <c r="B80" s="159"/>
      <c r="C80" s="257" t="s">
        <v>3924</v>
      </c>
      <c r="D80" s="258"/>
      <c r="E80" s="258"/>
      <c r="F80" s="258"/>
      <c r="G80" s="258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372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260" t="s">
        <v>3925</v>
      </c>
      <c r="D81" s="261"/>
      <c r="E81" s="261"/>
      <c r="F81" s="261"/>
      <c r="G81" s="2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372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260" t="s">
        <v>3926</v>
      </c>
      <c r="D82" s="261"/>
      <c r="E82" s="261"/>
      <c r="F82" s="261"/>
      <c r="G82" s="2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372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0">
        <v>27</v>
      </c>
      <c r="B83" s="171" t="s">
        <v>3933</v>
      </c>
      <c r="C83" s="180" t="s">
        <v>3934</v>
      </c>
      <c r="D83" s="172" t="s">
        <v>552</v>
      </c>
      <c r="E83" s="173">
        <v>9.6050000000000004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75">
        <v>1.02535</v>
      </c>
      <c r="O83" s="175">
        <f>ROUND(E83*N83,2)</f>
        <v>9.85</v>
      </c>
      <c r="P83" s="175">
        <v>0</v>
      </c>
      <c r="Q83" s="175">
        <f>ROUND(E83*P83,2)</f>
        <v>0</v>
      </c>
      <c r="R83" s="175" t="s">
        <v>508</v>
      </c>
      <c r="S83" s="175" t="s">
        <v>279</v>
      </c>
      <c r="T83" s="176" t="s">
        <v>3853</v>
      </c>
      <c r="U83" s="161">
        <v>22.07</v>
      </c>
      <c r="V83" s="161">
        <f>ROUND(E83*U83,2)</f>
        <v>211.98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364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58"/>
      <c r="B84" s="159"/>
      <c r="C84" s="257" t="s">
        <v>3935</v>
      </c>
      <c r="D84" s="258"/>
      <c r="E84" s="258"/>
      <c r="F84" s="258"/>
      <c r="G84" s="258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372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77" t="str">
        <f>C84</f>
        <v>čistíren odpadních vod (mimo budovy), nádrží, vodojemů, žlabů nebo kanálů , včetně pomocného pracovního lešení o výšce podlahy do 1900 mm a pro zatížení do 1,5 kPa,</v>
      </c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3" t="s">
        <v>3936</v>
      </c>
      <c r="D85" s="184"/>
      <c r="E85" s="185">
        <v>9.6050000000000004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374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4" t="s">
        <v>274</v>
      </c>
      <c r="B86" s="165" t="s">
        <v>172</v>
      </c>
      <c r="C86" s="179" t="s">
        <v>173</v>
      </c>
      <c r="D86" s="166"/>
      <c r="E86" s="167"/>
      <c r="F86" s="168"/>
      <c r="G86" s="168">
        <f>SUMIF(AG87:AG90,"&lt;&gt;NOR",G87:G90)</f>
        <v>0</v>
      </c>
      <c r="H86" s="168"/>
      <c r="I86" s="168">
        <f>SUM(I87:I90)</f>
        <v>0</v>
      </c>
      <c r="J86" s="168"/>
      <c r="K86" s="168">
        <f>SUM(K87:K90)</f>
        <v>0</v>
      </c>
      <c r="L86" s="168"/>
      <c r="M86" s="168">
        <f>SUM(M87:M90)</f>
        <v>0</v>
      </c>
      <c r="N86" s="168"/>
      <c r="O86" s="168">
        <f>SUM(O87:O90)</f>
        <v>24.96</v>
      </c>
      <c r="P86" s="168"/>
      <c r="Q86" s="168">
        <f>SUM(Q87:Q90)</f>
        <v>0</v>
      </c>
      <c r="R86" s="168"/>
      <c r="S86" s="168"/>
      <c r="T86" s="169"/>
      <c r="U86" s="163"/>
      <c r="V86" s="163">
        <f>SUM(V87:V90)</f>
        <v>0</v>
      </c>
      <c r="W86" s="163"/>
      <c r="AG86" t="s">
        <v>275</v>
      </c>
    </row>
    <row r="87" spans="1:60" outlineLevel="1" x14ac:dyDescent="0.2">
      <c r="A87" s="170">
        <v>28</v>
      </c>
      <c r="B87" s="171" t="s">
        <v>3937</v>
      </c>
      <c r="C87" s="180" t="s">
        <v>3938</v>
      </c>
      <c r="D87" s="172" t="s">
        <v>363</v>
      </c>
      <c r="E87" s="173">
        <v>41.6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0.6</v>
      </c>
      <c r="O87" s="175">
        <f>ROUND(E87*N87,2)</f>
        <v>24.96</v>
      </c>
      <c r="P87" s="175">
        <v>0</v>
      </c>
      <c r="Q87" s="175">
        <f>ROUND(E87*P87,2)</f>
        <v>0</v>
      </c>
      <c r="R87" s="175"/>
      <c r="S87" s="175" t="s">
        <v>310</v>
      </c>
      <c r="T87" s="176" t="s">
        <v>280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364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248" t="s">
        <v>3939</v>
      </c>
      <c r="D88" s="249"/>
      <c r="E88" s="249"/>
      <c r="F88" s="249"/>
      <c r="G88" s="249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283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246" t="s">
        <v>3940</v>
      </c>
      <c r="D89" s="247"/>
      <c r="E89" s="247"/>
      <c r="F89" s="247"/>
      <c r="G89" s="247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283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3" t="s">
        <v>3941</v>
      </c>
      <c r="D90" s="184"/>
      <c r="E90" s="185">
        <v>41.6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374</v>
      </c>
      <c r="AH90" s="151">
        <v>5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x14ac:dyDescent="0.2">
      <c r="A91" s="164" t="s">
        <v>274</v>
      </c>
      <c r="B91" s="165" t="s">
        <v>176</v>
      </c>
      <c r="C91" s="179" t="s">
        <v>177</v>
      </c>
      <c r="D91" s="166"/>
      <c r="E91" s="167"/>
      <c r="F91" s="168"/>
      <c r="G91" s="168">
        <f>SUMIF(AG92:AG103,"&lt;&gt;NOR",G92:G103)</f>
        <v>0</v>
      </c>
      <c r="H91" s="168"/>
      <c r="I91" s="168">
        <f>SUM(I92:I103)</f>
        <v>0</v>
      </c>
      <c r="J91" s="168"/>
      <c r="K91" s="168">
        <f>SUM(K92:K103)</f>
        <v>0</v>
      </c>
      <c r="L91" s="168"/>
      <c r="M91" s="168">
        <f>SUM(M92:M103)</f>
        <v>0</v>
      </c>
      <c r="N91" s="168"/>
      <c r="O91" s="168">
        <f>SUM(O92:O103)</f>
        <v>16.91</v>
      </c>
      <c r="P91" s="168"/>
      <c r="Q91" s="168">
        <f>SUM(Q92:Q103)</f>
        <v>0</v>
      </c>
      <c r="R91" s="168"/>
      <c r="S91" s="168"/>
      <c r="T91" s="169"/>
      <c r="U91" s="163"/>
      <c r="V91" s="163">
        <f>SUM(V92:V103)</f>
        <v>18.579999999999998</v>
      </c>
      <c r="W91" s="163"/>
      <c r="AG91" t="s">
        <v>275</v>
      </c>
    </row>
    <row r="92" spans="1:60" outlineLevel="1" x14ac:dyDescent="0.2">
      <c r="A92" s="170">
        <v>29</v>
      </c>
      <c r="B92" s="171" t="s">
        <v>3942</v>
      </c>
      <c r="C92" s="180" t="s">
        <v>3943</v>
      </c>
      <c r="D92" s="172" t="s">
        <v>471</v>
      </c>
      <c r="E92" s="173">
        <v>2.0680000000000001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5">
        <v>2.5249999999999999</v>
      </c>
      <c r="O92" s="175">
        <f>ROUND(E92*N92,2)</f>
        <v>5.22</v>
      </c>
      <c r="P92" s="175">
        <v>0</v>
      </c>
      <c r="Q92" s="175">
        <f>ROUND(E92*P92,2)</f>
        <v>0</v>
      </c>
      <c r="R92" s="175" t="s">
        <v>771</v>
      </c>
      <c r="S92" s="175" t="s">
        <v>279</v>
      </c>
      <c r="T92" s="176" t="s">
        <v>3853</v>
      </c>
      <c r="U92" s="161">
        <v>3.2130000000000001</v>
      </c>
      <c r="V92" s="161">
        <f>ROUND(E92*U92,2)</f>
        <v>6.64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364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257" t="s">
        <v>861</v>
      </c>
      <c r="D93" s="258"/>
      <c r="E93" s="258"/>
      <c r="F93" s="258"/>
      <c r="G93" s="258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372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246" t="s">
        <v>863</v>
      </c>
      <c r="D94" s="247"/>
      <c r="E94" s="247"/>
      <c r="F94" s="247"/>
      <c r="G94" s="247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283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3" t="s">
        <v>3944</v>
      </c>
      <c r="D95" s="184"/>
      <c r="E95" s="185">
        <v>0.74399999999999999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374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3" t="s">
        <v>3945</v>
      </c>
      <c r="D96" s="184"/>
      <c r="E96" s="185">
        <v>0.78400000000000003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374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3" t="s">
        <v>3946</v>
      </c>
      <c r="D97" s="184"/>
      <c r="E97" s="185">
        <v>0.54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374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0">
        <v>30</v>
      </c>
      <c r="B98" s="171" t="s">
        <v>3505</v>
      </c>
      <c r="C98" s="180" t="s">
        <v>3506</v>
      </c>
      <c r="D98" s="172" t="s">
        <v>471</v>
      </c>
      <c r="E98" s="173">
        <v>4.6280000000000001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5">
        <v>2.5249999999999999</v>
      </c>
      <c r="O98" s="175">
        <f>ROUND(E98*N98,2)</f>
        <v>11.69</v>
      </c>
      <c r="P98" s="175">
        <v>0</v>
      </c>
      <c r="Q98" s="175">
        <f>ROUND(E98*P98,2)</f>
        <v>0</v>
      </c>
      <c r="R98" s="175" t="s">
        <v>771</v>
      </c>
      <c r="S98" s="175" t="s">
        <v>279</v>
      </c>
      <c r="T98" s="176" t="s">
        <v>3853</v>
      </c>
      <c r="U98" s="161">
        <v>2.58</v>
      </c>
      <c r="V98" s="161">
        <f>ROUND(E98*U98,2)</f>
        <v>11.94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364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257" t="s">
        <v>861</v>
      </c>
      <c r="D99" s="258"/>
      <c r="E99" s="258"/>
      <c r="F99" s="258"/>
      <c r="G99" s="258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372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246" t="s">
        <v>863</v>
      </c>
      <c r="D100" s="247"/>
      <c r="E100" s="247"/>
      <c r="F100" s="247"/>
      <c r="G100" s="247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283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93" t="s">
        <v>3947</v>
      </c>
      <c r="D101" s="184"/>
      <c r="E101" s="185">
        <v>1.512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374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3948</v>
      </c>
      <c r="D102" s="184"/>
      <c r="E102" s="185">
        <v>1.829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374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3" t="s">
        <v>3949</v>
      </c>
      <c r="D103" s="184"/>
      <c r="E103" s="185">
        <v>1.2869999999999999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374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64" t="s">
        <v>274</v>
      </c>
      <c r="B104" s="165" t="s">
        <v>184</v>
      </c>
      <c r="C104" s="179" t="s">
        <v>185</v>
      </c>
      <c r="D104" s="166"/>
      <c r="E104" s="167"/>
      <c r="F104" s="168"/>
      <c r="G104" s="168">
        <f>SUMIF(AG105:AG112,"&lt;&gt;NOR",G105:G112)</f>
        <v>0</v>
      </c>
      <c r="H104" s="168"/>
      <c r="I104" s="168">
        <f>SUM(I105:I112)</f>
        <v>0</v>
      </c>
      <c r="J104" s="168"/>
      <c r="K104" s="168">
        <f>SUM(K105:K112)</f>
        <v>0</v>
      </c>
      <c r="L104" s="168"/>
      <c r="M104" s="168">
        <f>SUM(M105:M112)</f>
        <v>0</v>
      </c>
      <c r="N104" s="168"/>
      <c r="O104" s="168">
        <f>SUM(O105:O112)</f>
        <v>5.05</v>
      </c>
      <c r="P104" s="168"/>
      <c r="Q104" s="168">
        <f>SUM(Q105:Q112)</f>
        <v>0</v>
      </c>
      <c r="R104" s="168"/>
      <c r="S104" s="168"/>
      <c r="T104" s="169"/>
      <c r="U104" s="163"/>
      <c r="V104" s="163">
        <f>SUM(V105:V112)</f>
        <v>2.61</v>
      </c>
      <c r="W104" s="163"/>
      <c r="AG104" t="s">
        <v>275</v>
      </c>
    </row>
    <row r="105" spans="1:60" outlineLevel="1" x14ac:dyDescent="0.2">
      <c r="A105" s="170">
        <v>31</v>
      </c>
      <c r="B105" s="171" t="s">
        <v>3950</v>
      </c>
      <c r="C105" s="180" t="s">
        <v>3951</v>
      </c>
      <c r="D105" s="172" t="s">
        <v>471</v>
      </c>
      <c r="E105" s="173">
        <v>2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2.5249999999999999</v>
      </c>
      <c r="O105" s="175">
        <f>ROUND(E105*N105,2)</f>
        <v>5.05</v>
      </c>
      <c r="P105" s="175">
        <v>0</v>
      </c>
      <c r="Q105" s="175">
        <f>ROUND(E105*P105,2)</f>
        <v>0</v>
      </c>
      <c r="R105" s="175" t="s">
        <v>3190</v>
      </c>
      <c r="S105" s="175" t="s">
        <v>279</v>
      </c>
      <c r="T105" s="176" t="s">
        <v>3853</v>
      </c>
      <c r="U105" s="161">
        <v>1.3029999999999999</v>
      </c>
      <c r="V105" s="161">
        <f>ROUND(E105*U105,2)</f>
        <v>2.61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364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257" t="s">
        <v>3952</v>
      </c>
      <c r="D106" s="258"/>
      <c r="E106" s="258"/>
      <c r="F106" s="258"/>
      <c r="G106" s="258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372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3" t="s">
        <v>3953</v>
      </c>
      <c r="D107" s="184"/>
      <c r="E107" s="185">
        <v>2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374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6">
        <v>32</v>
      </c>
      <c r="B108" s="187" t="s">
        <v>3528</v>
      </c>
      <c r="C108" s="194" t="s">
        <v>3954</v>
      </c>
      <c r="D108" s="188" t="s">
        <v>462</v>
      </c>
      <c r="E108" s="189">
        <v>6</v>
      </c>
      <c r="F108" s="190"/>
      <c r="G108" s="191">
        <f>ROUND(E108*F108,2)</f>
        <v>0</v>
      </c>
      <c r="H108" s="190"/>
      <c r="I108" s="191">
        <f>ROUND(E108*H108,2)</f>
        <v>0</v>
      </c>
      <c r="J108" s="190"/>
      <c r="K108" s="191">
        <f>ROUND(E108*J108,2)</f>
        <v>0</v>
      </c>
      <c r="L108" s="191">
        <v>21</v>
      </c>
      <c r="M108" s="191">
        <f>G108*(1+L108/100)</f>
        <v>0</v>
      </c>
      <c r="N108" s="191">
        <v>0</v>
      </c>
      <c r="O108" s="191">
        <f>ROUND(E108*N108,2)</f>
        <v>0</v>
      </c>
      <c r="P108" s="191">
        <v>0</v>
      </c>
      <c r="Q108" s="191">
        <f>ROUND(E108*P108,2)</f>
        <v>0</v>
      </c>
      <c r="R108" s="191"/>
      <c r="S108" s="191" t="s">
        <v>310</v>
      </c>
      <c r="T108" s="192" t="s">
        <v>280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364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6">
        <v>33</v>
      </c>
      <c r="B109" s="187" t="s">
        <v>3955</v>
      </c>
      <c r="C109" s="194" t="s">
        <v>3956</v>
      </c>
      <c r="D109" s="188" t="s">
        <v>462</v>
      </c>
      <c r="E109" s="189">
        <v>6</v>
      </c>
      <c r="F109" s="190"/>
      <c r="G109" s="191">
        <f>ROUND(E109*F109,2)</f>
        <v>0</v>
      </c>
      <c r="H109" s="190"/>
      <c r="I109" s="191">
        <f>ROUND(E109*H109,2)</f>
        <v>0</v>
      </c>
      <c r="J109" s="190"/>
      <c r="K109" s="191">
        <f>ROUND(E109*J109,2)</f>
        <v>0</v>
      </c>
      <c r="L109" s="191">
        <v>21</v>
      </c>
      <c r="M109" s="191">
        <f>G109*(1+L109/100)</f>
        <v>0</v>
      </c>
      <c r="N109" s="191">
        <v>0</v>
      </c>
      <c r="O109" s="191">
        <f>ROUND(E109*N109,2)</f>
        <v>0</v>
      </c>
      <c r="P109" s="191">
        <v>0</v>
      </c>
      <c r="Q109" s="191">
        <f>ROUND(E109*P109,2)</f>
        <v>0</v>
      </c>
      <c r="R109" s="191"/>
      <c r="S109" s="191" t="s">
        <v>310</v>
      </c>
      <c r="T109" s="192" t="s">
        <v>280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364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86">
        <v>34</v>
      </c>
      <c r="B110" s="187" t="s">
        <v>3957</v>
      </c>
      <c r="C110" s="194" t="s">
        <v>3958</v>
      </c>
      <c r="D110" s="188" t="s">
        <v>462</v>
      </c>
      <c r="E110" s="189">
        <v>3</v>
      </c>
      <c r="F110" s="190"/>
      <c r="G110" s="191">
        <f>ROUND(E110*F110,2)</f>
        <v>0</v>
      </c>
      <c r="H110" s="190"/>
      <c r="I110" s="191">
        <f>ROUND(E110*H110,2)</f>
        <v>0</v>
      </c>
      <c r="J110" s="190"/>
      <c r="K110" s="191">
        <f>ROUND(E110*J110,2)</f>
        <v>0</v>
      </c>
      <c r="L110" s="191">
        <v>21</v>
      </c>
      <c r="M110" s="191">
        <f>G110*(1+L110/100)</f>
        <v>0</v>
      </c>
      <c r="N110" s="191">
        <v>0</v>
      </c>
      <c r="O110" s="191">
        <f>ROUND(E110*N110,2)</f>
        <v>0</v>
      </c>
      <c r="P110" s="191">
        <v>0</v>
      </c>
      <c r="Q110" s="191">
        <f>ROUND(E110*P110,2)</f>
        <v>0</v>
      </c>
      <c r="R110" s="191"/>
      <c r="S110" s="191" t="s">
        <v>310</v>
      </c>
      <c r="T110" s="192" t="s">
        <v>280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364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86">
        <v>35</v>
      </c>
      <c r="B111" s="187" t="s">
        <v>3959</v>
      </c>
      <c r="C111" s="194" t="s">
        <v>3960</v>
      </c>
      <c r="D111" s="188" t="s">
        <v>462</v>
      </c>
      <c r="E111" s="189">
        <v>1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91">
        <v>0</v>
      </c>
      <c r="O111" s="191">
        <f>ROUND(E111*N111,2)</f>
        <v>0</v>
      </c>
      <c r="P111" s="191">
        <v>0</v>
      </c>
      <c r="Q111" s="191">
        <f>ROUND(E111*P111,2)</f>
        <v>0</v>
      </c>
      <c r="R111" s="191"/>
      <c r="S111" s="191" t="s">
        <v>310</v>
      </c>
      <c r="T111" s="192" t="s">
        <v>280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364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86">
        <v>36</v>
      </c>
      <c r="B112" s="187" t="s">
        <v>3961</v>
      </c>
      <c r="C112" s="194" t="s">
        <v>3962</v>
      </c>
      <c r="D112" s="188" t="s">
        <v>462</v>
      </c>
      <c r="E112" s="189">
        <v>4</v>
      </c>
      <c r="F112" s="190"/>
      <c r="G112" s="191">
        <f>ROUND(E112*F112,2)</f>
        <v>0</v>
      </c>
      <c r="H112" s="190"/>
      <c r="I112" s="191">
        <f>ROUND(E112*H112,2)</f>
        <v>0</v>
      </c>
      <c r="J112" s="190"/>
      <c r="K112" s="191">
        <f>ROUND(E112*J112,2)</f>
        <v>0</v>
      </c>
      <c r="L112" s="191">
        <v>21</v>
      </c>
      <c r="M112" s="191">
        <f>G112*(1+L112/100)</f>
        <v>0</v>
      </c>
      <c r="N112" s="191">
        <v>0</v>
      </c>
      <c r="O112" s="191">
        <f>ROUND(E112*N112,2)</f>
        <v>0</v>
      </c>
      <c r="P112" s="191">
        <v>0</v>
      </c>
      <c r="Q112" s="191">
        <f>ROUND(E112*P112,2)</f>
        <v>0</v>
      </c>
      <c r="R112" s="191"/>
      <c r="S112" s="191" t="s">
        <v>310</v>
      </c>
      <c r="T112" s="192" t="s">
        <v>280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364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4" t="s">
        <v>274</v>
      </c>
      <c r="B113" s="165" t="s">
        <v>186</v>
      </c>
      <c r="C113" s="179" t="s">
        <v>91</v>
      </c>
      <c r="D113" s="166"/>
      <c r="E113" s="167"/>
      <c r="F113" s="168"/>
      <c r="G113" s="168">
        <f>SUMIF(AG114:AG114,"&lt;&gt;NOR",G114:G114)</f>
        <v>0</v>
      </c>
      <c r="H113" s="168"/>
      <c r="I113" s="168">
        <f>SUM(I114:I114)</f>
        <v>0</v>
      </c>
      <c r="J113" s="168"/>
      <c r="K113" s="168">
        <f>SUM(K114:K114)</f>
        <v>0</v>
      </c>
      <c r="L113" s="168"/>
      <c r="M113" s="168">
        <f>SUM(M114:M114)</f>
        <v>0</v>
      </c>
      <c r="N113" s="168"/>
      <c r="O113" s="168">
        <f>SUM(O114:O114)</f>
        <v>52.6</v>
      </c>
      <c r="P113" s="168"/>
      <c r="Q113" s="168">
        <f>SUM(Q114:Q114)</f>
        <v>0</v>
      </c>
      <c r="R113" s="168"/>
      <c r="S113" s="168"/>
      <c r="T113" s="169"/>
      <c r="U113" s="163"/>
      <c r="V113" s="163">
        <f>SUM(V114:V114)</f>
        <v>0</v>
      </c>
      <c r="W113" s="163"/>
      <c r="AG113" t="s">
        <v>275</v>
      </c>
    </row>
    <row r="114" spans="1:60" ht="22.5" outlineLevel="1" x14ac:dyDescent="0.2">
      <c r="A114" s="186">
        <v>37</v>
      </c>
      <c r="B114" s="187" t="s">
        <v>3963</v>
      </c>
      <c r="C114" s="194" t="s">
        <v>3964</v>
      </c>
      <c r="D114" s="188" t="s">
        <v>498</v>
      </c>
      <c r="E114" s="189">
        <v>10</v>
      </c>
      <c r="F114" s="190"/>
      <c r="G114" s="191">
        <f>ROUND(E114*F114,2)</f>
        <v>0</v>
      </c>
      <c r="H114" s="190"/>
      <c r="I114" s="191">
        <f>ROUND(E114*H114,2)</f>
        <v>0</v>
      </c>
      <c r="J114" s="190"/>
      <c r="K114" s="191">
        <f>ROUND(E114*J114,2)</f>
        <v>0</v>
      </c>
      <c r="L114" s="191">
        <v>21</v>
      </c>
      <c r="M114" s="191">
        <f>G114*(1+L114/100)</f>
        <v>0</v>
      </c>
      <c r="N114" s="191">
        <v>5.2595599999999996</v>
      </c>
      <c r="O114" s="191">
        <f>ROUND(E114*N114,2)</f>
        <v>52.6</v>
      </c>
      <c r="P114" s="191">
        <v>0</v>
      </c>
      <c r="Q114" s="191">
        <f>ROUND(E114*P114,2)</f>
        <v>0</v>
      </c>
      <c r="R114" s="191"/>
      <c r="S114" s="191" t="s">
        <v>310</v>
      </c>
      <c r="T114" s="192" t="s">
        <v>280</v>
      </c>
      <c r="U114" s="161">
        <v>0</v>
      </c>
      <c r="V114" s="161">
        <f>ROUND(E114*U114,2)</f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557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4" t="s">
        <v>274</v>
      </c>
      <c r="B115" s="165" t="s">
        <v>189</v>
      </c>
      <c r="C115" s="179" t="s">
        <v>190</v>
      </c>
      <c r="D115" s="166"/>
      <c r="E115" s="167"/>
      <c r="F115" s="168"/>
      <c r="G115" s="168">
        <f>SUMIF(AG116:AG126,"&lt;&gt;NOR",G116:G126)</f>
        <v>0</v>
      </c>
      <c r="H115" s="168"/>
      <c r="I115" s="168">
        <f>SUM(I116:I126)</f>
        <v>0</v>
      </c>
      <c r="J115" s="168"/>
      <c r="K115" s="168">
        <f>SUM(K116:K126)</f>
        <v>0</v>
      </c>
      <c r="L115" s="168"/>
      <c r="M115" s="168">
        <f>SUM(M116:M126)</f>
        <v>0</v>
      </c>
      <c r="N115" s="168"/>
      <c r="O115" s="168">
        <f>SUM(O116:O126)</f>
        <v>0</v>
      </c>
      <c r="P115" s="168"/>
      <c r="Q115" s="168">
        <f>SUM(Q116:Q126)</f>
        <v>22.980000000000004</v>
      </c>
      <c r="R115" s="168"/>
      <c r="S115" s="168"/>
      <c r="T115" s="169"/>
      <c r="U115" s="163"/>
      <c r="V115" s="163">
        <f>SUM(V116:V126)</f>
        <v>42.709999999999994</v>
      </c>
      <c r="W115" s="163"/>
      <c r="AG115" t="s">
        <v>275</v>
      </c>
    </row>
    <row r="116" spans="1:60" ht="22.5" outlineLevel="1" x14ac:dyDescent="0.2">
      <c r="A116" s="186">
        <v>38</v>
      </c>
      <c r="B116" s="187" t="s">
        <v>3965</v>
      </c>
      <c r="C116" s="194" t="s">
        <v>3966</v>
      </c>
      <c r="D116" s="188" t="s">
        <v>363</v>
      </c>
      <c r="E116" s="189">
        <v>41.6</v>
      </c>
      <c r="F116" s="190"/>
      <c r="G116" s="191">
        <f>ROUND(E116*F116,2)</f>
        <v>0</v>
      </c>
      <c r="H116" s="190"/>
      <c r="I116" s="191">
        <f>ROUND(E116*H116,2)</f>
        <v>0</v>
      </c>
      <c r="J116" s="190"/>
      <c r="K116" s="191">
        <f>ROUND(E116*J116,2)</f>
        <v>0</v>
      </c>
      <c r="L116" s="191">
        <v>21</v>
      </c>
      <c r="M116" s="191">
        <f>G116*(1+L116/100)</f>
        <v>0</v>
      </c>
      <c r="N116" s="191">
        <v>0</v>
      </c>
      <c r="O116" s="191">
        <f>ROUND(E116*N116,2)</f>
        <v>0</v>
      </c>
      <c r="P116" s="191">
        <v>0.33</v>
      </c>
      <c r="Q116" s="191">
        <f>ROUND(E116*P116,2)</f>
        <v>13.73</v>
      </c>
      <c r="R116" s="191" t="s">
        <v>479</v>
      </c>
      <c r="S116" s="191" t="s">
        <v>279</v>
      </c>
      <c r="T116" s="192" t="s">
        <v>3853</v>
      </c>
      <c r="U116" s="161">
        <v>0.52649999999999997</v>
      </c>
      <c r="V116" s="161">
        <f>ROUND(E116*U116,2)</f>
        <v>21.9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364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70">
        <v>39</v>
      </c>
      <c r="B117" s="171" t="s">
        <v>3967</v>
      </c>
      <c r="C117" s="180" t="s">
        <v>3968</v>
      </c>
      <c r="D117" s="172" t="s">
        <v>363</v>
      </c>
      <c r="E117" s="173">
        <v>41.6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0.22</v>
      </c>
      <c r="Q117" s="175">
        <f>ROUND(E117*P117,2)</f>
        <v>9.15</v>
      </c>
      <c r="R117" s="175" t="s">
        <v>479</v>
      </c>
      <c r="S117" s="175" t="s">
        <v>279</v>
      </c>
      <c r="T117" s="176" t="s">
        <v>3853</v>
      </c>
      <c r="U117" s="161">
        <v>0.375</v>
      </c>
      <c r="V117" s="161">
        <f>ROUND(E117*U117,2)</f>
        <v>15.6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364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3" t="s">
        <v>3969</v>
      </c>
      <c r="D118" s="184"/>
      <c r="E118" s="185">
        <v>41.6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374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0">
        <v>40</v>
      </c>
      <c r="B119" s="171" t="s">
        <v>3970</v>
      </c>
      <c r="C119" s="180" t="s">
        <v>3971</v>
      </c>
      <c r="D119" s="172" t="s">
        <v>498</v>
      </c>
      <c r="E119" s="173">
        <v>26.4</v>
      </c>
      <c r="F119" s="174"/>
      <c r="G119" s="175">
        <f>ROUND(E119*F119,2)</f>
        <v>0</v>
      </c>
      <c r="H119" s="174"/>
      <c r="I119" s="175">
        <f>ROUND(E119*H119,2)</f>
        <v>0</v>
      </c>
      <c r="J119" s="174"/>
      <c r="K119" s="175">
        <f>ROUND(E119*J119,2)</f>
        <v>0</v>
      </c>
      <c r="L119" s="175">
        <v>21</v>
      </c>
      <c r="M119" s="175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5" t="s">
        <v>479</v>
      </c>
      <c r="S119" s="175" t="s">
        <v>279</v>
      </c>
      <c r="T119" s="176" t="s">
        <v>3853</v>
      </c>
      <c r="U119" s="161">
        <v>3.6999999999999998E-2</v>
      </c>
      <c r="V119" s="161">
        <f>ROUND(E119*U119,2)</f>
        <v>0.98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364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257" t="s">
        <v>3972</v>
      </c>
      <c r="D120" s="258"/>
      <c r="E120" s="258"/>
      <c r="F120" s="258"/>
      <c r="G120" s="258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372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3" t="s">
        <v>3973</v>
      </c>
      <c r="D121" s="184"/>
      <c r="E121" s="185">
        <v>26.4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374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86">
        <v>41</v>
      </c>
      <c r="B122" s="187" t="s">
        <v>506</v>
      </c>
      <c r="C122" s="194" t="s">
        <v>507</v>
      </c>
      <c r="D122" s="188" t="s">
        <v>498</v>
      </c>
      <c r="E122" s="189">
        <v>10</v>
      </c>
      <c r="F122" s="190"/>
      <c r="G122" s="191">
        <f>ROUND(E122*F122,2)</f>
        <v>0</v>
      </c>
      <c r="H122" s="190"/>
      <c r="I122" s="191">
        <f>ROUND(E122*H122,2)</f>
        <v>0</v>
      </c>
      <c r="J122" s="190"/>
      <c r="K122" s="191">
        <f>ROUND(E122*J122,2)</f>
        <v>0</v>
      </c>
      <c r="L122" s="191">
        <v>21</v>
      </c>
      <c r="M122" s="191">
        <f>G122*(1+L122/100)</f>
        <v>0</v>
      </c>
      <c r="N122" s="191">
        <v>0</v>
      </c>
      <c r="O122" s="191">
        <f>ROUND(E122*N122,2)</f>
        <v>0</v>
      </c>
      <c r="P122" s="191">
        <v>0.01</v>
      </c>
      <c r="Q122" s="191">
        <f>ROUND(E122*P122,2)</f>
        <v>0.1</v>
      </c>
      <c r="R122" s="191" t="s">
        <v>508</v>
      </c>
      <c r="S122" s="191" t="s">
        <v>279</v>
      </c>
      <c r="T122" s="192" t="s">
        <v>3853</v>
      </c>
      <c r="U122" s="161">
        <v>0.4</v>
      </c>
      <c r="V122" s="161">
        <f>ROUND(E122*U122,2)</f>
        <v>4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364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86">
        <v>42</v>
      </c>
      <c r="B123" s="187" t="s">
        <v>3974</v>
      </c>
      <c r="C123" s="194" t="s">
        <v>3975</v>
      </c>
      <c r="D123" s="188" t="s">
        <v>552</v>
      </c>
      <c r="E123" s="189">
        <v>22.98</v>
      </c>
      <c r="F123" s="190"/>
      <c r="G123" s="191">
        <f>ROUND(E123*F123,2)</f>
        <v>0</v>
      </c>
      <c r="H123" s="190"/>
      <c r="I123" s="191">
        <f>ROUND(E123*H123,2)</f>
        <v>0</v>
      </c>
      <c r="J123" s="190"/>
      <c r="K123" s="191">
        <f>ROUND(E123*J123,2)</f>
        <v>0</v>
      </c>
      <c r="L123" s="191">
        <v>21</v>
      </c>
      <c r="M123" s="191">
        <f>G123*(1+L123/100)</f>
        <v>0</v>
      </c>
      <c r="N123" s="191">
        <v>0</v>
      </c>
      <c r="O123" s="191">
        <f>ROUND(E123*N123,2)</f>
        <v>0</v>
      </c>
      <c r="P123" s="191">
        <v>0</v>
      </c>
      <c r="Q123" s="191">
        <f>ROUND(E123*P123,2)</f>
        <v>0</v>
      </c>
      <c r="R123" s="191" t="s">
        <v>479</v>
      </c>
      <c r="S123" s="191" t="s">
        <v>279</v>
      </c>
      <c r="T123" s="192" t="s">
        <v>3853</v>
      </c>
      <c r="U123" s="161">
        <v>0.01</v>
      </c>
      <c r="V123" s="161">
        <f>ROUND(E123*U123,2)</f>
        <v>0.23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564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2.5" outlineLevel="1" x14ac:dyDescent="0.2">
      <c r="A124" s="186">
        <v>43</v>
      </c>
      <c r="B124" s="187" t="s">
        <v>3976</v>
      </c>
      <c r="C124" s="194" t="s">
        <v>3977</v>
      </c>
      <c r="D124" s="188" t="s">
        <v>552</v>
      </c>
      <c r="E124" s="189">
        <v>206.82</v>
      </c>
      <c r="F124" s="190"/>
      <c r="G124" s="191">
        <f>ROUND(E124*F124,2)</f>
        <v>0</v>
      </c>
      <c r="H124" s="190"/>
      <c r="I124" s="191">
        <f>ROUND(E124*H124,2)</f>
        <v>0</v>
      </c>
      <c r="J124" s="190"/>
      <c r="K124" s="191">
        <f>ROUND(E124*J124,2)</f>
        <v>0</v>
      </c>
      <c r="L124" s="191">
        <v>21</v>
      </c>
      <c r="M124" s="191">
        <f>G124*(1+L124/100)</f>
        <v>0</v>
      </c>
      <c r="N124" s="191">
        <v>0</v>
      </c>
      <c r="O124" s="191">
        <f>ROUND(E124*N124,2)</f>
        <v>0</v>
      </c>
      <c r="P124" s="191">
        <v>0</v>
      </c>
      <c r="Q124" s="191">
        <f>ROUND(E124*P124,2)</f>
        <v>0</v>
      </c>
      <c r="R124" s="191" t="s">
        <v>479</v>
      </c>
      <c r="S124" s="191" t="s">
        <v>279</v>
      </c>
      <c r="T124" s="192" t="s">
        <v>3853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564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0">
        <v>44</v>
      </c>
      <c r="B125" s="171" t="s">
        <v>568</v>
      </c>
      <c r="C125" s="180" t="s">
        <v>569</v>
      </c>
      <c r="D125" s="172" t="s">
        <v>552</v>
      </c>
      <c r="E125" s="173">
        <v>22.98</v>
      </c>
      <c r="F125" s="174"/>
      <c r="G125" s="175">
        <f>ROUND(E125*F125,2)</f>
        <v>0</v>
      </c>
      <c r="H125" s="174"/>
      <c r="I125" s="175">
        <f>ROUND(E125*H125,2)</f>
        <v>0</v>
      </c>
      <c r="J125" s="174"/>
      <c r="K125" s="175">
        <f>ROUND(E125*J125,2)</f>
        <v>0</v>
      </c>
      <c r="L125" s="175">
        <v>21</v>
      </c>
      <c r="M125" s="175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5" t="s">
        <v>563</v>
      </c>
      <c r="S125" s="175" t="s">
        <v>279</v>
      </c>
      <c r="T125" s="176" t="s">
        <v>3853</v>
      </c>
      <c r="U125" s="161">
        <v>0</v>
      </c>
      <c r="V125" s="161">
        <f>ROUND(E125*U125,2)</f>
        <v>0</v>
      </c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564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248" t="s">
        <v>3978</v>
      </c>
      <c r="D126" s="249"/>
      <c r="E126" s="249"/>
      <c r="F126" s="249"/>
      <c r="G126" s="249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283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x14ac:dyDescent="0.2">
      <c r="A127" s="164" t="s">
        <v>274</v>
      </c>
      <c r="B127" s="165" t="s">
        <v>193</v>
      </c>
      <c r="C127" s="179" t="s">
        <v>194</v>
      </c>
      <c r="D127" s="166"/>
      <c r="E127" s="167"/>
      <c r="F127" s="168"/>
      <c r="G127" s="168">
        <f>SUMIF(AG128:AG130,"&lt;&gt;NOR",G128:G130)</f>
        <v>0</v>
      </c>
      <c r="H127" s="168"/>
      <c r="I127" s="168">
        <f>SUM(I128:I130)</f>
        <v>0</v>
      </c>
      <c r="J127" s="168"/>
      <c r="K127" s="168">
        <f>SUM(K128:K130)</f>
        <v>0</v>
      </c>
      <c r="L127" s="168"/>
      <c r="M127" s="168">
        <f>SUM(M128:M130)</f>
        <v>0</v>
      </c>
      <c r="N127" s="168"/>
      <c r="O127" s="168">
        <f>SUM(O128:O130)</f>
        <v>0</v>
      </c>
      <c r="P127" s="168"/>
      <c r="Q127" s="168">
        <f>SUM(Q128:Q130)</f>
        <v>0</v>
      </c>
      <c r="R127" s="168"/>
      <c r="S127" s="168"/>
      <c r="T127" s="169"/>
      <c r="U127" s="163"/>
      <c r="V127" s="163">
        <f>SUM(V128:V130)</f>
        <v>410.18</v>
      </c>
      <c r="W127" s="163"/>
      <c r="AG127" t="s">
        <v>275</v>
      </c>
    </row>
    <row r="128" spans="1:60" ht="22.5" outlineLevel="1" x14ac:dyDescent="0.2">
      <c r="A128" s="170">
        <v>45</v>
      </c>
      <c r="B128" s="171" t="s">
        <v>3979</v>
      </c>
      <c r="C128" s="180" t="s">
        <v>3980</v>
      </c>
      <c r="D128" s="172" t="s">
        <v>552</v>
      </c>
      <c r="E128" s="173">
        <v>409.76717000000002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0</v>
      </c>
      <c r="O128" s="175">
        <f>ROUND(E128*N128,2)</f>
        <v>0</v>
      </c>
      <c r="P128" s="175">
        <v>0</v>
      </c>
      <c r="Q128" s="175">
        <f>ROUND(E128*P128,2)</f>
        <v>0</v>
      </c>
      <c r="R128" s="175" t="s">
        <v>508</v>
      </c>
      <c r="S128" s="175" t="s">
        <v>279</v>
      </c>
      <c r="T128" s="176" t="s">
        <v>3853</v>
      </c>
      <c r="U128" s="161">
        <v>1.0009999999999999</v>
      </c>
      <c r="V128" s="161">
        <f>ROUND(E128*U128,2)</f>
        <v>410.18</v>
      </c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553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ht="22.5" outlineLevel="1" x14ac:dyDescent="0.2">
      <c r="A129" s="158"/>
      <c r="B129" s="159"/>
      <c r="C129" s="257" t="s">
        <v>3602</v>
      </c>
      <c r="D129" s="258"/>
      <c r="E129" s="258"/>
      <c r="F129" s="258"/>
      <c r="G129" s="258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372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77" t="str">
        <f>C129</f>
        <v>na novostavbách a změnách objektů pro oplocení (815 2 JKSo), objekty zvláštní pro chov živočichů (815 3 JKSO), objekty pozemní různé (815 9 JKSO)</v>
      </c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260" t="s">
        <v>3981</v>
      </c>
      <c r="D130" s="261"/>
      <c r="E130" s="261"/>
      <c r="F130" s="261"/>
      <c r="G130" s="2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372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4" t="s">
        <v>274</v>
      </c>
      <c r="B131" s="165" t="s">
        <v>195</v>
      </c>
      <c r="C131" s="179" t="s">
        <v>196</v>
      </c>
      <c r="D131" s="166"/>
      <c r="E131" s="167"/>
      <c r="F131" s="168"/>
      <c r="G131" s="168">
        <f>SUMIF(AG132:AG165,"&lt;&gt;NOR",G132:G165)</f>
        <v>0</v>
      </c>
      <c r="H131" s="168"/>
      <c r="I131" s="168">
        <f>SUM(I132:I165)</f>
        <v>0</v>
      </c>
      <c r="J131" s="168"/>
      <c r="K131" s="168">
        <f>SUM(K132:K165)</f>
        <v>0</v>
      </c>
      <c r="L131" s="168"/>
      <c r="M131" s="168">
        <f>SUM(M132:M165)</f>
        <v>0</v>
      </c>
      <c r="N131" s="168"/>
      <c r="O131" s="168">
        <f>SUM(O132:O165)</f>
        <v>1.87</v>
      </c>
      <c r="P131" s="168"/>
      <c r="Q131" s="168">
        <f>SUM(Q132:Q165)</f>
        <v>0</v>
      </c>
      <c r="R131" s="168"/>
      <c r="S131" s="168"/>
      <c r="T131" s="169"/>
      <c r="U131" s="163"/>
      <c r="V131" s="163">
        <f>SUM(V132:V165)</f>
        <v>137.69</v>
      </c>
      <c r="W131" s="163"/>
      <c r="AG131" t="s">
        <v>275</v>
      </c>
    </row>
    <row r="132" spans="1:60" ht="22.5" outlineLevel="1" x14ac:dyDescent="0.2">
      <c r="A132" s="170">
        <v>46</v>
      </c>
      <c r="B132" s="171" t="s">
        <v>2091</v>
      </c>
      <c r="C132" s="180" t="s">
        <v>2092</v>
      </c>
      <c r="D132" s="172" t="s">
        <v>363</v>
      </c>
      <c r="E132" s="173">
        <v>82.72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0</v>
      </c>
      <c r="O132" s="175">
        <f>ROUND(E132*N132,2)</f>
        <v>0</v>
      </c>
      <c r="P132" s="175">
        <v>0</v>
      </c>
      <c r="Q132" s="175">
        <f>ROUND(E132*P132,2)</f>
        <v>0</v>
      </c>
      <c r="R132" s="175" t="s">
        <v>2093</v>
      </c>
      <c r="S132" s="175" t="s">
        <v>279</v>
      </c>
      <c r="T132" s="176" t="s">
        <v>3853</v>
      </c>
      <c r="U132" s="161">
        <v>2.75E-2</v>
      </c>
      <c r="V132" s="161">
        <f>ROUND(E132*U132,2)</f>
        <v>2.27</v>
      </c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364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58"/>
      <c r="B133" s="159"/>
      <c r="C133" s="193" t="s">
        <v>3982</v>
      </c>
      <c r="D133" s="184"/>
      <c r="E133" s="185">
        <v>29.76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374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3" t="s">
        <v>3983</v>
      </c>
      <c r="D134" s="184"/>
      <c r="E134" s="185">
        <v>31.36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374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3" t="s">
        <v>3984</v>
      </c>
      <c r="D135" s="184"/>
      <c r="E135" s="185">
        <v>21.6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374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ht="33.75" outlineLevel="1" x14ac:dyDescent="0.2">
      <c r="A136" s="170">
        <v>47</v>
      </c>
      <c r="B136" s="171" t="s">
        <v>3985</v>
      </c>
      <c r="C136" s="180" t="s">
        <v>3986</v>
      </c>
      <c r="D136" s="172" t="s">
        <v>363</v>
      </c>
      <c r="E136" s="173">
        <v>159.6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1.7000000000000001E-4</v>
      </c>
      <c r="O136" s="175">
        <f>ROUND(E136*N136,2)</f>
        <v>0.03</v>
      </c>
      <c r="P136" s="175">
        <v>0</v>
      </c>
      <c r="Q136" s="175">
        <f>ROUND(E136*P136,2)</f>
        <v>0</v>
      </c>
      <c r="R136" s="175" t="s">
        <v>2093</v>
      </c>
      <c r="S136" s="175" t="s">
        <v>279</v>
      </c>
      <c r="T136" s="176" t="s">
        <v>3853</v>
      </c>
      <c r="U136" s="161">
        <v>4.9000000000000002E-2</v>
      </c>
      <c r="V136" s="161">
        <f>ROUND(E136*U136,2)</f>
        <v>7.82</v>
      </c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364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193" t="s">
        <v>3987</v>
      </c>
      <c r="D137" s="184"/>
      <c r="E137" s="185">
        <v>32.1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374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58"/>
      <c r="B138" s="159"/>
      <c r="C138" s="193" t="s">
        <v>3988</v>
      </c>
      <c r="D138" s="184"/>
      <c r="E138" s="185">
        <v>32.1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374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3" t="s">
        <v>3989</v>
      </c>
      <c r="D139" s="184"/>
      <c r="E139" s="185">
        <v>47.76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374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3" t="s">
        <v>3990</v>
      </c>
      <c r="D140" s="184"/>
      <c r="E140" s="185">
        <v>38.04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374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3" t="s">
        <v>3991</v>
      </c>
      <c r="D141" s="184"/>
      <c r="E141" s="185">
        <v>9.6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374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2.5" outlineLevel="1" x14ac:dyDescent="0.2">
      <c r="A142" s="170">
        <v>48</v>
      </c>
      <c r="B142" s="171" t="s">
        <v>2095</v>
      </c>
      <c r="C142" s="180" t="s">
        <v>2096</v>
      </c>
      <c r="D142" s="172" t="s">
        <v>363</v>
      </c>
      <c r="E142" s="173">
        <v>82.72</v>
      </c>
      <c r="F142" s="174"/>
      <c r="G142" s="175">
        <f>ROUND(E142*F142,2)</f>
        <v>0</v>
      </c>
      <c r="H142" s="174"/>
      <c r="I142" s="175">
        <f>ROUND(E142*H142,2)</f>
        <v>0</v>
      </c>
      <c r="J142" s="174"/>
      <c r="K142" s="175">
        <f>ROUND(E142*J142,2)</f>
        <v>0</v>
      </c>
      <c r="L142" s="175">
        <v>21</v>
      </c>
      <c r="M142" s="175">
        <f>G142*(1+L142/100)</f>
        <v>0</v>
      </c>
      <c r="N142" s="175">
        <v>4.0999999999999999E-4</v>
      </c>
      <c r="O142" s="175">
        <f>ROUND(E142*N142,2)</f>
        <v>0.03</v>
      </c>
      <c r="P142" s="175">
        <v>0</v>
      </c>
      <c r="Q142" s="175">
        <f>ROUND(E142*P142,2)</f>
        <v>0</v>
      </c>
      <c r="R142" s="175" t="s">
        <v>2093</v>
      </c>
      <c r="S142" s="175" t="s">
        <v>279</v>
      </c>
      <c r="T142" s="176" t="s">
        <v>3853</v>
      </c>
      <c r="U142" s="161">
        <v>0.22991</v>
      </c>
      <c r="V142" s="161">
        <f>ROUND(E142*U142,2)</f>
        <v>19.02</v>
      </c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364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3" t="s">
        <v>3992</v>
      </c>
      <c r="D143" s="184"/>
      <c r="E143" s="185">
        <v>82.72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374</v>
      </c>
      <c r="AH143" s="151">
        <v>5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70">
        <v>49</v>
      </c>
      <c r="B144" s="171" t="s">
        <v>3993</v>
      </c>
      <c r="C144" s="180" t="s">
        <v>3994</v>
      </c>
      <c r="D144" s="172" t="s">
        <v>363</v>
      </c>
      <c r="E144" s="173">
        <v>159.6</v>
      </c>
      <c r="F144" s="174"/>
      <c r="G144" s="175">
        <f>ROUND(E144*F144,2)</f>
        <v>0</v>
      </c>
      <c r="H144" s="174"/>
      <c r="I144" s="175">
        <f>ROUND(E144*H144,2)</f>
        <v>0</v>
      </c>
      <c r="J144" s="174"/>
      <c r="K144" s="175">
        <f>ROUND(E144*J144,2)</f>
        <v>0</v>
      </c>
      <c r="L144" s="175">
        <v>21</v>
      </c>
      <c r="M144" s="175">
        <f>G144*(1+L144/100)</f>
        <v>0</v>
      </c>
      <c r="N144" s="175">
        <v>5.8E-4</v>
      </c>
      <c r="O144" s="175">
        <f>ROUND(E144*N144,2)</f>
        <v>0.09</v>
      </c>
      <c r="P144" s="175">
        <v>0</v>
      </c>
      <c r="Q144" s="175">
        <f>ROUND(E144*P144,2)</f>
        <v>0</v>
      </c>
      <c r="R144" s="175" t="s">
        <v>2093</v>
      </c>
      <c r="S144" s="175" t="s">
        <v>279</v>
      </c>
      <c r="T144" s="176" t="s">
        <v>3853</v>
      </c>
      <c r="U144" s="161">
        <v>0.26600000000000001</v>
      </c>
      <c r="V144" s="161">
        <f>ROUND(E144*U144,2)</f>
        <v>42.45</v>
      </c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364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3" t="s">
        <v>3995</v>
      </c>
      <c r="D145" s="184"/>
      <c r="E145" s="185">
        <v>159.6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374</v>
      </c>
      <c r="AH145" s="151">
        <v>5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ht="22.5" outlineLevel="1" x14ac:dyDescent="0.2">
      <c r="A146" s="170">
        <v>50</v>
      </c>
      <c r="B146" s="171" t="s">
        <v>3996</v>
      </c>
      <c r="C146" s="180" t="s">
        <v>3997</v>
      </c>
      <c r="D146" s="172" t="s">
        <v>363</v>
      </c>
      <c r="E146" s="173">
        <v>269.92</v>
      </c>
      <c r="F146" s="174"/>
      <c r="G146" s="175">
        <f>ROUND(E146*F146,2)</f>
        <v>0</v>
      </c>
      <c r="H146" s="174"/>
      <c r="I146" s="175">
        <f>ROUND(E146*H146,2)</f>
        <v>0</v>
      </c>
      <c r="J146" s="174"/>
      <c r="K146" s="175">
        <f>ROUND(E146*J146,2)</f>
        <v>0</v>
      </c>
      <c r="L146" s="175">
        <v>21</v>
      </c>
      <c r="M146" s="175">
        <f>G146*(1+L146/100)</f>
        <v>0</v>
      </c>
      <c r="N146" s="175">
        <v>9.5E-4</v>
      </c>
      <c r="O146" s="175">
        <f>ROUND(E146*N146,2)</f>
        <v>0.26</v>
      </c>
      <c r="P146" s="175">
        <v>0</v>
      </c>
      <c r="Q146" s="175">
        <f>ROUND(E146*P146,2)</f>
        <v>0</v>
      </c>
      <c r="R146" s="175" t="s">
        <v>2093</v>
      </c>
      <c r="S146" s="175" t="s">
        <v>279</v>
      </c>
      <c r="T146" s="176" t="s">
        <v>3853</v>
      </c>
      <c r="U146" s="161">
        <v>0.13</v>
      </c>
      <c r="V146" s="161">
        <f>ROUND(E146*U146,2)</f>
        <v>35.090000000000003</v>
      </c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364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3" t="s">
        <v>3998</v>
      </c>
      <c r="D147" s="184"/>
      <c r="E147" s="185">
        <v>52.18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374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3" t="s">
        <v>3999</v>
      </c>
      <c r="D148" s="184"/>
      <c r="E148" s="185">
        <v>52.18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374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58"/>
      <c r="B149" s="159"/>
      <c r="C149" s="193" t="s">
        <v>4000</v>
      </c>
      <c r="D149" s="184"/>
      <c r="E149" s="185">
        <v>96.04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374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3" t="s">
        <v>4001</v>
      </c>
      <c r="D150" s="184"/>
      <c r="E150" s="185">
        <v>69.52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374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0">
        <v>51</v>
      </c>
      <c r="B151" s="171" t="s">
        <v>4002</v>
      </c>
      <c r="C151" s="180" t="s">
        <v>4003</v>
      </c>
      <c r="D151" s="172" t="s">
        <v>363</v>
      </c>
      <c r="E151" s="173">
        <v>41.36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1.7000000000000001E-4</v>
      </c>
      <c r="O151" s="175">
        <f>ROUND(E151*N151,2)</f>
        <v>0.01</v>
      </c>
      <c r="P151" s="175">
        <v>0</v>
      </c>
      <c r="Q151" s="175">
        <f>ROUND(E151*P151,2)</f>
        <v>0</v>
      </c>
      <c r="R151" s="175" t="s">
        <v>2093</v>
      </c>
      <c r="S151" s="175" t="s">
        <v>279</v>
      </c>
      <c r="T151" s="176" t="s">
        <v>3853</v>
      </c>
      <c r="U151" s="161">
        <v>0.13300000000000001</v>
      </c>
      <c r="V151" s="161">
        <f>ROUND(E151*U151,2)</f>
        <v>5.5</v>
      </c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364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248" t="s">
        <v>4004</v>
      </c>
      <c r="D152" s="249"/>
      <c r="E152" s="249"/>
      <c r="F152" s="249"/>
      <c r="G152" s="249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283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3" t="s">
        <v>4005</v>
      </c>
      <c r="D153" s="184"/>
      <c r="E153" s="185">
        <v>14.88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374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58"/>
      <c r="B154" s="159"/>
      <c r="C154" s="193" t="s">
        <v>4006</v>
      </c>
      <c r="D154" s="184"/>
      <c r="E154" s="185">
        <v>15.68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374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3" t="s">
        <v>4007</v>
      </c>
      <c r="D155" s="184"/>
      <c r="E155" s="185">
        <v>10.8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374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0">
        <v>52</v>
      </c>
      <c r="B156" s="171" t="s">
        <v>3543</v>
      </c>
      <c r="C156" s="180" t="s">
        <v>3544</v>
      </c>
      <c r="D156" s="172" t="s">
        <v>363</v>
      </c>
      <c r="E156" s="173">
        <v>159.6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5">
        <v>1.7000000000000001E-4</v>
      </c>
      <c r="O156" s="175">
        <f>ROUND(E156*N156,2)</f>
        <v>0.03</v>
      </c>
      <c r="P156" s="175">
        <v>0</v>
      </c>
      <c r="Q156" s="175">
        <f>ROUND(E156*P156,2)</f>
        <v>0</v>
      </c>
      <c r="R156" s="175" t="s">
        <v>2093</v>
      </c>
      <c r="S156" s="175" t="s">
        <v>279</v>
      </c>
      <c r="T156" s="176" t="s">
        <v>3853</v>
      </c>
      <c r="U156" s="161">
        <v>0.16</v>
      </c>
      <c r="V156" s="161">
        <f>ROUND(E156*U156,2)</f>
        <v>25.54</v>
      </c>
      <c r="W156" s="16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364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58"/>
      <c r="B157" s="159"/>
      <c r="C157" s="193" t="s">
        <v>4008</v>
      </c>
      <c r="D157" s="184"/>
      <c r="E157" s="185">
        <v>159.6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374</v>
      </c>
      <c r="AH157" s="151">
        <v>5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ht="22.5" outlineLevel="1" x14ac:dyDescent="0.2">
      <c r="A158" s="170">
        <v>53</v>
      </c>
      <c r="B158" s="171" t="s">
        <v>2202</v>
      </c>
      <c r="C158" s="180" t="s">
        <v>2203</v>
      </c>
      <c r="D158" s="172" t="s">
        <v>1093</v>
      </c>
      <c r="E158" s="173">
        <v>96.927999999999997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1E-3</v>
      </c>
      <c r="O158" s="175">
        <f>ROUND(E158*N158,2)</f>
        <v>0.1</v>
      </c>
      <c r="P158" s="175">
        <v>0</v>
      </c>
      <c r="Q158" s="175">
        <f>ROUND(E158*P158,2)</f>
        <v>0</v>
      </c>
      <c r="R158" s="175" t="s">
        <v>1305</v>
      </c>
      <c r="S158" s="175" t="s">
        <v>279</v>
      </c>
      <c r="T158" s="176" t="s">
        <v>3853</v>
      </c>
      <c r="U158" s="161">
        <v>0</v>
      </c>
      <c r="V158" s="161">
        <f>ROUND(E158*U158,2)</f>
        <v>0</v>
      </c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1306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3" t="s">
        <v>4009</v>
      </c>
      <c r="D159" s="184"/>
      <c r="E159" s="185">
        <v>33.088000000000001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374</v>
      </c>
      <c r="AH159" s="151">
        <v>5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93" t="s">
        <v>4010</v>
      </c>
      <c r="D160" s="184"/>
      <c r="E160" s="185">
        <v>63.84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374</v>
      </c>
      <c r="AH160" s="151">
        <v>5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ht="22.5" outlineLevel="1" x14ac:dyDescent="0.2">
      <c r="A161" s="170">
        <v>54</v>
      </c>
      <c r="B161" s="171" t="s">
        <v>2208</v>
      </c>
      <c r="C161" s="180" t="s">
        <v>2209</v>
      </c>
      <c r="D161" s="172" t="s">
        <v>363</v>
      </c>
      <c r="E161" s="173">
        <v>286.64800000000002</v>
      </c>
      <c r="F161" s="174"/>
      <c r="G161" s="175">
        <f>ROUND(E161*F161,2)</f>
        <v>0</v>
      </c>
      <c r="H161" s="174"/>
      <c r="I161" s="175">
        <f>ROUND(E161*H161,2)</f>
        <v>0</v>
      </c>
      <c r="J161" s="174"/>
      <c r="K161" s="175">
        <f>ROUND(E161*J161,2)</f>
        <v>0</v>
      </c>
      <c r="L161" s="175">
        <v>21</v>
      </c>
      <c r="M161" s="175">
        <f>G161*(1+L161/100)</f>
        <v>0</v>
      </c>
      <c r="N161" s="175">
        <v>4.5999999999999999E-3</v>
      </c>
      <c r="O161" s="175">
        <f>ROUND(E161*N161,2)</f>
        <v>1.32</v>
      </c>
      <c r="P161" s="175">
        <v>0</v>
      </c>
      <c r="Q161" s="175">
        <f>ROUND(E161*P161,2)</f>
        <v>0</v>
      </c>
      <c r="R161" s="175" t="s">
        <v>1305</v>
      </c>
      <c r="S161" s="175" t="s">
        <v>279</v>
      </c>
      <c r="T161" s="176" t="s">
        <v>3853</v>
      </c>
      <c r="U161" s="161">
        <v>0</v>
      </c>
      <c r="V161" s="161">
        <f>ROUND(E161*U161,2)</f>
        <v>0</v>
      </c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1306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3" t="s">
        <v>4011</v>
      </c>
      <c r="D162" s="184"/>
      <c r="E162" s="185">
        <v>95.128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374</v>
      </c>
      <c r="AH162" s="151">
        <v>5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58"/>
      <c r="B163" s="159"/>
      <c r="C163" s="193" t="s">
        <v>4012</v>
      </c>
      <c r="D163" s="184"/>
      <c r="E163" s="185">
        <v>191.52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374</v>
      </c>
      <c r="AH163" s="151">
        <v>5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>
        <v>55</v>
      </c>
      <c r="B164" s="159" t="s">
        <v>3549</v>
      </c>
      <c r="C164" s="199" t="s">
        <v>3550</v>
      </c>
      <c r="D164" s="160" t="s">
        <v>0</v>
      </c>
      <c r="E164" s="197"/>
      <c r="F164" s="162"/>
      <c r="G164" s="161">
        <f>ROUND(E164*F164,2)</f>
        <v>0</v>
      </c>
      <c r="H164" s="162"/>
      <c r="I164" s="161">
        <f>ROUND(E164*H164,2)</f>
        <v>0</v>
      </c>
      <c r="J164" s="162"/>
      <c r="K164" s="161">
        <f>ROUND(E164*J164,2)</f>
        <v>0</v>
      </c>
      <c r="L164" s="161">
        <v>21</v>
      </c>
      <c r="M164" s="161">
        <f>G164*(1+L164/100)</f>
        <v>0</v>
      </c>
      <c r="N164" s="161">
        <v>0</v>
      </c>
      <c r="O164" s="161">
        <f>ROUND(E164*N164,2)</f>
        <v>0</v>
      </c>
      <c r="P164" s="161">
        <v>0</v>
      </c>
      <c r="Q164" s="161">
        <f>ROUND(E164*P164,2)</f>
        <v>0</v>
      </c>
      <c r="R164" s="161" t="s">
        <v>2093</v>
      </c>
      <c r="S164" s="161" t="s">
        <v>279</v>
      </c>
      <c r="T164" s="161" t="s">
        <v>3853</v>
      </c>
      <c r="U164" s="161">
        <v>0</v>
      </c>
      <c r="V164" s="161">
        <f>ROUND(E164*U164,2)</f>
        <v>0</v>
      </c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553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260" t="s">
        <v>2217</v>
      </c>
      <c r="D165" s="261"/>
      <c r="E165" s="261"/>
      <c r="F165" s="261"/>
      <c r="G165" s="2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372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x14ac:dyDescent="0.2">
      <c r="A166" s="5"/>
      <c r="B166" s="6"/>
      <c r="C166" s="181"/>
      <c r="D166" s="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AE166">
        <v>15</v>
      </c>
      <c r="AF166">
        <v>21</v>
      </c>
    </row>
    <row r="167" spans="1:60" x14ac:dyDescent="0.2">
      <c r="A167" s="154"/>
      <c r="B167" s="155" t="s">
        <v>29</v>
      </c>
      <c r="C167" s="182"/>
      <c r="D167" s="156"/>
      <c r="E167" s="157"/>
      <c r="F167" s="157"/>
      <c r="G167" s="178">
        <f>G8+G41+G64+G86+G91+G104+G113+G115+G127+G131</f>
        <v>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AE167">
        <f>SUMIF(L7:L165,AE166,G7:G165)</f>
        <v>0</v>
      </c>
      <c r="AF167">
        <f>SUMIF(L7:L165,AF166,G7:G165)</f>
        <v>0</v>
      </c>
      <c r="AG167" t="s">
        <v>355</v>
      </c>
    </row>
    <row r="168" spans="1:60" x14ac:dyDescent="0.2">
      <c r="A168" s="259" t="s">
        <v>571</v>
      </c>
      <c r="B168" s="259"/>
      <c r="C168" s="181"/>
      <c r="D168" s="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60" x14ac:dyDescent="0.2">
      <c r="A169" s="5"/>
      <c r="B169" s="6" t="s">
        <v>3848</v>
      </c>
      <c r="C169" s="181" t="s">
        <v>3849</v>
      </c>
      <c r="D169" s="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AG169" t="s">
        <v>574</v>
      </c>
    </row>
    <row r="170" spans="1:60" x14ac:dyDescent="0.2">
      <c r="A170" s="5"/>
      <c r="B170" s="6" t="s">
        <v>3754</v>
      </c>
      <c r="C170" s="181" t="s">
        <v>4013</v>
      </c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AG170" t="s">
        <v>577</v>
      </c>
    </row>
    <row r="171" spans="1:60" x14ac:dyDescent="0.2">
      <c r="A171" s="5"/>
      <c r="B171" s="6"/>
      <c r="C171" s="181" t="s">
        <v>578</v>
      </c>
      <c r="D171" s="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AG171" t="s">
        <v>579</v>
      </c>
    </row>
    <row r="172" spans="1:60" x14ac:dyDescent="0.2">
      <c r="A172" s="5"/>
      <c r="B172" s="6"/>
      <c r="C172" s="181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60" x14ac:dyDescent="0.2">
      <c r="C173" s="183"/>
      <c r="D173" s="142"/>
      <c r="AG173" t="s">
        <v>359</v>
      </c>
    </row>
    <row r="174" spans="1:60" x14ac:dyDescent="0.2">
      <c r="D174" s="142"/>
    </row>
    <row r="175" spans="1:60" x14ac:dyDescent="0.2">
      <c r="D175" s="142"/>
    </row>
    <row r="176" spans="1:60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38">
    <mergeCell ref="A168:B168"/>
    <mergeCell ref="C10:G10"/>
    <mergeCell ref="C15:G15"/>
    <mergeCell ref="C22:G22"/>
    <mergeCell ref="C24:G24"/>
    <mergeCell ref="C26:G26"/>
    <mergeCell ref="C48:G48"/>
    <mergeCell ref="A1:G1"/>
    <mergeCell ref="C2:G2"/>
    <mergeCell ref="C3:G3"/>
    <mergeCell ref="C4:G4"/>
    <mergeCell ref="C28:G28"/>
    <mergeCell ref="C31:G31"/>
    <mergeCell ref="C32:G32"/>
    <mergeCell ref="C43:G43"/>
    <mergeCell ref="C47:G47"/>
    <mergeCell ref="C93:G93"/>
    <mergeCell ref="C54:G54"/>
    <mergeCell ref="C66:G66"/>
    <mergeCell ref="C72:G72"/>
    <mergeCell ref="C73:G73"/>
    <mergeCell ref="C74:G74"/>
    <mergeCell ref="C80:G80"/>
    <mergeCell ref="C81:G81"/>
    <mergeCell ref="C82:G82"/>
    <mergeCell ref="C84:G84"/>
    <mergeCell ref="C88:G88"/>
    <mergeCell ref="C89:G89"/>
    <mergeCell ref="C129:G129"/>
    <mergeCell ref="C130:G130"/>
    <mergeCell ref="C152:G152"/>
    <mergeCell ref="C165:G165"/>
    <mergeCell ref="C94:G94"/>
    <mergeCell ref="C99:G99"/>
    <mergeCell ref="C100:G100"/>
    <mergeCell ref="C106:G106"/>
    <mergeCell ref="C120:G120"/>
    <mergeCell ref="C126:G12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112</v>
      </c>
      <c r="C3" s="251" t="s">
        <v>113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116</v>
      </c>
      <c r="C4" s="254" t="s">
        <v>113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235</v>
      </c>
      <c r="C8" s="179" t="s">
        <v>236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4014</v>
      </c>
      <c r="C9" s="180" t="s">
        <v>4015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3848</v>
      </c>
      <c r="C13" s="181" t="s">
        <v>3849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3754</v>
      </c>
      <c r="C14" s="181" t="s">
        <v>4013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117</v>
      </c>
      <c r="C3" s="251" t="s">
        <v>118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117</v>
      </c>
      <c r="C4" s="254" t="s">
        <v>118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4016</v>
      </c>
      <c r="C9" s="180" t="s">
        <v>4017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A12" s="259" t="s">
        <v>571</v>
      </c>
      <c r="B12" s="259"/>
      <c r="C12" s="181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60" x14ac:dyDescent="0.2">
      <c r="A13" s="5"/>
      <c r="B13" s="6" t="s">
        <v>3848</v>
      </c>
      <c r="C13" s="181" t="s">
        <v>3849</v>
      </c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AG13" t="s">
        <v>574</v>
      </c>
    </row>
    <row r="14" spans="1:60" x14ac:dyDescent="0.2">
      <c r="A14" s="5"/>
      <c r="B14" s="6" t="s">
        <v>3754</v>
      </c>
      <c r="C14" s="181" t="s">
        <v>3850</v>
      </c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G14" t="s">
        <v>577</v>
      </c>
    </row>
    <row r="15" spans="1:60" x14ac:dyDescent="0.2">
      <c r="A15" s="5"/>
      <c r="B15" s="6"/>
      <c r="C15" s="181" t="s">
        <v>578</v>
      </c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G15" t="s">
        <v>579</v>
      </c>
    </row>
    <row r="16" spans="1:60" x14ac:dyDescent="0.2">
      <c r="A16" s="5"/>
      <c r="B16" s="6"/>
      <c r="C16" s="181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3:33" x14ac:dyDescent="0.2">
      <c r="C17" s="183"/>
      <c r="D17" s="142"/>
      <c r="AG17" t="s">
        <v>359</v>
      </c>
    </row>
    <row r="18" spans="3:33" x14ac:dyDescent="0.2">
      <c r="D18" s="142"/>
    </row>
    <row r="19" spans="3:33" x14ac:dyDescent="0.2">
      <c r="D19" s="142"/>
    </row>
    <row r="20" spans="3:33" x14ac:dyDescent="0.2">
      <c r="D20" s="142"/>
    </row>
    <row r="21" spans="3:33" x14ac:dyDescent="0.2">
      <c r="D21" s="142"/>
    </row>
    <row r="22" spans="3:33" x14ac:dyDescent="0.2">
      <c r="D22" s="142"/>
    </row>
    <row r="23" spans="3:33" x14ac:dyDescent="0.2">
      <c r="D23" s="142"/>
    </row>
    <row r="24" spans="3:33" x14ac:dyDescent="0.2">
      <c r="D24" s="142"/>
    </row>
    <row r="25" spans="3:33" x14ac:dyDescent="0.2">
      <c r="D25" s="142"/>
    </row>
    <row r="26" spans="3:33" x14ac:dyDescent="0.2">
      <c r="D26" s="142"/>
    </row>
    <row r="27" spans="3:33" x14ac:dyDescent="0.2">
      <c r="D27" s="142"/>
    </row>
    <row r="28" spans="3:33" x14ac:dyDescent="0.2">
      <c r="D28" s="142"/>
    </row>
    <row r="29" spans="3:33" x14ac:dyDescent="0.2">
      <c r="D29" s="142"/>
    </row>
    <row r="30" spans="3:33" x14ac:dyDescent="0.2">
      <c r="D30" s="142"/>
    </row>
    <row r="31" spans="3:33" x14ac:dyDescent="0.2">
      <c r="D31" s="142"/>
    </row>
    <row r="32" spans="3:33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119</v>
      </c>
      <c r="C3" s="251" t="s">
        <v>120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121</v>
      </c>
      <c r="C4" s="254" t="s">
        <v>120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239</v>
      </c>
      <c r="C8" s="179" t="s">
        <v>240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8"/>
      <c r="S8" s="168"/>
      <c r="T8" s="169"/>
      <c r="U8" s="163"/>
      <c r="V8" s="163">
        <f>SUM(V9:V10)</f>
        <v>0</v>
      </c>
      <c r="W8" s="163"/>
      <c r="AG8" t="s">
        <v>275</v>
      </c>
    </row>
    <row r="9" spans="1:60" outlineLevel="1" x14ac:dyDescent="0.2">
      <c r="A9" s="186">
        <v>1</v>
      </c>
      <c r="B9" s="187" t="s">
        <v>4018</v>
      </c>
      <c r="C9" s="194" t="s">
        <v>4019</v>
      </c>
      <c r="D9" s="188" t="s">
        <v>462</v>
      </c>
      <c r="E9" s="189">
        <v>2</v>
      </c>
      <c r="F9" s="190"/>
      <c r="G9" s="191">
        <f>ROUND(E9*F9,2)</f>
        <v>0</v>
      </c>
      <c r="H9" s="190"/>
      <c r="I9" s="191">
        <f>ROUND(E9*H9,2)</f>
        <v>0</v>
      </c>
      <c r="J9" s="190"/>
      <c r="K9" s="191">
        <f>ROUND(E9*J9,2)</f>
        <v>0</v>
      </c>
      <c r="L9" s="191">
        <v>21</v>
      </c>
      <c r="M9" s="191">
        <f>G9*(1+L9/100)</f>
        <v>0</v>
      </c>
      <c r="N9" s="191">
        <v>0</v>
      </c>
      <c r="O9" s="191">
        <f>ROUND(E9*N9,2)</f>
        <v>0</v>
      </c>
      <c r="P9" s="191">
        <v>0</v>
      </c>
      <c r="Q9" s="191">
        <f>ROUND(E9*P9,2)</f>
        <v>0</v>
      </c>
      <c r="R9" s="191"/>
      <c r="S9" s="191" t="s">
        <v>310</v>
      </c>
      <c r="T9" s="192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0">
        <v>2</v>
      </c>
      <c r="B10" s="171" t="s">
        <v>4020</v>
      </c>
      <c r="C10" s="180" t="s">
        <v>4021</v>
      </c>
      <c r="D10" s="172" t="s">
        <v>462</v>
      </c>
      <c r="E10" s="173">
        <v>2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5">
        <v>0</v>
      </c>
      <c r="O10" s="175">
        <f>ROUND(E10*N10,2)</f>
        <v>0</v>
      </c>
      <c r="P10" s="175">
        <v>0</v>
      </c>
      <c r="Q10" s="175">
        <f>ROUND(E10*P10,2)</f>
        <v>0</v>
      </c>
      <c r="R10" s="175"/>
      <c r="S10" s="175" t="s">
        <v>310</v>
      </c>
      <c r="T10" s="176" t="s">
        <v>280</v>
      </c>
      <c r="U10" s="161">
        <v>0</v>
      </c>
      <c r="V10" s="161">
        <f>ROUND(E10*U10,2)</f>
        <v>0</v>
      </c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364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5"/>
      <c r="B11" s="6"/>
      <c r="C11" s="181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154"/>
      <c r="B12" s="155" t="s">
        <v>29</v>
      </c>
      <c r="C12" s="182"/>
      <c r="D12" s="156"/>
      <c r="E12" s="157"/>
      <c r="F12" s="157"/>
      <c r="G12" s="178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355</v>
      </c>
    </row>
    <row r="13" spans="1:60" x14ac:dyDescent="0.2">
      <c r="C13" s="183"/>
      <c r="D13" s="142"/>
      <c r="AG13" t="s">
        <v>359</v>
      </c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122</v>
      </c>
      <c r="C3" s="251" t="s">
        <v>123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124</v>
      </c>
      <c r="C4" s="254" t="s">
        <v>125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207</v>
      </c>
      <c r="C8" s="179" t="s">
        <v>208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4022</v>
      </c>
      <c r="C9" s="180" t="s">
        <v>4023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122</v>
      </c>
      <c r="C3" s="251" t="s">
        <v>123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126</v>
      </c>
      <c r="C4" s="254" t="s">
        <v>127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207</v>
      </c>
      <c r="C8" s="179" t="s">
        <v>208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4024</v>
      </c>
      <c r="C9" s="180" t="s">
        <v>4025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122</v>
      </c>
      <c r="C3" s="251" t="s">
        <v>123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128</v>
      </c>
      <c r="C4" s="254" t="s">
        <v>129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149</v>
      </c>
      <c r="C8" s="179" t="s">
        <v>150</v>
      </c>
      <c r="D8" s="166"/>
      <c r="E8" s="167"/>
      <c r="F8" s="168"/>
      <c r="G8" s="168">
        <f>SUMIF(AG9:AG29,"&lt;&gt;NOR",G9:G29)</f>
        <v>0</v>
      </c>
      <c r="H8" s="168"/>
      <c r="I8" s="168">
        <f>SUM(I9:I29)</f>
        <v>0</v>
      </c>
      <c r="J8" s="168"/>
      <c r="K8" s="168">
        <f>SUM(K9:K29)</f>
        <v>0</v>
      </c>
      <c r="L8" s="168"/>
      <c r="M8" s="168">
        <f>SUM(M9:M29)</f>
        <v>0</v>
      </c>
      <c r="N8" s="168"/>
      <c r="O8" s="168">
        <f>SUM(O9:O29)</f>
        <v>0</v>
      </c>
      <c r="P8" s="168"/>
      <c r="Q8" s="168">
        <f>SUM(Q9:Q29)</f>
        <v>0</v>
      </c>
      <c r="R8" s="168"/>
      <c r="S8" s="168"/>
      <c r="T8" s="169"/>
      <c r="U8" s="163"/>
      <c r="V8" s="163">
        <f>SUM(V9:V29)</f>
        <v>111.03</v>
      </c>
      <c r="W8" s="163"/>
      <c r="AG8" t="s">
        <v>275</v>
      </c>
    </row>
    <row r="9" spans="1:60" outlineLevel="1" x14ac:dyDescent="0.2">
      <c r="A9" s="170">
        <v>1</v>
      </c>
      <c r="B9" s="171" t="s">
        <v>3175</v>
      </c>
      <c r="C9" s="180" t="s">
        <v>3176</v>
      </c>
      <c r="D9" s="172" t="s">
        <v>471</v>
      </c>
      <c r="E9" s="173">
        <v>100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 t="s">
        <v>370</v>
      </c>
      <c r="S9" s="175" t="s">
        <v>279</v>
      </c>
      <c r="T9" s="176" t="s">
        <v>279</v>
      </c>
      <c r="U9" s="161">
        <v>0.23</v>
      </c>
      <c r="V9" s="161">
        <f>ROUND(E9*U9,2)</f>
        <v>23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58"/>
      <c r="B10" s="159"/>
      <c r="C10" s="257" t="s">
        <v>3177</v>
      </c>
      <c r="D10" s="258"/>
      <c r="E10" s="258"/>
      <c r="F10" s="258"/>
      <c r="G10" s="258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372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7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0">
        <v>2</v>
      </c>
      <c r="B11" s="171" t="s">
        <v>3178</v>
      </c>
      <c r="C11" s="180" t="s">
        <v>3179</v>
      </c>
      <c r="D11" s="172" t="s">
        <v>471</v>
      </c>
      <c r="E11" s="173">
        <v>50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 t="s">
        <v>370</v>
      </c>
      <c r="S11" s="175" t="s">
        <v>279</v>
      </c>
      <c r="T11" s="176" t="s">
        <v>279</v>
      </c>
      <c r="U11" s="161">
        <v>0.64680000000000004</v>
      </c>
      <c r="V11" s="161">
        <f>ROUND(E11*U11,2)</f>
        <v>32.340000000000003</v>
      </c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364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58"/>
      <c r="B12" s="159"/>
      <c r="C12" s="257" t="s">
        <v>3177</v>
      </c>
      <c r="D12" s="258"/>
      <c r="E12" s="258"/>
      <c r="F12" s="258"/>
      <c r="G12" s="258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372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77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0">
        <v>3</v>
      </c>
      <c r="B13" s="171" t="s">
        <v>3634</v>
      </c>
      <c r="C13" s="180" t="s">
        <v>3635</v>
      </c>
      <c r="D13" s="172" t="s">
        <v>471</v>
      </c>
      <c r="E13" s="173">
        <v>100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 t="s">
        <v>370</v>
      </c>
      <c r="S13" s="175" t="s">
        <v>279</v>
      </c>
      <c r="T13" s="176" t="s">
        <v>279</v>
      </c>
      <c r="U13" s="161">
        <v>0.2</v>
      </c>
      <c r="V13" s="161">
        <f>ROUND(E13*U13,2)</f>
        <v>20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364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1" x14ac:dyDescent="0.2">
      <c r="A14" s="158"/>
      <c r="B14" s="159"/>
      <c r="C14" s="257" t="s">
        <v>3636</v>
      </c>
      <c r="D14" s="258"/>
      <c r="E14" s="258"/>
      <c r="F14" s="258"/>
      <c r="G14" s="258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372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7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4</v>
      </c>
      <c r="B15" s="171" t="s">
        <v>3639</v>
      </c>
      <c r="C15" s="180" t="s">
        <v>3640</v>
      </c>
      <c r="D15" s="172" t="s">
        <v>471</v>
      </c>
      <c r="E15" s="173">
        <v>50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 t="s">
        <v>370</v>
      </c>
      <c r="S15" s="175" t="s">
        <v>279</v>
      </c>
      <c r="T15" s="176" t="s">
        <v>279</v>
      </c>
      <c r="U15" s="161">
        <v>8.4000000000000005E-2</v>
      </c>
      <c r="V15" s="161">
        <f>ROUND(E15*U15,2)</f>
        <v>4.2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364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158"/>
      <c r="B16" s="159"/>
      <c r="C16" s="257" t="s">
        <v>3636</v>
      </c>
      <c r="D16" s="258"/>
      <c r="E16" s="258"/>
      <c r="F16" s="258"/>
      <c r="G16" s="258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372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77" t="str">
        <f>C16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0">
        <v>5</v>
      </c>
      <c r="B17" s="171" t="s">
        <v>688</v>
      </c>
      <c r="C17" s="180" t="s">
        <v>689</v>
      </c>
      <c r="D17" s="172" t="s">
        <v>471</v>
      </c>
      <c r="E17" s="173">
        <v>200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370</v>
      </c>
      <c r="S17" s="175" t="s">
        <v>279</v>
      </c>
      <c r="T17" s="176" t="s">
        <v>279</v>
      </c>
      <c r="U17" s="161">
        <v>1.0999999999999999E-2</v>
      </c>
      <c r="V17" s="161">
        <f>ROUND(E17*U17,2)</f>
        <v>2.2000000000000002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364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7" t="s">
        <v>690</v>
      </c>
      <c r="D18" s="258"/>
      <c r="E18" s="258"/>
      <c r="F18" s="258"/>
      <c r="G18" s="258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372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1" x14ac:dyDescent="0.2">
      <c r="A19" s="170">
        <v>6</v>
      </c>
      <c r="B19" s="171" t="s">
        <v>695</v>
      </c>
      <c r="C19" s="180" t="s">
        <v>696</v>
      </c>
      <c r="D19" s="172" t="s">
        <v>471</v>
      </c>
      <c r="E19" s="173">
        <v>1000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5" t="s">
        <v>370</v>
      </c>
      <c r="S19" s="175" t="s">
        <v>279</v>
      </c>
      <c r="T19" s="176" t="s">
        <v>279</v>
      </c>
      <c r="U19" s="161">
        <v>0</v>
      </c>
      <c r="V19" s="161">
        <f>ROUND(E19*U19,2)</f>
        <v>0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364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/>
      <c r="B20" s="159"/>
      <c r="C20" s="257" t="s">
        <v>690</v>
      </c>
      <c r="D20" s="258"/>
      <c r="E20" s="258"/>
      <c r="F20" s="258"/>
      <c r="G20" s="258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372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3" t="s">
        <v>4026</v>
      </c>
      <c r="D21" s="184"/>
      <c r="E21" s="185">
        <v>1000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374</v>
      </c>
      <c r="AH21" s="151">
        <v>5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0">
        <v>7</v>
      </c>
      <c r="B22" s="171" t="s">
        <v>701</v>
      </c>
      <c r="C22" s="180" t="s">
        <v>702</v>
      </c>
      <c r="D22" s="172" t="s">
        <v>471</v>
      </c>
      <c r="E22" s="173">
        <v>145</v>
      </c>
      <c r="F22" s="174"/>
      <c r="G22" s="175">
        <f>ROUND(E22*F22,2)</f>
        <v>0</v>
      </c>
      <c r="H22" s="174"/>
      <c r="I22" s="175">
        <f>ROUND(E22*H22,2)</f>
        <v>0</v>
      </c>
      <c r="J22" s="174"/>
      <c r="K22" s="175">
        <f>ROUND(E22*J22,2)</f>
        <v>0</v>
      </c>
      <c r="L22" s="175">
        <v>21</v>
      </c>
      <c r="M22" s="175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5" t="s">
        <v>370</v>
      </c>
      <c r="S22" s="175" t="s">
        <v>279</v>
      </c>
      <c r="T22" s="176" t="s">
        <v>279</v>
      </c>
      <c r="U22" s="161">
        <v>0.20200000000000001</v>
      </c>
      <c r="V22" s="161">
        <f>ROUND(E22*U22,2)</f>
        <v>29.29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364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257" t="s">
        <v>703</v>
      </c>
      <c r="D23" s="258"/>
      <c r="E23" s="258"/>
      <c r="F23" s="258"/>
      <c r="G23" s="258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372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246" t="s">
        <v>704</v>
      </c>
      <c r="D24" s="247"/>
      <c r="E24" s="247"/>
      <c r="F24" s="247"/>
      <c r="G24" s="24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283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3" t="s">
        <v>4027</v>
      </c>
      <c r="D25" s="184"/>
      <c r="E25" s="185">
        <v>145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374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0">
        <v>8</v>
      </c>
      <c r="B26" s="171" t="s">
        <v>724</v>
      </c>
      <c r="C26" s="180" t="s">
        <v>725</v>
      </c>
      <c r="D26" s="172" t="s">
        <v>552</v>
      </c>
      <c r="E26" s="173">
        <v>330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 t="s">
        <v>370</v>
      </c>
      <c r="S26" s="175" t="s">
        <v>279</v>
      </c>
      <c r="T26" s="176" t="s">
        <v>280</v>
      </c>
      <c r="U26" s="161">
        <v>0</v>
      </c>
      <c r="V26" s="161">
        <f>ROUND(E26*U26,2)</f>
        <v>0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364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4028</v>
      </c>
      <c r="D27" s="184"/>
      <c r="E27" s="185">
        <v>330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374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0">
        <v>9</v>
      </c>
      <c r="B28" s="171" t="s">
        <v>3183</v>
      </c>
      <c r="C28" s="180" t="s">
        <v>3184</v>
      </c>
      <c r="D28" s="172" t="s">
        <v>471</v>
      </c>
      <c r="E28" s="173">
        <v>149.35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310</v>
      </c>
      <c r="T28" s="176" t="s">
        <v>280</v>
      </c>
      <c r="U28" s="161">
        <v>0</v>
      </c>
      <c r="V28" s="161">
        <f>ROUND(E28*U28,2)</f>
        <v>0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364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93" t="s">
        <v>4029</v>
      </c>
      <c r="D29" s="184"/>
      <c r="E29" s="185">
        <v>149.35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374</v>
      </c>
      <c r="AH29" s="151">
        <v>5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4" t="s">
        <v>274</v>
      </c>
      <c r="B30" s="165" t="s">
        <v>159</v>
      </c>
      <c r="C30" s="179" t="s">
        <v>160</v>
      </c>
      <c r="D30" s="166"/>
      <c r="E30" s="167"/>
      <c r="F30" s="168"/>
      <c r="G30" s="168">
        <f>SUMIF(AG31:AG32,"&lt;&gt;NOR",G31:G32)</f>
        <v>0</v>
      </c>
      <c r="H30" s="168"/>
      <c r="I30" s="168">
        <f>SUM(I31:I32)</f>
        <v>0</v>
      </c>
      <c r="J30" s="168"/>
      <c r="K30" s="168">
        <f>SUM(K31:K32)</f>
        <v>0</v>
      </c>
      <c r="L30" s="168"/>
      <c r="M30" s="168">
        <f>SUM(M31:M32)</f>
        <v>0</v>
      </c>
      <c r="N30" s="168"/>
      <c r="O30" s="168">
        <f>SUM(O31:O32)</f>
        <v>5.85</v>
      </c>
      <c r="P30" s="168"/>
      <c r="Q30" s="168">
        <f>SUM(Q31:Q32)</f>
        <v>0</v>
      </c>
      <c r="R30" s="168"/>
      <c r="S30" s="168"/>
      <c r="T30" s="169"/>
      <c r="U30" s="163"/>
      <c r="V30" s="163">
        <f>SUM(V31:V32)</f>
        <v>35.44</v>
      </c>
      <c r="W30" s="163"/>
      <c r="AG30" t="s">
        <v>275</v>
      </c>
    </row>
    <row r="31" spans="1:60" ht="22.5" outlineLevel="1" x14ac:dyDescent="0.2">
      <c r="A31" s="170">
        <v>10</v>
      </c>
      <c r="B31" s="171" t="s">
        <v>4030</v>
      </c>
      <c r="C31" s="180" t="s">
        <v>4031</v>
      </c>
      <c r="D31" s="172" t="s">
        <v>471</v>
      </c>
      <c r="E31" s="173">
        <v>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2.9235099999999998</v>
      </c>
      <c r="O31" s="175">
        <f>ROUND(E31*N31,2)</f>
        <v>5.85</v>
      </c>
      <c r="P31" s="175">
        <v>0</v>
      </c>
      <c r="Q31" s="175">
        <f>ROUND(E31*P31,2)</f>
        <v>0</v>
      </c>
      <c r="R31" s="175" t="s">
        <v>771</v>
      </c>
      <c r="S31" s="175" t="s">
        <v>279</v>
      </c>
      <c r="T31" s="176" t="s">
        <v>279</v>
      </c>
      <c r="U31" s="161">
        <v>17.719000000000001</v>
      </c>
      <c r="V31" s="161">
        <f>ROUND(E31*U31,2)</f>
        <v>35.44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364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58"/>
      <c r="B32" s="159"/>
      <c r="C32" s="257" t="s">
        <v>843</v>
      </c>
      <c r="D32" s="258"/>
      <c r="E32" s="258"/>
      <c r="F32" s="258"/>
      <c r="G32" s="258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372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77" t="str">
        <f>C32</f>
        <v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v>
      </c>
      <c r="BB32" s="151"/>
      <c r="BC32" s="151"/>
      <c r="BD32" s="151"/>
      <c r="BE32" s="151"/>
      <c r="BF32" s="151"/>
      <c r="BG32" s="151"/>
      <c r="BH32" s="151"/>
    </row>
    <row r="33" spans="1:60" x14ac:dyDescent="0.2">
      <c r="A33" s="164" t="s">
        <v>274</v>
      </c>
      <c r="B33" s="165" t="s">
        <v>170</v>
      </c>
      <c r="C33" s="179" t="s">
        <v>171</v>
      </c>
      <c r="D33" s="166"/>
      <c r="E33" s="167"/>
      <c r="F33" s="168"/>
      <c r="G33" s="168">
        <f>SUMIF(AG34:AG34,"&lt;&gt;NOR",G34:G34)</f>
        <v>0</v>
      </c>
      <c r="H33" s="168"/>
      <c r="I33" s="168">
        <f>SUM(I34:I34)</f>
        <v>0</v>
      </c>
      <c r="J33" s="168"/>
      <c r="K33" s="168">
        <f>SUM(K34:K34)</f>
        <v>0</v>
      </c>
      <c r="L33" s="168"/>
      <c r="M33" s="168">
        <f>SUM(M34:M34)</f>
        <v>0</v>
      </c>
      <c r="N33" s="168"/>
      <c r="O33" s="168">
        <f>SUM(O34:O34)</f>
        <v>99</v>
      </c>
      <c r="P33" s="168"/>
      <c r="Q33" s="168">
        <f>SUM(Q34:Q34)</f>
        <v>0</v>
      </c>
      <c r="R33" s="168"/>
      <c r="S33" s="168"/>
      <c r="T33" s="169"/>
      <c r="U33" s="163"/>
      <c r="V33" s="163">
        <f>SUM(V34:V34)</f>
        <v>0</v>
      </c>
      <c r="W33" s="163"/>
      <c r="AG33" t="s">
        <v>275</v>
      </c>
    </row>
    <row r="34" spans="1:60" outlineLevel="1" x14ac:dyDescent="0.2">
      <c r="A34" s="186">
        <v>11</v>
      </c>
      <c r="B34" s="187" t="s">
        <v>3186</v>
      </c>
      <c r="C34" s="194" t="s">
        <v>3187</v>
      </c>
      <c r="D34" s="188" t="s">
        <v>471</v>
      </c>
      <c r="E34" s="189">
        <v>55</v>
      </c>
      <c r="F34" s="190"/>
      <c r="G34" s="191">
        <f>ROUND(E34*F34,2)</f>
        <v>0</v>
      </c>
      <c r="H34" s="190"/>
      <c r="I34" s="191">
        <f>ROUND(E34*H34,2)</f>
        <v>0</v>
      </c>
      <c r="J34" s="190"/>
      <c r="K34" s="191">
        <f>ROUND(E34*J34,2)</f>
        <v>0</v>
      </c>
      <c r="L34" s="191">
        <v>21</v>
      </c>
      <c r="M34" s="191">
        <f>G34*(1+L34/100)</f>
        <v>0</v>
      </c>
      <c r="N34" s="191">
        <v>1.8</v>
      </c>
      <c r="O34" s="191">
        <f>ROUND(E34*N34,2)</f>
        <v>99</v>
      </c>
      <c r="P34" s="191">
        <v>0</v>
      </c>
      <c r="Q34" s="191">
        <f>ROUND(E34*P34,2)</f>
        <v>0</v>
      </c>
      <c r="R34" s="191"/>
      <c r="S34" s="191" t="s">
        <v>310</v>
      </c>
      <c r="T34" s="192" t="s">
        <v>280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364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4" t="s">
        <v>274</v>
      </c>
      <c r="B35" s="165" t="s">
        <v>178</v>
      </c>
      <c r="C35" s="179" t="s">
        <v>179</v>
      </c>
      <c r="D35" s="166"/>
      <c r="E35" s="167"/>
      <c r="F35" s="168"/>
      <c r="G35" s="168">
        <f>SUMIF(AG36:AG36,"&lt;&gt;NOR",G36:G36)</f>
        <v>0</v>
      </c>
      <c r="H35" s="168"/>
      <c r="I35" s="168">
        <f>SUM(I36:I36)</f>
        <v>0</v>
      </c>
      <c r="J35" s="168"/>
      <c r="K35" s="168">
        <f>SUM(K36:K36)</f>
        <v>0</v>
      </c>
      <c r="L35" s="168"/>
      <c r="M35" s="168">
        <f>SUM(M36:M36)</f>
        <v>0</v>
      </c>
      <c r="N35" s="168"/>
      <c r="O35" s="168">
        <f>SUM(O36:O36)</f>
        <v>0</v>
      </c>
      <c r="P35" s="168"/>
      <c r="Q35" s="168">
        <f>SUM(Q36:Q36)</f>
        <v>0</v>
      </c>
      <c r="R35" s="168"/>
      <c r="S35" s="168"/>
      <c r="T35" s="169"/>
      <c r="U35" s="163"/>
      <c r="V35" s="163">
        <f>SUM(V36:V36)</f>
        <v>0</v>
      </c>
      <c r="W35" s="163"/>
      <c r="AG35" t="s">
        <v>275</v>
      </c>
    </row>
    <row r="36" spans="1:60" outlineLevel="1" x14ac:dyDescent="0.2">
      <c r="A36" s="186">
        <v>12</v>
      </c>
      <c r="B36" s="187" t="s">
        <v>4032</v>
      </c>
      <c r="C36" s="194" t="s">
        <v>4033</v>
      </c>
      <c r="D36" s="188" t="s">
        <v>462</v>
      </c>
      <c r="E36" s="189">
        <v>1</v>
      </c>
      <c r="F36" s="190"/>
      <c r="G36" s="191">
        <f>ROUND(E36*F36,2)</f>
        <v>0</v>
      </c>
      <c r="H36" s="190"/>
      <c r="I36" s="191">
        <f>ROUND(E36*H36,2)</f>
        <v>0</v>
      </c>
      <c r="J36" s="190"/>
      <c r="K36" s="191">
        <f>ROUND(E36*J36,2)</f>
        <v>0</v>
      </c>
      <c r="L36" s="191">
        <v>21</v>
      </c>
      <c r="M36" s="191">
        <f>G36*(1+L36/100)</f>
        <v>0</v>
      </c>
      <c r="N36" s="191">
        <v>0</v>
      </c>
      <c r="O36" s="191">
        <f>ROUND(E36*N36,2)</f>
        <v>0</v>
      </c>
      <c r="P36" s="191">
        <v>0</v>
      </c>
      <c r="Q36" s="191">
        <f>ROUND(E36*P36,2)</f>
        <v>0</v>
      </c>
      <c r="R36" s="191"/>
      <c r="S36" s="191" t="s">
        <v>310</v>
      </c>
      <c r="T36" s="192" t="s">
        <v>280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364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4" t="s">
        <v>274</v>
      </c>
      <c r="B37" s="165" t="s">
        <v>184</v>
      </c>
      <c r="C37" s="179" t="s">
        <v>185</v>
      </c>
      <c r="D37" s="166"/>
      <c r="E37" s="167"/>
      <c r="F37" s="168"/>
      <c r="G37" s="168">
        <f>SUMIF(AG38:AG38,"&lt;&gt;NOR",G38:G38)</f>
        <v>0</v>
      </c>
      <c r="H37" s="168"/>
      <c r="I37" s="168">
        <f>SUM(I38:I38)</f>
        <v>0</v>
      </c>
      <c r="J37" s="168"/>
      <c r="K37" s="168">
        <f>SUM(K38:K38)</f>
        <v>0</v>
      </c>
      <c r="L37" s="168"/>
      <c r="M37" s="168">
        <f>SUM(M38:M38)</f>
        <v>0</v>
      </c>
      <c r="N37" s="168"/>
      <c r="O37" s="168">
        <f>SUM(O38:O38)</f>
        <v>0</v>
      </c>
      <c r="P37" s="168"/>
      <c r="Q37" s="168">
        <f>SUM(Q38:Q38)</f>
        <v>0</v>
      </c>
      <c r="R37" s="168"/>
      <c r="S37" s="168"/>
      <c r="T37" s="169"/>
      <c r="U37" s="163"/>
      <c r="V37" s="163">
        <f>SUM(V38:V38)</f>
        <v>0</v>
      </c>
      <c r="W37" s="163"/>
      <c r="AG37" t="s">
        <v>275</v>
      </c>
    </row>
    <row r="38" spans="1:60" outlineLevel="1" x14ac:dyDescent="0.2">
      <c r="A38" s="186">
        <v>13</v>
      </c>
      <c r="B38" s="187" t="s">
        <v>4034</v>
      </c>
      <c r="C38" s="194" t="s">
        <v>4035</v>
      </c>
      <c r="D38" s="188" t="s">
        <v>462</v>
      </c>
      <c r="E38" s="189">
        <v>2</v>
      </c>
      <c r="F38" s="190"/>
      <c r="G38" s="191">
        <f>ROUND(E38*F38,2)</f>
        <v>0</v>
      </c>
      <c r="H38" s="190"/>
      <c r="I38" s="191">
        <f>ROUND(E38*H38,2)</f>
        <v>0</v>
      </c>
      <c r="J38" s="190"/>
      <c r="K38" s="191">
        <f>ROUND(E38*J38,2)</f>
        <v>0</v>
      </c>
      <c r="L38" s="191">
        <v>21</v>
      </c>
      <c r="M38" s="191">
        <f>G38*(1+L38/100)</f>
        <v>0</v>
      </c>
      <c r="N38" s="191">
        <v>0</v>
      </c>
      <c r="O38" s="191">
        <f>ROUND(E38*N38,2)</f>
        <v>0</v>
      </c>
      <c r="P38" s="191">
        <v>0</v>
      </c>
      <c r="Q38" s="191">
        <f>ROUND(E38*P38,2)</f>
        <v>0</v>
      </c>
      <c r="R38" s="191"/>
      <c r="S38" s="191" t="s">
        <v>310</v>
      </c>
      <c r="T38" s="192" t="s">
        <v>280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364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4" t="s">
        <v>274</v>
      </c>
      <c r="B39" s="165" t="s">
        <v>193</v>
      </c>
      <c r="C39" s="179" t="s">
        <v>194</v>
      </c>
      <c r="D39" s="166"/>
      <c r="E39" s="167"/>
      <c r="F39" s="168"/>
      <c r="G39" s="168">
        <f>SUMIF(AG40:AG42,"&lt;&gt;NOR",G40:G42)</f>
        <v>0</v>
      </c>
      <c r="H39" s="168"/>
      <c r="I39" s="168">
        <f>SUM(I40:I42)</f>
        <v>0</v>
      </c>
      <c r="J39" s="168"/>
      <c r="K39" s="168">
        <f>SUM(K40:K42)</f>
        <v>0</v>
      </c>
      <c r="L39" s="168"/>
      <c r="M39" s="168">
        <f>SUM(M40:M42)</f>
        <v>0</v>
      </c>
      <c r="N39" s="168"/>
      <c r="O39" s="168">
        <f>SUM(O40:O42)</f>
        <v>0</v>
      </c>
      <c r="P39" s="168"/>
      <c r="Q39" s="168">
        <f>SUM(Q40:Q42)</f>
        <v>0</v>
      </c>
      <c r="R39" s="168"/>
      <c r="S39" s="168"/>
      <c r="T39" s="169"/>
      <c r="U39" s="163"/>
      <c r="V39" s="163">
        <f>SUM(V40:V42)</f>
        <v>22.18</v>
      </c>
      <c r="W39" s="163"/>
      <c r="AG39" t="s">
        <v>275</v>
      </c>
    </row>
    <row r="40" spans="1:60" ht="22.5" outlineLevel="1" x14ac:dyDescent="0.2">
      <c r="A40" s="170">
        <v>14</v>
      </c>
      <c r="B40" s="171" t="s">
        <v>3188</v>
      </c>
      <c r="C40" s="180" t="s">
        <v>3189</v>
      </c>
      <c r="D40" s="172" t="s">
        <v>552</v>
      </c>
      <c r="E40" s="173">
        <v>104.84702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 t="s">
        <v>3190</v>
      </c>
      <c r="S40" s="175" t="s">
        <v>279</v>
      </c>
      <c r="T40" s="176" t="s">
        <v>279</v>
      </c>
      <c r="U40" s="161">
        <v>0.21149999999999999</v>
      </c>
      <c r="V40" s="161">
        <f>ROUND(E40*U40,2)</f>
        <v>22.18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553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257" t="s">
        <v>3191</v>
      </c>
      <c r="D41" s="258"/>
      <c r="E41" s="258"/>
      <c r="F41" s="258"/>
      <c r="G41" s="258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372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246" t="s">
        <v>3192</v>
      </c>
      <c r="D42" s="247"/>
      <c r="E42" s="247"/>
      <c r="F42" s="247"/>
      <c r="G42" s="247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283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5"/>
      <c r="B43" s="6"/>
      <c r="C43" s="181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v>15</v>
      </c>
      <c r="AF43">
        <v>21</v>
      </c>
    </row>
    <row r="44" spans="1:60" x14ac:dyDescent="0.2">
      <c r="A44" s="154"/>
      <c r="B44" s="155" t="s">
        <v>29</v>
      </c>
      <c r="C44" s="182"/>
      <c r="D44" s="156"/>
      <c r="E44" s="157"/>
      <c r="F44" s="157"/>
      <c r="G44" s="178">
        <f>G8+G30+G33+G35+G37+G39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f>SUMIF(L7:L42,AE43,G7:G42)</f>
        <v>0</v>
      </c>
      <c r="AF44">
        <f>SUMIF(L7:L42,AF43,G7:G42)</f>
        <v>0</v>
      </c>
      <c r="AG44" t="s">
        <v>355</v>
      </c>
    </row>
    <row r="45" spans="1:60" x14ac:dyDescent="0.2">
      <c r="C45" s="183"/>
      <c r="D45" s="142"/>
      <c r="AG45" t="s">
        <v>359</v>
      </c>
    </row>
    <row r="46" spans="1:60" x14ac:dyDescent="0.2">
      <c r="D46" s="142"/>
    </row>
    <row r="47" spans="1:60" x14ac:dyDescent="0.2">
      <c r="D47" s="142"/>
    </row>
    <row r="48" spans="1:60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15">
    <mergeCell ref="C12:G12"/>
    <mergeCell ref="A1:G1"/>
    <mergeCell ref="C2:G2"/>
    <mergeCell ref="C3:G3"/>
    <mergeCell ref="C4:G4"/>
    <mergeCell ref="C10:G10"/>
    <mergeCell ref="C32:G32"/>
    <mergeCell ref="C41:G41"/>
    <mergeCell ref="C42:G42"/>
    <mergeCell ref="C14:G14"/>
    <mergeCell ref="C16:G16"/>
    <mergeCell ref="C18:G18"/>
    <mergeCell ref="C20:G20"/>
    <mergeCell ref="C23:G23"/>
    <mergeCell ref="C24:G2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130</v>
      </c>
      <c r="C3" s="251" t="s">
        <v>131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132</v>
      </c>
      <c r="C4" s="254" t="s">
        <v>131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4036</v>
      </c>
      <c r="C9" s="180" t="s">
        <v>4037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133</v>
      </c>
      <c r="C3" s="251" t="s">
        <v>134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135</v>
      </c>
      <c r="C4" s="254" t="s">
        <v>134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4038</v>
      </c>
      <c r="C9" s="180" t="s">
        <v>4039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136</v>
      </c>
      <c r="C3" s="251" t="s">
        <v>137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138</v>
      </c>
      <c r="C4" s="254" t="s">
        <v>137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4040</v>
      </c>
      <c r="C9" s="180" t="s">
        <v>4041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139</v>
      </c>
      <c r="C3" s="251" t="s">
        <v>140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141</v>
      </c>
      <c r="C4" s="254" t="s">
        <v>140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4042</v>
      </c>
      <c r="C9" s="180" t="s">
        <v>4043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360</v>
      </c>
      <c r="B1" s="250"/>
      <c r="C1" s="250"/>
      <c r="D1" s="250"/>
      <c r="E1" s="250"/>
      <c r="F1" s="250"/>
      <c r="G1" s="250"/>
      <c r="AG1" t="s">
        <v>249</v>
      </c>
    </row>
    <row r="2" spans="1:60" ht="25.15" customHeight="1" x14ac:dyDescent="0.2">
      <c r="A2" s="143" t="s">
        <v>7</v>
      </c>
      <c r="B2" s="73" t="s">
        <v>42</v>
      </c>
      <c r="C2" s="251" t="s">
        <v>43</v>
      </c>
      <c r="D2" s="252"/>
      <c r="E2" s="252"/>
      <c r="F2" s="252"/>
      <c r="G2" s="253"/>
      <c r="AG2" t="s">
        <v>250</v>
      </c>
    </row>
    <row r="3" spans="1:60" ht="25.15" customHeight="1" x14ac:dyDescent="0.2">
      <c r="A3" s="143" t="s">
        <v>8</v>
      </c>
      <c r="B3" s="73" t="s">
        <v>142</v>
      </c>
      <c r="C3" s="251" t="s">
        <v>143</v>
      </c>
      <c r="D3" s="252"/>
      <c r="E3" s="252"/>
      <c r="F3" s="252"/>
      <c r="G3" s="253"/>
      <c r="AC3" s="90" t="s">
        <v>250</v>
      </c>
      <c r="AG3" t="s">
        <v>252</v>
      </c>
    </row>
    <row r="4" spans="1:60" ht="25.15" customHeight="1" x14ac:dyDescent="0.2">
      <c r="A4" s="144" t="s">
        <v>9</v>
      </c>
      <c r="B4" s="145" t="s">
        <v>144</v>
      </c>
      <c r="C4" s="254" t="s">
        <v>143</v>
      </c>
      <c r="D4" s="255"/>
      <c r="E4" s="255"/>
      <c r="F4" s="255"/>
      <c r="G4" s="256"/>
      <c r="AG4" t="s">
        <v>253</v>
      </c>
    </row>
    <row r="5" spans="1:60" x14ac:dyDescent="0.2">
      <c r="D5" s="142"/>
    </row>
    <row r="6" spans="1:60" ht="38.25" x14ac:dyDescent="0.2">
      <c r="A6" s="147" t="s">
        <v>254</v>
      </c>
      <c r="B6" s="149" t="s">
        <v>255</v>
      </c>
      <c r="C6" s="149" t="s">
        <v>256</v>
      </c>
      <c r="D6" s="148" t="s">
        <v>257</v>
      </c>
      <c r="E6" s="147" t="s">
        <v>258</v>
      </c>
      <c r="F6" s="146" t="s">
        <v>259</v>
      </c>
      <c r="G6" s="147" t="s">
        <v>29</v>
      </c>
      <c r="H6" s="150" t="s">
        <v>30</v>
      </c>
      <c r="I6" s="150" t="s">
        <v>260</v>
      </c>
      <c r="J6" s="150" t="s">
        <v>31</v>
      </c>
      <c r="K6" s="150" t="s">
        <v>261</v>
      </c>
      <c r="L6" s="150" t="s">
        <v>262</v>
      </c>
      <c r="M6" s="150" t="s">
        <v>263</v>
      </c>
      <c r="N6" s="150" t="s">
        <v>264</v>
      </c>
      <c r="O6" s="150" t="s">
        <v>265</v>
      </c>
      <c r="P6" s="150" t="s">
        <v>266</v>
      </c>
      <c r="Q6" s="150" t="s">
        <v>267</v>
      </c>
      <c r="R6" s="150" t="s">
        <v>268</v>
      </c>
      <c r="S6" s="150" t="s">
        <v>269</v>
      </c>
      <c r="T6" s="150" t="s">
        <v>270</v>
      </c>
      <c r="U6" s="150" t="s">
        <v>271</v>
      </c>
      <c r="V6" s="150" t="s">
        <v>272</v>
      </c>
      <c r="W6" s="150" t="s">
        <v>273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4" t="s">
        <v>274</v>
      </c>
      <c r="B8" s="165" t="s">
        <v>233</v>
      </c>
      <c r="C8" s="179" t="s">
        <v>234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AG8" t="s">
        <v>275</v>
      </c>
    </row>
    <row r="9" spans="1:60" outlineLevel="1" x14ac:dyDescent="0.2">
      <c r="A9" s="170">
        <v>1</v>
      </c>
      <c r="B9" s="171" t="s">
        <v>4044</v>
      </c>
      <c r="C9" s="180" t="s">
        <v>4045</v>
      </c>
      <c r="D9" s="172" t="s">
        <v>462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310</v>
      </c>
      <c r="T9" s="176" t="s">
        <v>280</v>
      </c>
      <c r="U9" s="161">
        <v>0</v>
      </c>
      <c r="V9" s="161">
        <f>ROUND(E9*U9,2)</f>
        <v>0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364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5"/>
      <c r="B10" s="6"/>
      <c r="C10" s="181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E10">
        <v>15</v>
      </c>
      <c r="AF10">
        <v>21</v>
      </c>
    </row>
    <row r="11" spans="1:60" x14ac:dyDescent="0.2">
      <c r="A11" s="154"/>
      <c r="B11" s="155" t="s">
        <v>29</v>
      </c>
      <c r="C11" s="182"/>
      <c r="D11" s="156"/>
      <c r="E11" s="157"/>
      <c r="F11" s="157"/>
      <c r="G11" s="178">
        <f>G8</f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f>SUMIF(L7:L9,AE10,G7:G9)</f>
        <v>0</v>
      </c>
      <c r="AF11">
        <f>SUMIF(L7:L9,AF10,G7:G9)</f>
        <v>0</v>
      </c>
      <c r="AG11" t="s">
        <v>355</v>
      </c>
    </row>
    <row r="12" spans="1:60" x14ac:dyDescent="0.2">
      <c r="C12" s="183"/>
      <c r="D12" s="142"/>
      <c r="AG12" t="s">
        <v>359</v>
      </c>
    </row>
    <row r="13" spans="1:60" x14ac:dyDescent="0.2">
      <c r="D13" s="142"/>
    </row>
    <row r="14" spans="1:60" x14ac:dyDescent="0.2">
      <c r="D14" s="142"/>
    </row>
    <row r="15" spans="1:60" x14ac:dyDescent="0.2">
      <c r="D15" s="142"/>
    </row>
    <row r="16" spans="1:60" x14ac:dyDescent="0.2">
      <c r="D16" s="142"/>
    </row>
    <row r="17" spans="4:4" x14ac:dyDescent="0.2">
      <c r="D17" s="142"/>
    </row>
    <row r="18" spans="4:4" x14ac:dyDescent="0.2">
      <c r="D18" s="142"/>
    </row>
    <row r="19" spans="4:4" x14ac:dyDescent="0.2">
      <c r="D19" s="142"/>
    </row>
    <row r="20" spans="4:4" x14ac:dyDescent="0.2">
      <c r="D20" s="142"/>
    </row>
    <row r="21" spans="4:4" x14ac:dyDescent="0.2">
      <c r="D21" s="142"/>
    </row>
    <row r="22" spans="4:4" x14ac:dyDescent="0.2">
      <c r="D22" s="142"/>
    </row>
    <row r="23" spans="4:4" x14ac:dyDescent="0.2">
      <c r="D23" s="142"/>
    </row>
    <row r="24" spans="4:4" x14ac:dyDescent="0.2">
      <c r="D24" s="142"/>
    </row>
    <row r="25" spans="4:4" x14ac:dyDescent="0.2">
      <c r="D25" s="142"/>
    </row>
    <row r="26" spans="4:4" x14ac:dyDescent="0.2">
      <c r="D26" s="142"/>
    </row>
    <row r="27" spans="4:4" x14ac:dyDescent="0.2">
      <c r="D27" s="142"/>
    </row>
    <row r="28" spans="4:4" x14ac:dyDescent="0.2">
      <c r="D28" s="142"/>
    </row>
    <row r="29" spans="4:4" x14ac:dyDescent="0.2">
      <c r="D29" s="142"/>
    </row>
    <row r="30" spans="4:4" x14ac:dyDescent="0.2">
      <c r="D30" s="142"/>
    </row>
    <row r="31" spans="4:4" x14ac:dyDescent="0.2">
      <c r="D31" s="142"/>
    </row>
    <row r="32" spans="4:4" x14ac:dyDescent="0.2">
      <c r="D32" s="142"/>
    </row>
    <row r="33" spans="4:4" x14ac:dyDescent="0.2">
      <c r="D33" s="142"/>
    </row>
    <row r="34" spans="4:4" x14ac:dyDescent="0.2">
      <c r="D34" s="142"/>
    </row>
    <row r="35" spans="4:4" x14ac:dyDescent="0.2">
      <c r="D35" s="142"/>
    </row>
    <row r="36" spans="4:4" x14ac:dyDescent="0.2">
      <c r="D36" s="142"/>
    </row>
    <row r="37" spans="4:4" x14ac:dyDescent="0.2">
      <c r="D37" s="142"/>
    </row>
    <row r="38" spans="4:4" x14ac:dyDescent="0.2">
      <c r="D38" s="142"/>
    </row>
    <row r="39" spans="4:4" x14ac:dyDescent="0.2">
      <c r="D39" s="142"/>
    </row>
    <row r="40" spans="4:4" x14ac:dyDescent="0.2">
      <c r="D40" s="142"/>
    </row>
    <row r="41" spans="4:4" x14ac:dyDescent="0.2">
      <c r="D41" s="142"/>
    </row>
    <row r="42" spans="4:4" x14ac:dyDescent="0.2">
      <c r="D42" s="142"/>
    </row>
    <row r="43" spans="4:4" x14ac:dyDescent="0.2">
      <c r="D43" s="142"/>
    </row>
    <row r="44" spans="4:4" x14ac:dyDescent="0.2">
      <c r="D44" s="142"/>
    </row>
    <row r="45" spans="4:4" x14ac:dyDescent="0.2">
      <c r="D45" s="142"/>
    </row>
    <row r="46" spans="4:4" x14ac:dyDescent="0.2">
      <c r="D46" s="142"/>
    </row>
    <row r="47" spans="4:4" x14ac:dyDescent="0.2">
      <c r="D47" s="142"/>
    </row>
    <row r="48" spans="4:4" x14ac:dyDescent="0.2">
      <c r="D48" s="142"/>
    </row>
    <row r="49" spans="4:4" x14ac:dyDescent="0.2">
      <c r="D49" s="142"/>
    </row>
    <row r="50" spans="4:4" x14ac:dyDescent="0.2">
      <c r="D50" s="142"/>
    </row>
    <row r="51" spans="4:4" x14ac:dyDescent="0.2">
      <c r="D51" s="142"/>
    </row>
    <row r="52" spans="4:4" x14ac:dyDescent="0.2">
      <c r="D52" s="142"/>
    </row>
    <row r="53" spans="4:4" x14ac:dyDescent="0.2">
      <c r="D53" s="142"/>
    </row>
    <row r="54" spans="4:4" x14ac:dyDescent="0.2">
      <c r="D54" s="142"/>
    </row>
    <row r="55" spans="4:4" x14ac:dyDescent="0.2">
      <c r="D55" s="142"/>
    </row>
    <row r="56" spans="4:4" x14ac:dyDescent="0.2">
      <c r="D56" s="142"/>
    </row>
    <row r="57" spans="4:4" x14ac:dyDescent="0.2">
      <c r="D57" s="142"/>
    </row>
    <row r="58" spans="4:4" x14ac:dyDescent="0.2">
      <c r="D58" s="142"/>
    </row>
    <row r="59" spans="4:4" x14ac:dyDescent="0.2">
      <c r="D59" s="142"/>
    </row>
    <row r="60" spans="4:4" x14ac:dyDescent="0.2">
      <c r="D60" s="142"/>
    </row>
    <row r="61" spans="4:4" x14ac:dyDescent="0.2">
      <c r="D61" s="142"/>
    </row>
    <row r="62" spans="4:4" x14ac:dyDescent="0.2">
      <c r="D62" s="142"/>
    </row>
    <row r="63" spans="4:4" x14ac:dyDescent="0.2">
      <c r="D63" s="142"/>
    </row>
    <row r="64" spans="4:4" x14ac:dyDescent="0.2">
      <c r="D64" s="142"/>
    </row>
    <row r="65" spans="4:4" x14ac:dyDescent="0.2">
      <c r="D65" s="142"/>
    </row>
    <row r="66" spans="4:4" x14ac:dyDescent="0.2">
      <c r="D66" s="142"/>
    </row>
    <row r="67" spans="4:4" x14ac:dyDescent="0.2">
      <c r="D67" s="142"/>
    </row>
    <row r="68" spans="4:4" x14ac:dyDescent="0.2">
      <c r="D68" s="142"/>
    </row>
    <row r="69" spans="4:4" x14ac:dyDescent="0.2">
      <c r="D69" s="142"/>
    </row>
    <row r="70" spans="4:4" x14ac:dyDescent="0.2">
      <c r="D70" s="142"/>
    </row>
    <row r="71" spans="4:4" x14ac:dyDescent="0.2">
      <c r="D71" s="142"/>
    </row>
    <row r="72" spans="4:4" x14ac:dyDescent="0.2">
      <c r="D72" s="142"/>
    </row>
    <row r="73" spans="4:4" x14ac:dyDescent="0.2">
      <c r="D73" s="142"/>
    </row>
    <row r="74" spans="4:4" x14ac:dyDescent="0.2">
      <c r="D74" s="142"/>
    </row>
    <row r="75" spans="4:4" x14ac:dyDescent="0.2">
      <c r="D75" s="142"/>
    </row>
    <row r="76" spans="4:4" x14ac:dyDescent="0.2">
      <c r="D76" s="142"/>
    </row>
    <row r="77" spans="4:4" x14ac:dyDescent="0.2">
      <c r="D77" s="142"/>
    </row>
    <row r="78" spans="4:4" x14ac:dyDescent="0.2">
      <c r="D78" s="142"/>
    </row>
    <row r="79" spans="4:4" x14ac:dyDescent="0.2">
      <c r="D79" s="142"/>
    </row>
    <row r="80" spans="4:4" x14ac:dyDescent="0.2">
      <c r="D80" s="142"/>
    </row>
    <row r="81" spans="4:4" x14ac:dyDescent="0.2">
      <c r="D81" s="142"/>
    </row>
    <row r="82" spans="4:4" x14ac:dyDescent="0.2">
      <c r="D82" s="142"/>
    </row>
    <row r="83" spans="4:4" x14ac:dyDescent="0.2">
      <c r="D83" s="142"/>
    </row>
    <row r="84" spans="4:4" x14ac:dyDescent="0.2">
      <c r="D84" s="142"/>
    </row>
    <row r="85" spans="4:4" x14ac:dyDescent="0.2">
      <c r="D85" s="142"/>
    </row>
    <row r="86" spans="4:4" x14ac:dyDescent="0.2">
      <c r="D86" s="142"/>
    </row>
    <row r="87" spans="4:4" x14ac:dyDescent="0.2">
      <c r="D87" s="142"/>
    </row>
    <row r="88" spans="4:4" x14ac:dyDescent="0.2">
      <c r="D88" s="142"/>
    </row>
    <row r="89" spans="4:4" x14ac:dyDescent="0.2">
      <c r="D89" s="142"/>
    </row>
    <row r="90" spans="4:4" x14ac:dyDescent="0.2">
      <c r="D90" s="142"/>
    </row>
    <row r="91" spans="4:4" x14ac:dyDescent="0.2">
      <c r="D91" s="142"/>
    </row>
    <row r="92" spans="4:4" x14ac:dyDescent="0.2">
      <c r="D92" s="142"/>
    </row>
    <row r="93" spans="4:4" x14ac:dyDescent="0.2">
      <c r="D93" s="142"/>
    </row>
    <row r="94" spans="4:4" x14ac:dyDescent="0.2">
      <c r="D94" s="142"/>
    </row>
    <row r="95" spans="4:4" x14ac:dyDescent="0.2">
      <c r="D95" s="142"/>
    </row>
    <row r="96" spans="4:4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94F7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122</vt:i4>
      </vt:variant>
    </vt:vector>
  </HeadingPairs>
  <TitlesOfParts>
    <vt:vector size="164" baseType="lpstr">
      <vt:lpstr>Stavba</vt:lpstr>
      <vt:lpstr>VzorPolozky</vt:lpstr>
      <vt:lpstr>000 0001 Naklady</vt:lpstr>
      <vt:lpstr>01 01 Pol</vt:lpstr>
      <vt:lpstr>02 01+ 02 Pol</vt:lpstr>
      <vt:lpstr>02 03 Pol</vt:lpstr>
      <vt:lpstr>02 04 Pol</vt:lpstr>
      <vt:lpstr>02 05 Pol</vt:lpstr>
      <vt:lpstr>02 06 Pol</vt:lpstr>
      <vt:lpstr>02 07 Pol</vt:lpstr>
      <vt:lpstr>02 08 Pol</vt:lpstr>
      <vt:lpstr>02 09 Pol</vt:lpstr>
      <vt:lpstr>02 10 Pol</vt:lpstr>
      <vt:lpstr>04 04 Pol</vt:lpstr>
      <vt:lpstr>05 05.1 Pol</vt:lpstr>
      <vt:lpstr>05 05.2 Pol</vt:lpstr>
      <vt:lpstr>List1</vt:lpstr>
      <vt:lpstr>05 05.3 Pol</vt:lpstr>
      <vt:lpstr>06 06 Pol</vt:lpstr>
      <vt:lpstr>07 07 Pol</vt:lpstr>
      <vt:lpstr>08 08 Pol</vt:lpstr>
      <vt:lpstr>IO 01 IO 01.1 Pol</vt:lpstr>
      <vt:lpstr>IO 01 IO 01.2 Pol</vt:lpstr>
      <vt:lpstr>IO 01 IO 01.3 Pol</vt:lpstr>
      <vt:lpstr>IO 01 IO 01.4 Pol</vt:lpstr>
      <vt:lpstr>IO 02 IO 02 Pol</vt:lpstr>
      <vt:lpstr>IO 03 IO 03 Pol</vt:lpstr>
      <vt:lpstr>IO 04 IO 04 Pol</vt:lpstr>
      <vt:lpstr>IO 05 IO 05 Pol</vt:lpstr>
      <vt:lpstr>IO 07 IO 07 Pol</vt:lpstr>
      <vt:lpstr>IO 08 IO 08-1  Pol</vt:lpstr>
      <vt:lpstr>IO 08 IO 08-2 Pol</vt:lpstr>
      <vt:lpstr>IO 09 IO 09 Pol</vt:lpstr>
      <vt:lpstr>TZ 01 TZ01 Pol</vt:lpstr>
      <vt:lpstr>TZ 02 TZ02.1 Pol</vt:lpstr>
      <vt:lpstr>TZ 02 TZ02.2 Pol</vt:lpstr>
      <vt:lpstr>TZ 02 TZ02.3 Pol</vt:lpstr>
      <vt:lpstr>TZ 03 TZ03 Pol</vt:lpstr>
      <vt:lpstr>TZ 04 TZ04 Pol</vt:lpstr>
      <vt:lpstr>TZ 05 TZ05 Pol</vt:lpstr>
      <vt:lpstr>TZ 06 TZ06 Pol</vt:lpstr>
      <vt:lpstr>TZ 07 TZ07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0001 Naklady'!Názvy_tisku</vt:lpstr>
      <vt:lpstr>'01 01 Pol'!Názvy_tisku</vt:lpstr>
      <vt:lpstr>'02 01+ 02 Pol'!Názvy_tisku</vt:lpstr>
      <vt:lpstr>'02 03 Pol'!Názvy_tisku</vt:lpstr>
      <vt:lpstr>'02 04 Pol'!Názvy_tisku</vt:lpstr>
      <vt:lpstr>'02 05 Pol'!Názvy_tisku</vt:lpstr>
      <vt:lpstr>'02 06 Pol'!Názvy_tisku</vt:lpstr>
      <vt:lpstr>'02 07 Pol'!Názvy_tisku</vt:lpstr>
      <vt:lpstr>'02 08 Pol'!Názvy_tisku</vt:lpstr>
      <vt:lpstr>'02 09 Pol'!Názvy_tisku</vt:lpstr>
      <vt:lpstr>'02 10 Pol'!Názvy_tisku</vt:lpstr>
      <vt:lpstr>'04 04 Pol'!Názvy_tisku</vt:lpstr>
      <vt:lpstr>'05 05.1 Pol'!Názvy_tisku</vt:lpstr>
      <vt:lpstr>'05 05.2 Pol'!Názvy_tisku</vt:lpstr>
      <vt:lpstr>'05 05.3 Pol'!Názvy_tisku</vt:lpstr>
      <vt:lpstr>'06 06 Pol'!Názvy_tisku</vt:lpstr>
      <vt:lpstr>'07 07 Pol'!Názvy_tisku</vt:lpstr>
      <vt:lpstr>'08 08 Pol'!Názvy_tisku</vt:lpstr>
      <vt:lpstr>'IO 01 IO 01.1 Pol'!Názvy_tisku</vt:lpstr>
      <vt:lpstr>'IO 01 IO 01.2 Pol'!Názvy_tisku</vt:lpstr>
      <vt:lpstr>'IO 01 IO 01.3 Pol'!Názvy_tisku</vt:lpstr>
      <vt:lpstr>'IO 01 IO 01.4 Pol'!Názvy_tisku</vt:lpstr>
      <vt:lpstr>'IO 02 IO 02 Pol'!Názvy_tisku</vt:lpstr>
      <vt:lpstr>'IO 03 IO 03 Pol'!Názvy_tisku</vt:lpstr>
      <vt:lpstr>'IO 04 IO 04 Pol'!Názvy_tisku</vt:lpstr>
      <vt:lpstr>'IO 05 IO 05 Pol'!Názvy_tisku</vt:lpstr>
      <vt:lpstr>'IO 07 IO 07 Pol'!Názvy_tisku</vt:lpstr>
      <vt:lpstr>'IO 08 IO 08-1  Pol'!Názvy_tisku</vt:lpstr>
      <vt:lpstr>'IO 08 IO 08-2 Pol'!Názvy_tisku</vt:lpstr>
      <vt:lpstr>'IO 09 IO 09 Pol'!Názvy_tisku</vt:lpstr>
      <vt:lpstr>'TZ 01 TZ01 Pol'!Názvy_tisku</vt:lpstr>
      <vt:lpstr>'TZ 02 TZ02.1 Pol'!Názvy_tisku</vt:lpstr>
      <vt:lpstr>'TZ 02 TZ02.2 Pol'!Názvy_tisku</vt:lpstr>
      <vt:lpstr>'TZ 02 TZ02.3 Pol'!Názvy_tisku</vt:lpstr>
      <vt:lpstr>'TZ 03 TZ03 Pol'!Názvy_tisku</vt:lpstr>
      <vt:lpstr>'TZ 04 TZ04 Pol'!Názvy_tisku</vt:lpstr>
      <vt:lpstr>'TZ 05 TZ05 Pol'!Názvy_tisku</vt:lpstr>
      <vt:lpstr>'TZ 06 TZ06 Pol'!Názvy_tisku</vt:lpstr>
      <vt:lpstr>'TZ 07 TZ07 Pol'!Názvy_tisku</vt:lpstr>
      <vt:lpstr>oadresa</vt:lpstr>
      <vt:lpstr>Stavba!Objednatel</vt:lpstr>
      <vt:lpstr>Stavba!Objekt</vt:lpstr>
      <vt:lpstr>'000 0001 Naklady'!Oblast_tisku</vt:lpstr>
      <vt:lpstr>'01 01 Pol'!Oblast_tisku</vt:lpstr>
      <vt:lpstr>'02 01+ 02 Pol'!Oblast_tisku</vt:lpstr>
      <vt:lpstr>'02 03 Pol'!Oblast_tisku</vt:lpstr>
      <vt:lpstr>'02 04 Pol'!Oblast_tisku</vt:lpstr>
      <vt:lpstr>'02 05 Pol'!Oblast_tisku</vt:lpstr>
      <vt:lpstr>'02 06 Pol'!Oblast_tisku</vt:lpstr>
      <vt:lpstr>'02 07 Pol'!Oblast_tisku</vt:lpstr>
      <vt:lpstr>'02 08 Pol'!Oblast_tisku</vt:lpstr>
      <vt:lpstr>'02 09 Pol'!Oblast_tisku</vt:lpstr>
      <vt:lpstr>'02 10 Pol'!Oblast_tisku</vt:lpstr>
      <vt:lpstr>'04 04 Pol'!Oblast_tisku</vt:lpstr>
      <vt:lpstr>'05 05.1 Pol'!Oblast_tisku</vt:lpstr>
      <vt:lpstr>'05 05.2 Pol'!Oblast_tisku</vt:lpstr>
      <vt:lpstr>'05 05.3 Pol'!Oblast_tisku</vt:lpstr>
      <vt:lpstr>'06 06 Pol'!Oblast_tisku</vt:lpstr>
      <vt:lpstr>'07 07 Pol'!Oblast_tisku</vt:lpstr>
      <vt:lpstr>'08 08 Pol'!Oblast_tisku</vt:lpstr>
      <vt:lpstr>'IO 01 IO 01.1 Pol'!Oblast_tisku</vt:lpstr>
      <vt:lpstr>'IO 01 IO 01.2 Pol'!Oblast_tisku</vt:lpstr>
      <vt:lpstr>'IO 01 IO 01.3 Pol'!Oblast_tisku</vt:lpstr>
      <vt:lpstr>'IO 01 IO 01.4 Pol'!Oblast_tisku</vt:lpstr>
      <vt:lpstr>'IO 02 IO 02 Pol'!Oblast_tisku</vt:lpstr>
      <vt:lpstr>'IO 03 IO 03 Pol'!Oblast_tisku</vt:lpstr>
      <vt:lpstr>'IO 04 IO 04 Pol'!Oblast_tisku</vt:lpstr>
      <vt:lpstr>'IO 05 IO 05 Pol'!Oblast_tisku</vt:lpstr>
      <vt:lpstr>'IO 07 IO 07 Pol'!Oblast_tisku</vt:lpstr>
      <vt:lpstr>'IO 08 IO 08-1  Pol'!Oblast_tisku</vt:lpstr>
      <vt:lpstr>'IO 08 IO 08-2 Pol'!Oblast_tisku</vt:lpstr>
      <vt:lpstr>'IO 09 IO 09 Pol'!Oblast_tisku</vt:lpstr>
      <vt:lpstr>Stavba!Oblast_tisku</vt:lpstr>
      <vt:lpstr>'TZ 01 TZ01 Pol'!Oblast_tisku</vt:lpstr>
      <vt:lpstr>'TZ 02 TZ02.1 Pol'!Oblast_tisku</vt:lpstr>
      <vt:lpstr>'TZ 02 TZ02.2 Pol'!Oblast_tisku</vt:lpstr>
      <vt:lpstr>'TZ 02 TZ02.3 Pol'!Oblast_tisku</vt:lpstr>
      <vt:lpstr>'TZ 03 TZ03 Pol'!Oblast_tisku</vt:lpstr>
      <vt:lpstr>'TZ 04 TZ04 Pol'!Oblast_tisku</vt:lpstr>
      <vt:lpstr>'TZ 05 TZ05 Pol'!Oblast_tisku</vt:lpstr>
      <vt:lpstr>'TZ 06 TZ06 Pol'!Oblast_tisku</vt:lpstr>
      <vt:lpstr>'TZ 07 TZ07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Strakoš Petr</cp:lastModifiedBy>
  <cp:lastPrinted>2014-02-28T09:52:57Z</cp:lastPrinted>
  <dcterms:created xsi:type="dcterms:W3CDTF">2009-04-08T07:15:50Z</dcterms:created>
  <dcterms:modified xsi:type="dcterms:W3CDTF">2017-06-27T13:13:13Z</dcterms:modified>
</cp:coreProperties>
</file>