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G:\19-008-CZU-hala-PZ-FAPPZ-FZP\3-projekt\3-5-provedeni-stavby\F-rozpocet\"/>
    </mc:Choice>
  </mc:AlternateContent>
  <xr:revisionPtr revIDLastSave="0" documentId="13_ncr:1_{39EF44B5-48D4-42B6-B14E-4EA54836693A}" xr6:coauthVersionLast="45" xr6:coauthVersionMax="45" xr10:uidLastSave="{00000000-0000-0000-0000-000000000000}"/>
  <workbookProtection workbookAlgorithmName="SHA-512" workbookHashValue="gH5ltmWgTKgmIg2Gf53WxmMg7PG+wusnFjwb1hMaTUShGvfDNPzWuJ4aafoUoRQxfxiGs/PTOV1GQBQltMJCUw==" workbookSaltValue="0LMo+siDr6hln95UqYVFrQ==" workbookSpinCount="100000" lockStructure="1"/>
  <bookViews>
    <workbookView xWindow="28680" yWindow="-120" windowWidth="29040" windowHeight="15840" activeTab="1" xr2:uid="{00000000-000D-0000-FFFF-FFFF00000000}"/>
  </bookViews>
  <sheets>
    <sheet name="Rekapitulace stavby" sheetId="1" r:id="rId1"/>
    <sheet name="010_MV01 - Přestavba Záze..." sheetId="2" r:id="rId2"/>
    <sheet name="SO-01 - Stavební práce" sheetId="3" r:id="rId3"/>
    <sheet name="SO-01 ZTI" sheetId="6" r:id="rId4"/>
    <sheet name="SO-01 VYT" sheetId="7" r:id="rId5"/>
    <sheet name="SO-01 SIL" sheetId="8" r:id="rId6"/>
    <sheet name="SO-01 SK+CCTV" sheetId="9" r:id="rId7"/>
    <sheet name="SO-01 EZS+EKV" sheetId="10" r:id="rId8"/>
    <sheet name="SO-01 SLA SPOL" sheetId="11" r:id="rId9"/>
    <sheet name="SO-01 VZT" sheetId="12" r:id="rId10"/>
    <sheet name="SO-01A - Bourání betonový..." sheetId="4" r:id="rId11"/>
    <sheet name="SO-02 - Stabilizace podlo..." sheetId="5" r:id="rId12"/>
  </sheets>
  <externalReferences>
    <externalReference r:id="rId13"/>
    <externalReference r:id="rId14"/>
  </externalReferences>
  <definedNames>
    <definedName name="_xlnm._FilterDatabase" localSheetId="1" hidden="1">'010_MV01 - Přestavba Záze...'!$C$123:$K$213</definedName>
    <definedName name="_xlnm._FilterDatabase" localSheetId="2" hidden="1">'SO-01 - Stavební práce'!$C$149:$K$839</definedName>
    <definedName name="_xlnm._FilterDatabase" localSheetId="10" hidden="1">'SO-01A - Bourání betonový...'!$C$121:$K$148</definedName>
    <definedName name="_xlnm._FilterDatabase" localSheetId="11" hidden="1">'SO-02 - Stabilizace podlo...'!$C$121:$K$152</definedName>
    <definedName name="CenaCelkem" localSheetId="4">#REF!</definedName>
    <definedName name="CenaCelkem">#REF!</definedName>
    <definedName name="CenaCelkemBezDPH" localSheetId="4">#REF!</definedName>
    <definedName name="CenaCelkemBezDPH">#REF!</definedName>
    <definedName name="cisloobjektu" localSheetId="4">#REF!</definedName>
    <definedName name="cisloobjektu">#REF!</definedName>
    <definedName name="CisloRozpoctu">'[2]Krycí list'!$C$2</definedName>
    <definedName name="cislostavby">'[2]Krycí list'!$A$7</definedName>
    <definedName name="CisloStavebnihoRozpoctu" localSheetId="4">#REF!</definedName>
    <definedName name="CisloStavebnihoRozpoctu">#REF!</definedName>
    <definedName name="dadresa" localSheetId="4">#REF!</definedName>
    <definedName name="dadresa">#REF!</definedName>
    <definedName name="dmisto" localSheetId="4">#REF!</definedName>
    <definedName name="dmisto">#REF!</definedName>
    <definedName name="DPHSni" localSheetId="4">#REF!</definedName>
    <definedName name="DPHSni">#REF!</definedName>
    <definedName name="DPHZakl" localSheetId="4">#REF!</definedName>
    <definedName name="DPHZakl">#REF!</definedName>
    <definedName name="Excel_BuiltIn__FilterDatabase_1">'SO-01 VZT'!$B$8:$J$32</definedName>
    <definedName name="Excel_BuiltIn__FilterDatabase_2">"$#REF!.$B$8:$J$105"</definedName>
    <definedName name="Excel_BuiltIn_Print_Area" localSheetId="9">'SO-01 VZT'!$A$2:$J$34</definedName>
    <definedName name="Excel_BuiltIn_Print_Area_1_1">'SO-01 VZT'!$A$3:$J$34</definedName>
    <definedName name="Excel_BuiltIn_Print_Area_1_1_1">'SO-01 VZT'!$B$2:$L$8</definedName>
    <definedName name="Excel_BuiltIn_Print_Area_1_1_1_1">'SO-01 VZT'!$B$2:$L$8</definedName>
    <definedName name="Excel_BuiltIn_Print_Area_1_1_1_1_1">'SO-01 VZT'!$B$2:$L$8</definedName>
    <definedName name="Excel_BuiltIn_Print_Area_1_1_1_1_1_1">'SO-01 VZT'!$B$2:$J$32</definedName>
    <definedName name="Excel_BuiltIn_Print_Area_2">"$#REF!.$B$2:$J$86"</definedName>
    <definedName name="Excel_BuiltIn_Print_Titles_1_1">'SO-01 VZT'!$A$2:$GW$8</definedName>
    <definedName name="Excel_BuiltIn_Print_Titles_1_1_1">'SO-01 VZT'!$A$2:$M$8</definedName>
    <definedName name="Excel_BuiltIn_Print_Titles_1_1_1_1">'SO-01 VZT'!$A$2:$M$8</definedName>
    <definedName name="Excel_BuiltIn_Print_Titles_2">"$#REF!.$A$2:$IT$8"</definedName>
    <definedName name="Mena" localSheetId="4">#REF!</definedName>
    <definedName name="Mena">#REF!</definedName>
    <definedName name="MistoStavby" localSheetId="4">#REF!</definedName>
    <definedName name="MistoStavby">#REF!</definedName>
    <definedName name="nazevobjektu" localSheetId="4">#REF!</definedName>
    <definedName name="nazevobjektu">#REF!</definedName>
    <definedName name="NazevRozpoctu">'[2]Krycí list'!$D$2</definedName>
    <definedName name="nazevstavby">'[2]Krycí list'!$C$7</definedName>
    <definedName name="NazevStavebnihoRozpoctu" localSheetId="4">#REF!</definedName>
    <definedName name="NazevStavebnihoRozpoctu">#REF!</definedName>
    <definedName name="_xlnm.Print_Titles" localSheetId="1">'010_MV01 - Přestavba Záze...'!$123:$123</definedName>
    <definedName name="_xlnm.Print_Titles" localSheetId="0">'Rekapitulace stavby'!$92:$92</definedName>
    <definedName name="_xlnm.Print_Titles" localSheetId="2">'SO-01 - Stavební práce'!$149:$149</definedName>
    <definedName name="_xlnm.Print_Titles" localSheetId="9">'SO-01 VZT'!$2:$8</definedName>
    <definedName name="_xlnm.Print_Titles" localSheetId="10">'SO-01A - Bourání betonový...'!$121:$121</definedName>
    <definedName name="_xlnm.Print_Titles" localSheetId="11">'SO-02 - Stabilizace podlo...'!$121:$121</definedName>
    <definedName name="oadresa" localSheetId="4">#REF!</definedName>
    <definedName name="oadresa">#REF!</definedName>
    <definedName name="_xlnm.Print_Area" localSheetId="1">'010_MV01 - Přestavba Záze...'!$C$4:$J$76,'010_MV01 - Přestavba Záze...'!$C$82:$J$105,'010_MV01 - Přestavba Záze...'!$C$111:$K$213</definedName>
    <definedName name="_xlnm.Print_Area" localSheetId="0">'Rekapitulace stavby'!$D$4:$AO$76,'Rekapitulace stavby'!$C$82:$AQ$99</definedName>
    <definedName name="_xlnm.Print_Area" localSheetId="2">'SO-01 - Stavební práce'!$C$4:$J$76,'SO-01 - Stavební práce'!$C$82:$J$131,'SO-01 - Stavební práce'!$C$137:$K$839</definedName>
    <definedName name="_xlnm.Print_Area" localSheetId="7">'SO-01 EZS+EKV'!$A$1:$H$67</definedName>
    <definedName name="_xlnm.Print_Area" localSheetId="6">'SO-01 SK+CCTV'!$A$1:$H$95</definedName>
    <definedName name="_xlnm.Print_Area" localSheetId="8">'SO-01 SLA SPOL'!$A$1:$H$17</definedName>
    <definedName name="_xlnm.Print_Area" localSheetId="4">'SO-01 VYT'!$A$1:$G$44</definedName>
    <definedName name="_xlnm.Print_Area" localSheetId="9">'SO-01 VZT'!$A$1:$J$34</definedName>
    <definedName name="_xlnm.Print_Area" localSheetId="3">'SO-01 ZTI'!$A$1:$G$97</definedName>
    <definedName name="_xlnm.Print_Area" localSheetId="10">'SO-01A - Bourání betonový...'!$C$4:$J$76,'SO-01A - Bourání betonový...'!$C$82:$J$103,'SO-01A - Bourání betonový...'!$C$109:$K$148</definedName>
    <definedName name="_xlnm.Print_Area" localSheetId="11">'SO-02 - Stabilizace podlo...'!$C$4:$J$76,'SO-02 - Stabilizace podlo...'!$C$82:$J$103,'SO-02 - Stabilizace podlo...'!$C$109:$K$152</definedName>
    <definedName name="padresa" localSheetId="4">#REF!</definedName>
    <definedName name="padresa">#REF!</definedName>
    <definedName name="pdic" localSheetId="4">#REF!</definedName>
    <definedName name="pdic">#REF!</definedName>
    <definedName name="pico" localSheetId="4">#REF!</definedName>
    <definedName name="pico">#REF!</definedName>
    <definedName name="pmisto" localSheetId="4">#REF!</definedName>
    <definedName name="pmisto">#REF!</definedName>
    <definedName name="PocetMJ" localSheetId="4">#REF!</definedName>
    <definedName name="PocetMJ">#REF!</definedName>
    <definedName name="pokus" localSheetId="4">#REF!</definedName>
    <definedName name="pokus">#REF!</definedName>
    <definedName name="PoptavkaID" localSheetId="4">#REF!</definedName>
    <definedName name="PoptavkaID">#REF!</definedName>
    <definedName name="pPSC" localSheetId="4">#REF!</definedName>
    <definedName name="pPSC">#REF!</definedName>
    <definedName name="Projektant" localSheetId="4">#REF!</definedName>
    <definedName name="Projektant">#REF!</definedName>
    <definedName name="SazbaDPH1">'[2]Krycí list'!$C$30</definedName>
    <definedName name="SazbaDPH2">'[2]Krycí list'!$C$32</definedName>
    <definedName name="SloupecCC" localSheetId="4">#REF!</definedName>
    <definedName name="SloupecCC">#REF!</definedName>
    <definedName name="SloupecCisloPol" localSheetId="4">#REF!</definedName>
    <definedName name="SloupecCisloPol">#REF!</definedName>
    <definedName name="SloupecJC" localSheetId="4">#REF!</definedName>
    <definedName name="SloupecJC">#REF!</definedName>
    <definedName name="SloupecMJ" localSheetId="4">#REF!</definedName>
    <definedName name="SloupecMJ">#REF!</definedName>
    <definedName name="SloupecMnozstvi" localSheetId="4">#REF!</definedName>
    <definedName name="SloupecMnozstvi">#REF!</definedName>
    <definedName name="SloupecNazPol" localSheetId="4">#REF!</definedName>
    <definedName name="SloupecNazPol">#REF!</definedName>
    <definedName name="SloupecPC" localSheetId="4">#REF!</definedName>
    <definedName name="SloupecPC">#REF!</definedName>
    <definedName name="Vypracoval" localSheetId="4">#REF!</definedName>
    <definedName name="Vypracoval">#REF!</definedName>
    <definedName name="ZakladDPHSni" localSheetId="4">#REF!</definedName>
    <definedName name="ZakladDPHSni">#REF!</definedName>
    <definedName name="ZakladDPHZakl" localSheetId="4">#REF!</definedName>
    <definedName name="ZakladDPHZakl">#REF!</definedName>
    <definedName name="Zaokrouhleni" localSheetId="4">#REF!</definedName>
    <definedName name="Zaokrouhleni">#REF!</definedName>
    <definedName name="Zhotovitel" localSheetId="4">#REF!</definedName>
    <definedName name="Zhotovite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39" i="3" l="1"/>
  <c r="I638" i="3"/>
  <c r="I637" i="3"/>
  <c r="I636" i="3"/>
  <c r="I635" i="3"/>
  <c r="I634" i="3"/>
  <c r="I632" i="3"/>
  <c r="I631" i="3"/>
  <c r="I627" i="3"/>
  <c r="I625" i="3"/>
  <c r="I623" i="3"/>
  <c r="F32" i="12"/>
  <c r="I32" i="12" s="1"/>
  <c r="F31" i="12"/>
  <c r="I31" i="12" s="1"/>
  <c r="F30" i="12"/>
  <c r="I30" i="12" s="1"/>
  <c r="F29" i="12"/>
  <c r="I29" i="12" s="1"/>
  <c r="I28" i="12"/>
  <c r="F27" i="12"/>
  <c r="I27" i="12" s="1"/>
  <c r="F25" i="12"/>
  <c r="I25" i="12" s="1"/>
  <c r="I24" i="12"/>
  <c r="F24" i="12"/>
  <c r="F23" i="12"/>
  <c r="I23" i="12" s="1"/>
  <c r="I22" i="12"/>
  <c r="F22" i="12"/>
  <c r="F21" i="12"/>
  <c r="I21" i="12" s="1"/>
  <c r="I20" i="12"/>
  <c r="F20" i="12"/>
  <c r="F19" i="12"/>
  <c r="F18" i="12"/>
  <c r="I18" i="12" s="1"/>
  <c r="I17" i="12"/>
  <c r="F17" i="12"/>
  <c r="F16" i="12"/>
  <c r="I16" i="12" s="1"/>
  <c r="I15" i="12"/>
  <c r="F15" i="12"/>
  <c r="F14" i="12"/>
  <c r="I14" i="12" s="1"/>
  <c r="I13" i="12"/>
  <c r="F13" i="12"/>
  <c r="F12" i="12"/>
  <c r="I12" i="12" s="1"/>
  <c r="I11" i="12"/>
  <c r="F11" i="12"/>
  <c r="F10" i="12"/>
  <c r="I10" i="12" s="1"/>
  <c r="H15" i="11"/>
  <c r="H14" i="11"/>
  <c r="H13" i="11"/>
  <c r="H16" i="11" s="1"/>
  <c r="H17" i="11" s="1"/>
  <c r="F13" i="11"/>
  <c r="F16" i="11" s="1"/>
  <c r="H12" i="11"/>
  <c r="H9" i="11"/>
  <c r="F9" i="11"/>
  <c r="H8" i="11"/>
  <c r="F8" i="11"/>
  <c r="F10" i="11" s="1"/>
  <c r="H7" i="11"/>
  <c r="H10" i="11" s="1"/>
  <c r="F7" i="11"/>
  <c r="H63" i="10"/>
  <c r="F63" i="10"/>
  <c r="H62" i="10"/>
  <c r="F62" i="10"/>
  <c r="H61" i="10"/>
  <c r="F61" i="10"/>
  <c r="F64" i="10" s="1"/>
  <c r="H60" i="10"/>
  <c r="H59" i="10"/>
  <c r="H58" i="10"/>
  <c r="H57" i="10"/>
  <c r="H56" i="10"/>
  <c r="H55" i="10"/>
  <c r="H54" i="10"/>
  <c r="H53" i="10"/>
  <c r="H52" i="10"/>
  <c r="H64" i="10" s="1"/>
  <c r="H49" i="10"/>
  <c r="F49" i="10"/>
  <c r="D48" i="10"/>
  <c r="H48" i="10" s="1"/>
  <c r="H47" i="10"/>
  <c r="F47" i="10"/>
  <c r="H46" i="10"/>
  <c r="F46" i="10"/>
  <c r="H45" i="10"/>
  <c r="H50" i="10" s="1"/>
  <c r="F45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F43" i="10" s="1"/>
  <c r="H26" i="10"/>
  <c r="H43" i="10" s="1"/>
  <c r="F26" i="10"/>
  <c r="H23" i="10"/>
  <c r="F23" i="10"/>
  <c r="H22" i="10"/>
  <c r="H24" i="10" s="1"/>
  <c r="F22" i="10"/>
  <c r="F24" i="10" s="1"/>
  <c r="H19" i="10"/>
  <c r="F19" i="10"/>
  <c r="H18" i="10"/>
  <c r="F18" i="10"/>
  <c r="H17" i="10"/>
  <c r="F17" i="10"/>
  <c r="H16" i="10"/>
  <c r="F16" i="10"/>
  <c r="H15" i="10"/>
  <c r="F15" i="10"/>
  <c r="H14" i="10"/>
  <c r="F14" i="10"/>
  <c r="H13" i="10"/>
  <c r="H20" i="10" s="1"/>
  <c r="F13" i="10"/>
  <c r="F20" i="10" s="1"/>
  <c r="H10" i="10"/>
  <c r="F10" i="10"/>
  <c r="H9" i="10"/>
  <c r="F9" i="10"/>
  <c r="H8" i="10"/>
  <c r="F8" i="10"/>
  <c r="H7" i="10"/>
  <c r="H11" i="10" s="1"/>
  <c r="F7" i="10"/>
  <c r="F11" i="10" s="1"/>
  <c r="H91" i="9"/>
  <c r="F91" i="9"/>
  <c r="H90" i="9"/>
  <c r="H89" i="9"/>
  <c r="F89" i="9"/>
  <c r="H88" i="9"/>
  <c r="H87" i="9"/>
  <c r="H86" i="9"/>
  <c r="H85" i="9"/>
  <c r="H84" i="9"/>
  <c r="F84" i="9"/>
  <c r="F92" i="9" s="1"/>
  <c r="H82" i="9"/>
  <c r="D82" i="9"/>
  <c r="D83" i="9" s="1"/>
  <c r="H83" i="9" s="1"/>
  <c r="D81" i="9"/>
  <c r="H81" i="9" s="1"/>
  <c r="H80" i="9"/>
  <c r="D80" i="9"/>
  <c r="H79" i="9"/>
  <c r="H92" i="9" s="1"/>
  <c r="H76" i="9"/>
  <c r="H75" i="9"/>
  <c r="F75" i="9"/>
  <c r="H74" i="9"/>
  <c r="F74" i="9"/>
  <c r="H73" i="9"/>
  <c r="F73" i="9"/>
  <c r="F72" i="9"/>
  <c r="F77" i="9" s="1"/>
  <c r="F71" i="9"/>
  <c r="H70" i="9"/>
  <c r="F70" i="9"/>
  <c r="H69" i="9"/>
  <c r="F69" i="9"/>
  <c r="H68" i="9"/>
  <c r="H77" i="9" s="1"/>
  <c r="F68" i="9"/>
  <c r="H66" i="9"/>
  <c r="F65" i="9"/>
  <c r="H64" i="9"/>
  <c r="F64" i="9"/>
  <c r="H63" i="9"/>
  <c r="F63" i="9"/>
  <c r="H62" i="9"/>
  <c r="F62" i="9"/>
  <c r="H61" i="9"/>
  <c r="F61" i="9"/>
  <c r="H60" i="9"/>
  <c r="F60" i="9"/>
  <c r="H59" i="9"/>
  <c r="F59" i="9"/>
  <c r="F66" i="9" s="1"/>
  <c r="H56" i="9"/>
  <c r="H55" i="9"/>
  <c r="H54" i="9"/>
  <c r="F54" i="9"/>
  <c r="H53" i="9"/>
  <c r="H52" i="9"/>
  <c r="H51" i="9"/>
  <c r="F51" i="9"/>
  <c r="F57" i="9" s="1"/>
  <c r="H50" i="9"/>
  <c r="F50" i="9"/>
  <c r="H49" i="9"/>
  <c r="H48" i="9"/>
  <c r="H47" i="9"/>
  <c r="H46" i="9"/>
  <c r="H57" i="9" s="1"/>
  <c r="H43" i="9"/>
  <c r="F43" i="9"/>
  <c r="H42" i="9"/>
  <c r="F42" i="9"/>
  <c r="H41" i="9"/>
  <c r="F41" i="9"/>
  <c r="H40" i="9"/>
  <c r="F40" i="9"/>
  <c r="H39" i="9"/>
  <c r="F39" i="9"/>
  <c r="H38" i="9"/>
  <c r="F38" i="9"/>
  <c r="H37" i="9"/>
  <c r="F37" i="9"/>
  <c r="H36" i="9"/>
  <c r="F36" i="9"/>
  <c r="H35" i="9"/>
  <c r="F35" i="9"/>
  <c r="H34" i="9"/>
  <c r="F34" i="9"/>
  <c r="F44" i="9" s="1"/>
  <c r="H33" i="9"/>
  <c r="H44" i="9" s="1"/>
  <c r="F33" i="9"/>
  <c r="H30" i="9"/>
  <c r="F30" i="9"/>
  <c r="H29" i="9"/>
  <c r="H31" i="9" s="1"/>
  <c r="F29" i="9"/>
  <c r="F31" i="9" s="1"/>
  <c r="F26" i="9"/>
  <c r="F25" i="9"/>
  <c r="F24" i="9"/>
  <c r="H23" i="9"/>
  <c r="H27" i="9" s="1"/>
  <c r="F23" i="9"/>
  <c r="F27" i="9" s="1"/>
  <c r="H20" i="9"/>
  <c r="H19" i="9"/>
  <c r="H18" i="9"/>
  <c r="D18" i="9"/>
  <c r="H17" i="9"/>
  <c r="F17" i="9"/>
  <c r="H16" i="9"/>
  <c r="F16" i="9"/>
  <c r="H15" i="9"/>
  <c r="F15" i="9"/>
  <c r="F14" i="9"/>
  <c r="H13" i="9"/>
  <c r="F13" i="9"/>
  <c r="H12" i="9"/>
  <c r="F12" i="9"/>
  <c r="H11" i="9"/>
  <c r="F11" i="9"/>
  <c r="F10" i="9"/>
  <c r="H9" i="9"/>
  <c r="F9" i="9"/>
  <c r="H8" i="9"/>
  <c r="F8" i="9"/>
  <c r="H7" i="9"/>
  <c r="H21" i="9" s="1"/>
  <c r="F7" i="9"/>
  <c r="F21" i="9" s="1"/>
  <c r="I110" i="8"/>
  <c r="H110" i="8"/>
  <c r="E110" i="8"/>
  <c r="H109" i="8"/>
  <c r="I109" i="8" s="1"/>
  <c r="E109" i="8"/>
  <c r="I108" i="8"/>
  <c r="H108" i="8"/>
  <c r="E108" i="8"/>
  <c r="H107" i="8"/>
  <c r="I107" i="8" s="1"/>
  <c r="E107" i="8"/>
  <c r="I106" i="8"/>
  <c r="H106" i="8"/>
  <c r="E106" i="8"/>
  <c r="H105" i="8"/>
  <c r="I105" i="8" s="1"/>
  <c r="E105" i="8"/>
  <c r="I104" i="8"/>
  <c r="H104" i="8"/>
  <c r="G104" i="8"/>
  <c r="E104" i="8"/>
  <c r="I103" i="8"/>
  <c r="H103" i="8"/>
  <c r="G103" i="8"/>
  <c r="G111" i="8" s="1"/>
  <c r="E103" i="8"/>
  <c r="I102" i="8"/>
  <c r="H102" i="8"/>
  <c r="E102" i="8"/>
  <c r="E111" i="8" s="1"/>
  <c r="I98" i="8"/>
  <c r="H98" i="8"/>
  <c r="G98" i="8"/>
  <c r="H97" i="8"/>
  <c r="I97" i="8" s="1"/>
  <c r="G97" i="8"/>
  <c r="H96" i="8"/>
  <c r="I96" i="8" s="1"/>
  <c r="G96" i="8"/>
  <c r="E96" i="8"/>
  <c r="H95" i="8"/>
  <c r="I95" i="8" s="1"/>
  <c r="E95" i="8"/>
  <c r="H94" i="8"/>
  <c r="I94" i="8" s="1"/>
  <c r="G94" i="8"/>
  <c r="E94" i="8"/>
  <c r="H93" i="8"/>
  <c r="I93" i="8" s="1"/>
  <c r="E93" i="8"/>
  <c r="E100" i="8" s="1"/>
  <c r="I92" i="8"/>
  <c r="H92" i="8"/>
  <c r="G92" i="8"/>
  <c r="H91" i="8"/>
  <c r="I91" i="8" s="1"/>
  <c r="G91" i="8"/>
  <c r="H90" i="8"/>
  <c r="I90" i="8" s="1"/>
  <c r="G90" i="8"/>
  <c r="H89" i="8"/>
  <c r="I89" i="8" s="1"/>
  <c r="G89" i="8"/>
  <c r="I88" i="8"/>
  <c r="H88" i="8"/>
  <c r="G88" i="8"/>
  <c r="G100" i="8" s="1"/>
  <c r="H85" i="8"/>
  <c r="I85" i="8" s="1"/>
  <c r="G85" i="8"/>
  <c r="E85" i="8"/>
  <c r="H84" i="8"/>
  <c r="I84" i="8" s="1"/>
  <c r="G84" i="8"/>
  <c r="G86" i="8" s="1"/>
  <c r="E84" i="8"/>
  <c r="H83" i="8"/>
  <c r="I83" i="8" s="1"/>
  <c r="E83" i="8"/>
  <c r="H82" i="8"/>
  <c r="I82" i="8" s="1"/>
  <c r="G82" i="8"/>
  <c r="E82" i="8"/>
  <c r="H81" i="8"/>
  <c r="I81" i="8" s="1"/>
  <c r="G81" i="8"/>
  <c r="E81" i="8"/>
  <c r="H80" i="8"/>
  <c r="I80" i="8" s="1"/>
  <c r="G80" i="8"/>
  <c r="E80" i="8"/>
  <c r="H79" i="8"/>
  <c r="I79" i="8" s="1"/>
  <c r="G79" i="8"/>
  <c r="E79" i="8"/>
  <c r="H78" i="8"/>
  <c r="I78" i="8" s="1"/>
  <c r="G78" i="8"/>
  <c r="E78" i="8"/>
  <c r="H77" i="8"/>
  <c r="I77" i="8" s="1"/>
  <c r="G77" i="8"/>
  <c r="E77" i="8"/>
  <c r="H76" i="8"/>
  <c r="I76" i="8" s="1"/>
  <c r="G76" i="8"/>
  <c r="E76" i="8"/>
  <c r="H75" i="8"/>
  <c r="I75" i="8" s="1"/>
  <c r="G75" i="8"/>
  <c r="E75" i="8"/>
  <c r="H74" i="8"/>
  <c r="I74" i="8" s="1"/>
  <c r="G74" i="8"/>
  <c r="E74" i="8"/>
  <c r="H73" i="8"/>
  <c r="I73" i="8" s="1"/>
  <c r="G73" i="8"/>
  <c r="E73" i="8"/>
  <c r="H72" i="8"/>
  <c r="I72" i="8" s="1"/>
  <c r="G72" i="8"/>
  <c r="E72" i="8"/>
  <c r="H71" i="8"/>
  <c r="I71" i="8" s="1"/>
  <c r="G71" i="8"/>
  <c r="E71" i="8"/>
  <c r="H70" i="8"/>
  <c r="I70" i="8" s="1"/>
  <c r="G70" i="8"/>
  <c r="E70" i="8"/>
  <c r="E86" i="8" s="1"/>
  <c r="E68" i="8"/>
  <c r="I67" i="8"/>
  <c r="I68" i="8" s="1"/>
  <c r="H67" i="8"/>
  <c r="G67" i="8"/>
  <c r="G68" i="8" s="1"/>
  <c r="H63" i="8"/>
  <c r="I63" i="8" s="1"/>
  <c r="G63" i="8"/>
  <c r="E63" i="8"/>
  <c r="H62" i="8"/>
  <c r="I62" i="8" s="1"/>
  <c r="G62" i="8"/>
  <c r="E62" i="8"/>
  <c r="H61" i="8"/>
  <c r="I61" i="8" s="1"/>
  <c r="G61" i="8"/>
  <c r="E61" i="8"/>
  <c r="H60" i="8"/>
  <c r="I60" i="8" s="1"/>
  <c r="G60" i="8"/>
  <c r="E60" i="8"/>
  <c r="H59" i="8"/>
  <c r="I59" i="8" s="1"/>
  <c r="G59" i="8"/>
  <c r="E59" i="8"/>
  <c r="H58" i="8"/>
  <c r="I58" i="8" s="1"/>
  <c r="G58" i="8"/>
  <c r="E58" i="8"/>
  <c r="H57" i="8"/>
  <c r="I57" i="8" s="1"/>
  <c r="G57" i="8"/>
  <c r="E57" i="8"/>
  <c r="H56" i="8"/>
  <c r="I56" i="8" s="1"/>
  <c r="G56" i="8"/>
  <c r="E56" i="8"/>
  <c r="H55" i="8"/>
  <c r="I55" i="8" s="1"/>
  <c r="G55" i="8"/>
  <c r="E55" i="8"/>
  <c r="H54" i="8"/>
  <c r="I54" i="8" s="1"/>
  <c r="G54" i="8"/>
  <c r="E54" i="8"/>
  <c r="H53" i="8"/>
  <c r="I53" i="8" s="1"/>
  <c r="G53" i="8"/>
  <c r="E53" i="8"/>
  <c r="H52" i="8"/>
  <c r="I52" i="8" s="1"/>
  <c r="G52" i="8"/>
  <c r="E52" i="8"/>
  <c r="H51" i="8"/>
  <c r="I51" i="8" s="1"/>
  <c r="G51" i="8"/>
  <c r="E51" i="8"/>
  <c r="H50" i="8"/>
  <c r="I50" i="8" s="1"/>
  <c r="G50" i="8"/>
  <c r="E50" i="8"/>
  <c r="H49" i="8"/>
  <c r="I49" i="8" s="1"/>
  <c r="G49" i="8"/>
  <c r="G65" i="8" s="1"/>
  <c r="E49" i="8"/>
  <c r="H48" i="8"/>
  <c r="I48" i="8" s="1"/>
  <c r="E48" i="8"/>
  <c r="H47" i="8"/>
  <c r="I47" i="8" s="1"/>
  <c r="G47" i="8"/>
  <c r="E47" i="8"/>
  <c r="H46" i="8"/>
  <c r="I46" i="8" s="1"/>
  <c r="G46" i="8"/>
  <c r="E46" i="8"/>
  <c r="E65" i="8" s="1"/>
  <c r="I43" i="8"/>
  <c r="H43" i="8"/>
  <c r="G43" i="8"/>
  <c r="H42" i="8"/>
  <c r="I42" i="8" s="1"/>
  <c r="G42" i="8"/>
  <c r="E42" i="8"/>
  <c r="H41" i="8"/>
  <c r="I41" i="8" s="1"/>
  <c r="G41" i="8"/>
  <c r="E41" i="8"/>
  <c r="H40" i="8"/>
  <c r="I40" i="8" s="1"/>
  <c r="G40" i="8"/>
  <c r="E40" i="8"/>
  <c r="H39" i="8"/>
  <c r="I39" i="8" s="1"/>
  <c r="G39" i="8"/>
  <c r="E39" i="8"/>
  <c r="H38" i="8"/>
  <c r="I38" i="8" s="1"/>
  <c r="G38" i="8"/>
  <c r="E38" i="8"/>
  <c r="H37" i="8"/>
  <c r="I37" i="8" s="1"/>
  <c r="G37" i="8"/>
  <c r="E37" i="8"/>
  <c r="H36" i="8"/>
  <c r="I36" i="8" s="1"/>
  <c r="G36" i="8"/>
  <c r="E36" i="8"/>
  <c r="H35" i="8"/>
  <c r="I35" i="8" s="1"/>
  <c r="G35" i="8"/>
  <c r="E35" i="8"/>
  <c r="H34" i="8"/>
  <c r="I34" i="8" s="1"/>
  <c r="G34" i="8"/>
  <c r="E34" i="8"/>
  <c r="H33" i="8"/>
  <c r="I33" i="8" s="1"/>
  <c r="G33" i="8"/>
  <c r="E33" i="8"/>
  <c r="H32" i="8"/>
  <c r="I32" i="8" s="1"/>
  <c r="G32" i="8"/>
  <c r="E32" i="8"/>
  <c r="H31" i="8"/>
  <c r="I31" i="8" s="1"/>
  <c r="G31" i="8"/>
  <c r="G44" i="8" s="1"/>
  <c r="E31" i="8"/>
  <c r="E44" i="8" s="1"/>
  <c r="I27" i="8"/>
  <c r="H27" i="8"/>
  <c r="G27" i="8"/>
  <c r="E27" i="8"/>
  <c r="I26" i="8"/>
  <c r="H26" i="8"/>
  <c r="G26" i="8"/>
  <c r="E26" i="8"/>
  <c r="I25" i="8"/>
  <c r="H25" i="8"/>
  <c r="G25" i="8"/>
  <c r="E25" i="8"/>
  <c r="I24" i="8"/>
  <c r="H24" i="8"/>
  <c r="G24" i="8"/>
  <c r="E24" i="8"/>
  <c r="I23" i="8"/>
  <c r="H23" i="8"/>
  <c r="G23" i="8"/>
  <c r="E23" i="8"/>
  <c r="I22" i="8"/>
  <c r="I29" i="8" s="1"/>
  <c r="H22" i="8"/>
  <c r="G22" i="8"/>
  <c r="G29" i="8" s="1"/>
  <c r="E22" i="8"/>
  <c r="E29" i="8" s="1"/>
  <c r="H19" i="8"/>
  <c r="I19" i="8" s="1"/>
  <c r="G19" i="8"/>
  <c r="E19" i="8"/>
  <c r="H18" i="8"/>
  <c r="I18" i="8" s="1"/>
  <c r="G18" i="8"/>
  <c r="E18" i="8"/>
  <c r="E20" i="8" s="1"/>
  <c r="H17" i="8"/>
  <c r="I17" i="8" s="1"/>
  <c r="E17" i="8"/>
  <c r="I16" i="8"/>
  <c r="H16" i="8"/>
  <c r="G16" i="8"/>
  <c r="E16" i="8"/>
  <c r="I15" i="8"/>
  <c r="H15" i="8"/>
  <c r="G15" i="8"/>
  <c r="E15" i="8"/>
  <c r="I14" i="8"/>
  <c r="H14" i="8"/>
  <c r="G14" i="8"/>
  <c r="E14" i="8"/>
  <c r="I13" i="8"/>
  <c r="H13" i="8"/>
  <c r="G13" i="8"/>
  <c r="E13" i="8"/>
  <c r="I12" i="8"/>
  <c r="H12" i="8"/>
  <c r="G12" i="8"/>
  <c r="E12" i="8"/>
  <c r="I11" i="8"/>
  <c r="I20" i="8" s="1"/>
  <c r="H11" i="8"/>
  <c r="G11" i="8"/>
  <c r="G20" i="8" s="1"/>
  <c r="E11" i="8"/>
  <c r="H8" i="8"/>
  <c r="I8" i="8" s="1"/>
  <c r="G8" i="8"/>
  <c r="E8" i="8"/>
  <c r="H7" i="8"/>
  <c r="I7" i="8" s="1"/>
  <c r="G7" i="8"/>
  <c r="E7" i="8"/>
  <c r="H6" i="8"/>
  <c r="I6" i="8" s="1"/>
  <c r="G6" i="8"/>
  <c r="E6" i="8"/>
  <c r="H5" i="8"/>
  <c r="I5" i="8" s="1"/>
  <c r="G5" i="8"/>
  <c r="E5" i="8"/>
  <c r="H4" i="8"/>
  <c r="I4" i="8" s="1"/>
  <c r="I9" i="8" s="1"/>
  <c r="G4" i="8"/>
  <c r="G9" i="8" s="1"/>
  <c r="E4" i="8"/>
  <c r="E9" i="8" s="1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Q7" i="7"/>
  <c r="O7" i="7"/>
  <c r="M7" i="7"/>
  <c r="K7" i="7"/>
  <c r="I7" i="7"/>
  <c r="G89" i="6"/>
  <c r="G88" i="6"/>
  <c r="G87" i="6"/>
  <c r="Q86" i="6"/>
  <c r="O86" i="6"/>
  <c r="M86" i="6"/>
  <c r="K86" i="6"/>
  <c r="I86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Q51" i="6"/>
  <c r="O51" i="6"/>
  <c r="K51" i="6"/>
  <c r="K50" i="6" s="1"/>
  <c r="I51" i="6"/>
  <c r="G51" i="6"/>
  <c r="M51" i="6" s="1"/>
  <c r="M50" i="6" s="1"/>
  <c r="Q50" i="6"/>
  <c r="O50" i="6"/>
  <c r="I50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K16" i="6"/>
  <c r="I16" i="6"/>
  <c r="G16" i="6"/>
  <c r="G15" i="6"/>
  <c r="G14" i="6"/>
  <c r="G13" i="6"/>
  <c r="G12" i="6"/>
  <c r="G11" i="6"/>
  <c r="Q10" i="6"/>
  <c r="O10" i="6"/>
  <c r="M10" i="6"/>
  <c r="K10" i="6"/>
  <c r="I10" i="6"/>
  <c r="G10" i="6"/>
  <c r="G9" i="6"/>
  <c r="Q8" i="6"/>
  <c r="O8" i="6"/>
  <c r="M8" i="6"/>
  <c r="M7" i="6" s="1"/>
  <c r="K8" i="6"/>
  <c r="K7" i="6" s="1"/>
  <c r="I8" i="6"/>
  <c r="G8" i="6"/>
  <c r="Q7" i="6"/>
  <c r="O7" i="6"/>
  <c r="I7" i="6"/>
  <c r="G7" i="6"/>
  <c r="G91" i="6" s="1"/>
  <c r="G7" i="7" l="1"/>
  <c r="G40" i="7" s="1"/>
  <c r="I629" i="3" s="1"/>
  <c r="F95" i="9"/>
  <c r="H67" i="10"/>
  <c r="E112" i="8"/>
  <c r="I65" i="8"/>
  <c r="I100" i="8"/>
  <c r="J26" i="12"/>
  <c r="I111" i="8"/>
  <c r="G112" i="8"/>
  <c r="I44" i="8"/>
  <c r="I112" i="8" s="1"/>
  <c r="I86" i="8"/>
  <c r="H95" i="9"/>
  <c r="F17" i="11"/>
  <c r="I34" i="12"/>
  <c r="I641" i="3" s="1"/>
  <c r="J9" i="12"/>
  <c r="F48" i="10"/>
  <c r="F50" i="10" s="1"/>
  <c r="F67" i="10" s="1"/>
  <c r="J37" i="5" l="1"/>
  <c r="J36" i="5"/>
  <c r="AY98" i="1"/>
  <c r="J35" i="5"/>
  <c r="AX98" i="1"/>
  <c r="BI152" i="5"/>
  <c r="BH152" i="5"/>
  <c r="BG152" i="5"/>
  <c r="BF152" i="5"/>
  <c r="BK152" i="5"/>
  <c r="J152" i="5"/>
  <c r="BE152" i="5" s="1"/>
  <c r="BI151" i="5"/>
  <c r="BH151" i="5"/>
  <c r="BG151" i="5"/>
  <c r="BF151" i="5"/>
  <c r="BK151" i="5"/>
  <c r="J151" i="5"/>
  <c r="BE151" i="5"/>
  <c r="BI150" i="5"/>
  <c r="BH150" i="5"/>
  <c r="BG150" i="5"/>
  <c r="BF150" i="5"/>
  <c r="BK150" i="5"/>
  <c r="J150" i="5" s="1"/>
  <c r="BE150" i="5" s="1"/>
  <c r="BI149" i="5"/>
  <c r="F37" i="5" s="1"/>
  <c r="BD98" i="1" s="1"/>
  <c r="BH149" i="5"/>
  <c r="BG149" i="5"/>
  <c r="BF149" i="5"/>
  <c r="BK149" i="5"/>
  <c r="J149" i="5" s="1"/>
  <c r="BE149" i="5" s="1"/>
  <c r="BI148" i="5"/>
  <c r="BH148" i="5"/>
  <c r="BG148" i="5"/>
  <c r="BF148" i="5"/>
  <c r="BK148" i="5"/>
  <c r="J148" i="5" s="1"/>
  <c r="BE148" i="5" s="1"/>
  <c r="BI146" i="5"/>
  <c r="BH146" i="5"/>
  <c r="BG146" i="5"/>
  <c r="BF146" i="5"/>
  <c r="T146" i="5"/>
  <c r="R146" i="5"/>
  <c r="P146" i="5"/>
  <c r="BK146" i="5"/>
  <c r="J146" i="5"/>
  <c r="BE146" i="5" s="1"/>
  <c r="BI145" i="5"/>
  <c r="BH145" i="5"/>
  <c r="BG145" i="5"/>
  <c r="BF145" i="5"/>
  <c r="T145" i="5"/>
  <c r="R145" i="5"/>
  <c r="R142" i="5" s="1"/>
  <c r="P145" i="5"/>
  <c r="BK145" i="5"/>
  <c r="J145" i="5"/>
  <c r="BE145" i="5"/>
  <c r="BI144" i="5"/>
  <c r="BH144" i="5"/>
  <c r="BG144" i="5"/>
  <c r="BF144" i="5"/>
  <c r="T144" i="5"/>
  <c r="R144" i="5"/>
  <c r="P144" i="5"/>
  <c r="BK144" i="5"/>
  <c r="BK142" i="5" s="1"/>
  <c r="J142" i="5" s="1"/>
  <c r="J101" i="5" s="1"/>
  <c r="J144" i="5"/>
  <c r="BE144" i="5"/>
  <c r="BI143" i="5"/>
  <c r="BH143" i="5"/>
  <c r="BG143" i="5"/>
  <c r="BF143" i="5"/>
  <c r="T143" i="5"/>
  <c r="T142" i="5"/>
  <c r="R143" i="5"/>
  <c r="P143" i="5"/>
  <c r="P142" i="5"/>
  <c r="BK143" i="5"/>
  <c r="J143" i="5"/>
  <c r="BE143" i="5" s="1"/>
  <c r="BI140" i="5"/>
  <c r="BH140" i="5"/>
  <c r="BG140" i="5"/>
  <c r="BF140" i="5"/>
  <c r="T140" i="5"/>
  <c r="T139" i="5"/>
  <c r="R140" i="5"/>
  <c r="R139" i="5"/>
  <c r="P140" i="5"/>
  <c r="P139" i="5"/>
  <c r="BK140" i="5"/>
  <c r="BK139" i="5"/>
  <c r="J139" i="5" s="1"/>
  <c r="J100" i="5" s="1"/>
  <c r="J140" i="5"/>
  <c r="BE140" i="5" s="1"/>
  <c r="BI137" i="5"/>
  <c r="BH137" i="5"/>
  <c r="BG137" i="5"/>
  <c r="BF137" i="5"/>
  <c r="T137" i="5"/>
  <c r="R137" i="5"/>
  <c r="P137" i="5"/>
  <c r="BK137" i="5"/>
  <c r="J137" i="5"/>
  <c r="BE137" i="5"/>
  <c r="BI136" i="5"/>
  <c r="BH136" i="5"/>
  <c r="BG136" i="5"/>
  <c r="BF136" i="5"/>
  <c r="T136" i="5"/>
  <c r="R136" i="5"/>
  <c r="P136" i="5"/>
  <c r="BK136" i="5"/>
  <c r="J136" i="5"/>
  <c r="BE136" i="5"/>
  <c r="BI134" i="5"/>
  <c r="BH134" i="5"/>
  <c r="BG134" i="5"/>
  <c r="BF134" i="5"/>
  <c r="T134" i="5"/>
  <c r="R134" i="5"/>
  <c r="P134" i="5"/>
  <c r="BK134" i="5"/>
  <c r="J134" i="5"/>
  <c r="BE134" i="5"/>
  <c r="BI133" i="5"/>
  <c r="BH133" i="5"/>
  <c r="BG133" i="5"/>
  <c r="BF133" i="5"/>
  <c r="T133" i="5"/>
  <c r="R133" i="5"/>
  <c r="P133" i="5"/>
  <c r="BK133" i="5"/>
  <c r="J133" i="5"/>
  <c r="BE133" i="5"/>
  <c r="BI132" i="5"/>
  <c r="BH132" i="5"/>
  <c r="BG132" i="5"/>
  <c r="BF132" i="5"/>
  <c r="T132" i="5"/>
  <c r="R132" i="5"/>
  <c r="P132" i="5"/>
  <c r="BK132" i="5"/>
  <c r="J132" i="5"/>
  <c r="BE132" i="5"/>
  <c r="BI127" i="5"/>
  <c r="BH127" i="5"/>
  <c r="BG127" i="5"/>
  <c r="BF127" i="5"/>
  <c r="T127" i="5"/>
  <c r="T126" i="5"/>
  <c r="R127" i="5"/>
  <c r="R126" i="5"/>
  <c r="P127" i="5"/>
  <c r="P126" i="5"/>
  <c r="BK127" i="5"/>
  <c r="BK126" i="5"/>
  <c r="J126" i="5" s="1"/>
  <c r="J127" i="5"/>
  <c r="BE127" i="5" s="1"/>
  <c r="J99" i="5"/>
  <c r="BI125" i="5"/>
  <c r="BH125" i="5"/>
  <c r="F36" i="5" s="1"/>
  <c r="BC98" i="1" s="1"/>
  <c r="BG125" i="5"/>
  <c r="F35" i="5"/>
  <c r="BB98" i="1" s="1"/>
  <c r="BF125" i="5"/>
  <c r="T125" i="5"/>
  <c r="T124" i="5"/>
  <c r="T123" i="5" s="1"/>
  <c r="T122" i="5" s="1"/>
  <c r="R125" i="5"/>
  <c r="R124" i="5"/>
  <c r="R123" i="5" s="1"/>
  <c r="R122" i="5" s="1"/>
  <c r="P125" i="5"/>
  <c r="P124" i="5"/>
  <c r="P123" i="5" s="1"/>
  <c r="P122" i="5" s="1"/>
  <c r="AU98" i="1" s="1"/>
  <c r="BK125" i="5"/>
  <c r="BK124" i="5" s="1"/>
  <c r="J125" i="5"/>
  <c r="BE125" i="5" s="1"/>
  <c r="F33" i="5" s="1"/>
  <c r="AZ98" i="1" s="1"/>
  <c r="J118" i="5"/>
  <c r="F116" i="5"/>
  <c r="E114" i="5"/>
  <c r="J91" i="5"/>
  <c r="F89" i="5"/>
  <c r="E87" i="5"/>
  <c r="J24" i="5"/>
  <c r="E24" i="5"/>
  <c r="J119" i="5" s="1"/>
  <c r="J92" i="5"/>
  <c r="J23" i="5"/>
  <c r="J18" i="5"/>
  <c r="E18" i="5"/>
  <c r="F92" i="5" s="1"/>
  <c r="F119" i="5"/>
  <c r="J17" i="5"/>
  <c r="J15" i="5"/>
  <c r="E15" i="5"/>
  <c r="J14" i="5"/>
  <c r="J12" i="5"/>
  <c r="E7" i="5"/>
  <c r="E85" i="5" s="1"/>
  <c r="E112" i="5"/>
  <c r="J37" i="4"/>
  <c r="J36" i="4"/>
  <c r="AY97" i="1"/>
  <c r="J35" i="4"/>
  <c r="AX97" i="1"/>
  <c r="BI148" i="4"/>
  <c r="BH148" i="4"/>
  <c r="BG148" i="4"/>
  <c r="BF148" i="4"/>
  <c r="BK148" i="4"/>
  <c r="J148" i="4"/>
  <c r="BE148" i="4" s="1"/>
  <c r="BI147" i="4"/>
  <c r="BH147" i="4"/>
  <c r="BG147" i="4"/>
  <c r="BF147" i="4"/>
  <c r="BK147" i="4"/>
  <c r="J147" i="4"/>
  <c r="BE147" i="4"/>
  <c r="BI146" i="4"/>
  <c r="BH146" i="4"/>
  <c r="BG146" i="4"/>
  <c r="BF146" i="4"/>
  <c r="BK146" i="4"/>
  <c r="J146" i="4"/>
  <c r="BE146" i="4"/>
  <c r="BI145" i="4"/>
  <c r="F37" i="4" s="1"/>
  <c r="BD97" i="1" s="1"/>
  <c r="BH145" i="4"/>
  <c r="BG145" i="4"/>
  <c r="BF145" i="4"/>
  <c r="BK145" i="4"/>
  <c r="J145" i="4" s="1"/>
  <c r="BE145" i="4" s="1"/>
  <c r="BI144" i="4"/>
  <c r="BH144" i="4"/>
  <c r="BG144" i="4"/>
  <c r="BF144" i="4"/>
  <c r="BK144" i="4"/>
  <c r="J144" i="4"/>
  <c r="BE144" i="4"/>
  <c r="BI142" i="4"/>
  <c r="BH142" i="4"/>
  <c r="BG142" i="4"/>
  <c r="BF142" i="4"/>
  <c r="T142" i="4"/>
  <c r="T141" i="4"/>
  <c r="R142" i="4"/>
  <c r="R141" i="4"/>
  <c r="P142" i="4"/>
  <c r="P141" i="4"/>
  <c r="BK142" i="4"/>
  <c r="BK141" i="4"/>
  <c r="J141" i="4" s="1"/>
  <c r="J101" i="4" s="1"/>
  <c r="J142" i="4"/>
  <c r="BE142" i="4"/>
  <c r="BI140" i="4"/>
  <c r="BH140" i="4"/>
  <c r="BG140" i="4"/>
  <c r="BF140" i="4"/>
  <c r="T140" i="4"/>
  <c r="R140" i="4"/>
  <c r="P140" i="4"/>
  <c r="BK140" i="4"/>
  <c r="J140" i="4"/>
  <c r="BE140" i="4"/>
  <c r="BI138" i="4"/>
  <c r="BH138" i="4"/>
  <c r="BG138" i="4"/>
  <c r="BF138" i="4"/>
  <c r="T138" i="4"/>
  <c r="R138" i="4"/>
  <c r="R135" i="4" s="1"/>
  <c r="P138" i="4"/>
  <c r="BK138" i="4"/>
  <c r="J138" i="4"/>
  <c r="BE138" i="4"/>
  <c r="BI137" i="4"/>
  <c r="BH137" i="4"/>
  <c r="BG137" i="4"/>
  <c r="BF137" i="4"/>
  <c r="T137" i="4"/>
  <c r="R137" i="4"/>
  <c r="P137" i="4"/>
  <c r="BK137" i="4"/>
  <c r="BK135" i="4" s="1"/>
  <c r="J135" i="4" s="1"/>
  <c r="J100" i="4" s="1"/>
  <c r="J137" i="4"/>
  <c r="BE137" i="4"/>
  <c r="BI136" i="4"/>
  <c r="BH136" i="4"/>
  <c r="BG136" i="4"/>
  <c r="BF136" i="4"/>
  <c r="T136" i="4"/>
  <c r="T135" i="4"/>
  <c r="R136" i="4"/>
  <c r="P136" i="4"/>
  <c r="P135" i="4"/>
  <c r="BK136" i="4"/>
  <c r="J136" i="4"/>
  <c r="BE136" i="4" s="1"/>
  <c r="J33" i="4" s="1"/>
  <c r="AV97" i="1" s="1"/>
  <c r="AT97" i="1" s="1"/>
  <c r="BI133" i="4"/>
  <c r="BH133" i="4"/>
  <c r="BG133" i="4"/>
  <c r="BF133" i="4"/>
  <c r="T133" i="4"/>
  <c r="T132" i="4"/>
  <c r="R133" i="4"/>
  <c r="R132" i="4" s="1"/>
  <c r="P133" i="4"/>
  <c r="P132" i="4"/>
  <c r="BK133" i="4"/>
  <c r="BK132" i="4" s="1"/>
  <c r="J132" i="4" s="1"/>
  <c r="J99" i="4" s="1"/>
  <c r="J133" i="4"/>
  <c r="BE133" i="4" s="1"/>
  <c r="BI130" i="4"/>
  <c r="BH130" i="4"/>
  <c r="BG130" i="4"/>
  <c r="BF130" i="4"/>
  <c r="T130" i="4"/>
  <c r="R130" i="4"/>
  <c r="P130" i="4"/>
  <c r="BK130" i="4"/>
  <c r="J130" i="4"/>
  <c r="BE130" i="4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P126" i="4"/>
  <c r="BK126" i="4"/>
  <c r="J126" i="4"/>
  <c r="BE126" i="4"/>
  <c r="BI125" i="4"/>
  <c r="BH125" i="4"/>
  <c r="BG125" i="4"/>
  <c r="F35" i="4"/>
  <c r="BB97" i="1" s="1"/>
  <c r="BF125" i="4"/>
  <c r="J34" i="4" s="1"/>
  <c r="AW97" i="1" s="1"/>
  <c r="T125" i="4"/>
  <c r="T124" i="4"/>
  <c r="R125" i="4"/>
  <c r="R124" i="4"/>
  <c r="P125" i="4"/>
  <c r="P124" i="4"/>
  <c r="BK125" i="4"/>
  <c r="BK124" i="4" s="1"/>
  <c r="J125" i="4"/>
  <c r="BE125" i="4"/>
  <c r="F33" i="4" s="1"/>
  <c r="AZ97" i="1" s="1"/>
  <c r="J118" i="4"/>
  <c r="F116" i="4"/>
  <c r="E114" i="4"/>
  <c r="J91" i="4"/>
  <c r="F89" i="4"/>
  <c r="E87" i="4"/>
  <c r="J24" i="4"/>
  <c r="E24" i="4"/>
  <c r="J119" i="4"/>
  <c r="J92" i="4"/>
  <c r="J23" i="4"/>
  <c r="J18" i="4"/>
  <c r="E18" i="4"/>
  <c r="F92" i="4" s="1"/>
  <c r="F119" i="4"/>
  <c r="J17" i="4"/>
  <c r="J15" i="4"/>
  <c r="E15" i="4"/>
  <c r="J14" i="4"/>
  <c r="J12" i="4"/>
  <c r="E7" i="4"/>
  <c r="E85" i="4" s="1"/>
  <c r="E112" i="4"/>
  <c r="J37" i="3"/>
  <c r="J36" i="3"/>
  <c r="AY96" i="1"/>
  <c r="J35" i="3"/>
  <c r="AX96" i="1"/>
  <c r="BI839" i="3"/>
  <c r="BH839" i="3"/>
  <c r="BG839" i="3"/>
  <c r="BF839" i="3"/>
  <c r="BK839" i="3"/>
  <c r="J839" i="3"/>
  <c r="BE839" i="3" s="1"/>
  <c r="BI838" i="3"/>
  <c r="BH838" i="3"/>
  <c r="BG838" i="3"/>
  <c r="BF838" i="3"/>
  <c r="BK838" i="3"/>
  <c r="J838" i="3"/>
  <c r="BE838" i="3"/>
  <c r="BI837" i="3"/>
  <c r="BH837" i="3"/>
  <c r="BG837" i="3"/>
  <c r="BF837" i="3"/>
  <c r="BK837" i="3"/>
  <c r="J837" i="3"/>
  <c r="BE837" i="3"/>
  <c r="BI836" i="3"/>
  <c r="BH836" i="3"/>
  <c r="BG836" i="3"/>
  <c r="BF836" i="3"/>
  <c r="BK836" i="3"/>
  <c r="J836" i="3" s="1"/>
  <c r="BE836" i="3" s="1"/>
  <c r="BI835" i="3"/>
  <c r="BH835" i="3"/>
  <c r="BG835" i="3"/>
  <c r="BF835" i="3"/>
  <c r="BK835" i="3"/>
  <c r="J835" i="3" s="1"/>
  <c r="BE835" i="3" s="1"/>
  <c r="BK834" i="3"/>
  <c r="J834" i="3" s="1"/>
  <c r="J130" i="3" s="1"/>
  <c r="BI833" i="3"/>
  <c r="BH833" i="3"/>
  <c r="BG833" i="3"/>
  <c r="BF833" i="3"/>
  <c r="T833" i="3"/>
  <c r="R833" i="3"/>
  <c r="P833" i="3"/>
  <c r="BK833" i="3"/>
  <c r="J833" i="3"/>
  <c r="BE833" i="3"/>
  <c r="BI832" i="3"/>
  <c r="BH832" i="3"/>
  <c r="BG832" i="3"/>
  <c r="BF832" i="3"/>
  <c r="T832" i="3"/>
  <c r="R832" i="3"/>
  <c r="P832" i="3"/>
  <c r="BK832" i="3"/>
  <c r="J832" i="3"/>
  <c r="BE832" i="3"/>
  <c r="BI831" i="3"/>
  <c r="BH831" i="3"/>
  <c r="BG831" i="3"/>
  <c r="BF831" i="3"/>
  <c r="T831" i="3"/>
  <c r="R831" i="3"/>
  <c r="P831" i="3"/>
  <c r="BK831" i="3"/>
  <c r="J831" i="3"/>
  <c r="BE831" i="3"/>
  <c r="BI830" i="3"/>
  <c r="BH830" i="3"/>
  <c r="BG830" i="3"/>
  <c r="BF830" i="3"/>
  <c r="T830" i="3"/>
  <c r="R830" i="3"/>
  <c r="R827" i="3" s="1"/>
  <c r="P830" i="3"/>
  <c r="BK830" i="3"/>
  <c r="J830" i="3"/>
  <c r="BE830" i="3"/>
  <c r="BI829" i="3"/>
  <c r="BH829" i="3"/>
  <c r="BG829" i="3"/>
  <c r="BF829" i="3"/>
  <c r="T829" i="3"/>
  <c r="R829" i="3"/>
  <c r="P829" i="3"/>
  <c r="BK829" i="3"/>
  <c r="BK827" i="3" s="1"/>
  <c r="J827" i="3" s="1"/>
  <c r="J129" i="3" s="1"/>
  <c r="J829" i="3"/>
  <c r="BE829" i="3"/>
  <c r="BI828" i="3"/>
  <c r="BH828" i="3"/>
  <c r="BG828" i="3"/>
  <c r="BF828" i="3"/>
  <c r="T828" i="3"/>
  <c r="T827" i="3"/>
  <c r="R828" i="3"/>
  <c r="P828" i="3"/>
  <c r="P827" i="3"/>
  <c r="BK828" i="3"/>
  <c r="J828" i="3"/>
  <c r="BE828" i="3" s="1"/>
  <c r="BI821" i="3"/>
  <c r="BH821" i="3"/>
  <c r="BG821" i="3"/>
  <c r="BF821" i="3"/>
  <c r="T821" i="3"/>
  <c r="R821" i="3"/>
  <c r="R819" i="3" s="1"/>
  <c r="P821" i="3"/>
  <c r="BK821" i="3"/>
  <c r="J821" i="3"/>
  <c r="BE821" i="3"/>
  <c r="BI820" i="3"/>
  <c r="BH820" i="3"/>
  <c r="BG820" i="3"/>
  <c r="BF820" i="3"/>
  <c r="T820" i="3"/>
  <c r="T819" i="3" s="1"/>
  <c r="R820" i="3"/>
  <c r="P820" i="3"/>
  <c r="P819" i="3" s="1"/>
  <c r="BK820" i="3"/>
  <c r="BK819" i="3"/>
  <c r="J819" i="3" s="1"/>
  <c r="J128" i="3" s="1"/>
  <c r="J820" i="3"/>
  <c r="BE820" i="3"/>
  <c r="BI815" i="3"/>
  <c r="BH815" i="3"/>
  <c r="BG815" i="3"/>
  <c r="BF815" i="3"/>
  <c r="T815" i="3"/>
  <c r="R815" i="3"/>
  <c r="P815" i="3"/>
  <c r="BK815" i="3"/>
  <c r="J815" i="3"/>
  <c r="BE815" i="3"/>
  <c r="BI814" i="3"/>
  <c r="BH814" i="3"/>
  <c r="BG814" i="3"/>
  <c r="BF814" i="3"/>
  <c r="T814" i="3"/>
  <c r="R814" i="3"/>
  <c r="P814" i="3"/>
  <c r="BK814" i="3"/>
  <c r="J814" i="3"/>
  <c r="BE814" i="3"/>
  <c r="BI813" i="3"/>
  <c r="BH813" i="3"/>
  <c r="BG813" i="3"/>
  <c r="BF813" i="3"/>
  <c r="T813" i="3"/>
  <c r="R813" i="3"/>
  <c r="P813" i="3"/>
  <c r="BK813" i="3"/>
  <c r="J813" i="3"/>
  <c r="BE813" i="3"/>
  <c r="BI812" i="3"/>
  <c r="BH812" i="3"/>
  <c r="BG812" i="3"/>
  <c r="BF812" i="3"/>
  <c r="T812" i="3"/>
  <c r="R812" i="3"/>
  <c r="P812" i="3"/>
  <c r="BK812" i="3"/>
  <c r="J812" i="3"/>
  <c r="BE812" i="3"/>
  <c r="BI810" i="3"/>
  <c r="BH810" i="3"/>
  <c r="BG810" i="3"/>
  <c r="BF810" i="3"/>
  <c r="T810" i="3"/>
  <c r="R810" i="3"/>
  <c r="P810" i="3"/>
  <c r="BK810" i="3"/>
  <c r="J810" i="3"/>
  <c r="BE810" i="3"/>
  <c r="BI806" i="3"/>
  <c r="BH806" i="3"/>
  <c r="BG806" i="3"/>
  <c r="BF806" i="3"/>
  <c r="T806" i="3"/>
  <c r="T801" i="3" s="1"/>
  <c r="R806" i="3"/>
  <c r="P806" i="3"/>
  <c r="BK806" i="3"/>
  <c r="J806" i="3"/>
  <c r="BE806" i="3"/>
  <c r="BI802" i="3"/>
  <c r="BH802" i="3"/>
  <c r="BG802" i="3"/>
  <c r="BF802" i="3"/>
  <c r="T802" i="3"/>
  <c r="R802" i="3"/>
  <c r="R801" i="3"/>
  <c r="P802" i="3"/>
  <c r="P801" i="3"/>
  <c r="BK802" i="3"/>
  <c r="BK801" i="3"/>
  <c r="J801" i="3" s="1"/>
  <c r="J127" i="3" s="1"/>
  <c r="J802" i="3"/>
  <c r="BE802" i="3"/>
  <c r="BI800" i="3"/>
  <c r="BH800" i="3"/>
  <c r="BG800" i="3"/>
  <c r="BF800" i="3"/>
  <c r="T800" i="3"/>
  <c r="R800" i="3"/>
  <c r="P800" i="3"/>
  <c r="BK800" i="3"/>
  <c r="J800" i="3"/>
  <c r="BE800" i="3"/>
  <c r="BI796" i="3"/>
  <c r="BH796" i="3"/>
  <c r="BG796" i="3"/>
  <c r="BF796" i="3"/>
  <c r="T796" i="3"/>
  <c r="R796" i="3"/>
  <c r="P796" i="3"/>
  <c r="BK796" i="3"/>
  <c r="J796" i="3"/>
  <c r="BE796" i="3"/>
  <c r="BI794" i="3"/>
  <c r="BH794" i="3"/>
  <c r="BG794" i="3"/>
  <c r="BF794" i="3"/>
  <c r="T794" i="3"/>
  <c r="R794" i="3"/>
  <c r="P794" i="3"/>
  <c r="BK794" i="3"/>
  <c r="J794" i="3"/>
  <c r="BE794" i="3"/>
  <c r="BI790" i="3"/>
  <c r="BH790" i="3"/>
  <c r="BG790" i="3"/>
  <c r="BF790" i="3"/>
  <c r="T790" i="3"/>
  <c r="T785" i="3" s="1"/>
  <c r="R790" i="3"/>
  <c r="P790" i="3"/>
  <c r="BK790" i="3"/>
  <c r="J790" i="3"/>
  <c r="BE790" i="3"/>
  <c r="BI786" i="3"/>
  <c r="BH786" i="3"/>
  <c r="BG786" i="3"/>
  <c r="BF786" i="3"/>
  <c r="T786" i="3"/>
  <c r="R786" i="3"/>
  <c r="R785" i="3"/>
  <c r="P786" i="3"/>
  <c r="P785" i="3"/>
  <c r="BK786" i="3"/>
  <c r="BK785" i="3"/>
  <c r="J785" i="3" s="1"/>
  <c r="J786" i="3"/>
  <c r="BE786" i="3"/>
  <c r="J126" i="3"/>
  <c r="BI784" i="3"/>
  <c r="BH784" i="3"/>
  <c r="BG784" i="3"/>
  <c r="BF784" i="3"/>
  <c r="T784" i="3"/>
  <c r="R784" i="3"/>
  <c r="P784" i="3"/>
  <c r="BK784" i="3"/>
  <c r="BK781" i="3" s="1"/>
  <c r="J781" i="3" s="1"/>
  <c r="J125" i="3" s="1"/>
  <c r="J784" i="3"/>
  <c r="BE784" i="3"/>
  <c r="BI782" i="3"/>
  <c r="BH782" i="3"/>
  <c r="BG782" i="3"/>
  <c r="BF782" i="3"/>
  <c r="T782" i="3"/>
  <c r="T781" i="3"/>
  <c r="R782" i="3"/>
  <c r="R781" i="3"/>
  <c r="P782" i="3"/>
  <c r="P781" i="3"/>
  <c r="BK782" i="3"/>
  <c r="J782" i="3"/>
  <c r="BE782" i="3" s="1"/>
  <c r="BI780" i="3"/>
  <c r="BH780" i="3"/>
  <c r="BG780" i="3"/>
  <c r="BF780" i="3"/>
  <c r="T780" i="3"/>
  <c r="R780" i="3"/>
  <c r="P780" i="3"/>
  <c r="BK780" i="3"/>
  <c r="J780" i="3"/>
  <c r="BE780" i="3"/>
  <c r="BI779" i="3"/>
  <c r="BH779" i="3"/>
  <c r="BG779" i="3"/>
  <c r="BF779" i="3"/>
  <c r="T779" i="3"/>
  <c r="R779" i="3"/>
  <c r="P779" i="3"/>
  <c r="BK779" i="3"/>
  <c r="J779" i="3"/>
  <c r="BE779" i="3"/>
  <c r="BI777" i="3"/>
  <c r="BH777" i="3"/>
  <c r="BG777" i="3"/>
  <c r="BF777" i="3"/>
  <c r="T777" i="3"/>
  <c r="R777" i="3"/>
  <c r="P777" i="3"/>
  <c r="BK777" i="3"/>
  <c r="J777" i="3"/>
  <c r="BE777" i="3"/>
  <c r="BI775" i="3"/>
  <c r="BH775" i="3"/>
  <c r="BG775" i="3"/>
  <c r="BF775" i="3"/>
  <c r="T775" i="3"/>
  <c r="R775" i="3"/>
  <c r="P775" i="3"/>
  <c r="BK775" i="3"/>
  <c r="J775" i="3"/>
  <c r="BE775" i="3"/>
  <c r="BI773" i="3"/>
  <c r="BH773" i="3"/>
  <c r="BG773" i="3"/>
  <c r="BF773" i="3"/>
  <c r="T773" i="3"/>
  <c r="R773" i="3"/>
  <c r="P773" i="3"/>
  <c r="BK773" i="3"/>
  <c r="J773" i="3"/>
  <c r="BE773" i="3"/>
  <c r="BI772" i="3"/>
  <c r="BH772" i="3"/>
  <c r="BG772" i="3"/>
  <c r="BF772" i="3"/>
  <c r="T772" i="3"/>
  <c r="R772" i="3"/>
  <c r="P772" i="3"/>
  <c r="BK772" i="3"/>
  <c r="J772" i="3"/>
  <c r="BE772" i="3"/>
  <c r="BI771" i="3"/>
  <c r="BH771" i="3"/>
  <c r="BG771" i="3"/>
  <c r="BF771" i="3"/>
  <c r="T771" i="3"/>
  <c r="R771" i="3"/>
  <c r="P771" i="3"/>
  <c r="BK771" i="3"/>
  <c r="J771" i="3"/>
  <c r="BE771" i="3"/>
  <c r="BI770" i="3"/>
  <c r="BH770" i="3"/>
  <c r="BG770" i="3"/>
  <c r="BF770" i="3"/>
  <c r="T770" i="3"/>
  <c r="T769" i="3"/>
  <c r="R770" i="3"/>
  <c r="R769" i="3"/>
  <c r="P770" i="3"/>
  <c r="P769" i="3"/>
  <c r="BK770" i="3"/>
  <c r="BK769" i="3"/>
  <c r="J769" i="3" s="1"/>
  <c r="J770" i="3"/>
  <c r="BE770" i="3"/>
  <c r="J124" i="3"/>
  <c r="BI768" i="3"/>
  <c r="BH768" i="3"/>
  <c r="BG768" i="3"/>
  <c r="BF768" i="3"/>
  <c r="T768" i="3"/>
  <c r="R768" i="3"/>
  <c r="P768" i="3"/>
  <c r="BK768" i="3"/>
  <c r="J768" i="3"/>
  <c r="BE768" i="3"/>
  <c r="BI767" i="3"/>
  <c r="BH767" i="3"/>
  <c r="BG767" i="3"/>
  <c r="BF767" i="3"/>
  <c r="T767" i="3"/>
  <c r="R767" i="3"/>
  <c r="P767" i="3"/>
  <c r="BK767" i="3"/>
  <c r="J767" i="3"/>
  <c r="BE767" i="3"/>
  <c r="BI766" i="3"/>
  <c r="BH766" i="3"/>
  <c r="BG766" i="3"/>
  <c r="BF766" i="3"/>
  <c r="T766" i="3"/>
  <c r="R766" i="3"/>
  <c r="P766" i="3"/>
  <c r="BK766" i="3"/>
  <c r="J766" i="3"/>
  <c r="BE766" i="3"/>
  <c r="BI765" i="3"/>
  <c r="BH765" i="3"/>
  <c r="BG765" i="3"/>
  <c r="BF765" i="3"/>
  <c r="T765" i="3"/>
  <c r="R765" i="3"/>
  <c r="P765" i="3"/>
  <c r="BK765" i="3"/>
  <c r="J765" i="3"/>
  <c r="BE765" i="3"/>
  <c r="BI764" i="3"/>
  <c r="BH764" i="3"/>
  <c r="BG764" i="3"/>
  <c r="BF764" i="3"/>
  <c r="T764" i="3"/>
  <c r="R764" i="3"/>
  <c r="P764" i="3"/>
  <c r="BK764" i="3"/>
  <c r="J764" i="3"/>
  <c r="BE764" i="3"/>
  <c r="BI763" i="3"/>
  <c r="BH763" i="3"/>
  <c r="BG763" i="3"/>
  <c r="BF763" i="3"/>
  <c r="T763" i="3"/>
  <c r="R763" i="3"/>
  <c r="P763" i="3"/>
  <c r="BK763" i="3"/>
  <c r="J763" i="3"/>
  <c r="BE763" i="3"/>
  <c r="BI762" i="3"/>
  <c r="BH762" i="3"/>
  <c r="BG762" i="3"/>
  <c r="BF762" i="3"/>
  <c r="T762" i="3"/>
  <c r="R762" i="3"/>
  <c r="P762" i="3"/>
  <c r="BK762" i="3"/>
  <c r="J762" i="3"/>
  <c r="BE762" i="3"/>
  <c r="BI761" i="3"/>
  <c r="BH761" i="3"/>
  <c r="BG761" i="3"/>
  <c r="BF761" i="3"/>
  <c r="T761" i="3"/>
  <c r="R761" i="3"/>
  <c r="P761" i="3"/>
  <c r="BK761" i="3"/>
  <c r="J761" i="3"/>
  <c r="BE761" i="3"/>
  <c r="BI760" i="3"/>
  <c r="BH760" i="3"/>
  <c r="BG760" i="3"/>
  <c r="BF760" i="3"/>
  <c r="T760" i="3"/>
  <c r="R760" i="3"/>
  <c r="P760" i="3"/>
  <c r="BK760" i="3"/>
  <c r="J760" i="3"/>
  <c r="BE760" i="3"/>
  <c r="BI759" i="3"/>
  <c r="BH759" i="3"/>
  <c r="BG759" i="3"/>
  <c r="BF759" i="3"/>
  <c r="T759" i="3"/>
  <c r="R759" i="3"/>
  <c r="P759" i="3"/>
  <c r="BK759" i="3"/>
  <c r="J759" i="3"/>
  <c r="BE759" i="3"/>
  <c r="BI758" i="3"/>
  <c r="BH758" i="3"/>
  <c r="BG758" i="3"/>
  <c r="BF758" i="3"/>
  <c r="T758" i="3"/>
  <c r="R758" i="3"/>
  <c r="P758" i="3"/>
  <c r="BK758" i="3"/>
  <c r="J758" i="3"/>
  <c r="BE758" i="3"/>
  <c r="BI756" i="3"/>
  <c r="BH756" i="3"/>
  <c r="BG756" i="3"/>
  <c r="BF756" i="3"/>
  <c r="T756" i="3"/>
  <c r="R756" i="3"/>
  <c r="P756" i="3"/>
  <c r="BK756" i="3"/>
  <c r="J756" i="3"/>
  <c r="BE756" i="3"/>
  <c r="BI755" i="3"/>
  <c r="BH755" i="3"/>
  <c r="BG755" i="3"/>
  <c r="BF755" i="3"/>
  <c r="T755" i="3"/>
  <c r="R755" i="3"/>
  <c r="P755" i="3"/>
  <c r="BK755" i="3"/>
  <c r="J755" i="3"/>
  <c r="BE755" i="3"/>
  <c r="BI754" i="3"/>
  <c r="BH754" i="3"/>
  <c r="BG754" i="3"/>
  <c r="BF754" i="3"/>
  <c r="T754" i="3"/>
  <c r="R754" i="3"/>
  <c r="P754" i="3"/>
  <c r="BK754" i="3"/>
  <c r="J754" i="3"/>
  <c r="BE754" i="3"/>
  <c r="BI753" i="3"/>
  <c r="BH753" i="3"/>
  <c r="BG753" i="3"/>
  <c r="BF753" i="3"/>
  <c r="T753" i="3"/>
  <c r="R753" i="3"/>
  <c r="P753" i="3"/>
  <c r="BK753" i="3"/>
  <c r="J753" i="3"/>
  <c r="BE753" i="3"/>
  <c r="BI752" i="3"/>
  <c r="BH752" i="3"/>
  <c r="BG752" i="3"/>
  <c r="BF752" i="3"/>
  <c r="T752" i="3"/>
  <c r="R752" i="3"/>
  <c r="R745" i="3" s="1"/>
  <c r="P752" i="3"/>
  <c r="BK752" i="3"/>
  <c r="J752" i="3"/>
  <c r="BE752" i="3"/>
  <c r="BI751" i="3"/>
  <c r="BH751" i="3"/>
  <c r="BG751" i="3"/>
  <c r="BF751" i="3"/>
  <c r="T751" i="3"/>
  <c r="R751" i="3"/>
  <c r="P751" i="3"/>
  <c r="BK751" i="3"/>
  <c r="BK745" i="3" s="1"/>
  <c r="J745" i="3" s="1"/>
  <c r="J123" i="3" s="1"/>
  <c r="J751" i="3"/>
  <c r="BE751" i="3"/>
  <c r="BI746" i="3"/>
  <c r="BH746" i="3"/>
  <c r="BG746" i="3"/>
  <c r="BF746" i="3"/>
  <c r="T746" i="3"/>
  <c r="T745" i="3"/>
  <c r="R746" i="3"/>
  <c r="P746" i="3"/>
  <c r="P745" i="3"/>
  <c r="BK746" i="3"/>
  <c r="J746" i="3"/>
  <c r="BE746" i="3" s="1"/>
  <c r="BI744" i="3"/>
  <c r="BH744" i="3"/>
  <c r="BG744" i="3"/>
  <c r="BF744" i="3"/>
  <c r="T744" i="3"/>
  <c r="R744" i="3"/>
  <c r="P744" i="3"/>
  <c r="BK744" i="3"/>
  <c r="J744" i="3"/>
  <c r="BE744" i="3"/>
  <c r="BI742" i="3"/>
  <c r="BH742" i="3"/>
  <c r="BG742" i="3"/>
  <c r="BF742" i="3"/>
  <c r="T742" i="3"/>
  <c r="R742" i="3"/>
  <c r="P742" i="3"/>
  <c r="BK742" i="3"/>
  <c r="J742" i="3"/>
  <c r="BE742" i="3"/>
  <c r="BI740" i="3"/>
  <c r="BH740" i="3"/>
  <c r="BG740" i="3"/>
  <c r="BF740" i="3"/>
  <c r="T740" i="3"/>
  <c r="R740" i="3"/>
  <c r="P740" i="3"/>
  <c r="BK740" i="3"/>
  <c r="J740" i="3"/>
  <c r="BE740" i="3"/>
  <c r="BI739" i="3"/>
  <c r="BH739" i="3"/>
  <c r="BG739" i="3"/>
  <c r="BF739" i="3"/>
  <c r="T739" i="3"/>
  <c r="R739" i="3"/>
  <c r="P739" i="3"/>
  <c r="BK739" i="3"/>
  <c r="J739" i="3"/>
  <c r="BE739" i="3"/>
  <c r="BI738" i="3"/>
  <c r="BH738" i="3"/>
  <c r="BG738" i="3"/>
  <c r="BF738" i="3"/>
  <c r="T738" i="3"/>
  <c r="R738" i="3"/>
  <c r="P738" i="3"/>
  <c r="BK738" i="3"/>
  <c r="J738" i="3"/>
  <c r="BE738" i="3"/>
  <c r="BI737" i="3"/>
  <c r="BH737" i="3"/>
  <c r="BG737" i="3"/>
  <c r="BF737" i="3"/>
  <c r="T737" i="3"/>
  <c r="R737" i="3"/>
  <c r="P737" i="3"/>
  <c r="BK737" i="3"/>
  <c r="J737" i="3"/>
  <c r="BE737" i="3"/>
  <c r="BI735" i="3"/>
  <c r="BH735" i="3"/>
  <c r="BG735" i="3"/>
  <c r="BF735" i="3"/>
  <c r="T735" i="3"/>
  <c r="R735" i="3"/>
  <c r="P735" i="3"/>
  <c r="BK735" i="3"/>
  <c r="J735" i="3"/>
  <c r="BE735" i="3"/>
  <c r="BI733" i="3"/>
  <c r="BH733" i="3"/>
  <c r="BG733" i="3"/>
  <c r="BF733" i="3"/>
  <c r="T733" i="3"/>
  <c r="R733" i="3"/>
  <c r="P733" i="3"/>
  <c r="BK733" i="3"/>
  <c r="J733" i="3"/>
  <c r="BE733" i="3"/>
  <c r="BI732" i="3"/>
  <c r="BH732" i="3"/>
  <c r="BG732" i="3"/>
  <c r="BF732" i="3"/>
  <c r="T732" i="3"/>
  <c r="R732" i="3"/>
  <c r="P732" i="3"/>
  <c r="BK732" i="3"/>
  <c r="J732" i="3"/>
  <c r="BE732" i="3"/>
  <c r="BI730" i="3"/>
  <c r="BH730" i="3"/>
  <c r="BG730" i="3"/>
  <c r="BF730" i="3"/>
  <c r="T730" i="3"/>
  <c r="T729" i="3"/>
  <c r="R730" i="3"/>
  <c r="R729" i="3"/>
  <c r="P730" i="3"/>
  <c r="P729" i="3"/>
  <c r="BK730" i="3"/>
  <c r="BK729" i="3"/>
  <c r="J729" i="3" s="1"/>
  <c r="J730" i="3"/>
  <c r="BE730" i="3" s="1"/>
  <c r="J122" i="3"/>
  <c r="BI728" i="3"/>
  <c r="BH728" i="3"/>
  <c r="BG728" i="3"/>
  <c r="BF728" i="3"/>
  <c r="T728" i="3"/>
  <c r="R728" i="3"/>
  <c r="P728" i="3"/>
  <c r="BK728" i="3"/>
  <c r="J728" i="3"/>
  <c r="BE728" i="3"/>
  <c r="BI726" i="3"/>
  <c r="BH726" i="3"/>
  <c r="BG726" i="3"/>
  <c r="BF726" i="3"/>
  <c r="T726" i="3"/>
  <c r="R726" i="3"/>
  <c r="P726" i="3"/>
  <c r="BK726" i="3"/>
  <c r="J726" i="3"/>
  <c r="BE726" i="3"/>
  <c r="BI725" i="3"/>
  <c r="BH725" i="3"/>
  <c r="BG725" i="3"/>
  <c r="BF725" i="3"/>
  <c r="T725" i="3"/>
  <c r="R725" i="3"/>
  <c r="P725" i="3"/>
  <c r="BK725" i="3"/>
  <c r="J725" i="3"/>
  <c r="BE725" i="3"/>
  <c r="BI724" i="3"/>
  <c r="BH724" i="3"/>
  <c r="BG724" i="3"/>
  <c r="BF724" i="3"/>
  <c r="T724" i="3"/>
  <c r="R724" i="3"/>
  <c r="P724" i="3"/>
  <c r="BK724" i="3"/>
  <c r="J724" i="3"/>
  <c r="BE724" i="3"/>
  <c r="BI722" i="3"/>
  <c r="BH722" i="3"/>
  <c r="BG722" i="3"/>
  <c r="BF722" i="3"/>
  <c r="T722" i="3"/>
  <c r="R722" i="3"/>
  <c r="P722" i="3"/>
  <c r="BK722" i="3"/>
  <c r="J722" i="3"/>
  <c r="BE722" i="3"/>
  <c r="BI721" i="3"/>
  <c r="BH721" i="3"/>
  <c r="BG721" i="3"/>
  <c r="BF721" i="3"/>
  <c r="T721" i="3"/>
  <c r="R721" i="3"/>
  <c r="R716" i="3" s="1"/>
  <c r="P721" i="3"/>
  <c r="BK721" i="3"/>
  <c r="J721" i="3"/>
  <c r="BE721" i="3"/>
  <c r="BI719" i="3"/>
  <c r="BH719" i="3"/>
  <c r="BG719" i="3"/>
  <c r="BF719" i="3"/>
  <c r="T719" i="3"/>
  <c r="R719" i="3"/>
  <c r="P719" i="3"/>
  <c r="BK719" i="3"/>
  <c r="BK716" i="3" s="1"/>
  <c r="J716" i="3" s="1"/>
  <c r="J121" i="3" s="1"/>
  <c r="J719" i="3"/>
  <c r="BE719" i="3"/>
  <c r="BI717" i="3"/>
  <c r="BH717" i="3"/>
  <c r="BG717" i="3"/>
  <c r="BF717" i="3"/>
  <c r="T717" i="3"/>
  <c r="T716" i="3"/>
  <c r="R717" i="3"/>
  <c r="P717" i="3"/>
  <c r="P716" i="3"/>
  <c r="BK717" i="3"/>
  <c r="J717" i="3"/>
  <c r="BE717" i="3" s="1"/>
  <c r="BI715" i="3"/>
  <c r="BH715" i="3"/>
  <c r="BG715" i="3"/>
  <c r="BF715" i="3"/>
  <c r="T715" i="3"/>
  <c r="R715" i="3"/>
  <c r="P715" i="3"/>
  <c r="BK715" i="3"/>
  <c r="J715" i="3"/>
  <c r="BE715" i="3"/>
  <c r="BI713" i="3"/>
  <c r="BH713" i="3"/>
  <c r="BG713" i="3"/>
  <c r="BF713" i="3"/>
  <c r="T713" i="3"/>
  <c r="R713" i="3"/>
  <c r="P713" i="3"/>
  <c r="BK713" i="3"/>
  <c r="J713" i="3"/>
  <c r="BE713" i="3"/>
  <c r="BI709" i="3"/>
  <c r="BH709" i="3"/>
  <c r="BG709" i="3"/>
  <c r="BF709" i="3"/>
  <c r="T709" i="3"/>
  <c r="R709" i="3"/>
  <c r="P709" i="3"/>
  <c r="BK709" i="3"/>
  <c r="J709" i="3"/>
  <c r="BE709" i="3"/>
  <c r="BI707" i="3"/>
  <c r="BH707" i="3"/>
  <c r="BG707" i="3"/>
  <c r="BF707" i="3"/>
  <c r="T707" i="3"/>
  <c r="R707" i="3"/>
  <c r="P707" i="3"/>
  <c r="BK707" i="3"/>
  <c r="J707" i="3"/>
  <c r="BE707" i="3"/>
  <c r="BI705" i="3"/>
  <c r="BH705" i="3"/>
  <c r="BG705" i="3"/>
  <c r="BF705" i="3"/>
  <c r="T705" i="3"/>
  <c r="R705" i="3"/>
  <c r="P705" i="3"/>
  <c r="BK705" i="3"/>
  <c r="J705" i="3"/>
  <c r="BE705" i="3"/>
  <c r="BI701" i="3"/>
  <c r="BH701" i="3"/>
  <c r="BG701" i="3"/>
  <c r="BF701" i="3"/>
  <c r="T701" i="3"/>
  <c r="R701" i="3"/>
  <c r="P701" i="3"/>
  <c r="BK701" i="3"/>
  <c r="J701" i="3"/>
  <c r="BE701" i="3"/>
  <c r="BI697" i="3"/>
  <c r="BH697" i="3"/>
  <c r="BG697" i="3"/>
  <c r="BF697" i="3"/>
  <c r="T697" i="3"/>
  <c r="R697" i="3"/>
  <c r="P697" i="3"/>
  <c r="BK697" i="3"/>
  <c r="J697" i="3"/>
  <c r="BE697" i="3"/>
  <c r="BI690" i="3"/>
  <c r="BH690" i="3"/>
  <c r="BG690" i="3"/>
  <c r="BF690" i="3"/>
  <c r="T690" i="3"/>
  <c r="R690" i="3"/>
  <c r="P690" i="3"/>
  <c r="BK690" i="3"/>
  <c r="J690" i="3"/>
  <c r="BE690" i="3"/>
  <c r="BI683" i="3"/>
  <c r="BH683" i="3"/>
  <c r="BG683" i="3"/>
  <c r="BF683" i="3"/>
  <c r="T683" i="3"/>
  <c r="R683" i="3"/>
  <c r="P683" i="3"/>
  <c r="BK683" i="3"/>
  <c r="J683" i="3"/>
  <c r="BE683" i="3"/>
  <c r="BI682" i="3"/>
  <c r="BH682" i="3"/>
  <c r="BG682" i="3"/>
  <c r="BF682" i="3"/>
  <c r="T682" i="3"/>
  <c r="R682" i="3"/>
  <c r="P682" i="3"/>
  <c r="BK682" i="3"/>
  <c r="J682" i="3"/>
  <c r="BE682" i="3"/>
  <c r="BI681" i="3"/>
  <c r="BH681" i="3"/>
  <c r="BG681" i="3"/>
  <c r="BF681" i="3"/>
  <c r="T681" i="3"/>
  <c r="R681" i="3"/>
  <c r="P681" i="3"/>
  <c r="BK681" i="3"/>
  <c r="J681" i="3"/>
  <c r="BE681" i="3"/>
  <c r="BI679" i="3"/>
  <c r="BH679" i="3"/>
  <c r="BG679" i="3"/>
  <c r="BF679" i="3"/>
  <c r="T679" i="3"/>
  <c r="R679" i="3"/>
  <c r="P679" i="3"/>
  <c r="BK679" i="3"/>
  <c r="J679" i="3"/>
  <c r="BE679" i="3"/>
  <c r="BI677" i="3"/>
  <c r="BH677" i="3"/>
  <c r="BG677" i="3"/>
  <c r="BF677" i="3"/>
  <c r="T677" i="3"/>
  <c r="R677" i="3"/>
  <c r="P677" i="3"/>
  <c r="BK677" i="3"/>
  <c r="J677" i="3"/>
  <c r="BE677" i="3"/>
  <c r="BI672" i="3"/>
  <c r="BH672" i="3"/>
  <c r="BG672" i="3"/>
  <c r="BF672" i="3"/>
  <c r="T672" i="3"/>
  <c r="R672" i="3"/>
  <c r="P672" i="3"/>
  <c r="BK672" i="3"/>
  <c r="J672" i="3"/>
  <c r="BE672" i="3"/>
  <c r="BI668" i="3"/>
  <c r="BH668" i="3"/>
  <c r="BG668" i="3"/>
  <c r="BF668" i="3"/>
  <c r="T668" i="3"/>
  <c r="R668" i="3"/>
  <c r="P668" i="3"/>
  <c r="BK668" i="3"/>
  <c r="J668" i="3"/>
  <c r="BE668" i="3"/>
  <c r="BI666" i="3"/>
  <c r="BH666" i="3"/>
  <c r="BG666" i="3"/>
  <c r="BF666" i="3"/>
  <c r="T666" i="3"/>
  <c r="R666" i="3"/>
  <c r="P666" i="3"/>
  <c r="BK666" i="3"/>
  <c r="J666" i="3"/>
  <c r="BE666" i="3"/>
  <c r="BI660" i="3"/>
  <c r="BH660" i="3"/>
  <c r="BG660" i="3"/>
  <c r="BF660" i="3"/>
  <c r="T660" i="3"/>
  <c r="R660" i="3"/>
  <c r="P660" i="3"/>
  <c r="BK660" i="3"/>
  <c r="J660" i="3"/>
  <c r="BE660" i="3"/>
  <c r="BI658" i="3"/>
  <c r="BH658" i="3"/>
  <c r="BG658" i="3"/>
  <c r="BF658" i="3"/>
  <c r="T658" i="3"/>
  <c r="T657" i="3"/>
  <c r="R658" i="3"/>
  <c r="R657" i="3"/>
  <c r="P658" i="3"/>
  <c r="P657" i="3"/>
  <c r="BK658" i="3"/>
  <c r="BK657" i="3"/>
  <c r="J657" i="3" s="1"/>
  <c r="J120" i="3" s="1"/>
  <c r="J658" i="3"/>
  <c r="BE658" i="3" s="1"/>
  <c r="BI656" i="3"/>
  <c r="BH656" i="3"/>
  <c r="BG656" i="3"/>
  <c r="BF656" i="3"/>
  <c r="T656" i="3"/>
  <c r="R656" i="3"/>
  <c r="P656" i="3"/>
  <c r="BK656" i="3"/>
  <c r="J656" i="3"/>
  <c r="BE656" i="3"/>
  <c r="BI654" i="3"/>
  <c r="BH654" i="3"/>
  <c r="BG654" i="3"/>
  <c r="BF654" i="3"/>
  <c r="T654" i="3"/>
  <c r="R654" i="3"/>
  <c r="P654" i="3"/>
  <c r="BK654" i="3"/>
  <c r="J654" i="3"/>
  <c r="BE654" i="3"/>
  <c r="BI652" i="3"/>
  <c r="BH652" i="3"/>
  <c r="BG652" i="3"/>
  <c r="BF652" i="3"/>
  <c r="T652" i="3"/>
  <c r="R652" i="3"/>
  <c r="P652" i="3"/>
  <c r="BK652" i="3"/>
  <c r="J652" i="3"/>
  <c r="BE652" i="3"/>
  <c r="BI650" i="3"/>
  <c r="BH650" i="3"/>
  <c r="BG650" i="3"/>
  <c r="BF650" i="3"/>
  <c r="T650" i="3"/>
  <c r="R650" i="3"/>
  <c r="P650" i="3"/>
  <c r="BK650" i="3"/>
  <c r="J650" i="3"/>
  <c r="BE650" i="3"/>
  <c r="BI643" i="3"/>
  <c r="BH643" i="3"/>
  <c r="BG643" i="3"/>
  <c r="BF643" i="3"/>
  <c r="T643" i="3"/>
  <c r="T642" i="3"/>
  <c r="R643" i="3"/>
  <c r="R642" i="3"/>
  <c r="P643" i="3"/>
  <c r="P642" i="3"/>
  <c r="BK643" i="3"/>
  <c r="BK642" i="3"/>
  <c r="J642" i="3" s="1"/>
  <c r="J643" i="3"/>
  <c r="BE643" i="3" s="1"/>
  <c r="J119" i="3"/>
  <c r="BI641" i="3"/>
  <c r="BH641" i="3"/>
  <c r="BG641" i="3"/>
  <c r="BF641" i="3"/>
  <c r="T641" i="3"/>
  <c r="T640" i="3"/>
  <c r="R641" i="3"/>
  <c r="R640" i="3"/>
  <c r="P641" i="3"/>
  <c r="P640" i="3"/>
  <c r="BK641" i="3"/>
  <c r="BK640" i="3" s="1"/>
  <c r="J640" i="3" s="1"/>
  <c r="J118" i="3" s="1"/>
  <c r="J641" i="3"/>
  <c r="BE641" i="3" s="1"/>
  <c r="BI639" i="3"/>
  <c r="BH639" i="3"/>
  <c r="BG639" i="3"/>
  <c r="BF639" i="3"/>
  <c r="T639" i="3"/>
  <c r="R639" i="3"/>
  <c r="P639" i="3"/>
  <c r="BK639" i="3"/>
  <c r="J639" i="3"/>
  <c r="BE639" i="3" s="1"/>
  <c r="BI638" i="3"/>
  <c r="BH638" i="3"/>
  <c r="BG638" i="3"/>
  <c r="BF638" i="3"/>
  <c r="T638" i="3"/>
  <c r="R638" i="3"/>
  <c r="P638" i="3"/>
  <c r="BK638" i="3"/>
  <c r="J638" i="3"/>
  <c r="BE638" i="3" s="1"/>
  <c r="BI637" i="3"/>
  <c r="BH637" i="3"/>
  <c r="BG637" i="3"/>
  <c r="BF637" i="3"/>
  <c r="T637" i="3"/>
  <c r="R637" i="3"/>
  <c r="P637" i="3"/>
  <c r="BK637" i="3"/>
  <c r="J637" i="3"/>
  <c r="BE637" i="3"/>
  <c r="BI636" i="3"/>
  <c r="BH636" i="3"/>
  <c r="BG636" i="3"/>
  <c r="BF636" i="3"/>
  <c r="T636" i="3"/>
  <c r="R636" i="3"/>
  <c r="R633" i="3" s="1"/>
  <c r="P636" i="3"/>
  <c r="BK636" i="3"/>
  <c r="J636" i="3"/>
  <c r="BE636" i="3"/>
  <c r="BI635" i="3"/>
  <c r="BH635" i="3"/>
  <c r="BG635" i="3"/>
  <c r="BF635" i="3"/>
  <c r="T635" i="3"/>
  <c r="R635" i="3"/>
  <c r="P635" i="3"/>
  <c r="BK635" i="3"/>
  <c r="J635" i="3"/>
  <c r="BE635" i="3" s="1"/>
  <c r="BI634" i="3"/>
  <c r="BH634" i="3"/>
  <c r="BG634" i="3"/>
  <c r="BF634" i="3"/>
  <c r="T634" i="3"/>
  <c r="T633" i="3"/>
  <c r="R634" i="3"/>
  <c r="P634" i="3"/>
  <c r="P633" i="3"/>
  <c r="BK634" i="3"/>
  <c r="J634" i="3"/>
  <c r="BE634" i="3" s="1"/>
  <c r="BI632" i="3"/>
  <c r="BH632" i="3"/>
  <c r="BG632" i="3"/>
  <c r="BF632" i="3"/>
  <c r="T632" i="3"/>
  <c r="R632" i="3"/>
  <c r="P632" i="3"/>
  <c r="BK632" i="3"/>
  <c r="J632" i="3"/>
  <c r="BE632" i="3" s="1"/>
  <c r="BI631" i="3"/>
  <c r="BH631" i="3"/>
  <c r="BG631" i="3"/>
  <c r="BF631" i="3"/>
  <c r="T631" i="3"/>
  <c r="T630" i="3"/>
  <c r="R631" i="3"/>
  <c r="R630" i="3"/>
  <c r="P631" i="3"/>
  <c r="P630" i="3"/>
  <c r="BK631" i="3"/>
  <c r="BK630" i="3" s="1"/>
  <c r="J630" i="3" s="1"/>
  <c r="J116" i="3" s="1"/>
  <c r="J631" i="3"/>
  <c r="BE631" i="3" s="1"/>
  <c r="BI629" i="3"/>
  <c r="BH629" i="3"/>
  <c r="BG629" i="3"/>
  <c r="BF629" i="3"/>
  <c r="T629" i="3"/>
  <c r="T628" i="3"/>
  <c r="R629" i="3"/>
  <c r="R628" i="3"/>
  <c r="P629" i="3"/>
  <c r="P628" i="3"/>
  <c r="BK629" i="3"/>
  <c r="BK628" i="3" s="1"/>
  <c r="J628" i="3" s="1"/>
  <c r="J115" i="3" s="1"/>
  <c r="J629" i="3"/>
  <c r="BE629" i="3" s="1"/>
  <c r="BI627" i="3"/>
  <c r="BH627" i="3"/>
  <c r="BG627" i="3"/>
  <c r="BF627" i="3"/>
  <c r="T627" i="3"/>
  <c r="T626" i="3"/>
  <c r="R627" i="3"/>
  <c r="R626" i="3"/>
  <c r="P627" i="3"/>
  <c r="P626" i="3"/>
  <c r="BK627" i="3"/>
  <c r="BK626" i="3" s="1"/>
  <c r="J626" i="3" s="1"/>
  <c r="J114" i="3" s="1"/>
  <c r="J627" i="3"/>
  <c r="BE627" i="3" s="1"/>
  <c r="BI625" i="3"/>
  <c r="BH625" i="3"/>
  <c r="BG625" i="3"/>
  <c r="BF625" i="3"/>
  <c r="T625" i="3"/>
  <c r="T624" i="3"/>
  <c r="R625" i="3"/>
  <c r="R624" i="3"/>
  <c r="P625" i="3"/>
  <c r="P624" i="3"/>
  <c r="BK625" i="3"/>
  <c r="BK624" i="3"/>
  <c r="J624" i="3" s="1"/>
  <c r="J113" i="3" s="1"/>
  <c r="J625" i="3"/>
  <c r="BE625" i="3" s="1"/>
  <c r="BI623" i="3"/>
  <c r="BH623" i="3"/>
  <c r="BG623" i="3"/>
  <c r="BF623" i="3"/>
  <c r="T623" i="3"/>
  <c r="T622" i="3"/>
  <c r="R623" i="3"/>
  <c r="R622" i="3"/>
  <c r="P623" i="3"/>
  <c r="P622" i="3"/>
  <c r="BK623" i="3"/>
  <c r="BK622" i="3" s="1"/>
  <c r="J622" i="3" s="1"/>
  <c r="J112" i="3" s="1"/>
  <c r="J623" i="3"/>
  <c r="BE623" i="3" s="1"/>
  <c r="BI621" i="3"/>
  <c r="BH621" i="3"/>
  <c r="BG621" i="3"/>
  <c r="BF621" i="3"/>
  <c r="T621" i="3"/>
  <c r="R621" i="3"/>
  <c r="P621" i="3"/>
  <c r="BK621" i="3"/>
  <c r="J621" i="3"/>
  <c r="BE621" i="3"/>
  <c r="BI619" i="3"/>
  <c r="BH619" i="3"/>
  <c r="BG619" i="3"/>
  <c r="BF619" i="3"/>
  <c r="T619" i="3"/>
  <c r="R619" i="3"/>
  <c r="P619" i="3"/>
  <c r="BK619" i="3"/>
  <c r="J619" i="3"/>
  <c r="BE619" i="3"/>
  <c r="BI615" i="3"/>
  <c r="BH615" i="3"/>
  <c r="BG615" i="3"/>
  <c r="BF615" i="3"/>
  <c r="T615" i="3"/>
  <c r="R615" i="3"/>
  <c r="P615" i="3"/>
  <c r="BK615" i="3"/>
  <c r="J615" i="3"/>
  <c r="BE615" i="3"/>
  <c r="BI613" i="3"/>
  <c r="BH613" i="3"/>
  <c r="BG613" i="3"/>
  <c r="BF613" i="3"/>
  <c r="T613" i="3"/>
  <c r="R613" i="3"/>
  <c r="P613" i="3"/>
  <c r="BK613" i="3"/>
  <c r="J613" i="3"/>
  <c r="BE613" i="3"/>
  <c r="BI611" i="3"/>
  <c r="BH611" i="3"/>
  <c r="BG611" i="3"/>
  <c r="BF611" i="3"/>
  <c r="T611" i="3"/>
  <c r="R611" i="3"/>
  <c r="P611" i="3"/>
  <c r="BK611" i="3"/>
  <c r="J611" i="3"/>
  <c r="BE611" i="3"/>
  <c r="BI609" i="3"/>
  <c r="BH609" i="3"/>
  <c r="BG609" i="3"/>
  <c r="BF609" i="3"/>
  <c r="T609" i="3"/>
  <c r="R609" i="3"/>
  <c r="R602" i="3" s="1"/>
  <c r="P609" i="3"/>
  <c r="BK609" i="3"/>
  <c r="J609" i="3"/>
  <c r="BE609" i="3"/>
  <c r="BI605" i="3"/>
  <c r="BH605" i="3"/>
  <c r="BG605" i="3"/>
  <c r="BF605" i="3"/>
  <c r="T605" i="3"/>
  <c r="R605" i="3"/>
  <c r="P605" i="3"/>
  <c r="BK605" i="3"/>
  <c r="BK602" i="3" s="1"/>
  <c r="J602" i="3" s="1"/>
  <c r="J111" i="3" s="1"/>
  <c r="J605" i="3"/>
  <c r="BE605" i="3"/>
  <c r="BI603" i="3"/>
  <c r="BH603" i="3"/>
  <c r="BG603" i="3"/>
  <c r="BF603" i="3"/>
  <c r="T603" i="3"/>
  <c r="T602" i="3"/>
  <c r="R603" i="3"/>
  <c r="P603" i="3"/>
  <c r="P602" i="3"/>
  <c r="BK603" i="3"/>
  <c r="J603" i="3"/>
  <c r="BE603" i="3" s="1"/>
  <c r="BI601" i="3"/>
  <c r="BH601" i="3"/>
  <c r="BG601" i="3"/>
  <c r="BF601" i="3"/>
  <c r="T601" i="3"/>
  <c r="R601" i="3"/>
  <c r="P601" i="3"/>
  <c r="BK601" i="3"/>
  <c r="J601" i="3"/>
  <c r="BE601" i="3"/>
  <c r="BI599" i="3"/>
  <c r="BH599" i="3"/>
  <c r="BG599" i="3"/>
  <c r="BF599" i="3"/>
  <c r="T599" i="3"/>
  <c r="R599" i="3"/>
  <c r="P599" i="3"/>
  <c r="BK599" i="3"/>
  <c r="J599" i="3"/>
  <c r="BE599" i="3"/>
  <c r="BI593" i="3"/>
  <c r="BH593" i="3"/>
  <c r="BG593" i="3"/>
  <c r="BF593" i="3"/>
  <c r="T593" i="3"/>
  <c r="R593" i="3"/>
  <c r="P593" i="3"/>
  <c r="BK593" i="3"/>
  <c r="J593" i="3"/>
  <c r="BE593" i="3"/>
  <c r="BI591" i="3"/>
  <c r="BH591" i="3"/>
  <c r="BG591" i="3"/>
  <c r="BF591" i="3"/>
  <c r="T591" i="3"/>
  <c r="R591" i="3"/>
  <c r="P591" i="3"/>
  <c r="BK591" i="3"/>
  <c r="J591" i="3"/>
  <c r="BE591" i="3"/>
  <c r="BI587" i="3"/>
  <c r="BH587" i="3"/>
  <c r="BG587" i="3"/>
  <c r="BF587" i="3"/>
  <c r="T587" i="3"/>
  <c r="R587" i="3"/>
  <c r="P587" i="3"/>
  <c r="BK587" i="3"/>
  <c r="J587" i="3"/>
  <c r="BE587" i="3"/>
  <c r="BI585" i="3"/>
  <c r="BH585" i="3"/>
  <c r="BG585" i="3"/>
  <c r="BF585" i="3"/>
  <c r="T585" i="3"/>
  <c r="R585" i="3"/>
  <c r="P585" i="3"/>
  <c r="BK585" i="3"/>
  <c r="J585" i="3"/>
  <c r="BE585" i="3"/>
  <c r="BI583" i="3"/>
  <c r="BH583" i="3"/>
  <c r="BG583" i="3"/>
  <c r="BF583" i="3"/>
  <c r="T583" i="3"/>
  <c r="R583" i="3"/>
  <c r="P583" i="3"/>
  <c r="BK583" i="3"/>
  <c r="J583" i="3"/>
  <c r="BE583" i="3"/>
  <c r="BI581" i="3"/>
  <c r="BH581" i="3"/>
  <c r="BG581" i="3"/>
  <c r="BF581" i="3"/>
  <c r="T581" i="3"/>
  <c r="R581" i="3"/>
  <c r="P581" i="3"/>
  <c r="BK581" i="3"/>
  <c r="J581" i="3"/>
  <c r="BE581" i="3"/>
  <c r="BI578" i="3"/>
  <c r="BH578" i="3"/>
  <c r="BG578" i="3"/>
  <c r="BF578" i="3"/>
  <c r="T578" i="3"/>
  <c r="R578" i="3"/>
  <c r="P578" i="3"/>
  <c r="BK578" i="3"/>
  <c r="J578" i="3"/>
  <c r="BE578" i="3"/>
  <c r="BI573" i="3"/>
  <c r="BH573" i="3"/>
  <c r="BG573" i="3"/>
  <c r="BF573" i="3"/>
  <c r="T573" i="3"/>
  <c r="R573" i="3"/>
  <c r="P573" i="3"/>
  <c r="BK573" i="3"/>
  <c r="J573" i="3"/>
  <c r="BE573" i="3"/>
  <c r="BI570" i="3"/>
  <c r="BH570" i="3"/>
  <c r="BG570" i="3"/>
  <c r="BF570" i="3"/>
  <c r="T570" i="3"/>
  <c r="R570" i="3"/>
  <c r="P570" i="3"/>
  <c r="BK570" i="3"/>
  <c r="J570" i="3"/>
  <c r="BE570" i="3"/>
  <c r="BI566" i="3"/>
  <c r="BH566" i="3"/>
  <c r="BG566" i="3"/>
  <c r="BF566" i="3"/>
  <c r="T566" i="3"/>
  <c r="T565" i="3"/>
  <c r="T564" i="3" s="1"/>
  <c r="R566" i="3"/>
  <c r="P566" i="3"/>
  <c r="P565" i="3"/>
  <c r="BK566" i="3"/>
  <c r="BK565" i="3" s="1"/>
  <c r="J566" i="3"/>
  <c r="BE566" i="3"/>
  <c r="BI563" i="3"/>
  <c r="BH563" i="3"/>
  <c r="BG563" i="3"/>
  <c r="BF563" i="3"/>
  <c r="T563" i="3"/>
  <c r="T562" i="3"/>
  <c r="R563" i="3"/>
  <c r="R562" i="3"/>
  <c r="P563" i="3"/>
  <c r="P562" i="3"/>
  <c r="BK563" i="3"/>
  <c r="BK562" i="3"/>
  <c r="J562" i="3" s="1"/>
  <c r="J108" i="3" s="1"/>
  <c r="J563" i="3"/>
  <c r="BE563" i="3" s="1"/>
  <c r="BI560" i="3"/>
  <c r="BH560" i="3"/>
  <c r="BG560" i="3"/>
  <c r="BF560" i="3"/>
  <c r="T560" i="3"/>
  <c r="R560" i="3"/>
  <c r="P560" i="3"/>
  <c r="BK560" i="3"/>
  <c r="J560" i="3"/>
  <c r="BE560" i="3"/>
  <c r="BI558" i="3"/>
  <c r="BH558" i="3"/>
  <c r="BG558" i="3"/>
  <c r="BF558" i="3"/>
  <c r="T558" i="3"/>
  <c r="R558" i="3"/>
  <c r="P558" i="3"/>
  <c r="BK558" i="3"/>
  <c r="J558" i="3"/>
  <c r="BE558" i="3"/>
  <c r="BI556" i="3"/>
  <c r="BH556" i="3"/>
  <c r="BG556" i="3"/>
  <c r="BF556" i="3"/>
  <c r="T556" i="3"/>
  <c r="R556" i="3"/>
  <c r="R553" i="3" s="1"/>
  <c r="P556" i="3"/>
  <c r="BK556" i="3"/>
  <c r="J556" i="3"/>
  <c r="BE556" i="3"/>
  <c r="BI555" i="3"/>
  <c r="BH555" i="3"/>
  <c r="BG555" i="3"/>
  <c r="BF555" i="3"/>
  <c r="T555" i="3"/>
  <c r="R555" i="3"/>
  <c r="P555" i="3"/>
  <c r="BK555" i="3"/>
  <c r="BK553" i="3" s="1"/>
  <c r="J553" i="3" s="1"/>
  <c r="J107" i="3" s="1"/>
  <c r="J555" i="3"/>
  <c r="BE555" i="3"/>
  <c r="BI554" i="3"/>
  <c r="BH554" i="3"/>
  <c r="BG554" i="3"/>
  <c r="BF554" i="3"/>
  <c r="T554" i="3"/>
  <c r="T553" i="3"/>
  <c r="R554" i="3"/>
  <c r="P554" i="3"/>
  <c r="P553" i="3"/>
  <c r="BK554" i="3"/>
  <c r="J554" i="3"/>
  <c r="BE554" i="3" s="1"/>
  <c r="BI552" i="3"/>
  <c r="BH552" i="3"/>
  <c r="BG552" i="3"/>
  <c r="BF552" i="3"/>
  <c r="T552" i="3"/>
  <c r="R552" i="3"/>
  <c r="P552" i="3"/>
  <c r="BK552" i="3"/>
  <c r="J552" i="3"/>
  <c r="BE552" i="3"/>
  <c r="BI551" i="3"/>
  <c r="BH551" i="3"/>
  <c r="BG551" i="3"/>
  <c r="BF551" i="3"/>
  <c r="T551" i="3"/>
  <c r="R551" i="3"/>
  <c r="P551" i="3"/>
  <c r="BK551" i="3"/>
  <c r="J551" i="3"/>
  <c r="BE551" i="3"/>
  <c r="BI550" i="3"/>
  <c r="BH550" i="3"/>
  <c r="BG550" i="3"/>
  <c r="BF550" i="3"/>
  <c r="T550" i="3"/>
  <c r="R550" i="3"/>
  <c r="P550" i="3"/>
  <c r="BK550" i="3"/>
  <c r="J550" i="3"/>
  <c r="BE550" i="3"/>
  <c r="BI548" i="3"/>
  <c r="BH548" i="3"/>
  <c r="BG548" i="3"/>
  <c r="BF548" i="3"/>
  <c r="T548" i="3"/>
  <c r="R548" i="3"/>
  <c r="P548" i="3"/>
  <c r="BK548" i="3"/>
  <c r="J548" i="3"/>
  <c r="BE548" i="3"/>
  <c r="BI546" i="3"/>
  <c r="BH546" i="3"/>
  <c r="BG546" i="3"/>
  <c r="BF546" i="3"/>
  <c r="T546" i="3"/>
  <c r="R546" i="3"/>
  <c r="P546" i="3"/>
  <c r="BK546" i="3"/>
  <c r="J546" i="3"/>
  <c r="BE546" i="3"/>
  <c r="BI545" i="3"/>
  <c r="BH545" i="3"/>
  <c r="BG545" i="3"/>
  <c r="BF545" i="3"/>
  <c r="T545" i="3"/>
  <c r="R545" i="3"/>
  <c r="P545" i="3"/>
  <c r="BK545" i="3"/>
  <c r="J545" i="3"/>
  <c r="BE545" i="3"/>
  <c r="BI543" i="3"/>
  <c r="BH543" i="3"/>
  <c r="BG543" i="3"/>
  <c r="BF543" i="3"/>
  <c r="T543" i="3"/>
  <c r="R543" i="3"/>
  <c r="P543" i="3"/>
  <c r="BK543" i="3"/>
  <c r="J543" i="3"/>
  <c r="BE543" i="3"/>
  <c r="BI541" i="3"/>
  <c r="BH541" i="3"/>
  <c r="BG541" i="3"/>
  <c r="BF541" i="3"/>
  <c r="T541" i="3"/>
  <c r="R541" i="3"/>
  <c r="P541" i="3"/>
  <c r="BK541" i="3"/>
  <c r="J541" i="3"/>
  <c r="BE541" i="3"/>
  <c r="BI539" i="3"/>
  <c r="BH539" i="3"/>
  <c r="BG539" i="3"/>
  <c r="BF539" i="3"/>
  <c r="T539" i="3"/>
  <c r="R539" i="3"/>
  <c r="P539" i="3"/>
  <c r="BK539" i="3"/>
  <c r="J539" i="3"/>
  <c r="BE539" i="3"/>
  <c r="BI536" i="3"/>
  <c r="BH536" i="3"/>
  <c r="BG536" i="3"/>
  <c r="BF536" i="3"/>
  <c r="T536" i="3"/>
  <c r="R536" i="3"/>
  <c r="P536" i="3"/>
  <c r="BK536" i="3"/>
  <c r="J536" i="3"/>
  <c r="BE536" i="3"/>
  <c r="BI535" i="3"/>
  <c r="BH535" i="3"/>
  <c r="BG535" i="3"/>
  <c r="BF535" i="3"/>
  <c r="T535" i="3"/>
  <c r="R535" i="3"/>
  <c r="P535" i="3"/>
  <c r="BK535" i="3"/>
  <c r="J535" i="3"/>
  <c r="BE535" i="3"/>
  <c r="BI533" i="3"/>
  <c r="BH533" i="3"/>
  <c r="BG533" i="3"/>
  <c r="BF533" i="3"/>
  <c r="T533" i="3"/>
  <c r="R533" i="3"/>
  <c r="P533" i="3"/>
  <c r="BK533" i="3"/>
  <c r="J533" i="3"/>
  <c r="BE533" i="3"/>
  <c r="BI529" i="3"/>
  <c r="BH529" i="3"/>
  <c r="BG529" i="3"/>
  <c r="BF529" i="3"/>
  <c r="T529" i="3"/>
  <c r="R529" i="3"/>
  <c r="P529" i="3"/>
  <c r="BK529" i="3"/>
  <c r="J529" i="3"/>
  <c r="BE529" i="3"/>
  <c r="BI528" i="3"/>
  <c r="BH528" i="3"/>
  <c r="BG528" i="3"/>
  <c r="BF528" i="3"/>
  <c r="T528" i="3"/>
  <c r="R528" i="3"/>
  <c r="P528" i="3"/>
  <c r="BK528" i="3"/>
  <c r="J528" i="3"/>
  <c r="BE528" i="3"/>
  <c r="BI526" i="3"/>
  <c r="BH526" i="3"/>
  <c r="BG526" i="3"/>
  <c r="BF526" i="3"/>
  <c r="T526" i="3"/>
  <c r="R526" i="3"/>
  <c r="P526" i="3"/>
  <c r="BK526" i="3"/>
  <c r="J526" i="3"/>
  <c r="BE526" i="3"/>
  <c r="BI525" i="3"/>
  <c r="BH525" i="3"/>
  <c r="BG525" i="3"/>
  <c r="BF525" i="3"/>
  <c r="T525" i="3"/>
  <c r="R525" i="3"/>
  <c r="P525" i="3"/>
  <c r="BK525" i="3"/>
  <c r="J525" i="3"/>
  <c r="BE525" i="3"/>
  <c r="BI524" i="3"/>
  <c r="BH524" i="3"/>
  <c r="BG524" i="3"/>
  <c r="BF524" i="3"/>
  <c r="T524" i="3"/>
  <c r="R524" i="3"/>
  <c r="P524" i="3"/>
  <c r="BK524" i="3"/>
  <c r="J524" i="3"/>
  <c r="BE524" i="3"/>
  <c r="BI522" i="3"/>
  <c r="BH522" i="3"/>
  <c r="BG522" i="3"/>
  <c r="BF522" i="3"/>
  <c r="T522" i="3"/>
  <c r="R522" i="3"/>
  <c r="P522" i="3"/>
  <c r="BK522" i="3"/>
  <c r="J522" i="3"/>
  <c r="BE522" i="3"/>
  <c r="BI518" i="3"/>
  <c r="BH518" i="3"/>
  <c r="BG518" i="3"/>
  <c r="BF518" i="3"/>
  <c r="T518" i="3"/>
  <c r="R518" i="3"/>
  <c r="P518" i="3"/>
  <c r="BK518" i="3"/>
  <c r="J518" i="3"/>
  <c r="BE518" i="3"/>
  <c r="BI517" i="3"/>
  <c r="BH517" i="3"/>
  <c r="BG517" i="3"/>
  <c r="BF517" i="3"/>
  <c r="T517" i="3"/>
  <c r="R517" i="3"/>
  <c r="P517" i="3"/>
  <c r="BK517" i="3"/>
  <c r="J517" i="3"/>
  <c r="BE517" i="3"/>
  <c r="BI515" i="3"/>
  <c r="BH515" i="3"/>
  <c r="BG515" i="3"/>
  <c r="BF515" i="3"/>
  <c r="T515" i="3"/>
  <c r="R515" i="3"/>
  <c r="P515" i="3"/>
  <c r="BK515" i="3"/>
  <c r="J515" i="3"/>
  <c r="BE515" i="3"/>
  <c r="BI514" i="3"/>
  <c r="BH514" i="3"/>
  <c r="BG514" i="3"/>
  <c r="BF514" i="3"/>
  <c r="T514" i="3"/>
  <c r="R514" i="3"/>
  <c r="P514" i="3"/>
  <c r="BK514" i="3"/>
  <c r="J514" i="3"/>
  <c r="BE514" i="3"/>
  <c r="BI512" i="3"/>
  <c r="BH512" i="3"/>
  <c r="BG512" i="3"/>
  <c r="BF512" i="3"/>
  <c r="T512" i="3"/>
  <c r="R512" i="3"/>
  <c r="P512" i="3"/>
  <c r="BK512" i="3"/>
  <c r="J512" i="3"/>
  <c r="BE512" i="3"/>
  <c r="BI510" i="3"/>
  <c r="BH510" i="3"/>
  <c r="BG510" i="3"/>
  <c r="BF510" i="3"/>
  <c r="T510" i="3"/>
  <c r="R510" i="3"/>
  <c r="P510" i="3"/>
  <c r="BK510" i="3"/>
  <c r="J510" i="3"/>
  <c r="BE510" i="3"/>
  <c r="BI508" i="3"/>
  <c r="BH508" i="3"/>
  <c r="BG508" i="3"/>
  <c r="BF508" i="3"/>
  <c r="T508" i="3"/>
  <c r="R508" i="3"/>
  <c r="P508" i="3"/>
  <c r="BK508" i="3"/>
  <c r="J508" i="3"/>
  <c r="BE508" i="3"/>
  <c r="BI507" i="3"/>
  <c r="BH507" i="3"/>
  <c r="BG507" i="3"/>
  <c r="BF507" i="3"/>
  <c r="T507" i="3"/>
  <c r="T506" i="3"/>
  <c r="R507" i="3"/>
  <c r="R506" i="3"/>
  <c r="P507" i="3"/>
  <c r="P506" i="3"/>
  <c r="BK507" i="3"/>
  <c r="BK506" i="3"/>
  <c r="J506" i="3" s="1"/>
  <c r="J106" i="3" s="1"/>
  <c r="J507" i="3"/>
  <c r="BE507" i="3" s="1"/>
  <c r="BI505" i="3"/>
  <c r="BH505" i="3"/>
  <c r="BG505" i="3"/>
  <c r="BF505" i="3"/>
  <c r="T505" i="3"/>
  <c r="R505" i="3"/>
  <c r="P505" i="3"/>
  <c r="BK505" i="3"/>
  <c r="J505" i="3"/>
  <c r="BE505" i="3"/>
  <c r="BI504" i="3"/>
  <c r="BH504" i="3"/>
  <c r="BG504" i="3"/>
  <c r="BF504" i="3"/>
  <c r="T504" i="3"/>
  <c r="R504" i="3"/>
  <c r="P504" i="3"/>
  <c r="BK504" i="3"/>
  <c r="J504" i="3"/>
  <c r="BE504" i="3"/>
  <c r="BI500" i="3"/>
  <c r="BH500" i="3"/>
  <c r="BG500" i="3"/>
  <c r="BF500" i="3"/>
  <c r="T500" i="3"/>
  <c r="R500" i="3"/>
  <c r="P500" i="3"/>
  <c r="BK500" i="3"/>
  <c r="J500" i="3"/>
  <c r="BE500" i="3"/>
  <c r="BI496" i="3"/>
  <c r="BH496" i="3"/>
  <c r="BG496" i="3"/>
  <c r="BF496" i="3"/>
  <c r="T496" i="3"/>
  <c r="R496" i="3"/>
  <c r="P496" i="3"/>
  <c r="BK496" i="3"/>
  <c r="J496" i="3"/>
  <c r="BE496" i="3"/>
  <c r="BI495" i="3"/>
  <c r="BH495" i="3"/>
  <c r="BG495" i="3"/>
  <c r="BF495" i="3"/>
  <c r="T495" i="3"/>
  <c r="R495" i="3"/>
  <c r="P495" i="3"/>
  <c r="BK495" i="3"/>
  <c r="J495" i="3"/>
  <c r="BE495" i="3"/>
  <c r="BI493" i="3"/>
  <c r="BH493" i="3"/>
  <c r="BG493" i="3"/>
  <c r="BF493" i="3"/>
  <c r="T493" i="3"/>
  <c r="R493" i="3"/>
  <c r="P493" i="3"/>
  <c r="BK493" i="3"/>
  <c r="J493" i="3"/>
  <c r="BE493" i="3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R481" i="3" s="1"/>
  <c r="P487" i="3"/>
  <c r="BK487" i="3"/>
  <c r="J487" i="3"/>
  <c r="BE487" i="3"/>
  <c r="BI486" i="3"/>
  <c r="BH486" i="3"/>
  <c r="BG486" i="3"/>
  <c r="BF486" i="3"/>
  <c r="T486" i="3"/>
  <c r="R486" i="3"/>
  <c r="P486" i="3"/>
  <c r="BK486" i="3"/>
  <c r="BK481" i="3" s="1"/>
  <c r="J481" i="3" s="1"/>
  <c r="J105" i="3" s="1"/>
  <c r="J486" i="3"/>
  <c r="BE486" i="3"/>
  <c r="BI482" i="3"/>
  <c r="BH482" i="3"/>
  <c r="BG482" i="3"/>
  <c r="BF482" i="3"/>
  <c r="T482" i="3"/>
  <c r="T481" i="3"/>
  <c r="R482" i="3"/>
  <c r="P482" i="3"/>
  <c r="P481" i="3"/>
  <c r="BK482" i="3"/>
  <c r="J482" i="3"/>
  <c r="BE482" i="3" s="1"/>
  <c r="BI480" i="3"/>
  <c r="BH480" i="3"/>
  <c r="BG480" i="3"/>
  <c r="BF480" i="3"/>
  <c r="T480" i="3"/>
  <c r="R480" i="3"/>
  <c r="P480" i="3"/>
  <c r="BK480" i="3"/>
  <c r="J480" i="3"/>
  <c r="BE480" i="3"/>
  <c r="BI478" i="3"/>
  <c r="BH478" i="3"/>
  <c r="BG478" i="3"/>
  <c r="BF478" i="3"/>
  <c r="T478" i="3"/>
  <c r="R478" i="3"/>
  <c r="P478" i="3"/>
  <c r="BK478" i="3"/>
  <c r="J478" i="3"/>
  <c r="BE478" i="3"/>
  <c r="BI474" i="3"/>
  <c r="BH474" i="3"/>
  <c r="BG474" i="3"/>
  <c r="BF474" i="3"/>
  <c r="T474" i="3"/>
  <c r="R474" i="3"/>
  <c r="P474" i="3"/>
  <c r="BK474" i="3"/>
  <c r="J474" i="3"/>
  <c r="BE474" i="3"/>
  <c r="BI471" i="3"/>
  <c r="BH471" i="3"/>
  <c r="BG471" i="3"/>
  <c r="BF471" i="3"/>
  <c r="T471" i="3"/>
  <c r="R471" i="3"/>
  <c r="P471" i="3"/>
  <c r="BK471" i="3"/>
  <c r="J471" i="3"/>
  <c r="BE471" i="3"/>
  <c r="BI469" i="3"/>
  <c r="BH469" i="3"/>
  <c r="BG469" i="3"/>
  <c r="BF469" i="3"/>
  <c r="T469" i="3"/>
  <c r="R469" i="3"/>
  <c r="P469" i="3"/>
  <c r="BK469" i="3"/>
  <c r="J469" i="3"/>
  <c r="BE469" i="3"/>
  <c r="BI467" i="3"/>
  <c r="BH467" i="3"/>
  <c r="BG467" i="3"/>
  <c r="BF467" i="3"/>
  <c r="T467" i="3"/>
  <c r="R467" i="3"/>
  <c r="P467" i="3"/>
  <c r="BK467" i="3"/>
  <c r="J467" i="3"/>
  <c r="BE467" i="3"/>
  <c r="BI465" i="3"/>
  <c r="BH465" i="3"/>
  <c r="BG465" i="3"/>
  <c r="BF465" i="3"/>
  <c r="T465" i="3"/>
  <c r="R465" i="3"/>
  <c r="P465" i="3"/>
  <c r="BK465" i="3"/>
  <c r="J465" i="3"/>
  <c r="BE465" i="3"/>
  <c r="BI463" i="3"/>
  <c r="BH463" i="3"/>
  <c r="BG463" i="3"/>
  <c r="BF463" i="3"/>
  <c r="T463" i="3"/>
  <c r="R463" i="3"/>
  <c r="P463" i="3"/>
  <c r="BK463" i="3"/>
  <c r="J463" i="3"/>
  <c r="BE463" i="3"/>
  <c r="BI459" i="3"/>
  <c r="BH459" i="3"/>
  <c r="BG459" i="3"/>
  <c r="BF459" i="3"/>
  <c r="T459" i="3"/>
  <c r="R459" i="3"/>
  <c r="P459" i="3"/>
  <c r="BK459" i="3"/>
  <c r="J459" i="3"/>
  <c r="BE459" i="3"/>
  <c r="BI455" i="3"/>
  <c r="BH455" i="3"/>
  <c r="BG455" i="3"/>
  <c r="BF455" i="3"/>
  <c r="T455" i="3"/>
  <c r="R455" i="3"/>
  <c r="P455" i="3"/>
  <c r="BK455" i="3"/>
  <c r="J455" i="3"/>
  <c r="BE455" i="3"/>
  <c r="BI451" i="3"/>
  <c r="BH451" i="3"/>
  <c r="BG451" i="3"/>
  <c r="BF451" i="3"/>
  <c r="T451" i="3"/>
  <c r="R451" i="3"/>
  <c r="P451" i="3"/>
  <c r="BK451" i="3"/>
  <c r="J451" i="3"/>
  <c r="BE451" i="3"/>
  <c r="BI447" i="3"/>
  <c r="BH447" i="3"/>
  <c r="BG447" i="3"/>
  <c r="BF447" i="3"/>
  <c r="T447" i="3"/>
  <c r="R447" i="3"/>
  <c r="P447" i="3"/>
  <c r="BK447" i="3"/>
  <c r="J447" i="3"/>
  <c r="BE447" i="3"/>
  <c r="BI445" i="3"/>
  <c r="BH445" i="3"/>
  <c r="BG445" i="3"/>
  <c r="BF445" i="3"/>
  <c r="T445" i="3"/>
  <c r="R445" i="3"/>
  <c r="P445" i="3"/>
  <c r="BK445" i="3"/>
  <c r="J445" i="3"/>
  <c r="BE445" i="3"/>
  <c r="BI443" i="3"/>
  <c r="BH443" i="3"/>
  <c r="BG443" i="3"/>
  <c r="BF443" i="3"/>
  <c r="T443" i="3"/>
  <c r="R443" i="3"/>
  <c r="P443" i="3"/>
  <c r="BK443" i="3"/>
  <c r="J443" i="3"/>
  <c r="BE443" i="3"/>
  <c r="BI441" i="3"/>
  <c r="BH441" i="3"/>
  <c r="BG441" i="3"/>
  <c r="BF441" i="3"/>
  <c r="T441" i="3"/>
  <c r="R441" i="3"/>
  <c r="P441" i="3"/>
  <c r="BK441" i="3"/>
  <c r="J441" i="3"/>
  <c r="BE441" i="3"/>
  <c r="BI437" i="3"/>
  <c r="BH437" i="3"/>
  <c r="BG437" i="3"/>
  <c r="BF437" i="3"/>
  <c r="T437" i="3"/>
  <c r="R437" i="3"/>
  <c r="P437" i="3"/>
  <c r="BK437" i="3"/>
  <c r="J437" i="3"/>
  <c r="BE437" i="3"/>
  <c r="BI435" i="3"/>
  <c r="BH435" i="3"/>
  <c r="BG435" i="3"/>
  <c r="BF435" i="3"/>
  <c r="T435" i="3"/>
  <c r="R435" i="3"/>
  <c r="P435" i="3"/>
  <c r="BK435" i="3"/>
  <c r="J435" i="3"/>
  <c r="BE435" i="3"/>
  <c r="BI434" i="3"/>
  <c r="BH434" i="3"/>
  <c r="BG434" i="3"/>
  <c r="BF434" i="3"/>
  <c r="T434" i="3"/>
  <c r="R434" i="3"/>
  <c r="P434" i="3"/>
  <c r="BK434" i="3"/>
  <c r="J434" i="3"/>
  <c r="BE434" i="3"/>
  <c r="BI426" i="3"/>
  <c r="BH426" i="3"/>
  <c r="BG426" i="3"/>
  <c r="BF426" i="3"/>
  <c r="T426" i="3"/>
  <c r="R426" i="3"/>
  <c r="R422" i="3" s="1"/>
  <c r="P426" i="3"/>
  <c r="BK426" i="3"/>
  <c r="J426" i="3"/>
  <c r="BE426" i="3"/>
  <c r="BI424" i="3"/>
  <c r="BH424" i="3"/>
  <c r="BG424" i="3"/>
  <c r="BF424" i="3"/>
  <c r="T424" i="3"/>
  <c r="R424" i="3"/>
  <c r="P424" i="3"/>
  <c r="BK424" i="3"/>
  <c r="BK422" i="3" s="1"/>
  <c r="J422" i="3" s="1"/>
  <c r="J104" i="3" s="1"/>
  <c r="J424" i="3"/>
  <c r="BE424" i="3"/>
  <c r="BI423" i="3"/>
  <c r="BH423" i="3"/>
  <c r="BG423" i="3"/>
  <c r="BF423" i="3"/>
  <c r="T423" i="3"/>
  <c r="T422" i="3"/>
  <c r="R423" i="3"/>
  <c r="P423" i="3"/>
  <c r="P422" i="3"/>
  <c r="BK423" i="3"/>
  <c r="J423" i="3"/>
  <c r="BE423" i="3" s="1"/>
  <c r="BI421" i="3"/>
  <c r="BH421" i="3"/>
  <c r="BG421" i="3"/>
  <c r="BF421" i="3"/>
  <c r="T421" i="3"/>
  <c r="R421" i="3"/>
  <c r="P421" i="3"/>
  <c r="BK421" i="3"/>
  <c r="J421" i="3"/>
  <c r="BE421" i="3"/>
  <c r="BI416" i="3"/>
  <c r="BH416" i="3"/>
  <c r="BG416" i="3"/>
  <c r="BF416" i="3"/>
  <c r="T416" i="3"/>
  <c r="R416" i="3"/>
  <c r="P416" i="3"/>
  <c r="BK416" i="3"/>
  <c r="J416" i="3"/>
  <c r="BE416" i="3"/>
  <c r="BI414" i="3"/>
  <c r="BH414" i="3"/>
  <c r="BG414" i="3"/>
  <c r="BF414" i="3"/>
  <c r="T414" i="3"/>
  <c r="R414" i="3"/>
  <c r="P414" i="3"/>
  <c r="BK414" i="3"/>
  <c r="J414" i="3"/>
  <c r="BE414" i="3"/>
  <c r="BI412" i="3"/>
  <c r="BH412" i="3"/>
  <c r="BG412" i="3"/>
  <c r="BF412" i="3"/>
  <c r="T412" i="3"/>
  <c r="R412" i="3"/>
  <c r="P412" i="3"/>
  <c r="BK412" i="3"/>
  <c r="J412" i="3"/>
  <c r="BE412" i="3"/>
  <c r="BI410" i="3"/>
  <c r="BH410" i="3"/>
  <c r="BG410" i="3"/>
  <c r="BF410" i="3"/>
  <c r="T410" i="3"/>
  <c r="R410" i="3"/>
  <c r="P410" i="3"/>
  <c r="BK410" i="3"/>
  <c r="J410" i="3"/>
  <c r="BE410" i="3"/>
  <c r="BI408" i="3"/>
  <c r="BH408" i="3"/>
  <c r="BG408" i="3"/>
  <c r="BF408" i="3"/>
  <c r="T408" i="3"/>
  <c r="R408" i="3"/>
  <c r="P408" i="3"/>
  <c r="BK408" i="3"/>
  <c r="J408" i="3"/>
  <c r="BE408" i="3"/>
  <c r="BI404" i="3"/>
  <c r="BH404" i="3"/>
  <c r="BG404" i="3"/>
  <c r="BF404" i="3"/>
  <c r="T404" i="3"/>
  <c r="R404" i="3"/>
  <c r="P404" i="3"/>
  <c r="BK404" i="3"/>
  <c r="J404" i="3"/>
  <c r="BE404" i="3"/>
  <c r="BI402" i="3"/>
  <c r="BH402" i="3"/>
  <c r="BG402" i="3"/>
  <c r="BF402" i="3"/>
  <c r="T402" i="3"/>
  <c r="R402" i="3"/>
  <c r="P402" i="3"/>
  <c r="BK402" i="3"/>
  <c r="J402" i="3"/>
  <c r="BE402" i="3"/>
  <c r="BI400" i="3"/>
  <c r="BH400" i="3"/>
  <c r="BG400" i="3"/>
  <c r="BF400" i="3"/>
  <c r="T400" i="3"/>
  <c r="R400" i="3"/>
  <c r="P400" i="3"/>
  <c r="BK400" i="3"/>
  <c r="J400" i="3"/>
  <c r="BE400" i="3"/>
  <c r="BI398" i="3"/>
  <c r="BH398" i="3"/>
  <c r="BG398" i="3"/>
  <c r="BF398" i="3"/>
  <c r="T398" i="3"/>
  <c r="R398" i="3"/>
  <c r="P398" i="3"/>
  <c r="BK398" i="3"/>
  <c r="J398" i="3"/>
  <c r="BE398" i="3"/>
  <c r="BI396" i="3"/>
  <c r="BH396" i="3"/>
  <c r="BG396" i="3"/>
  <c r="BF396" i="3"/>
  <c r="T396" i="3"/>
  <c r="R396" i="3"/>
  <c r="P396" i="3"/>
  <c r="BK396" i="3"/>
  <c r="J396" i="3"/>
  <c r="BE396" i="3"/>
  <c r="BI391" i="3"/>
  <c r="BH391" i="3"/>
  <c r="BG391" i="3"/>
  <c r="BF391" i="3"/>
  <c r="T391" i="3"/>
  <c r="R391" i="3"/>
  <c r="P391" i="3"/>
  <c r="BK391" i="3"/>
  <c r="J391" i="3"/>
  <c r="BE391" i="3"/>
  <c r="BI389" i="3"/>
  <c r="BH389" i="3"/>
  <c r="BG389" i="3"/>
  <c r="BF389" i="3"/>
  <c r="T389" i="3"/>
  <c r="R389" i="3"/>
  <c r="P389" i="3"/>
  <c r="BK389" i="3"/>
  <c r="J389" i="3"/>
  <c r="BE389" i="3"/>
  <c r="BI387" i="3"/>
  <c r="BH387" i="3"/>
  <c r="BG387" i="3"/>
  <c r="BF387" i="3"/>
  <c r="T387" i="3"/>
  <c r="T386" i="3"/>
  <c r="R387" i="3"/>
  <c r="R386" i="3"/>
  <c r="P387" i="3"/>
  <c r="P386" i="3"/>
  <c r="BK387" i="3"/>
  <c r="BK386" i="3"/>
  <c r="J386" i="3" s="1"/>
  <c r="J103" i="3" s="1"/>
  <c r="J387" i="3"/>
  <c r="BE387" i="3" s="1"/>
  <c r="BI385" i="3"/>
  <c r="BH385" i="3"/>
  <c r="BG385" i="3"/>
  <c r="BF385" i="3"/>
  <c r="T385" i="3"/>
  <c r="R385" i="3"/>
  <c r="P385" i="3"/>
  <c r="BK385" i="3"/>
  <c r="J385" i="3"/>
  <c r="BE385" i="3"/>
  <c r="BI383" i="3"/>
  <c r="BH383" i="3"/>
  <c r="BG383" i="3"/>
  <c r="BF383" i="3"/>
  <c r="T383" i="3"/>
  <c r="R383" i="3"/>
  <c r="P383" i="3"/>
  <c r="BK383" i="3"/>
  <c r="J383" i="3"/>
  <c r="BE383" i="3"/>
  <c r="BI382" i="3"/>
  <c r="BH382" i="3"/>
  <c r="BG382" i="3"/>
  <c r="BF382" i="3"/>
  <c r="T382" i="3"/>
  <c r="R382" i="3"/>
  <c r="P382" i="3"/>
  <c r="BK382" i="3"/>
  <c r="J382" i="3"/>
  <c r="BE382" i="3"/>
  <c r="BI381" i="3"/>
  <c r="BH381" i="3"/>
  <c r="BG381" i="3"/>
  <c r="BF381" i="3"/>
  <c r="T381" i="3"/>
  <c r="R381" i="3"/>
  <c r="P381" i="3"/>
  <c r="BK381" i="3"/>
  <c r="J381" i="3"/>
  <c r="BE381" i="3"/>
  <c r="BI379" i="3"/>
  <c r="BH379" i="3"/>
  <c r="BG379" i="3"/>
  <c r="BF379" i="3"/>
  <c r="T379" i="3"/>
  <c r="R379" i="3"/>
  <c r="P379" i="3"/>
  <c r="BK379" i="3"/>
  <c r="J379" i="3"/>
  <c r="BE379" i="3"/>
  <c r="BI378" i="3"/>
  <c r="BH378" i="3"/>
  <c r="BG378" i="3"/>
  <c r="BF378" i="3"/>
  <c r="T378" i="3"/>
  <c r="R378" i="3"/>
  <c r="R373" i="3" s="1"/>
  <c r="P378" i="3"/>
  <c r="BK378" i="3"/>
  <c r="J378" i="3"/>
  <c r="BE378" i="3"/>
  <c r="BI376" i="3"/>
  <c r="BH376" i="3"/>
  <c r="BG376" i="3"/>
  <c r="BF376" i="3"/>
  <c r="T376" i="3"/>
  <c r="R376" i="3"/>
  <c r="P376" i="3"/>
  <c r="BK376" i="3"/>
  <c r="BK373" i="3" s="1"/>
  <c r="J373" i="3" s="1"/>
  <c r="J102" i="3" s="1"/>
  <c r="J376" i="3"/>
  <c r="BE376" i="3"/>
  <c r="BI374" i="3"/>
  <c r="BH374" i="3"/>
  <c r="BG374" i="3"/>
  <c r="BF374" i="3"/>
  <c r="T374" i="3"/>
  <c r="T373" i="3"/>
  <c r="R374" i="3"/>
  <c r="P374" i="3"/>
  <c r="P373" i="3"/>
  <c r="BK374" i="3"/>
  <c r="J374" i="3"/>
  <c r="BE374" i="3" s="1"/>
  <c r="BI372" i="3"/>
  <c r="BH372" i="3"/>
  <c r="BG372" i="3"/>
  <c r="BF372" i="3"/>
  <c r="T372" i="3"/>
  <c r="R372" i="3"/>
  <c r="P372" i="3"/>
  <c r="BK372" i="3"/>
  <c r="J372" i="3"/>
  <c r="BE372" i="3"/>
  <c r="BI370" i="3"/>
  <c r="BH370" i="3"/>
  <c r="BG370" i="3"/>
  <c r="BF370" i="3"/>
  <c r="T370" i="3"/>
  <c r="R370" i="3"/>
  <c r="P370" i="3"/>
  <c r="BK370" i="3"/>
  <c r="J370" i="3"/>
  <c r="BE370" i="3"/>
  <c r="BI366" i="3"/>
  <c r="BH366" i="3"/>
  <c r="BG366" i="3"/>
  <c r="BF366" i="3"/>
  <c r="T366" i="3"/>
  <c r="R366" i="3"/>
  <c r="P366" i="3"/>
  <c r="BK366" i="3"/>
  <c r="J366" i="3"/>
  <c r="BE366" i="3"/>
  <c r="BI364" i="3"/>
  <c r="BH364" i="3"/>
  <c r="BG364" i="3"/>
  <c r="BF364" i="3"/>
  <c r="T364" i="3"/>
  <c r="R364" i="3"/>
  <c r="P364" i="3"/>
  <c r="BK364" i="3"/>
  <c r="J364" i="3"/>
  <c r="BE364" i="3"/>
  <c r="BI359" i="3"/>
  <c r="BH359" i="3"/>
  <c r="BG359" i="3"/>
  <c r="BF359" i="3"/>
  <c r="T359" i="3"/>
  <c r="R359" i="3"/>
  <c r="P359" i="3"/>
  <c r="BK359" i="3"/>
  <c r="J359" i="3"/>
  <c r="BE359" i="3"/>
  <c r="BI358" i="3"/>
  <c r="BH358" i="3"/>
  <c r="BG358" i="3"/>
  <c r="BF358" i="3"/>
  <c r="T358" i="3"/>
  <c r="R358" i="3"/>
  <c r="P358" i="3"/>
  <c r="BK358" i="3"/>
  <c r="J358" i="3"/>
  <c r="BE358" i="3"/>
  <c r="BI357" i="3"/>
  <c r="BH357" i="3"/>
  <c r="BG357" i="3"/>
  <c r="BF357" i="3"/>
  <c r="T357" i="3"/>
  <c r="R357" i="3"/>
  <c r="P357" i="3"/>
  <c r="BK357" i="3"/>
  <c r="J357" i="3"/>
  <c r="BE357" i="3"/>
  <c r="BI356" i="3"/>
  <c r="BH356" i="3"/>
  <c r="BG356" i="3"/>
  <c r="BF356" i="3"/>
  <c r="T356" i="3"/>
  <c r="R356" i="3"/>
  <c r="P356" i="3"/>
  <c r="BK356" i="3"/>
  <c r="J356" i="3"/>
  <c r="BE356" i="3"/>
  <c r="BI355" i="3"/>
  <c r="BH355" i="3"/>
  <c r="BG355" i="3"/>
  <c r="BF355" i="3"/>
  <c r="T355" i="3"/>
  <c r="R355" i="3"/>
  <c r="P355" i="3"/>
  <c r="BK355" i="3"/>
  <c r="J355" i="3"/>
  <c r="BE355" i="3"/>
  <c r="BI352" i="3"/>
  <c r="BH352" i="3"/>
  <c r="BG352" i="3"/>
  <c r="BF352" i="3"/>
  <c r="T352" i="3"/>
  <c r="R352" i="3"/>
  <c r="P352" i="3"/>
  <c r="BK352" i="3"/>
  <c r="J352" i="3"/>
  <c r="BE352" i="3"/>
  <c r="BI351" i="3"/>
  <c r="BH351" i="3"/>
  <c r="BG351" i="3"/>
  <c r="BF351" i="3"/>
  <c r="T351" i="3"/>
  <c r="R351" i="3"/>
  <c r="P351" i="3"/>
  <c r="BK351" i="3"/>
  <c r="J351" i="3"/>
  <c r="BE351" i="3"/>
  <c r="BI349" i="3"/>
  <c r="BH349" i="3"/>
  <c r="BG349" i="3"/>
  <c r="BF349" i="3"/>
  <c r="T349" i="3"/>
  <c r="R349" i="3"/>
  <c r="P349" i="3"/>
  <c r="BK349" i="3"/>
  <c r="J349" i="3"/>
  <c r="BE349" i="3"/>
  <c r="BI348" i="3"/>
  <c r="BH348" i="3"/>
  <c r="BG348" i="3"/>
  <c r="BF348" i="3"/>
  <c r="T348" i="3"/>
  <c r="R348" i="3"/>
  <c r="P348" i="3"/>
  <c r="BK348" i="3"/>
  <c r="J348" i="3"/>
  <c r="BE348" i="3"/>
  <c r="BI347" i="3"/>
  <c r="BH347" i="3"/>
  <c r="BG347" i="3"/>
  <c r="BF347" i="3"/>
  <c r="T347" i="3"/>
  <c r="R347" i="3"/>
  <c r="P347" i="3"/>
  <c r="BK347" i="3"/>
  <c r="J347" i="3"/>
  <c r="BE347" i="3"/>
  <c r="BI346" i="3"/>
  <c r="BH346" i="3"/>
  <c r="BG346" i="3"/>
  <c r="BF346" i="3"/>
  <c r="T346" i="3"/>
  <c r="R346" i="3"/>
  <c r="P346" i="3"/>
  <c r="BK346" i="3"/>
  <c r="J346" i="3"/>
  <c r="BE346" i="3"/>
  <c r="BI345" i="3"/>
  <c r="BH345" i="3"/>
  <c r="BG345" i="3"/>
  <c r="BF345" i="3"/>
  <c r="T345" i="3"/>
  <c r="R345" i="3"/>
  <c r="P345" i="3"/>
  <c r="BK345" i="3"/>
  <c r="J345" i="3"/>
  <c r="BE345" i="3"/>
  <c r="BI341" i="3"/>
  <c r="BH341" i="3"/>
  <c r="BG341" i="3"/>
  <c r="BF341" i="3"/>
  <c r="T341" i="3"/>
  <c r="R341" i="3"/>
  <c r="P341" i="3"/>
  <c r="BK341" i="3"/>
  <c r="J341" i="3"/>
  <c r="BE341" i="3"/>
  <c r="BI336" i="3"/>
  <c r="BH336" i="3"/>
  <c r="BG336" i="3"/>
  <c r="BF336" i="3"/>
  <c r="T336" i="3"/>
  <c r="R336" i="3"/>
  <c r="P336" i="3"/>
  <c r="BK336" i="3"/>
  <c r="J336" i="3"/>
  <c r="BE336" i="3"/>
  <c r="BI335" i="3"/>
  <c r="BH335" i="3"/>
  <c r="BG335" i="3"/>
  <c r="BF335" i="3"/>
  <c r="T335" i="3"/>
  <c r="R335" i="3"/>
  <c r="P335" i="3"/>
  <c r="BK335" i="3"/>
  <c r="J335" i="3"/>
  <c r="BE335" i="3"/>
  <c r="BI334" i="3"/>
  <c r="BH334" i="3"/>
  <c r="BG334" i="3"/>
  <c r="BF334" i="3"/>
  <c r="T334" i="3"/>
  <c r="R334" i="3"/>
  <c r="P334" i="3"/>
  <c r="BK334" i="3"/>
  <c r="J334" i="3"/>
  <c r="BE334" i="3"/>
  <c r="BI330" i="3"/>
  <c r="BH330" i="3"/>
  <c r="BG330" i="3"/>
  <c r="BF330" i="3"/>
  <c r="T330" i="3"/>
  <c r="R330" i="3"/>
  <c r="P330" i="3"/>
  <c r="BK330" i="3"/>
  <c r="J330" i="3"/>
  <c r="BE330" i="3"/>
  <c r="BI326" i="3"/>
  <c r="BH326" i="3"/>
  <c r="BG326" i="3"/>
  <c r="BF326" i="3"/>
  <c r="T326" i="3"/>
  <c r="R326" i="3"/>
  <c r="P326" i="3"/>
  <c r="BK326" i="3"/>
  <c r="J326" i="3"/>
  <c r="BE326" i="3"/>
  <c r="BI321" i="3"/>
  <c r="BH321" i="3"/>
  <c r="BG321" i="3"/>
  <c r="BF321" i="3"/>
  <c r="T321" i="3"/>
  <c r="R321" i="3"/>
  <c r="P321" i="3"/>
  <c r="BK321" i="3"/>
  <c r="J321" i="3"/>
  <c r="BE321" i="3"/>
  <c r="BI317" i="3"/>
  <c r="BH317" i="3"/>
  <c r="BG317" i="3"/>
  <c r="BF317" i="3"/>
  <c r="T317" i="3"/>
  <c r="R317" i="3"/>
  <c r="P317" i="3"/>
  <c r="BK317" i="3"/>
  <c r="J317" i="3"/>
  <c r="BE317" i="3"/>
  <c r="BI316" i="3"/>
  <c r="BH316" i="3"/>
  <c r="BG316" i="3"/>
  <c r="BF316" i="3"/>
  <c r="T316" i="3"/>
  <c r="R316" i="3"/>
  <c r="P316" i="3"/>
  <c r="BK316" i="3"/>
  <c r="J316" i="3"/>
  <c r="BE316" i="3"/>
  <c r="BI314" i="3"/>
  <c r="BH314" i="3"/>
  <c r="BG314" i="3"/>
  <c r="BF314" i="3"/>
  <c r="T314" i="3"/>
  <c r="T313" i="3"/>
  <c r="R314" i="3"/>
  <c r="R313" i="3"/>
  <c r="P314" i="3"/>
  <c r="P313" i="3"/>
  <c r="BK314" i="3"/>
  <c r="BK313" i="3"/>
  <c r="J313" i="3" s="1"/>
  <c r="J314" i="3"/>
  <c r="BE314" i="3" s="1"/>
  <c r="J101" i="3"/>
  <c r="BI311" i="3"/>
  <c r="BH311" i="3"/>
  <c r="BG311" i="3"/>
  <c r="BF311" i="3"/>
  <c r="T311" i="3"/>
  <c r="R311" i="3"/>
  <c r="P311" i="3"/>
  <c r="BK311" i="3"/>
  <c r="J311" i="3"/>
  <c r="BE311" i="3"/>
  <c r="BI310" i="3"/>
  <c r="BH310" i="3"/>
  <c r="BG310" i="3"/>
  <c r="BF310" i="3"/>
  <c r="T310" i="3"/>
  <c r="R310" i="3"/>
  <c r="P310" i="3"/>
  <c r="BK310" i="3"/>
  <c r="J310" i="3"/>
  <c r="BE310" i="3"/>
  <c r="BI308" i="3"/>
  <c r="BH308" i="3"/>
  <c r="BG308" i="3"/>
  <c r="BF308" i="3"/>
  <c r="T308" i="3"/>
  <c r="R308" i="3"/>
  <c r="P308" i="3"/>
  <c r="BK308" i="3"/>
  <c r="J308" i="3"/>
  <c r="BE308" i="3"/>
  <c r="BI306" i="3"/>
  <c r="BH306" i="3"/>
  <c r="BG306" i="3"/>
  <c r="BF306" i="3"/>
  <c r="T306" i="3"/>
  <c r="R306" i="3"/>
  <c r="P306" i="3"/>
  <c r="BK306" i="3"/>
  <c r="J306" i="3"/>
  <c r="BE306" i="3"/>
  <c r="BI299" i="3"/>
  <c r="BH299" i="3"/>
  <c r="BG299" i="3"/>
  <c r="BF299" i="3"/>
  <c r="T299" i="3"/>
  <c r="R299" i="3"/>
  <c r="P299" i="3"/>
  <c r="BK299" i="3"/>
  <c r="J299" i="3"/>
  <c r="BE299" i="3"/>
  <c r="BI298" i="3"/>
  <c r="BH298" i="3"/>
  <c r="BG298" i="3"/>
  <c r="BF298" i="3"/>
  <c r="T298" i="3"/>
  <c r="R298" i="3"/>
  <c r="P298" i="3"/>
  <c r="BK298" i="3"/>
  <c r="J298" i="3"/>
  <c r="BE298" i="3"/>
  <c r="BI294" i="3"/>
  <c r="BH294" i="3"/>
  <c r="BG294" i="3"/>
  <c r="BF294" i="3"/>
  <c r="T294" i="3"/>
  <c r="R294" i="3"/>
  <c r="P294" i="3"/>
  <c r="BK294" i="3"/>
  <c r="J294" i="3"/>
  <c r="BE294" i="3"/>
  <c r="BI289" i="3"/>
  <c r="BH289" i="3"/>
  <c r="BG289" i="3"/>
  <c r="BF289" i="3"/>
  <c r="T289" i="3"/>
  <c r="R289" i="3"/>
  <c r="P289" i="3"/>
  <c r="BK289" i="3"/>
  <c r="J289" i="3"/>
  <c r="BE289" i="3"/>
  <c r="BI287" i="3"/>
  <c r="BH287" i="3"/>
  <c r="BG287" i="3"/>
  <c r="BF287" i="3"/>
  <c r="T287" i="3"/>
  <c r="R287" i="3"/>
  <c r="P287" i="3"/>
  <c r="BK287" i="3"/>
  <c r="J287" i="3"/>
  <c r="BE287" i="3"/>
  <c r="BI281" i="3"/>
  <c r="BH281" i="3"/>
  <c r="BG281" i="3"/>
  <c r="BF281" i="3"/>
  <c r="T281" i="3"/>
  <c r="R281" i="3"/>
  <c r="P281" i="3"/>
  <c r="BK281" i="3"/>
  <c r="J281" i="3"/>
  <c r="BE281" i="3"/>
  <c r="BI280" i="3"/>
  <c r="BH280" i="3"/>
  <c r="BG280" i="3"/>
  <c r="BF280" i="3"/>
  <c r="T280" i="3"/>
  <c r="R280" i="3"/>
  <c r="P280" i="3"/>
  <c r="BK280" i="3"/>
  <c r="J280" i="3"/>
  <c r="BE280" i="3"/>
  <c r="BI278" i="3"/>
  <c r="BH278" i="3"/>
  <c r="BG278" i="3"/>
  <c r="BF278" i="3"/>
  <c r="T278" i="3"/>
  <c r="R278" i="3"/>
  <c r="P278" i="3"/>
  <c r="BK278" i="3"/>
  <c r="J278" i="3"/>
  <c r="BE278" i="3"/>
  <c r="BI272" i="3"/>
  <c r="BH272" i="3"/>
  <c r="BG272" i="3"/>
  <c r="BF272" i="3"/>
  <c r="T272" i="3"/>
  <c r="R272" i="3"/>
  <c r="P272" i="3"/>
  <c r="BK272" i="3"/>
  <c r="J272" i="3"/>
  <c r="BE272" i="3"/>
  <c r="BI266" i="3"/>
  <c r="BH266" i="3"/>
  <c r="BG266" i="3"/>
  <c r="BF266" i="3"/>
  <c r="T266" i="3"/>
  <c r="R266" i="3"/>
  <c r="P266" i="3"/>
  <c r="BK266" i="3"/>
  <c r="J266" i="3"/>
  <c r="BE266" i="3"/>
  <c r="BI264" i="3"/>
  <c r="BH264" i="3"/>
  <c r="BG264" i="3"/>
  <c r="BF264" i="3"/>
  <c r="T264" i="3"/>
  <c r="R264" i="3"/>
  <c r="P264" i="3"/>
  <c r="BK264" i="3"/>
  <c r="J264" i="3"/>
  <c r="BE264" i="3"/>
  <c r="BI262" i="3"/>
  <c r="BH262" i="3"/>
  <c r="BG262" i="3"/>
  <c r="BF262" i="3"/>
  <c r="T262" i="3"/>
  <c r="R262" i="3"/>
  <c r="R257" i="3" s="1"/>
  <c r="P262" i="3"/>
  <c r="BK262" i="3"/>
  <c r="J262" i="3"/>
  <c r="BE262" i="3"/>
  <c r="BI260" i="3"/>
  <c r="BH260" i="3"/>
  <c r="BG260" i="3"/>
  <c r="BF260" i="3"/>
  <c r="T260" i="3"/>
  <c r="R260" i="3"/>
  <c r="P260" i="3"/>
  <c r="BK260" i="3"/>
  <c r="BK257" i="3" s="1"/>
  <c r="J257" i="3" s="1"/>
  <c r="J100" i="3" s="1"/>
  <c r="J260" i="3"/>
  <c r="BE260" i="3"/>
  <c r="BI258" i="3"/>
  <c r="BH258" i="3"/>
  <c r="BG258" i="3"/>
  <c r="BF258" i="3"/>
  <c r="T258" i="3"/>
  <c r="T257" i="3"/>
  <c r="R258" i="3"/>
  <c r="P258" i="3"/>
  <c r="P257" i="3"/>
  <c r="BK258" i="3"/>
  <c r="J258" i="3"/>
  <c r="BE258" i="3" s="1"/>
  <c r="BI255" i="3"/>
  <c r="BH255" i="3"/>
  <c r="BG255" i="3"/>
  <c r="BF255" i="3"/>
  <c r="T255" i="3"/>
  <c r="R255" i="3"/>
  <c r="P255" i="3"/>
  <c r="BK255" i="3"/>
  <c r="J255" i="3"/>
  <c r="BE255" i="3"/>
  <c r="BI253" i="3"/>
  <c r="BH253" i="3"/>
  <c r="BG253" i="3"/>
  <c r="BF253" i="3"/>
  <c r="T253" i="3"/>
  <c r="R253" i="3"/>
  <c r="P253" i="3"/>
  <c r="BK253" i="3"/>
  <c r="J253" i="3"/>
  <c r="BE253" i="3"/>
  <c r="BI251" i="3"/>
  <c r="BH251" i="3"/>
  <c r="BG251" i="3"/>
  <c r="BF251" i="3"/>
  <c r="T251" i="3"/>
  <c r="R251" i="3"/>
  <c r="P251" i="3"/>
  <c r="BK251" i="3"/>
  <c r="J251" i="3"/>
  <c r="BE251" i="3"/>
  <c r="BI249" i="3"/>
  <c r="BH249" i="3"/>
  <c r="BG249" i="3"/>
  <c r="BF249" i="3"/>
  <c r="T249" i="3"/>
  <c r="R249" i="3"/>
  <c r="P249" i="3"/>
  <c r="BK249" i="3"/>
  <c r="J249" i="3"/>
  <c r="BE249" i="3"/>
  <c r="BI248" i="3"/>
  <c r="BH248" i="3"/>
  <c r="BG248" i="3"/>
  <c r="BF248" i="3"/>
  <c r="T248" i="3"/>
  <c r="R248" i="3"/>
  <c r="P248" i="3"/>
  <c r="BK248" i="3"/>
  <c r="J248" i="3"/>
  <c r="BE248" i="3"/>
  <c r="BI247" i="3"/>
  <c r="BH247" i="3"/>
  <c r="BG247" i="3"/>
  <c r="BF247" i="3"/>
  <c r="T247" i="3"/>
  <c r="R247" i="3"/>
  <c r="P247" i="3"/>
  <c r="BK247" i="3"/>
  <c r="J247" i="3"/>
  <c r="BE247" i="3"/>
  <c r="BI246" i="3"/>
  <c r="BH246" i="3"/>
  <c r="BG246" i="3"/>
  <c r="BF246" i="3"/>
  <c r="T246" i="3"/>
  <c r="R246" i="3"/>
  <c r="P246" i="3"/>
  <c r="BK246" i="3"/>
  <c r="J246" i="3"/>
  <c r="BE246" i="3"/>
  <c r="BI245" i="3"/>
  <c r="BH245" i="3"/>
  <c r="BG245" i="3"/>
  <c r="BF245" i="3"/>
  <c r="T245" i="3"/>
  <c r="R245" i="3"/>
  <c r="P245" i="3"/>
  <c r="BK245" i="3"/>
  <c r="J245" i="3"/>
  <c r="BE245" i="3"/>
  <c r="BI243" i="3"/>
  <c r="BH243" i="3"/>
  <c r="BG243" i="3"/>
  <c r="BF243" i="3"/>
  <c r="T243" i="3"/>
  <c r="R243" i="3"/>
  <c r="P243" i="3"/>
  <c r="BK243" i="3"/>
  <c r="J243" i="3"/>
  <c r="BE243" i="3"/>
  <c r="BI241" i="3"/>
  <c r="BH241" i="3"/>
  <c r="BG241" i="3"/>
  <c r="BF241" i="3"/>
  <c r="T241" i="3"/>
  <c r="R241" i="3"/>
  <c r="P241" i="3"/>
  <c r="BK241" i="3"/>
  <c r="J241" i="3"/>
  <c r="BE241" i="3"/>
  <c r="BI240" i="3"/>
  <c r="BH240" i="3"/>
  <c r="BG240" i="3"/>
  <c r="BF240" i="3"/>
  <c r="T240" i="3"/>
  <c r="R240" i="3"/>
  <c r="P240" i="3"/>
  <c r="BK240" i="3"/>
  <c r="J240" i="3"/>
  <c r="BE240" i="3"/>
  <c r="BI239" i="3"/>
  <c r="BH239" i="3"/>
  <c r="BG239" i="3"/>
  <c r="BF239" i="3"/>
  <c r="T239" i="3"/>
  <c r="R239" i="3"/>
  <c r="P239" i="3"/>
  <c r="BK239" i="3"/>
  <c r="J239" i="3"/>
  <c r="BE239" i="3"/>
  <c r="BI237" i="3"/>
  <c r="BH237" i="3"/>
  <c r="BG237" i="3"/>
  <c r="BF237" i="3"/>
  <c r="T237" i="3"/>
  <c r="R237" i="3"/>
  <c r="P237" i="3"/>
  <c r="BK237" i="3"/>
  <c r="J237" i="3"/>
  <c r="BE237" i="3"/>
  <c r="BI235" i="3"/>
  <c r="BH235" i="3"/>
  <c r="BG235" i="3"/>
  <c r="BF235" i="3"/>
  <c r="T235" i="3"/>
  <c r="R235" i="3"/>
  <c r="P235" i="3"/>
  <c r="BK235" i="3"/>
  <c r="J235" i="3"/>
  <c r="BE235" i="3"/>
  <c r="BI233" i="3"/>
  <c r="BH233" i="3"/>
  <c r="BG233" i="3"/>
  <c r="BF233" i="3"/>
  <c r="T233" i="3"/>
  <c r="R233" i="3"/>
  <c r="P233" i="3"/>
  <c r="BK233" i="3"/>
  <c r="J233" i="3"/>
  <c r="BE233" i="3"/>
  <c r="BI231" i="3"/>
  <c r="BH231" i="3"/>
  <c r="BG231" i="3"/>
  <c r="BF231" i="3"/>
  <c r="T231" i="3"/>
  <c r="R231" i="3"/>
  <c r="P231" i="3"/>
  <c r="BK231" i="3"/>
  <c r="J231" i="3"/>
  <c r="BE231" i="3"/>
  <c r="BI229" i="3"/>
  <c r="BH229" i="3"/>
  <c r="BG229" i="3"/>
  <c r="BF229" i="3"/>
  <c r="T229" i="3"/>
  <c r="R229" i="3"/>
  <c r="P229" i="3"/>
  <c r="BK229" i="3"/>
  <c r="J229" i="3"/>
  <c r="BE229" i="3"/>
  <c r="BI227" i="3"/>
  <c r="BH227" i="3"/>
  <c r="BG227" i="3"/>
  <c r="BF227" i="3"/>
  <c r="T227" i="3"/>
  <c r="R227" i="3"/>
  <c r="P227" i="3"/>
  <c r="BK227" i="3"/>
  <c r="J227" i="3"/>
  <c r="BE227" i="3"/>
  <c r="BI226" i="3"/>
  <c r="BH226" i="3"/>
  <c r="BG226" i="3"/>
  <c r="BF226" i="3"/>
  <c r="T226" i="3"/>
  <c r="R226" i="3"/>
  <c r="P226" i="3"/>
  <c r="BK226" i="3"/>
  <c r="J226" i="3"/>
  <c r="BE226" i="3"/>
  <c r="BI224" i="3"/>
  <c r="BH224" i="3"/>
  <c r="BG224" i="3"/>
  <c r="BF224" i="3"/>
  <c r="T224" i="3"/>
  <c r="R224" i="3"/>
  <c r="P224" i="3"/>
  <c r="BK224" i="3"/>
  <c r="J224" i="3"/>
  <c r="BE224" i="3"/>
  <c r="BI223" i="3"/>
  <c r="BH223" i="3"/>
  <c r="BG223" i="3"/>
  <c r="BF223" i="3"/>
  <c r="T223" i="3"/>
  <c r="R223" i="3"/>
  <c r="P223" i="3"/>
  <c r="BK223" i="3"/>
  <c r="J223" i="3"/>
  <c r="BE223" i="3"/>
  <c r="BI221" i="3"/>
  <c r="BH221" i="3"/>
  <c r="BG221" i="3"/>
  <c r="BF221" i="3"/>
  <c r="T221" i="3"/>
  <c r="R221" i="3"/>
  <c r="P221" i="3"/>
  <c r="BK221" i="3"/>
  <c r="J221" i="3"/>
  <c r="BE221" i="3"/>
  <c r="BI219" i="3"/>
  <c r="BH219" i="3"/>
  <c r="BG219" i="3"/>
  <c r="BF219" i="3"/>
  <c r="T219" i="3"/>
  <c r="R219" i="3"/>
  <c r="P219" i="3"/>
  <c r="BK219" i="3"/>
  <c r="J219" i="3"/>
  <c r="BE219" i="3"/>
  <c r="BI214" i="3"/>
  <c r="BH214" i="3"/>
  <c r="BG214" i="3"/>
  <c r="BF214" i="3"/>
  <c r="T214" i="3"/>
  <c r="R214" i="3"/>
  <c r="P214" i="3"/>
  <c r="BK214" i="3"/>
  <c r="J214" i="3"/>
  <c r="BE214" i="3"/>
  <c r="BI212" i="3"/>
  <c r="BH212" i="3"/>
  <c r="BG212" i="3"/>
  <c r="BF212" i="3"/>
  <c r="T212" i="3"/>
  <c r="R212" i="3"/>
  <c r="P212" i="3"/>
  <c r="BK212" i="3"/>
  <c r="J212" i="3"/>
  <c r="BE212" i="3"/>
  <c r="BI211" i="3"/>
  <c r="BH211" i="3"/>
  <c r="BG211" i="3"/>
  <c r="BF211" i="3"/>
  <c r="T211" i="3"/>
  <c r="R211" i="3"/>
  <c r="P211" i="3"/>
  <c r="BK211" i="3"/>
  <c r="J211" i="3"/>
  <c r="BE211" i="3"/>
  <c r="BI209" i="3"/>
  <c r="BH209" i="3"/>
  <c r="BG209" i="3"/>
  <c r="BF209" i="3"/>
  <c r="T209" i="3"/>
  <c r="R209" i="3"/>
  <c r="P209" i="3"/>
  <c r="BK209" i="3"/>
  <c r="J209" i="3"/>
  <c r="BE209" i="3"/>
  <c r="BI205" i="3"/>
  <c r="BH205" i="3"/>
  <c r="BG205" i="3"/>
  <c r="BF205" i="3"/>
  <c r="T205" i="3"/>
  <c r="R205" i="3"/>
  <c r="P205" i="3"/>
  <c r="BK205" i="3"/>
  <c r="J205" i="3"/>
  <c r="BE205" i="3"/>
  <c r="BI204" i="3"/>
  <c r="BH204" i="3"/>
  <c r="BG204" i="3"/>
  <c r="BF204" i="3"/>
  <c r="T204" i="3"/>
  <c r="R204" i="3"/>
  <c r="P204" i="3"/>
  <c r="BK204" i="3"/>
  <c r="J204" i="3"/>
  <c r="BE204" i="3"/>
  <c r="BI202" i="3"/>
  <c r="BH202" i="3"/>
  <c r="BG202" i="3"/>
  <c r="BF202" i="3"/>
  <c r="T202" i="3"/>
  <c r="R202" i="3"/>
  <c r="P202" i="3"/>
  <c r="BK202" i="3"/>
  <c r="J202" i="3"/>
  <c r="BE202" i="3"/>
  <c r="BI201" i="3"/>
  <c r="BH201" i="3"/>
  <c r="BG201" i="3"/>
  <c r="BF201" i="3"/>
  <c r="T201" i="3"/>
  <c r="R201" i="3"/>
  <c r="P201" i="3"/>
  <c r="BK201" i="3"/>
  <c r="J201" i="3"/>
  <c r="BE201" i="3"/>
  <c r="BI193" i="3"/>
  <c r="BH193" i="3"/>
  <c r="BG193" i="3"/>
  <c r="BF193" i="3"/>
  <c r="T193" i="3"/>
  <c r="R193" i="3"/>
  <c r="P193" i="3"/>
  <c r="BK193" i="3"/>
  <c r="J193" i="3"/>
  <c r="BE193" i="3"/>
  <c r="BI192" i="3"/>
  <c r="BH192" i="3"/>
  <c r="BG192" i="3"/>
  <c r="BF192" i="3"/>
  <c r="T192" i="3"/>
  <c r="R192" i="3"/>
  <c r="P192" i="3"/>
  <c r="BK192" i="3"/>
  <c r="J192" i="3"/>
  <c r="BE192" i="3"/>
  <c r="BI181" i="3"/>
  <c r="BH181" i="3"/>
  <c r="BG181" i="3"/>
  <c r="BF181" i="3"/>
  <c r="T181" i="3"/>
  <c r="R181" i="3"/>
  <c r="P181" i="3"/>
  <c r="BK181" i="3"/>
  <c r="J181" i="3"/>
  <c r="BE181" i="3"/>
  <c r="BI180" i="3"/>
  <c r="BH180" i="3"/>
  <c r="BG180" i="3"/>
  <c r="BF180" i="3"/>
  <c r="T180" i="3"/>
  <c r="R180" i="3"/>
  <c r="P180" i="3"/>
  <c r="BK180" i="3"/>
  <c r="J180" i="3"/>
  <c r="BE180" i="3"/>
  <c r="BI165" i="3"/>
  <c r="BH165" i="3"/>
  <c r="BG165" i="3"/>
  <c r="BF165" i="3"/>
  <c r="T165" i="3"/>
  <c r="R165" i="3"/>
  <c r="P165" i="3"/>
  <c r="BK165" i="3"/>
  <c r="J165" i="3"/>
  <c r="BE165" i="3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T159" i="3"/>
  <c r="R160" i="3"/>
  <c r="R159" i="3"/>
  <c r="P160" i="3"/>
  <c r="P159" i="3"/>
  <c r="BK160" i="3"/>
  <c r="BK159" i="3"/>
  <c r="J159" i="3" s="1"/>
  <c r="J99" i="3" s="1"/>
  <c r="J160" i="3"/>
  <c r="BE160" i="3" s="1"/>
  <c r="BI158" i="3"/>
  <c r="BH158" i="3"/>
  <c r="BG158" i="3"/>
  <c r="BF158" i="3"/>
  <c r="T158" i="3"/>
  <c r="R158" i="3"/>
  <c r="P158" i="3"/>
  <c r="BK158" i="3"/>
  <c r="J158" i="3"/>
  <c r="BE158" i="3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/>
  <c r="BI153" i="3"/>
  <c r="BH153" i="3"/>
  <c r="BG153" i="3"/>
  <c r="BF153" i="3"/>
  <c r="T153" i="3"/>
  <c r="T152" i="3"/>
  <c r="R153" i="3"/>
  <c r="R152" i="3"/>
  <c r="P153" i="3"/>
  <c r="P152" i="3"/>
  <c r="P151" i="3" s="1"/>
  <c r="BK153" i="3"/>
  <c r="BK152" i="3" s="1"/>
  <c r="J152" i="3" s="1"/>
  <c r="J98" i="3" s="1"/>
  <c r="J153" i="3"/>
  <c r="BE153" i="3" s="1"/>
  <c r="J146" i="3"/>
  <c r="F144" i="3"/>
  <c r="E142" i="3"/>
  <c r="J91" i="3"/>
  <c r="F89" i="3"/>
  <c r="E87" i="3"/>
  <c r="J24" i="3"/>
  <c r="E24" i="3"/>
  <c r="J147" i="3"/>
  <c r="J92" i="3"/>
  <c r="J23" i="3"/>
  <c r="J18" i="3"/>
  <c r="E18" i="3"/>
  <c r="F92" i="3" s="1"/>
  <c r="J17" i="3"/>
  <c r="J15" i="3"/>
  <c r="E15" i="3"/>
  <c r="F146" i="3" s="1"/>
  <c r="J14" i="3"/>
  <c r="J12" i="3"/>
  <c r="J144" i="3" s="1"/>
  <c r="J89" i="3"/>
  <c r="E7" i="3"/>
  <c r="E85" i="3" s="1"/>
  <c r="J37" i="2"/>
  <c r="J36" i="2"/>
  <c r="AY95" i="1" s="1"/>
  <c r="J35" i="2"/>
  <c r="AX95" i="1"/>
  <c r="BI213" i="2"/>
  <c r="BH213" i="2"/>
  <c r="BG213" i="2"/>
  <c r="BF213" i="2"/>
  <c r="BK213" i="2"/>
  <c r="J213" i="2" s="1"/>
  <c r="BE213" i="2" s="1"/>
  <c r="BI212" i="2"/>
  <c r="BH212" i="2"/>
  <c r="BG212" i="2"/>
  <c r="BF212" i="2"/>
  <c r="BK212" i="2"/>
  <c r="J212" i="2" s="1"/>
  <c r="BE212" i="2" s="1"/>
  <c r="BI211" i="2"/>
  <c r="BH211" i="2"/>
  <c r="BG211" i="2"/>
  <c r="BF211" i="2"/>
  <c r="BK211" i="2"/>
  <c r="J211" i="2"/>
  <c r="BE211" i="2" s="1"/>
  <c r="BI210" i="2"/>
  <c r="BH210" i="2"/>
  <c r="BG210" i="2"/>
  <c r="BF210" i="2"/>
  <c r="BK210" i="2"/>
  <c r="J210" i="2" s="1"/>
  <c r="BE210" i="2" s="1"/>
  <c r="BI209" i="2"/>
  <c r="BH209" i="2"/>
  <c r="BG209" i="2"/>
  <c r="BF209" i="2"/>
  <c r="BK209" i="2"/>
  <c r="BK208" i="2" s="1"/>
  <c r="J208" i="2" s="1"/>
  <c r="J104" i="2" s="1"/>
  <c r="J209" i="2"/>
  <c r="BE209" i="2" s="1"/>
  <c r="BI205" i="2"/>
  <c r="BH205" i="2"/>
  <c r="BG205" i="2"/>
  <c r="BF205" i="2"/>
  <c r="T205" i="2"/>
  <c r="T204" i="2"/>
  <c r="R205" i="2"/>
  <c r="R204" i="2" s="1"/>
  <c r="P205" i="2"/>
  <c r="P204" i="2"/>
  <c r="BK205" i="2"/>
  <c r="BK204" i="2" s="1"/>
  <c r="J204" i="2" s="1"/>
  <c r="J103" i="2" s="1"/>
  <c r="J205" i="2"/>
  <c r="BE205" i="2"/>
  <c r="BI201" i="2"/>
  <c r="BH201" i="2"/>
  <c r="BG201" i="2"/>
  <c r="BF201" i="2"/>
  <c r="T201" i="2"/>
  <c r="T200" i="2"/>
  <c r="T199" i="2"/>
  <c r="R201" i="2"/>
  <c r="R200" i="2" s="1"/>
  <c r="R199" i="2" s="1"/>
  <c r="P201" i="2"/>
  <c r="P200" i="2"/>
  <c r="P199" i="2" s="1"/>
  <c r="BK201" i="2"/>
  <c r="BK200" i="2" s="1"/>
  <c r="J201" i="2"/>
  <c r="BE201" i="2" s="1"/>
  <c r="BI198" i="2"/>
  <c r="BH198" i="2"/>
  <c r="BG198" i="2"/>
  <c r="BF198" i="2"/>
  <c r="T198" i="2"/>
  <c r="R198" i="2"/>
  <c r="P198" i="2"/>
  <c r="BK198" i="2"/>
  <c r="J198" i="2"/>
  <c r="BE198" i="2" s="1"/>
  <c r="BI195" i="2"/>
  <c r="BH195" i="2"/>
  <c r="BG195" i="2"/>
  <c r="BF195" i="2"/>
  <c r="T195" i="2"/>
  <c r="R195" i="2"/>
  <c r="P195" i="2"/>
  <c r="BK195" i="2"/>
  <c r="J195" i="2"/>
  <c r="BE195" i="2" s="1"/>
  <c r="BI192" i="2"/>
  <c r="BH192" i="2"/>
  <c r="BG192" i="2"/>
  <c r="BF192" i="2"/>
  <c r="T192" i="2"/>
  <c r="R192" i="2"/>
  <c r="P192" i="2"/>
  <c r="BK192" i="2"/>
  <c r="J192" i="2"/>
  <c r="BE192" i="2" s="1"/>
  <c r="BI189" i="2"/>
  <c r="BH189" i="2"/>
  <c r="BG189" i="2"/>
  <c r="BF189" i="2"/>
  <c r="T189" i="2"/>
  <c r="R189" i="2"/>
  <c r="P189" i="2"/>
  <c r="BK189" i="2"/>
  <c r="J189" i="2"/>
  <c r="BE189" i="2" s="1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T183" i="2" s="1"/>
  <c r="R184" i="2"/>
  <c r="R183" i="2" s="1"/>
  <c r="P184" i="2"/>
  <c r="P183" i="2" s="1"/>
  <c r="BK184" i="2"/>
  <c r="BK183" i="2" s="1"/>
  <c r="J183" i="2" s="1"/>
  <c r="J100" i="2" s="1"/>
  <c r="J184" i="2"/>
  <c r="BE184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P177" i="2"/>
  <c r="BK177" i="2"/>
  <c r="J177" i="2"/>
  <c r="BE177" i="2" s="1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P170" i="2"/>
  <c r="BK170" i="2"/>
  <c r="J170" i="2"/>
  <c r="BE170" i="2" s="1"/>
  <c r="BI162" i="2"/>
  <c r="BH162" i="2"/>
  <c r="BG162" i="2"/>
  <c r="BF162" i="2"/>
  <c r="T162" i="2"/>
  <c r="R162" i="2"/>
  <c r="P162" i="2"/>
  <c r="BK162" i="2"/>
  <c r="J162" i="2"/>
  <c r="BE162" i="2" s="1"/>
  <c r="BI156" i="2"/>
  <c r="BH156" i="2"/>
  <c r="BG156" i="2"/>
  <c r="BF156" i="2"/>
  <c r="T156" i="2"/>
  <c r="R156" i="2"/>
  <c r="P156" i="2"/>
  <c r="BK156" i="2"/>
  <c r="J156" i="2"/>
  <c r="BE156" i="2" s="1"/>
  <c r="BI149" i="2"/>
  <c r="BH149" i="2"/>
  <c r="BG149" i="2"/>
  <c r="BF149" i="2"/>
  <c r="T149" i="2"/>
  <c r="R149" i="2"/>
  <c r="P149" i="2"/>
  <c r="BK149" i="2"/>
  <c r="J149" i="2"/>
  <c r="BE149" i="2" s="1"/>
  <c r="BI146" i="2"/>
  <c r="BH146" i="2"/>
  <c r="BG146" i="2"/>
  <c r="BF146" i="2"/>
  <c r="T146" i="2"/>
  <c r="R146" i="2"/>
  <c r="P146" i="2"/>
  <c r="BK146" i="2"/>
  <c r="J146" i="2"/>
  <c r="BE146" i="2"/>
  <c r="BI141" i="2"/>
  <c r="BH141" i="2"/>
  <c r="BG141" i="2"/>
  <c r="BF141" i="2"/>
  <c r="T141" i="2"/>
  <c r="R141" i="2"/>
  <c r="R131" i="2" s="1"/>
  <c r="P141" i="2"/>
  <c r="BK141" i="2"/>
  <c r="J141" i="2"/>
  <c r="BE141" i="2" s="1"/>
  <c r="BI135" i="2"/>
  <c r="BH135" i="2"/>
  <c r="BG135" i="2"/>
  <c r="F35" i="2" s="1"/>
  <c r="BB95" i="1" s="1"/>
  <c r="BF135" i="2"/>
  <c r="T135" i="2"/>
  <c r="R135" i="2"/>
  <c r="P135" i="2"/>
  <c r="BK135" i="2"/>
  <c r="BK131" i="2" s="1"/>
  <c r="J131" i="2" s="1"/>
  <c r="J99" i="2" s="1"/>
  <c r="J135" i="2"/>
  <c r="BE135" i="2"/>
  <c r="BI132" i="2"/>
  <c r="BH132" i="2"/>
  <c r="BG132" i="2"/>
  <c r="BF132" i="2"/>
  <c r="T132" i="2"/>
  <c r="T131" i="2" s="1"/>
  <c r="T125" i="2" s="1"/>
  <c r="T124" i="2" s="1"/>
  <c r="R132" i="2"/>
  <c r="P132" i="2"/>
  <c r="P131" i="2" s="1"/>
  <c r="BK132" i="2"/>
  <c r="J132" i="2"/>
  <c r="BE132" i="2" s="1"/>
  <c r="BI127" i="2"/>
  <c r="F37" i="2" s="1"/>
  <c r="BD95" i="1" s="1"/>
  <c r="BH127" i="2"/>
  <c r="F36" i="2"/>
  <c r="BC95" i="1" s="1"/>
  <c r="BG127" i="2"/>
  <c r="BF127" i="2"/>
  <c r="J34" i="2" s="1"/>
  <c r="AW95" i="1" s="1"/>
  <c r="F34" i="2"/>
  <c r="BA95" i="1" s="1"/>
  <c r="T127" i="2"/>
  <c r="T126" i="2"/>
  <c r="R127" i="2"/>
  <c r="R126" i="2" s="1"/>
  <c r="P127" i="2"/>
  <c r="P126" i="2" s="1"/>
  <c r="BK127" i="2"/>
  <c r="BK126" i="2"/>
  <c r="J126" i="2" s="1"/>
  <c r="J98" i="2" s="1"/>
  <c r="J127" i="2"/>
  <c r="BE127" i="2" s="1"/>
  <c r="F118" i="2"/>
  <c r="E116" i="2"/>
  <c r="F89" i="2"/>
  <c r="E87" i="2"/>
  <c r="J24" i="2"/>
  <c r="E24" i="2"/>
  <c r="J121" i="2"/>
  <c r="J92" i="2"/>
  <c r="J23" i="2"/>
  <c r="J21" i="2"/>
  <c r="E21" i="2"/>
  <c r="J120" i="2" s="1"/>
  <c r="J20" i="2"/>
  <c r="J18" i="2"/>
  <c r="E18" i="2"/>
  <c r="F121" i="2" s="1"/>
  <c r="J17" i="2"/>
  <c r="J15" i="2"/>
  <c r="E15" i="2"/>
  <c r="F120" i="2" s="1"/>
  <c r="F91" i="2"/>
  <c r="J14" i="2"/>
  <c r="J12" i="2"/>
  <c r="J118" i="2" s="1"/>
  <c r="J89" i="2"/>
  <c r="E7" i="2"/>
  <c r="E114" i="2" s="1"/>
  <c r="AS94" i="1"/>
  <c r="L90" i="1"/>
  <c r="AM90" i="1"/>
  <c r="AM89" i="1"/>
  <c r="L89" i="1"/>
  <c r="AM87" i="1"/>
  <c r="L87" i="1"/>
  <c r="L85" i="1"/>
  <c r="L84" i="1"/>
  <c r="F35" i="3" l="1"/>
  <c r="BB96" i="1" s="1"/>
  <c r="F37" i="3"/>
  <c r="BD96" i="1" s="1"/>
  <c r="J33" i="3"/>
  <c r="AV96" i="1" s="1"/>
  <c r="BK633" i="3"/>
  <c r="J633" i="3" s="1"/>
  <c r="J117" i="3" s="1"/>
  <c r="F33" i="3"/>
  <c r="AZ96" i="1" s="1"/>
  <c r="BD94" i="1"/>
  <c r="W33" i="1" s="1"/>
  <c r="BB94" i="1"/>
  <c r="W31" i="1" s="1"/>
  <c r="P125" i="2"/>
  <c r="P124" i="2" s="1"/>
  <c r="AU95" i="1" s="1"/>
  <c r="F33" i="2"/>
  <c r="AZ95" i="1" s="1"/>
  <c r="J33" i="2"/>
  <c r="AV95" i="1" s="1"/>
  <c r="AT95" i="1" s="1"/>
  <c r="R125" i="2"/>
  <c r="R124" i="2" s="1"/>
  <c r="BK199" i="2"/>
  <c r="J199" i="2" s="1"/>
  <c r="J101" i="2" s="1"/>
  <c r="J200" i="2"/>
  <c r="J102" i="2" s="1"/>
  <c r="P150" i="3"/>
  <c r="AU96" i="1" s="1"/>
  <c r="F91" i="4"/>
  <c r="F118" i="4"/>
  <c r="E85" i="2"/>
  <c r="F92" i="2"/>
  <c r="P564" i="3"/>
  <c r="P123" i="4"/>
  <c r="P122" i="4" s="1"/>
  <c r="AU97" i="1" s="1"/>
  <c r="T123" i="4"/>
  <c r="T122" i="4" s="1"/>
  <c r="BK143" i="4"/>
  <c r="J143" i="4" s="1"/>
  <c r="J102" i="4" s="1"/>
  <c r="F91" i="5"/>
  <c r="F118" i="5"/>
  <c r="J91" i="2"/>
  <c r="BK125" i="2"/>
  <c r="E140" i="3"/>
  <c r="BK151" i="3"/>
  <c r="T151" i="3"/>
  <c r="T150" i="3" s="1"/>
  <c r="F34" i="3"/>
  <c r="BA96" i="1" s="1"/>
  <c r="BA94" i="1" s="1"/>
  <c r="J34" i="3"/>
  <c r="AW96" i="1" s="1"/>
  <c r="AT96" i="1" s="1"/>
  <c r="F36" i="3"/>
  <c r="BC96" i="1" s="1"/>
  <c r="BC94" i="1" s="1"/>
  <c r="J89" i="4"/>
  <c r="J116" i="4"/>
  <c r="BK147" i="5"/>
  <c r="J147" i="5" s="1"/>
  <c r="J102" i="5" s="1"/>
  <c r="J124" i="4"/>
  <c r="J98" i="4" s="1"/>
  <c r="BK123" i="4"/>
  <c r="F91" i="3"/>
  <c r="F147" i="3"/>
  <c r="R151" i="3"/>
  <c r="J565" i="3"/>
  <c r="J110" i="3" s="1"/>
  <c r="R565" i="3"/>
  <c r="R564" i="3" s="1"/>
  <c r="R123" i="4"/>
  <c r="R122" i="4" s="1"/>
  <c r="F36" i="4"/>
  <c r="BC97" i="1" s="1"/>
  <c r="J89" i="5"/>
  <c r="J116" i="5"/>
  <c r="J33" i="5"/>
  <c r="AV98" i="1" s="1"/>
  <c r="J124" i="5"/>
  <c r="J98" i="5" s="1"/>
  <c r="BK123" i="5"/>
  <c r="J34" i="5"/>
  <c r="AW98" i="1" s="1"/>
  <c r="F34" i="4"/>
  <c r="BA97" i="1" s="1"/>
  <c r="F34" i="5"/>
  <c r="BA98" i="1" s="1"/>
  <c r="BK564" i="3" l="1"/>
  <c r="J564" i="3" s="1"/>
  <c r="J109" i="3" s="1"/>
  <c r="AX94" i="1"/>
  <c r="AZ94" i="1"/>
  <c r="W29" i="1" s="1"/>
  <c r="AY94" i="1"/>
  <c r="W32" i="1"/>
  <c r="AW94" i="1"/>
  <c r="AK30" i="1" s="1"/>
  <c r="W30" i="1"/>
  <c r="J125" i="2"/>
  <c r="J97" i="2" s="1"/>
  <c r="BK124" i="2"/>
  <c r="J124" i="2" s="1"/>
  <c r="BK122" i="5"/>
  <c r="J122" i="5" s="1"/>
  <c r="J123" i="5"/>
  <c r="J97" i="5" s="1"/>
  <c r="BK122" i="4"/>
  <c r="J122" i="4" s="1"/>
  <c r="J123" i="4"/>
  <c r="J97" i="4" s="1"/>
  <c r="AU94" i="1"/>
  <c r="R150" i="3"/>
  <c r="J151" i="3"/>
  <c r="J97" i="3" s="1"/>
  <c r="AT98" i="1"/>
  <c r="BK150" i="3" l="1"/>
  <c r="J150" i="3" s="1"/>
  <c r="J30" i="3" s="1"/>
  <c r="AV94" i="1"/>
  <c r="AT94" i="1" s="1"/>
  <c r="J96" i="4"/>
  <c r="J30" i="4"/>
  <c r="J96" i="2"/>
  <c r="J30" i="2"/>
  <c r="J96" i="5"/>
  <c r="J30" i="5"/>
  <c r="J96" i="3" l="1"/>
  <c r="AK29" i="1"/>
  <c r="AG97" i="1"/>
  <c r="AN97" i="1" s="1"/>
  <c r="J39" i="4"/>
  <c r="J39" i="2"/>
  <c r="AG95" i="1"/>
  <c r="AG98" i="1"/>
  <c r="AN98" i="1" s="1"/>
  <c r="J39" i="5"/>
  <c r="AG96" i="1"/>
  <c r="AN96" i="1" s="1"/>
  <c r="J39" i="3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<sst xmlns="http://schemas.openxmlformats.org/spreadsheetml/2006/main" count="10766" uniqueCount="2210">
  <si>
    <t>Export Komplet</t>
  </si>
  <si>
    <t/>
  </si>
  <si>
    <t>2.0</t>
  </si>
  <si>
    <t>ZAMOK</t>
  </si>
  <si>
    <t>False</t>
  </si>
  <si>
    <t>{da65e7fa-73fe-48be-9786-6165c4010589}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</si>
  <si>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</si>
  <si>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</si>
  <si>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</si>
  <si>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</si>
  <si>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</si>
  <si>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</si>
  <si>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</si>
  <si>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</si>
  <si>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19-008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</si>
  <si>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</si>
  <si>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</si>
  <si>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Přestavba zázemí PZ, FAPPZ, FŽP</t>
  </si>
  <si>
    <t>KSO:</t>
  </si>
  <si>
    <t>CC-CZ:</t>
  </si>
  <si>
    <t>Místo:</t>
  </si>
  <si>
    <t xml:space="preserve"> </t>
  </si>
  <si>
    <t>Datum:</t>
  </si>
  <si>
    <t>14.5.2019</t>
  </si>
  <si>
    <t>Zadavatel:</t>
  </si>
  <si>
    <t>IČ:</t>
  </si>
  <si>
    <t>DIČ:</t>
  </si>
  <si>
    <t>Uchazeč:</t>
  </si>
  <si>
    <t>Vyplň údaj</t>
  </si>
  <si>
    <t>Projektant:</t>
  </si>
  <si>
    <t>22794107</t>
  </si>
  <si>
    <t>ABCD studio s.r.o.</t>
  </si>
  <si>
    <t>CZ22794107</t>
  </si>
  <si>
    <t>True</t>
  </si>
  <si>
    <t>Zpracovatel:</t>
  </si>
  <si>
    <t>Poznámka:</t>
  </si>
  <si>
    <t>1) Nedílnou součástí tohoto výkazu výměr je kompletní projektová dokumentace, jež podrobně definuje jednotlivé položky, materiály a práce. Položky ve výkazu výměr jsou souhrnným a zjednodušeným popisem daných materiálů a prací uvedených v projektové dokumentaci. Materiálové specifikace, uvedené v projektové dokumentaci, jsou nadřazeny referenčním materiálům, uvedeným v položkovém rozpočtu._x000D_
_x000D_
2) Zhotovitel stavby je před podáním nabídky povinen se seznámit s projektovou dokumentací stavby a do ceny jednotlivých položek započíst veškeré materiály a práce nezbytné k dokonalému a kompletnímu provedení díla._x000D_
_x000D_
3)  Zhotovitel stavby je před podáním nabídky povinen se seznámit se stavem stavby, jejího okolí a podmínek realizace a toto zohlednit do ceny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</si>
  <si>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</si>
  <si>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</si>
  <si>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</si>
  <si>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</si>
  <si>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</si>
  <si>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</si>
  <si>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</si>
  <si>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</si>
  <si>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</si>
  <si>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</si>
  <si>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</si>
  <si>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</si>
  <si>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</si>
  <si>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</si>
  <si>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</si>
  <si>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</si>
  <si>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</si>
  <si>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</si>
  <si>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</si>
  <si>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</si>
  <si>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</si>
  <si>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</si>
  <si>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</si>
  <si>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</si>
  <si>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</si>
  <si>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</si>
  <si>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</si>
  <si>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</si>
  <si>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</si>
  <si>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</si>
  <si>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</si>
  <si>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</si>
  <si>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</si>
  <si>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</si>
  <si>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</si>
  <si>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</si>
  <si>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</si>
  <si>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</si>
  <si>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</si>
  <si>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</si>
  <si>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</si>
  <si>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</si>
  <si>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</si>
  <si>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</si>
  <si>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</si>
  <si>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010_MV01</t>
  </si>
  <si>
    <t>Přestavba Zázemí...</t>
  </si>
  <si>
    <t>STA</t>
  </si>
  <si>
    <t>1</t>
  </si>
  <si>
    <t>{0ef54a4c-fc48-4dfc-97ec-f15583cbd451}</t>
  </si>
  <si>
    <t>2</t>
  </si>
  <si>
    <t>SO-01</t>
  </si>
  <si>
    <t>Stavební práce</t>
  </si>
  <si>
    <t>{c0c793d0-d5f4-4bdc-8871-a4dccb0e94d8}</t>
  </si>
  <si>
    <t>SO-01A</t>
  </si>
  <si>
    <t>Bourání betonových patek</t>
  </si>
  <si>
    <t>{8e685ee8-f8ba-498e-b4a3-29c74b619a2b}</t>
  </si>
  <si>
    <t>SO-02</t>
  </si>
  <si>
    <t>Stabilizace podloží zpevněných ploch</t>
  </si>
  <si>
    <t>{ab056ef5-e495-4fab-8305-9f024ac9b52c}</t>
  </si>
  <si>
    <t>KRYCÍ LIST SOUPISU PRACÍ</t>
  </si>
  <si>
    <t>Objekt:</t>
  </si>
  <si>
    <t>010_MV01 - Přestavba Zázemí...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</si>
  <si>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</si>
  <si>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</si>
  <si>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</si>
  <si>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</si>
  <si>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</si>
  <si>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</si>
  <si>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</si>
  <si>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</si>
  <si>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</si>
  <si>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</si>
  <si>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</si>
  <si>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</si>
  <si>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</si>
  <si>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</si>
  <si>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</si>
  <si>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</si>
  <si>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</si>
  <si>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</si>
  <si>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</si>
  <si>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</si>
  <si>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</si>
  <si>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</si>
  <si>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</si>
  <si>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</si>
  <si>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</si>
  <si>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</si>
  <si>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</si>
  <si>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</si>
  <si>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</si>
  <si>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</si>
  <si>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</si>
  <si>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X_001_001</t>
  </si>
  <si>
    <t>Odkopání a odvoz znečištěné zeminy ropnými látkami v hale č.1 (vč. ekologické likvidace)</t>
  </si>
  <si>
    <t>m3</t>
  </si>
  <si>
    <t>4</t>
  </si>
  <si>
    <t>P</t>
  </si>
  <si>
    <t>Poznámka k položce:_x000D_
Poznámka k položce: Přesný rozsah dekontaminace a dotčený objem zeminy bude znám po odstranění vrchního objektu a zjištění hloubky průsaku.</t>
  </si>
  <si>
    <t>VV</t>
  </si>
  <si>
    <t>360*0,5</t>
  </si>
  <si>
    <t>Součet</t>
  </si>
  <si>
    <t>9</t>
  </si>
  <si>
    <t>Ostatní konstrukce a práce, bourání</t>
  </si>
  <si>
    <t>962031133</t>
  </si>
  <si>
    <t>Bourání příček z cihel pálených na MVC tl do 150 mm</t>
  </si>
  <si>
    <t>m2</t>
  </si>
  <si>
    <t>3,3*3,3*3+1*3,3"vnitřní příčky tl. do 150mm obj č.01"</t>
  </si>
  <si>
    <t>3</t>
  </si>
  <si>
    <t>962032231</t>
  </si>
  <si>
    <t>Bourání zdiva z cihel pálených nebo vápenopískových na MV nebo MVC přes 1 m3</t>
  </si>
  <si>
    <t>6</t>
  </si>
  <si>
    <t>5,64*3,3"SV vestavek haly č.01"</t>
  </si>
  <si>
    <t>10,25*3,3"SZ vestavek haly č.01!</t>
  </si>
  <si>
    <t>6,5*0,45*0,45*2"komíny haly č.01"</t>
  </si>
  <si>
    <t>11,2*2,85"hala č.04"</t>
  </si>
  <si>
    <t>965042141</t>
  </si>
  <si>
    <t>Bourání podkladů pod dlažby nebo mazanin betonových nebo z litého asfaltu tl do 100 mm pl přes 4 m2</t>
  </si>
  <si>
    <t>8</t>
  </si>
  <si>
    <t>81*0,1"hala č.04"</t>
  </si>
  <si>
    <t>609*0,1"bourání betonové mazaniny tl. 100mm (předpoklad) haly č.01"</t>
  </si>
  <si>
    <t>55*0,1"hala č.06"</t>
  </si>
  <si>
    <t>5</t>
  </si>
  <si>
    <t>965049112</t>
  </si>
  <si>
    <t>Příplatek k bourání betonových mazanin za bourání mazanin se svařovanou sítí tl přes 100 mm</t>
  </si>
  <si>
    <t>10</t>
  </si>
  <si>
    <t>966073121</t>
  </si>
  <si>
    <t>Demontáž krytiny ocelových střech z tvarovaných ocelových plechů šroubovaných budov v do 6 m</t>
  </si>
  <si>
    <t>12</t>
  </si>
  <si>
    <t>18,9"část haly 03"</t>
  </si>
  <si>
    <t>26"hala 02"</t>
  </si>
  <si>
    <t>67,2"hala 05"</t>
  </si>
  <si>
    <t>65"hala 06"</t>
  </si>
  <si>
    <t>14"hala 07"</t>
  </si>
  <si>
    <t>7</t>
  </si>
  <si>
    <t>981011111</t>
  </si>
  <si>
    <t>Demolice budov dřevěných jednostranně obitých postupným rozebíráním</t>
  </si>
  <si>
    <t>14</t>
  </si>
  <si>
    <t>15*13,6"hala č.03"</t>
  </si>
  <si>
    <t>58,6*44,4"obestavěný prostor haly č.01"</t>
  </si>
  <si>
    <t>55*2,7"hala 06"</t>
  </si>
  <si>
    <t>14,3"hala 07"</t>
  </si>
  <si>
    <t>981332111</t>
  </si>
  <si>
    <t>Demolice ocelových konstrukcí hal, technologických zařízení apod.</t>
  </si>
  <si>
    <t>t</t>
  </si>
  <si>
    <t>16</t>
  </si>
  <si>
    <t>0,0135*3*(2,35+2,65)"stojky haly 02"</t>
  </si>
  <si>
    <t>0,0135*(2*9,6+2*2,7)"průvlaky haly 02"</t>
  </si>
  <si>
    <t>0,0135*2*3"ztužení haly 02"</t>
  </si>
  <si>
    <t>0,014*4*(2,8+2,1)"stojky haly č.05"</t>
  </si>
  <si>
    <t>0,004*6*2,5+0,5"stojky vedlejšího přístavku blíže č.05+doplňky haly č.05"</t>
  </si>
  <si>
    <t>0,004*4*(2,8+2,1)"doplňkové stojky lešenové"</t>
  </si>
  <si>
    <t>X_009_001</t>
  </si>
  <si>
    <t>Kompletní vybourání plechových kójí přiléhajících k haly č.01 (vč. odvozu materiálu na skládku a skládkovného)</t>
  </si>
  <si>
    <t>18</t>
  </si>
  <si>
    <t>37,000*2,3"obestavěný prostor přístavku u haly č.01"</t>
  </si>
  <si>
    <t>X_009_002-N</t>
  </si>
  <si>
    <t>Odborná demontáž eternit / osinkocement střechy a jednoho boku haly (předpokládá se s azbestem!!), vč. odvozu i skládkovného, dodání potřebné dokumentace, atp.</t>
  </si>
  <si>
    <t>20</t>
  </si>
  <si>
    <t>42"střecha"</t>
  </si>
  <si>
    <t>14"bok haly"</t>
  </si>
  <si>
    <t>11</t>
  </si>
  <si>
    <t>X_009_003</t>
  </si>
  <si>
    <t>Bourání stropu (/střechy) z dřevěných příhrad. vazníků (cca 16 ks dl. 6,1m) - hala č.04</t>
  </si>
  <si>
    <t>soubor</t>
  </si>
  <si>
    <t>22</t>
  </si>
  <si>
    <t>X_009_004-N</t>
  </si>
  <si>
    <t>Bourání azbestocementové krytiny střechy haly č.04 (vč. odvozu i skládkovného, dodání potřebné dokumentace atp.)</t>
  </si>
  <si>
    <t>24</t>
  </si>
  <si>
    <t>13</t>
  </si>
  <si>
    <t>X_009_005</t>
  </si>
  <si>
    <t>Vybourání (vč. odvozu a skládkování) polykarbonové střechy přístavku č.05</t>
  </si>
  <si>
    <t>26</t>
  </si>
  <si>
    <t>X_009_006-N</t>
  </si>
  <si>
    <t>Vybourání azbestocementových stěnových panelů haly č.06</t>
  </si>
  <si>
    <t>28</t>
  </si>
  <si>
    <t>31,8*2,65</t>
  </si>
  <si>
    <t>997</t>
  </si>
  <si>
    <t>Přesun sutě</t>
  </si>
  <si>
    <t>997013111</t>
  </si>
  <si>
    <t>Vnitrostaveništní doprava suti a vybouraných hmot pro budovy v do 6 m s použitím mechanizace</t>
  </si>
  <si>
    <t>30</t>
  </si>
  <si>
    <t>997013501</t>
  </si>
  <si>
    <t>Odvoz suti a vybouraných hmot na skládku nebo meziskládku do 1 km se složením</t>
  </si>
  <si>
    <t>32</t>
  </si>
  <si>
    <t>17</t>
  </si>
  <si>
    <t>997013509</t>
  </si>
  <si>
    <t>Příplatek k odvozu suti a vybouraných hmot na skládku ZKD 1 km přes 1 km</t>
  </si>
  <si>
    <t>34</t>
  </si>
  <si>
    <t>455,793*9 "Přepočtené koeficientem množství</t>
  </si>
  <si>
    <t>997013803</t>
  </si>
  <si>
    <t>Poplatek za uložení stavebního odpadu z keramických materiálů na skládce (skládkovné)</t>
  </si>
  <si>
    <t>36</t>
  </si>
  <si>
    <t>455,793*0,4</t>
  </si>
  <si>
    <t>19</t>
  </si>
  <si>
    <t>997013811</t>
  </si>
  <si>
    <t>Poplatek za uložení stavebního dřevěného odpadu na skládce (skládkovné)</t>
  </si>
  <si>
    <t>38</t>
  </si>
  <si>
    <t>455,793*0,25</t>
  </si>
  <si>
    <t>X_997_001</t>
  </si>
  <si>
    <t>Poplatek za uložení stavebního odpadu smíšeného na skládce (skládkovné)</t>
  </si>
  <si>
    <t>40</t>
  </si>
  <si>
    <t>455,793*0,35-1,208</t>
  </si>
  <si>
    <t>X_997_002</t>
  </si>
  <si>
    <t>Poplatek za uložení stavebního odpadu izolačního, nebezpečného (historický asfaltový střešní pás) na skládce (skládkovné)</t>
  </si>
  <si>
    <t>42</t>
  </si>
  <si>
    <t>PSV</t>
  </si>
  <si>
    <t>Práce a dodávky PSV</t>
  </si>
  <si>
    <t>712</t>
  </si>
  <si>
    <t>Povlakové krytiny</t>
  </si>
  <si>
    <t>712400843</t>
  </si>
  <si>
    <t>Odstranění povlakové krytiny střech do 30° od zbytkového asfaltového pásu odsekáním</t>
  </si>
  <si>
    <t>44</t>
  </si>
  <si>
    <t>44,4*13,6"střecha haly č.01"</t>
  </si>
  <si>
    <t>762</t>
  </si>
  <si>
    <t>Konstrukce tesařské</t>
  </si>
  <si>
    <t>23</t>
  </si>
  <si>
    <t>762822820</t>
  </si>
  <si>
    <t>Demontáž stropních trámů z hraněného řeziva průřezové plochy do 288 cm2</t>
  </si>
  <si>
    <t>m</t>
  </si>
  <si>
    <t>46</t>
  </si>
  <si>
    <t>5*3"střešní krokvičky haly 02"</t>
  </si>
  <si>
    <t>VP</t>
  </si>
  <si>
    <t xml:space="preserve">  Vícepráce</t>
  </si>
  <si>
    <t>PN</t>
  </si>
  <si>
    <t>SO-01 - Stavební práce</t>
  </si>
  <si>
    <t xml:space="preserve">    11 -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</si>
  <si>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</si>
  <si>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</si>
  <si>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</si>
  <si>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</si>
  <si>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</si>
  <si>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</si>
  <si>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</si>
  <si>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</si>
  <si>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</si>
  <si>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721 - Zdravotechnika - kanalizace</t>
  </si>
  <si>
    <t xml:space="preserve">    722 - Zdravotechnika - vodovod</t>
  </si>
  <si>
    <t xml:space="preserve">    725 - Zdravotechnika - zařizovací předměty</t>
  </si>
  <si>
    <t xml:space="preserve">    733 -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</si>
  <si>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</si>
  <si>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</si>
  <si>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</si>
  <si>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</si>
  <si>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</si>
  <si>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</si>
  <si>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</si>
  <si>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</si>
  <si>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</si>
  <si>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</si>
  <si>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</si>
  <si>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</si>
  <si>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</si>
  <si>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Přípravné a přidružené práce</t>
  </si>
  <si>
    <t>01001R01</t>
  </si>
  <si>
    <t>Vyklizení prostoru před zahájením prací, průběžný hrubý úklid a závěrečný úklid po dokončení prací.</t>
  </si>
  <si>
    <t>-1151194660</t>
  </si>
  <si>
    <t>01001R02</t>
  </si>
  <si>
    <t>Vypískání inženýrských sítí, jejich vytyčení, ochrana, příp. odpojení před prováděním bouracích prací, sekání apod.</t>
  </si>
  <si>
    <t>-1592577040</t>
  </si>
  <si>
    <t>01001R04</t>
  </si>
  <si>
    <t>Předložení požadovaných vzorků materiálů a katalogových listů ostatních dodávaných prvků, vypracování dodavatelské dokumentace dle požadavků Souhrnné technické zprávy</t>
  </si>
  <si>
    <t>-1205192359</t>
  </si>
  <si>
    <t>01001R05</t>
  </si>
  <si>
    <t>Provedení předepsaných sondážních prací, vyhodnocení</t>
  </si>
  <si>
    <t>-1841335344</t>
  </si>
  <si>
    <t>01001R06</t>
  </si>
  <si>
    <t>Stavební přípomoci TZB - sekání drážek, rýh, prostupů, jejich zapravení a začištění</t>
  </si>
  <si>
    <t>-1351603479</t>
  </si>
  <si>
    <t>01001R07</t>
  </si>
  <si>
    <t>Zřízení a zajištění příjezdové trasy na staveniště. Prověření trasy (poloměry, sklony, šířky a kvalita podloží přístupové trasy). Ochrana inženýrských sítí na trase - přejezdové plechy a další ochranná opatření.</t>
  </si>
  <si>
    <t>-142516780</t>
  </si>
  <si>
    <t>113107331</t>
  </si>
  <si>
    <t>Odstranění podkladu z betonu prostého tl 150 mm strojně pl do 50 m2</t>
  </si>
  <si>
    <t>1115577102</t>
  </si>
  <si>
    <t>113107343</t>
  </si>
  <si>
    <t>Odstranění podkladu živičného tl 150 mm strojně pl do 50 m2</t>
  </si>
  <si>
    <t>2038509961</t>
  </si>
  <si>
    <t>467,6 "asf. recyklát</t>
  </si>
  <si>
    <t>190 "asf. plocha</t>
  </si>
  <si>
    <t>131201101</t>
  </si>
  <si>
    <t>Hloubení jam nezapažených v hornině tř. 3 objemu do 100 m3</t>
  </si>
  <si>
    <t>7723851</t>
  </si>
  <si>
    <t>9,89*13,62 "srovnání pláně pod deskou na úroveň štěrk. polšt.</t>
  </si>
  <si>
    <t>(17,6+11,8)*0,77 "odkopy pod halou - hloubení základů</t>
  </si>
  <si>
    <t>Mezisoučet "pod halou</t>
  </si>
  <si>
    <t>4,22*13,62 "zpev plocha pod přístřeškem</t>
  </si>
  <si>
    <t>Mezisoučet "pod přístřeškem</t>
  </si>
  <si>
    <t>2,02*13,4 "manipulační plocha dlažba</t>
  </si>
  <si>
    <t>2,25*16 "recyklát před přístřeškem</t>
  </si>
  <si>
    <t>18,33*2 "chodník před halou</t>
  </si>
  <si>
    <t>22,97*2,5 "asfalt před halou</t>
  </si>
  <si>
    <t>361*0,34 "recyklát před halou</t>
  </si>
  <si>
    <t>Mezisoučet "zpevněné plochy</t>
  </si>
  <si>
    <t>-657,6*0,3 "odpočet bouraný beton+asfalt</t>
  </si>
  <si>
    <t>0,4*0,76*18,125 "odkopy pro základy - zvenku sever</t>
  </si>
  <si>
    <t>131201109</t>
  </si>
  <si>
    <t>Příplatek za lepivost u hloubení jam nezapažených v hornině tř. 3</t>
  </si>
  <si>
    <t>-614513634</t>
  </si>
  <si>
    <t>132201101</t>
  </si>
  <si>
    <t>Hloubení rýh š do 600 mm v hornině tř. 3 objemu do 100 m3</t>
  </si>
  <si>
    <t>616391191</t>
  </si>
  <si>
    <t>0,4*0,5*(12,6+11,8*3+7,6) "vnitřní pasy</t>
  </si>
  <si>
    <t>(1,35*2+13,4)*0,4*1,05 "obvod u pristresku</t>
  </si>
  <si>
    <t>3,2*0,4*(0,95*4+1,0*2+1,05*4+0,9*1+1,1*2+0,65*3+0,85*2+0,82*1+1,15*1+1,2*1+1,25*1+2,14*4)+1,6*0,4*1,25+1,6*0,4*2,14+0,625*0,4*1,07+2,575*0,4*2,14</t>
  </si>
  <si>
    <t>11,8*0,4*2,14 "obvod příčná</t>
  </si>
  <si>
    <t>Mezisoučet "zakladove pasy, pod deskou</t>
  </si>
  <si>
    <t>9,89*0,4 "kačírek</t>
  </si>
  <si>
    <t>0,3*76 "žlab pod souvrstvím</t>
  </si>
  <si>
    <t>0,15*92,6 "trativod</t>
  </si>
  <si>
    <t>132201109</t>
  </si>
  <si>
    <t>Příplatek za lepivost k hloubení rýh š do 600 mm v hornině tř. 3</t>
  </si>
  <si>
    <t>459630501</t>
  </si>
  <si>
    <t>133201101</t>
  </si>
  <si>
    <t>Hloubení šachet v hornině tř. 3 objemu do 100 m3</t>
  </si>
  <si>
    <t>-800196039</t>
  </si>
  <si>
    <t>1,2*0,8*(1,25*4+1,2*2+1,15*3+1,1*1+1,3*2+1,35*1+1,4*1+1,45*2+2,34*1+2,34*4+1,05*4+0,85*1+1,02*2+1,27*1+2,34*1) "patky pod deskou</t>
  </si>
  <si>
    <t>1,85*1,7*0,85+1,3*1,15*0,82 "šachty pod deskou</t>
  </si>
  <si>
    <t>((1,85+1,7*2+1*2)+(1,15*2+1,3+1*2))*0,73 "obkop šachet</t>
  </si>
  <si>
    <t>1,2*1,8*1*4 "patky pod přístřeškem</t>
  </si>
  <si>
    <t>133201109</t>
  </si>
  <si>
    <t>Příplatek za lepivost u hloubení šachet v hornině tř. 3</t>
  </si>
  <si>
    <t>-2046976512</t>
  </si>
  <si>
    <t>162301101</t>
  </si>
  <si>
    <t>Vodorovné přemístění do 500 m výkopku/sypaniny z horniny tř. 1 až 4</t>
  </si>
  <si>
    <t>1560355735</t>
  </si>
  <si>
    <t>(53,186+37,529) "zásypy celkem</t>
  </si>
  <si>
    <t>162701105</t>
  </si>
  <si>
    <t>Vodorovné přemístění do 10000 m výkopku/sypaniny z horniny tř. 1 až 4</t>
  </si>
  <si>
    <t>-786483960</t>
  </si>
  <si>
    <t>167101102</t>
  </si>
  <si>
    <t>Nakládání výkopku z hornin tř. 1 až 4 přes 100 m3</t>
  </si>
  <si>
    <t>-183312933</t>
  </si>
  <si>
    <t>302,939+111,325+62,816 "výkopy celkem</t>
  </si>
  <si>
    <t>-(53,186+37,529) "zásypy celkem</t>
  </si>
  <si>
    <t>171201101</t>
  </si>
  <si>
    <t>Uložení sypaniny do násypů nezhutněných - terénní úpravy</t>
  </si>
  <si>
    <t>435646030</t>
  </si>
  <si>
    <t>(496,7+13,6+21,56)*0,1 "plochy zeleně, průměrná mocnost násypu 10 cm</t>
  </si>
  <si>
    <t>171201201</t>
  </si>
  <si>
    <t>Uložení sypaniny na skládky</t>
  </si>
  <si>
    <t>1524095798</t>
  </si>
  <si>
    <t>171201211</t>
  </si>
  <si>
    <t>Poplatek za uložení stavebního odpadu - zeminy a kameniva na skládce</t>
  </si>
  <si>
    <t>365806310</t>
  </si>
  <si>
    <t>386,365*1,8 'Přepočtené koeficientem množství</t>
  </si>
  <si>
    <t>174101101</t>
  </si>
  <si>
    <t>Zásyp jam, šachet rýh nebo kolem objektů sypaninou se zhutněním</t>
  </si>
  <si>
    <t>-1619237123</t>
  </si>
  <si>
    <t>181111111</t>
  </si>
  <si>
    <t>Plošná úprava terénu do 500 m2 zemina tř 1 až 4 nerovnosti do 100 mm v rovinně a svahu do 1:5</t>
  </si>
  <si>
    <t>-770808740</t>
  </si>
  <si>
    <t>(496,7+13,6) "plochy zeleně mimo svah</t>
  </si>
  <si>
    <t>181111112</t>
  </si>
  <si>
    <t>Plošná úprava terénu do 500 m2 zemina tř 1 až 4 nerovnosti do 100 mm ve svahu do 1:2</t>
  </si>
  <si>
    <t>-2022471703</t>
  </si>
  <si>
    <t>21,56 "plochy zeleně ve svahu</t>
  </si>
  <si>
    <t>181411131</t>
  </si>
  <si>
    <t>Založení parkového trávníku výsevem plochy do 1000 m2 v rovině a ve svahu do 1:5</t>
  </si>
  <si>
    <t>1899411920</t>
  </si>
  <si>
    <t>25</t>
  </si>
  <si>
    <t>M</t>
  </si>
  <si>
    <t>00572410</t>
  </si>
  <si>
    <t>osivo směs travní parková</t>
  </si>
  <si>
    <t>kg</t>
  </si>
  <si>
    <t>-1281288875</t>
  </si>
  <si>
    <t>510,3*0,015 'Přepočtené koeficientem množství</t>
  </si>
  <si>
    <t>181411132</t>
  </si>
  <si>
    <t>Založení parkového trávníku výsevem plochy do 1000 m2 ve svahu do 1:2</t>
  </si>
  <si>
    <t>1868222685</t>
  </si>
  <si>
    <t>27</t>
  </si>
  <si>
    <t>-1470479382</t>
  </si>
  <si>
    <t>21,56*0,015 'Přepočtené koeficientem množství</t>
  </si>
  <si>
    <t>182201101</t>
  </si>
  <si>
    <t>Svahování násypů</t>
  </si>
  <si>
    <t>-2037663993</t>
  </si>
  <si>
    <t>496,7+13,6+21,56 "plochy zeleně</t>
  </si>
  <si>
    <t>29</t>
  </si>
  <si>
    <t>182303111</t>
  </si>
  <si>
    <t>Doplnění zeminy nebo substrátu na travnatých plochách tl 50 mm rovina v rovinně a svahu do 1:5</t>
  </si>
  <si>
    <t>2133342960</t>
  </si>
  <si>
    <t>10371500</t>
  </si>
  <si>
    <t>substrát pro trávníky VL</t>
  </si>
  <si>
    <t>-364083464</t>
  </si>
  <si>
    <t>510,3*0,058 'Přepočtené koeficientem množství</t>
  </si>
  <si>
    <t>31</t>
  </si>
  <si>
    <t>182303112</t>
  </si>
  <si>
    <t>Doplnění zeminy nebo substrátu na travnatých plochách tl 50 mm rovina ve svahu do 1:2</t>
  </si>
  <si>
    <t>-933571738</t>
  </si>
  <si>
    <t>-3015491</t>
  </si>
  <si>
    <t>21,56*0,058 'Přepočtené koeficientem množství</t>
  </si>
  <si>
    <t>33</t>
  </si>
  <si>
    <t>183403114</t>
  </si>
  <si>
    <t>Obdělání půdy kultivátorováním v rovině a svahu do 1:5</t>
  </si>
  <si>
    <t>-1889241523</t>
  </si>
  <si>
    <t>183403115</t>
  </si>
  <si>
    <t>Obdělání půdy kultivátorováním ve svahu do 1:2</t>
  </si>
  <si>
    <t>1416227725</t>
  </si>
  <si>
    <t>35</t>
  </si>
  <si>
    <t>183403153</t>
  </si>
  <si>
    <t>Obdělání půdy hrabáním v rovině a svahu do 1:5</t>
  </si>
  <si>
    <t>1839750691</t>
  </si>
  <si>
    <t>510,3*2</t>
  </si>
  <si>
    <t>183403253</t>
  </si>
  <si>
    <t>Obdělání půdy hrabáním ve svahu do 1:2</t>
  </si>
  <si>
    <t>-439742896</t>
  </si>
  <si>
    <t>21,56*2</t>
  </si>
  <si>
    <t>37</t>
  </si>
  <si>
    <t>184802111</t>
  </si>
  <si>
    <t>Chemické odplevelení před založením kultury nad 20 m2 postřikem na široko v rovině a svahu do 1:5</t>
  </si>
  <si>
    <t>-912607836</t>
  </si>
  <si>
    <t>184802211</t>
  </si>
  <si>
    <t>Chemické odplevelení před založením kultury nad 20 m2 postřikem na široko ve svahu do 1:2</t>
  </si>
  <si>
    <t>-908562811</t>
  </si>
  <si>
    <t>39</t>
  </si>
  <si>
    <t>184802611</t>
  </si>
  <si>
    <t>Chemické odplevelení po založení kultury postřikem na široko v rovině a svahu do 1:5</t>
  </si>
  <si>
    <t>1510134302</t>
  </si>
  <si>
    <t>184802621</t>
  </si>
  <si>
    <t>Chemické odplevelení po založení kultury postřikem na široko ve svahu do 1:2</t>
  </si>
  <si>
    <t>-686517530</t>
  </si>
  <si>
    <t>41</t>
  </si>
  <si>
    <t>185802113</t>
  </si>
  <si>
    <t>Hnojení půdy umělým hnojivem na široko v rovině a svahu do 1:5</t>
  </si>
  <si>
    <t>-143354286</t>
  </si>
  <si>
    <t>510,300*0,00003 "30 g/m2</t>
  </si>
  <si>
    <t>25191155</t>
  </si>
  <si>
    <t>hnojivo průmyslové</t>
  </si>
  <si>
    <t>322392100</t>
  </si>
  <si>
    <t>0,015*1000 'Přepočtené koeficientem množství</t>
  </si>
  <si>
    <t>43</t>
  </si>
  <si>
    <t>185802123</t>
  </si>
  <si>
    <t>Hnojení půdy umělým hnojivem na široko ve svahu do 1:2</t>
  </si>
  <si>
    <t>456178018</t>
  </si>
  <si>
    <t>21,560*0,00003</t>
  </si>
  <si>
    <t>-1755858846</t>
  </si>
  <si>
    <t>0,001*1000 'Přepočtené koeficientem množství</t>
  </si>
  <si>
    <t>Zakládání</t>
  </si>
  <si>
    <t>45</t>
  </si>
  <si>
    <t>211531111</t>
  </si>
  <si>
    <t>Výplň odvodňovacích žeber nebo trativodů kamenivem hrubým drceným frakce 16 až 63 mm</t>
  </si>
  <si>
    <t>93178705</t>
  </si>
  <si>
    <t>92,600*0,135</t>
  </si>
  <si>
    <t>211971121</t>
  </si>
  <si>
    <t>Zřízení opláštění žeber nebo trativodů geotextilií v rýze nebo zářezu sklonu přes 1:2 š do 2,5 m</t>
  </si>
  <si>
    <t>-137042883</t>
  </si>
  <si>
    <t>92,600*1,6</t>
  </si>
  <si>
    <t>47</t>
  </si>
  <si>
    <t>69311068</t>
  </si>
  <si>
    <t>geotextilie netkaná separační, ochranná, filtrační, drenážní PP 300g/m2</t>
  </si>
  <si>
    <t>34692222</t>
  </si>
  <si>
    <t>148,16*1,1 'Přepočtené koeficientem množství</t>
  </si>
  <si>
    <t>48</t>
  </si>
  <si>
    <t>212755216</t>
  </si>
  <si>
    <t>Trativody z drenážních trubek plastových flexibilních D 160 mm bez lože</t>
  </si>
  <si>
    <t>-747918013</t>
  </si>
  <si>
    <t>76,000+15,6+1 "drenáže ČTU</t>
  </si>
  <si>
    <t>49</t>
  </si>
  <si>
    <t>271532212</t>
  </si>
  <si>
    <t>Podsyp pod základové konstrukce se zhutněním z hrubého kameniva frakce 16 až 32 mm</t>
  </si>
  <si>
    <t>-1800962758</t>
  </si>
  <si>
    <t>(58,1-0,4*2)*(13,4-0,4*2)*0,1 "deska, odpočet pasy okolo</t>
  </si>
  <si>
    <t>-1,2*0,8*0,1*14*2-0,8*0,8*0,1*2 "odpočet patky</t>
  </si>
  <si>
    <t>-0,7*(11,8*3+13+7,7)*0,1 "odpočet pasy vnitřní</t>
  </si>
  <si>
    <t>5,34*0,05 "podlaha budova PZ</t>
  </si>
  <si>
    <t>50</t>
  </si>
  <si>
    <t>273321411</t>
  </si>
  <si>
    <t>Základové desky ze ŽB bez zvýšených nároků na prostředí tř. C 20/25</t>
  </si>
  <si>
    <t>-794234350</t>
  </si>
  <si>
    <t>58,1*13,4*0,1 "hlavni plocha</t>
  </si>
  <si>
    <t>-(1,2*1,2*0,1+0,8*0,8*0,1) "odpocet otvory sachty</t>
  </si>
  <si>
    <t>1,3*1,55*0,1+1,85*2,1*0,1 "dna sachet</t>
  </si>
  <si>
    <t>5,34*0,1 "podlaha budova PZ</t>
  </si>
  <si>
    <t>51</t>
  </si>
  <si>
    <t>273351121</t>
  </si>
  <si>
    <t>Zřízení bednění základových desek</t>
  </si>
  <si>
    <t>-1082511751</t>
  </si>
  <si>
    <t>(58,1*2+13,4*2)*0,1</t>
  </si>
  <si>
    <t>52</t>
  </si>
  <si>
    <t>273351122</t>
  </si>
  <si>
    <t>Odstranění bednění základových desek</t>
  </si>
  <si>
    <t>-929840597</t>
  </si>
  <si>
    <t>53</t>
  </si>
  <si>
    <t>273362021</t>
  </si>
  <si>
    <t>Výztuž základových desek svařovanými sítěmi Kari</t>
  </si>
  <si>
    <t>484883141</t>
  </si>
  <si>
    <t>58,1*13,4*(4,44/1000) "hlavni plocha</t>
  </si>
  <si>
    <t>-(1,2*1,2*4,44/1000+0,8*0,8*4,44/1000) "odpocet otvory sachty</t>
  </si>
  <si>
    <t>1,3*1,55*4,44/1000+1,85*2,1*4,44/1000 "dna sachet</t>
  </si>
  <si>
    <t>5,34*4,44/1000 "podlaha budova PZ</t>
  </si>
  <si>
    <t>54</t>
  </si>
  <si>
    <t>274313711</t>
  </si>
  <si>
    <t>Základové pásy z betonu tř. C 20/25</t>
  </si>
  <si>
    <t>-1202782147</t>
  </si>
  <si>
    <t>0,4*0,6*(12,6+11,8*3+7,6) "vnitřní</t>
  </si>
  <si>
    <t>55</t>
  </si>
  <si>
    <t>274321411</t>
  </si>
  <si>
    <t>Základové pasy ze ŽB bez zvýšených nároků na prostředí tř. C 20/25</t>
  </si>
  <si>
    <t>525814554</t>
  </si>
  <si>
    <t>(1,35*2+13,4)*0,4*1,15 "obvod u pristresku</t>
  </si>
  <si>
    <t>3,2*0,4*(1,05*4+1,1*2+1,15*4+1,0*1+1,2*2+0,75*3+0,95*2+0,92*1+1,25*1+1,3*1+1,35*1+2,24*4)+1,6*0,4*1,35+1,6*0,4*2,24+0,625*0,4*1,17+2,575*0,4*2,24</t>
  </si>
  <si>
    <t>11,8*0,4*2,24 "obvod příčná</t>
  </si>
  <si>
    <t>56</t>
  </si>
  <si>
    <t>274351121</t>
  </si>
  <si>
    <t>Zřízení bednění základových pasů rovného</t>
  </si>
  <si>
    <t>-1266773870</t>
  </si>
  <si>
    <t>3,2*2*(2,24-1,5)*4+1,6*2*(2,24-1,5)+2,575*2*(2,24-1,4)</t>
  </si>
  <si>
    <t>11,8*((2,24-1,4)+1,35) "obvod příčná</t>
  </si>
  <si>
    <t>57</t>
  </si>
  <si>
    <t>274351122</t>
  </si>
  <si>
    <t>Odstranění bednění základových pasů rovného</t>
  </si>
  <si>
    <t>184067929</t>
  </si>
  <si>
    <t>58</t>
  </si>
  <si>
    <t>274362021</t>
  </si>
  <si>
    <t>Výztuž základových pásů svařovanými sítěmi Kari</t>
  </si>
  <si>
    <t>-61327630</t>
  </si>
  <si>
    <t>(1,35*2+1,75*2+13,4+12,6)*1,15*(2,10/1000) "obvod u pristresku</t>
  </si>
  <si>
    <t>3,2*2*(1,05*4+1,1*2+1,15*4+1,0*1+1,2*2+0,75*3+0,95*2+0,92*1+1,25*1+1,3*1+1,35*1+2,24*4)*(2,10/1000)</t>
  </si>
  <si>
    <t>(1,6*2*1,35+1,6*2*2,24+0,625*2*1,17+2,575*2*2,24+1,15*0,14*4)*(2,10/1000)</t>
  </si>
  <si>
    <t>(11,8*2*2,24)*(2,1/1000) "obvod příčná</t>
  </si>
  <si>
    <t>(1,35*2+13,4+3,2*2*14+11,8)*0,4*(2,1/1000) "dno košů</t>
  </si>
  <si>
    <t>59</t>
  </si>
  <si>
    <t>275321411</t>
  </si>
  <si>
    <t>Základové patky ze ŽB bez zvýšených nároků na prostředí tř. C 20/25</t>
  </si>
  <si>
    <t>459750162</t>
  </si>
  <si>
    <t>1,2*0,8*(1*4+1,35*4+1,3*2+1,25*3+1,2*1+1,4*2+1,45*1+1,5*1+1,55*2+2,44*1+2,44*4+1,15*4+0,95*1+1,12*2+1,37*1+2,44*1)</t>
  </si>
  <si>
    <t>60</t>
  </si>
  <si>
    <t>275351121</t>
  </si>
  <si>
    <t>Zřízení bednění základových patek</t>
  </si>
  <si>
    <t>1599232895</t>
  </si>
  <si>
    <t>(1,2+0,8-0,4)*2*((1,55-1,5)*2+(2,44-1,5)*1+(2,44-1,5)*4+(2,44-1,5)*1)</t>
  </si>
  <si>
    <t>61</t>
  </si>
  <si>
    <t>275351122</t>
  </si>
  <si>
    <t>Odstranění bednění základových patek</t>
  </si>
  <si>
    <t>-1469422153</t>
  </si>
  <si>
    <t>62</t>
  </si>
  <si>
    <t>275361821</t>
  </si>
  <si>
    <t>Výztuž základových patek betonářskou ocelí 10 505 (R)</t>
  </si>
  <si>
    <t>860554838</t>
  </si>
  <si>
    <t>(0,8*7+1,2*5)*1,21/1000*17*2 "roxor 14 krizem á 150 mm</t>
  </si>
  <si>
    <t>Svislé a kompletní konstrukce</t>
  </si>
  <si>
    <t>63</t>
  </si>
  <si>
    <t>311113131</t>
  </si>
  <si>
    <t>Nosná zeď tl 100 mm z hladkých tvárnic ztraceného bednění včetně výplně z betonu tř. C 16/20</t>
  </si>
  <si>
    <t>1833812535</t>
  </si>
  <si>
    <t>13,4*1,28 "přizdívka u štítu</t>
  </si>
  <si>
    <t>64</t>
  </si>
  <si>
    <t>311361821</t>
  </si>
  <si>
    <t>Výztuž nosných zdí betonářskou ocelí 10 505</t>
  </si>
  <si>
    <t>173988271</t>
  </si>
  <si>
    <t>65</t>
  </si>
  <si>
    <t>311235431</t>
  </si>
  <si>
    <t>Zdivo jednovrstvé z cihel broušených do P10 na zdicí pěnu tl 240 mm</t>
  </si>
  <si>
    <t>516629743</t>
  </si>
  <si>
    <t>8,3*2*1,25 "zdivo</t>
  </si>
  <si>
    <t>-2*1,25 "odpočet vrata</t>
  </si>
  <si>
    <t>66</t>
  </si>
  <si>
    <t>311235451</t>
  </si>
  <si>
    <t>Zdivo jednovrstvé z cihel broušených do P10 na zdicí pěnu tl 300 mm</t>
  </si>
  <si>
    <t>646661814</t>
  </si>
  <si>
    <t>43,98*3+56,44 "příčné dělící stěny</t>
  </si>
  <si>
    <t>7,7*4,34-2*2,2-2,75*0,25-1*0,25 "podélná příčka</t>
  </si>
  <si>
    <t>-0,25*(7,7+13,18*4) "odpočet věnce</t>
  </si>
  <si>
    <t>67</t>
  </si>
  <si>
    <t>311341154</t>
  </si>
  <si>
    <t>Nosná zeď z betonu lehkého keramického LC 20/22</t>
  </si>
  <si>
    <t>-870229782</t>
  </si>
  <si>
    <t>(0,8+1,9+1,9+2,98+13,0+13,85)*1,18*0,2</t>
  </si>
  <si>
    <t>(35,975+13,0+4,425+4,6*3+4,15)*2,18*0,2</t>
  </si>
  <si>
    <t>68</t>
  </si>
  <si>
    <t>311351121</t>
  </si>
  <si>
    <t>Zřízení oboustranného bednění nosných nadzákladových zdí</t>
  </si>
  <si>
    <t>1624106641</t>
  </si>
  <si>
    <t>(0,8+1,9+1,9+2,98+13,0+13,85)*1,18*2</t>
  </si>
  <si>
    <t>(35,975+13,0+4,425+4,6*3+4,15)*2,18*2</t>
  </si>
  <si>
    <t>69</t>
  </si>
  <si>
    <t>311351122</t>
  </si>
  <si>
    <t>Odstranění oboustranného bednění nosných nadzákladových zdí</t>
  </si>
  <si>
    <t>-130329563</t>
  </si>
  <si>
    <t>70</t>
  </si>
  <si>
    <t>311351911</t>
  </si>
  <si>
    <t>Příplatek k cenám bednění nosných nadzákladových zdí za pohledový beton</t>
  </si>
  <si>
    <t>243913173</t>
  </si>
  <si>
    <t>71</t>
  </si>
  <si>
    <t>-1683604149</t>
  </si>
  <si>
    <t>"přechod stěna-podlaha, 2x pr10 á100</t>
  </si>
  <si>
    <t>(0,8+1,9+1,9+2,98+13,0+13,85)*10*(1,7+1,4)*(0,64/1000)</t>
  </si>
  <si>
    <t>(35,975+13,0+4,425+4,6*3+4,15)*10*(1,7+1,4)*(0,64/1000)</t>
  </si>
  <si>
    <t>72</t>
  </si>
  <si>
    <t>311362021</t>
  </si>
  <si>
    <t>Výztuž nosných zdí svařovanými sítěmi Kari</t>
  </si>
  <si>
    <t>-2004048809</t>
  </si>
  <si>
    <t>(0,8+1,9+1,9+2,98+13,0+13,85)*1,18*2*(12,35/1000)</t>
  </si>
  <si>
    <t>(35,975+13,0+4,425+4,6*3+4,15)*2,18*2*(12,35/1000)</t>
  </si>
  <si>
    <t>73</t>
  </si>
  <si>
    <t>317121101</t>
  </si>
  <si>
    <t>Montáž prefabrikovaných překladů délky do 1500 mm</t>
  </si>
  <si>
    <t>kus</t>
  </si>
  <si>
    <t>240665173</t>
  </si>
  <si>
    <t>74</t>
  </si>
  <si>
    <t>59640021</t>
  </si>
  <si>
    <t>překlad keramický nosný š 70mm dl 1000mm</t>
  </si>
  <si>
    <t>-1394177574</t>
  </si>
  <si>
    <t>75</t>
  </si>
  <si>
    <t>317121103</t>
  </si>
  <si>
    <t>Montáž prefabrikovaných překladů délky do 4200 mm</t>
  </si>
  <si>
    <t>-1677374522</t>
  </si>
  <si>
    <t>76</t>
  </si>
  <si>
    <t>59640028</t>
  </si>
  <si>
    <t>překlad keramický nosný š 70mm dl 2750mm</t>
  </si>
  <si>
    <t>-1330040183</t>
  </si>
  <si>
    <t>77</t>
  </si>
  <si>
    <t>317998114</t>
  </si>
  <si>
    <t>Tepelná izolace mezi překlady v 24 cm z polystyrénu tl 90 mm</t>
  </si>
  <si>
    <t>214931326</t>
  </si>
  <si>
    <t>2,75+1</t>
  </si>
  <si>
    <t>78</t>
  </si>
  <si>
    <t>337171211</t>
  </si>
  <si>
    <t>Montáž nosné ocelové kce průmyslové haly s jeřábovou dráhou v do 6 m rozpětí vazníků do 12 m - pomocná konstrukce zvedáku</t>
  </si>
  <si>
    <t>-1000953392</t>
  </si>
  <si>
    <t>79</t>
  </si>
  <si>
    <t>13010752</t>
  </si>
  <si>
    <t>ocel profilová IPE 200 jakost 11 375</t>
  </si>
  <si>
    <t>-759655328</t>
  </si>
  <si>
    <t>Poznámka k položce:_x000D_
Hmotnost: 23,00 kg/m</t>
  </si>
  <si>
    <t>22,4/1000*8</t>
  </si>
  <si>
    <t>80</t>
  </si>
  <si>
    <t>13010R01</t>
  </si>
  <si>
    <t>zavětrovací, spojovací a pomocné ocelové prvky</t>
  </si>
  <si>
    <t>140101760</t>
  </si>
  <si>
    <t>81</t>
  </si>
  <si>
    <t>13010R02</t>
  </si>
  <si>
    <t>jeřábová pojezdová kočka pro závěsné řetězové kladkostroje, nosnost 1t, bez pohonu</t>
  </si>
  <si>
    <t>2108292830</t>
  </si>
  <si>
    <t>82</t>
  </si>
  <si>
    <t>13010R03</t>
  </si>
  <si>
    <t>řetězový kladkostroj pri zavěšení na jeřábovou kočku, hmotnost břemene do 1t, výška zdvihu 3 m</t>
  </si>
  <si>
    <t>808756889</t>
  </si>
  <si>
    <t>83</t>
  </si>
  <si>
    <t>337171310</t>
  </si>
  <si>
    <t>Montáž nosné ocelové kce skladovací haly v do 6 m rozpětí vazníků do 6 m</t>
  </si>
  <si>
    <t>-184051310</t>
  </si>
  <si>
    <t>84</t>
  </si>
  <si>
    <t>1301096R1</t>
  </si>
  <si>
    <t>ocel profilová HE-A 200 jakost S355</t>
  </si>
  <si>
    <t>387209345</t>
  </si>
  <si>
    <t>Poznámka k položce:_x000D_
Hmotnost: 43,00 kg/m</t>
  </si>
  <si>
    <t>4,32*10*2*(42,3/1000) "sloupy HEA200</t>
  </si>
  <si>
    <t>(2,84*4+3,09*6+3,32*4)*(42,3/1000) "sloupy HEA200</t>
  </si>
  <si>
    <t>85</t>
  </si>
  <si>
    <t>1091212618</t>
  </si>
  <si>
    <t>(5,482)*0,1</t>
  </si>
  <si>
    <t>86</t>
  </si>
  <si>
    <t>342151111</t>
  </si>
  <si>
    <t>Montáž opláštění stěn ocelových kcí ze sendvičových panelů šroubovaných budov v do 6 m</t>
  </si>
  <si>
    <t>598070864</t>
  </si>
  <si>
    <t>36*2,18*2+22,18*2,18*2+0,3*2+37,37+50,83 "plocha</t>
  </si>
  <si>
    <t>-(3*1*2+2*1+2,1*1,5*3+2,1*1+3,4*1,5*4) "otvory</t>
  </si>
  <si>
    <t>87</t>
  </si>
  <si>
    <t>55324716</t>
  </si>
  <si>
    <t>panel sendvičový stěnový vnější, izolace PIR, skryté kotvení, U 0,28W/m2K, modulová/celková š 1000/1050mm tl 80mm</t>
  </si>
  <si>
    <t>-943046507</t>
  </si>
  <si>
    <t>302,515</t>
  </si>
  <si>
    <t>88</t>
  </si>
  <si>
    <t>3421919R01</t>
  </si>
  <si>
    <t>Montáž pomocných a kotevních prvků pro opláštění stěn, montáž systémového oplechování, včetně dodávky materiálu</t>
  </si>
  <si>
    <t>-579492417</t>
  </si>
  <si>
    <t>Vodorovné konstrukce</t>
  </si>
  <si>
    <t>89</t>
  </si>
  <si>
    <t>417321515</t>
  </si>
  <si>
    <t>Ztužující pásy a věnce ze ŽB tř. C 25/30</t>
  </si>
  <si>
    <t>-21627590</t>
  </si>
  <si>
    <t>0,25*0,22*(7,7+13,18*5) "věnec</t>
  </si>
  <si>
    <t>90</t>
  </si>
  <si>
    <t>417351115</t>
  </si>
  <si>
    <t>Zřízení bednění ztužujících věnců</t>
  </si>
  <si>
    <t>145851833</t>
  </si>
  <si>
    <t>0,4*2*(7,7+13,18*5) "věnec</t>
  </si>
  <si>
    <t>91</t>
  </si>
  <si>
    <t>417351116</t>
  </si>
  <si>
    <t>Odstranění bednění ztužujících věnců</t>
  </si>
  <si>
    <t>-2108471153</t>
  </si>
  <si>
    <t>92</t>
  </si>
  <si>
    <t>417361821</t>
  </si>
  <si>
    <t>Výztuž ztužujících pásů a věnců betonářskou ocelí 10 505</t>
  </si>
  <si>
    <t>-815941357</t>
  </si>
  <si>
    <t>(7,7+13,18*5)*(0,64*4+0,22*1/0,15)/1000 "věnec</t>
  </si>
  <si>
    <t>93</t>
  </si>
  <si>
    <t>444151111</t>
  </si>
  <si>
    <t>Montáž krytiny ocelových střech ze sendvičových panelů šroubovaných budov v do 6 m</t>
  </si>
  <si>
    <t>-1470012741</t>
  </si>
  <si>
    <t>94</t>
  </si>
  <si>
    <t>5532471R1</t>
  </si>
  <si>
    <t>panel sendvičový stěnový i střešní, izolace PIR, skryté kotvení, U 0,206W/m2K, modulová š 1000mm tl 100mm</t>
  </si>
  <si>
    <t>-1564295550</t>
  </si>
  <si>
    <t>95</t>
  </si>
  <si>
    <t>5532471R2</t>
  </si>
  <si>
    <t>panel sendvičový stěnový i střešní, izolace PIR, skryté kotvení, U 0,254W/m2K, modulová š 1000mm tl 80mm</t>
  </si>
  <si>
    <t>-1868716414</t>
  </si>
  <si>
    <t>907,302-95,4</t>
  </si>
  <si>
    <t>96</t>
  </si>
  <si>
    <t>4441919R01</t>
  </si>
  <si>
    <t>Montáž pomocných a kotevních prvků pro krytiny ocelových střech, montáž systémového oplechování, včetně dodávky materiálu</t>
  </si>
  <si>
    <t>-1818520517</t>
  </si>
  <si>
    <t>Komunikace pozemní</t>
  </si>
  <si>
    <t>97</t>
  </si>
  <si>
    <t>564750111</t>
  </si>
  <si>
    <t>Podklad z kameniva hrubého drceného vel. 16-32 mm tl 150 mm</t>
  </si>
  <si>
    <t>-156706657</t>
  </si>
  <si>
    <t>15,4*11,2 "manipulační plocha</t>
  </si>
  <si>
    <t>98</t>
  </si>
  <si>
    <t>564751111</t>
  </si>
  <si>
    <t>Podklad z kameniva hrubého drceného vel. 32-63 mm tl 150 mm</t>
  </si>
  <si>
    <t>1830076645</t>
  </si>
  <si>
    <t>99</t>
  </si>
  <si>
    <t>564851113</t>
  </si>
  <si>
    <t>Podklad ze štěrkodrtě ŠD tl 170 mm</t>
  </si>
  <si>
    <t>2074234442</t>
  </si>
  <si>
    <t>224,28 "chodník. přejezd a zpev. plocha</t>
  </si>
  <si>
    <t>76*2,5 "nový asfalt</t>
  </si>
  <si>
    <t>58*0,35 "kačírek</t>
  </si>
  <si>
    <t>100</t>
  </si>
  <si>
    <t>564931412</t>
  </si>
  <si>
    <t>Podklad z asfaltového recyklátu tl 100 mm</t>
  </si>
  <si>
    <t>-947183042</t>
  </si>
  <si>
    <t>361,1+106,5 "provizorní asf. plocha</t>
  </si>
  <si>
    <t>101</t>
  </si>
  <si>
    <t>564951413</t>
  </si>
  <si>
    <t>Podklad z asfaltového recyklátu tl 150 mm</t>
  </si>
  <si>
    <t>1459812260</t>
  </si>
  <si>
    <t>102</t>
  </si>
  <si>
    <t>565165111</t>
  </si>
  <si>
    <t>Asfaltový beton vrstva podkladní ACP 16 (obalované kamenivo OKS) tl 80 mm š do 3 m</t>
  </si>
  <si>
    <t>1288011594</t>
  </si>
  <si>
    <t>103</t>
  </si>
  <si>
    <t>567122113</t>
  </si>
  <si>
    <t>Podklad ze směsi stmelené cementem SC C 8/10 (KSC I) tl 140 mm</t>
  </si>
  <si>
    <t>1292886016</t>
  </si>
  <si>
    <t>104</t>
  </si>
  <si>
    <t>567123111</t>
  </si>
  <si>
    <t>Podklad ze směsi stmelené cementem SC C 5/6 (KSC II) tl 120 mm</t>
  </si>
  <si>
    <t>1841246472</t>
  </si>
  <si>
    <t>(58,2+6,2)*2 "chodnikovy prejezd</t>
  </si>
  <si>
    <t>6,2*15,4 "zpevnena plocha</t>
  </si>
  <si>
    <t>105</t>
  </si>
  <si>
    <t>5719051R01</t>
  </si>
  <si>
    <t>Posyp krytu živičnou frézovankou</t>
  </si>
  <si>
    <t>-1357412700</t>
  </si>
  <si>
    <t>106</t>
  </si>
  <si>
    <t>573191111</t>
  </si>
  <si>
    <t>Postřik infiltrační kationaktivní emulzí v množství 1 kg/m2</t>
  </si>
  <si>
    <t>2110973879</t>
  </si>
  <si>
    <t>107</t>
  </si>
  <si>
    <t>573211109</t>
  </si>
  <si>
    <t>Postřik živičný spojovací z asfaltu v množství 0,50 kg/m2</t>
  </si>
  <si>
    <t>1687680789</t>
  </si>
  <si>
    <t>108</t>
  </si>
  <si>
    <t>577134131</t>
  </si>
  <si>
    <t>Asfaltový beton vrstva obrusná ACO 11 (ABS) tř. I tl 40 mm š do 3 m z modifikovaného asfaltu</t>
  </si>
  <si>
    <t>1486586579</t>
  </si>
  <si>
    <t>109</t>
  </si>
  <si>
    <t>596212212</t>
  </si>
  <si>
    <t>Kladení zámkové dlažby pozemních komunikací tl 80 mm skupiny A pl do 300 m2</t>
  </si>
  <si>
    <t>-1137902426</t>
  </si>
  <si>
    <t>110</t>
  </si>
  <si>
    <t>59245020</t>
  </si>
  <si>
    <t>dlažba skladebná betonová 200x100x80mm přírodní</t>
  </si>
  <si>
    <t>-478275402</t>
  </si>
  <si>
    <t>Úpravy povrchů, podlahy a osazování výplní</t>
  </si>
  <si>
    <t>111</t>
  </si>
  <si>
    <t>612131102</t>
  </si>
  <si>
    <t>Cementový postřik vnitřních stěn nanášený síťovitě ručně</t>
  </si>
  <si>
    <t>-641351</t>
  </si>
  <si>
    <t>112</t>
  </si>
  <si>
    <t>612142001</t>
  </si>
  <si>
    <t>Potažení vnitřních stěn sklovláknitým pletivem vtlačeným do tenkovrstvé hmoty</t>
  </si>
  <si>
    <t>-1062421988</t>
  </si>
  <si>
    <t>0,4*(7,7+13,18*4) "věnec</t>
  </si>
  <si>
    <t>113</t>
  </si>
  <si>
    <t>612321121</t>
  </si>
  <si>
    <t>Vápenocementová omítka hladká jednovrstvá vnitřních stěn nanášená ručně</t>
  </si>
  <si>
    <t>-511942945</t>
  </si>
  <si>
    <t>8,3*2*1 "zdivo obvod</t>
  </si>
  <si>
    <t>-2*1 "odpočet vrata</t>
  </si>
  <si>
    <t>0,24*1*2 "ostění vrat</t>
  </si>
  <si>
    <t>(43,98*3+56,44)*2 "příčné dělící stěny oboustr.</t>
  </si>
  <si>
    <t>7,7*4,34*2-2*2*2 "podélná příčka oboustr.</t>
  </si>
  <si>
    <t>(2*3+0,3) "ostění vrat vnitř.</t>
  </si>
  <si>
    <t>114</t>
  </si>
  <si>
    <t>612321191</t>
  </si>
  <si>
    <t>Příplatek k vápenocementové omítce vnitřních stěn za každých dalších 5 mm tloušťky ručně</t>
  </si>
  <si>
    <t>1385177261</t>
  </si>
  <si>
    <t>115</t>
  </si>
  <si>
    <t>622251101</t>
  </si>
  <si>
    <t>Příplatek k cenám kontaktního zateplení stěn za použití tepelněizolačních zátek z polystyrenu</t>
  </si>
  <si>
    <t>1122543641</t>
  </si>
  <si>
    <t>18,25</t>
  </si>
  <si>
    <t>116</t>
  </si>
  <si>
    <t>622211031</t>
  </si>
  <si>
    <t>Montáž kontaktního zateplení vnějších stěn z polystyrénových desek tl do 160 mm</t>
  </si>
  <si>
    <t>-1210823797</t>
  </si>
  <si>
    <t>117</t>
  </si>
  <si>
    <t>28376357</t>
  </si>
  <si>
    <t>deska fasádní polystyrénová pro tepelné izolace spodní stavby tl 140mm</t>
  </si>
  <si>
    <t>1881494751</t>
  </si>
  <si>
    <t>18,25*1,02 'Přepočtené koeficientem množství</t>
  </si>
  <si>
    <t>118</t>
  </si>
  <si>
    <t>622252002</t>
  </si>
  <si>
    <t>Montáž ostatních lišt kontaktního zateplení</t>
  </si>
  <si>
    <t>-1814416573</t>
  </si>
  <si>
    <t>1,25*6+8,3+6,3</t>
  </si>
  <si>
    <t>119</t>
  </si>
  <si>
    <t>59051480</t>
  </si>
  <si>
    <t>profil rohový Al s tkaninou kontaktního zateplení</t>
  </si>
  <si>
    <t>-1672820264</t>
  </si>
  <si>
    <t>22,1*1,05 'Přepočtené koeficientem množství</t>
  </si>
  <si>
    <t>120</t>
  </si>
  <si>
    <t>622991R01</t>
  </si>
  <si>
    <t>Betonová stěrka vnějších stěn: penetrace, hrubá betonová stěrka, jemná betonová stěrka, probarvovaná lazura, transparentní lazura UV odolná</t>
  </si>
  <si>
    <t>-1653189587</t>
  </si>
  <si>
    <t>18,25 "zateplení</t>
  </si>
  <si>
    <t>1*2*0,25 "ostění vrat</t>
  </si>
  <si>
    <t>121</t>
  </si>
  <si>
    <t>6286136R1</t>
  </si>
  <si>
    <t>Žárové zinkování ponorem dílů ocelových konstrukcí</t>
  </si>
  <si>
    <t>1391755295</t>
  </si>
  <si>
    <t>0,279*1000 "pojezd zvedáku</t>
  </si>
  <si>
    <t>6,03*1000 "sloupy</t>
  </si>
  <si>
    <t>122</t>
  </si>
  <si>
    <t>631311117</t>
  </si>
  <si>
    <t>Mazanina tl do 80 mm z betonu prostého bez zvýšených nároků na prostředí tř. C 30/37</t>
  </si>
  <si>
    <t>-1051375561</t>
  </si>
  <si>
    <t>96,450*0,08 "P1.2</t>
  </si>
  <si>
    <t>5,34*0,05 "P1.4 budova PZ</t>
  </si>
  <si>
    <t>123</t>
  </si>
  <si>
    <t>631311137</t>
  </si>
  <si>
    <t>Mazanina tl do 240 mm z betonu prostého bez zvýšených nároků na prostředí tř. C 30/37</t>
  </si>
  <si>
    <t>828871272</t>
  </si>
  <si>
    <t>(73,87+100,94+231,30+232,44)*0,18 "P1.1</t>
  </si>
  <si>
    <t>-(0,8*0,8+1,2*1,2)*0,18 "odpočet šachty</t>
  </si>
  <si>
    <t>124</t>
  </si>
  <si>
    <t>631319021</t>
  </si>
  <si>
    <t>Příplatek k mazanině tl do 80 mm za přehlazení s poprášením cementem</t>
  </si>
  <si>
    <t>-1878806552</t>
  </si>
  <si>
    <t>125</t>
  </si>
  <si>
    <t>631319023</t>
  </si>
  <si>
    <t>Příplatek k mazanině tl do 240 mm za přehlazení s poprášením cementem</t>
  </si>
  <si>
    <t>-85116296</t>
  </si>
  <si>
    <t>114,565</t>
  </si>
  <si>
    <t>126</t>
  </si>
  <si>
    <t>631319171</t>
  </si>
  <si>
    <t>Příplatek k mazanině tl do 80 mm za stržení povrchu spodní vrstvy před vložením výztuže</t>
  </si>
  <si>
    <t>-334189145</t>
  </si>
  <si>
    <t>7,716</t>
  </si>
  <si>
    <t>127</t>
  </si>
  <si>
    <t>631319175</t>
  </si>
  <si>
    <t>Příplatek k mazanině tl do 240 mm za stržení povrchu spodní vrstvy před vložením výztuže</t>
  </si>
  <si>
    <t>1795599206</t>
  </si>
  <si>
    <t>128</t>
  </si>
  <si>
    <t>631319202</t>
  </si>
  <si>
    <t>Příplatek k mazaninám za přidání ocelových vláken (drátkobeton) pro objemové vyztužení 20 kg/m3</t>
  </si>
  <si>
    <t>-819476035</t>
  </si>
  <si>
    <t>114,565 "deska 180 mm</t>
  </si>
  <si>
    <t>129</t>
  </si>
  <si>
    <t>631362021</t>
  </si>
  <si>
    <t>Výztuž mazanin svařovanými sítěmi Kari</t>
  </si>
  <si>
    <t>-1141699871</t>
  </si>
  <si>
    <t>96,450*7,9/1000 "deska 80 mm, 8/100/100</t>
  </si>
  <si>
    <t>(13*1,5*2+13*1*2+55,375*1*2*2)*4,45/1000 "vyztuz podel steny 6/100/100</t>
  </si>
  <si>
    <t>130</t>
  </si>
  <si>
    <t>637121112</t>
  </si>
  <si>
    <t>Okapový chodník z kačírku tl 150 mm s udusáním</t>
  </si>
  <si>
    <t>-615532187</t>
  </si>
  <si>
    <t>131</t>
  </si>
  <si>
    <t>642942831</t>
  </si>
  <si>
    <t>Osazování zárubní nebo rámů dveřních kovových do 10 m2 na montážní pěnu</t>
  </si>
  <si>
    <t>-1853144606</t>
  </si>
  <si>
    <t>Trubní vedení</t>
  </si>
  <si>
    <t>132</t>
  </si>
  <si>
    <t>894201132</t>
  </si>
  <si>
    <t>Dno šachet tl nad 200 mm z prostého betonu bez zvýšených nároků na prostředí tř. C 35/45</t>
  </si>
  <si>
    <t>-833297499</t>
  </si>
  <si>
    <t>1,55*1,55*0,05</t>
  </si>
  <si>
    <t>1,0*1,0*0,1</t>
  </si>
  <si>
    <t>133</t>
  </si>
  <si>
    <t>894201193</t>
  </si>
  <si>
    <t>Příplatek za tloušťku dna šachet do 200 mm</t>
  </si>
  <si>
    <t>-583590270</t>
  </si>
  <si>
    <t>134</t>
  </si>
  <si>
    <t>894201220</t>
  </si>
  <si>
    <t>Stěny šachet tl nad 200 mm z prostého betonu bez zvýšených nároků na prostředí tř. C 20/25</t>
  </si>
  <si>
    <t>661781168</t>
  </si>
  <si>
    <t>(0,8*2+1*2)*0,1*0,82 "menší šachta, vnitřní beton</t>
  </si>
  <si>
    <t>(1,2*2+1,55*2)*0,175*0,98 "větší šachta, vnitřní beton</t>
  </si>
  <si>
    <t>(1,15*2+1,0)*0,15*0,82 "menší šachta, vnější beton</t>
  </si>
  <si>
    <t>135</t>
  </si>
  <si>
    <t>894201293</t>
  </si>
  <si>
    <t>Příplatek za tloušťku stěn šachet z betonu prostého do 200 mm</t>
  </si>
  <si>
    <t>2003790957</t>
  </si>
  <si>
    <t>136</t>
  </si>
  <si>
    <t>894302191</t>
  </si>
  <si>
    <t>Stěny šachet tl nad 200 mm ze ŽB bez zvýšených nároků na prostředí tř. C 40/50</t>
  </si>
  <si>
    <t>-920201878</t>
  </si>
  <si>
    <t>(1,7*2+1,55)*0,15*0,97 "větší šachta, vnější beton</t>
  </si>
  <si>
    <t>137</t>
  </si>
  <si>
    <t>894302193</t>
  </si>
  <si>
    <t>Příplatek za tloušťku stěn šachet ze ŽB do 200 mm</t>
  </si>
  <si>
    <t>-307507562</t>
  </si>
  <si>
    <t>138</t>
  </si>
  <si>
    <t>894502101</t>
  </si>
  <si>
    <t>Bednění stěn šachet pravoúhlých nebo vícehranných jednostranné</t>
  </si>
  <si>
    <t>-1194396917</t>
  </si>
  <si>
    <t>(0,8*4)*0,82</t>
  </si>
  <si>
    <t>(1,2*4)*0,98</t>
  </si>
  <si>
    <t>139</t>
  </si>
  <si>
    <t>894502201</t>
  </si>
  <si>
    <t>Bednění stěn šachet pravoúhlých nebo vícehranných oboustranné</t>
  </si>
  <si>
    <t>-1415032004</t>
  </si>
  <si>
    <t>(1*4)*0,82</t>
  </si>
  <si>
    <t>(1,55*4)*0,98</t>
  </si>
  <si>
    <t>140</t>
  </si>
  <si>
    <t>899104112</t>
  </si>
  <si>
    <t>Osazení poklopů litinových nebo ocelových včetně rámů pro třídu zatížení D400, E600</t>
  </si>
  <si>
    <t>82326444</t>
  </si>
  <si>
    <t>141</t>
  </si>
  <si>
    <t>286619R01</t>
  </si>
  <si>
    <t>poklop šachtový litinový pro třídu zatížení D400 světlý průlez 800x800 mm</t>
  </si>
  <si>
    <t>-459283045</t>
  </si>
  <si>
    <t>142</t>
  </si>
  <si>
    <t>916131213</t>
  </si>
  <si>
    <t>Osazení silničního obrubníku betonového stojatého s boční opěrou do lože z betonu prostého</t>
  </si>
  <si>
    <t>1963397838</t>
  </si>
  <si>
    <t>143</t>
  </si>
  <si>
    <t>59217017</t>
  </si>
  <si>
    <t>obrubník betonový chodníkový 1000x100x250mm</t>
  </si>
  <si>
    <t>732777014</t>
  </si>
  <si>
    <t>6,28+15,56+11,2+15,56 "obruba s nášlapem</t>
  </si>
  <si>
    <t>144</t>
  </si>
  <si>
    <t>59217016</t>
  </si>
  <si>
    <t>obrubník betonový chodníkový 1000x80x250mm</t>
  </si>
  <si>
    <t>-1059068574</t>
  </si>
  <si>
    <t>2,1+76+2,1 "zapuštěný obrubník</t>
  </si>
  <si>
    <t>145</t>
  </si>
  <si>
    <t>916231213</t>
  </si>
  <si>
    <t>Osazení chodníkového obrubníku betonového stojatého s boční opěrou do lože z betonu prostého</t>
  </si>
  <si>
    <t>-2075801425</t>
  </si>
  <si>
    <t>58+0,35+0,35 "kačírek</t>
  </si>
  <si>
    <t>146</t>
  </si>
  <si>
    <t>59217037</t>
  </si>
  <si>
    <t>obrubník betonový parkový přírodní 500x50x200mm</t>
  </si>
  <si>
    <t>1224241007</t>
  </si>
  <si>
    <t>147</t>
  </si>
  <si>
    <t>919726122</t>
  </si>
  <si>
    <t>Geotextilie pro ochranu, separaci a filtraci netkaná měrná hmotnost do 300 g/m2</t>
  </si>
  <si>
    <t>2143271513</t>
  </si>
  <si>
    <t>58*(0,15+0,35+0,15) "kačírek</t>
  </si>
  <si>
    <t>148</t>
  </si>
  <si>
    <t>935114122</t>
  </si>
  <si>
    <t>Štěrbinový odvodňovací betonový žlab 450x500 mm se spádem 0,5% se základem</t>
  </si>
  <si>
    <t>1602859478</t>
  </si>
  <si>
    <t>149</t>
  </si>
  <si>
    <t>941311111</t>
  </si>
  <si>
    <t>Montáž lešení řadového modulového lehkého zatížení do 200 kg/m2 š do 0,9 m v do 10 m</t>
  </si>
  <si>
    <t>1228461274</t>
  </si>
  <si>
    <t>(28,22+1,2+1,2+14,46+1,2+1,2+28,22)*3,5</t>
  </si>
  <si>
    <t>(36,48+1,2+1,2+14,46+1,2+1,2+36,48)*4,5</t>
  </si>
  <si>
    <t>150</t>
  </si>
  <si>
    <t>941311211</t>
  </si>
  <si>
    <t>Příplatek k lešení řadovému modulovému lehkému š 0,9 m v do 25 m za první a ZKD den použití</t>
  </si>
  <si>
    <t>587732665</t>
  </si>
  <si>
    <t>679,94*60 'Přepočtené koeficientem množství</t>
  </si>
  <si>
    <t>151</t>
  </si>
  <si>
    <t>941311811</t>
  </si>
  <si>
    <t>Demontáž lešení řadového modulového lehkého zatížení do 200 kg/m2 š do 0,9 m v do 10 m</t>
  </si>
  <si>
    <t>-1785530099</t>
  </si>
  <si>
    <t>152</t>
  </si>
  <si>
    <t>944611111</t>
  </si>
  <si>
    <t>Montáž ochranné plachty z textilie z umělých vláken</t>
  </si>
  <si>
    <t>75741853</t>
  </si>
  <si>
    <t>153</t>
  </si>
  <si>
    <t>944611211</t>
  </si>
  <si>
    <t>Příplatek k ochranné plachtě za první a ZKD den použití</t>
  </si>
  <si>
    <t>-2120635565</t>
  </si>
  <si>
    <t>154</t>
  </si>
  <si>
    <t>944611811</t>
  </si>
  <si>
    <t>Demontáž ochranné plachty z textilie z umělých vláken</t>
  </si>
  <si>
    <t>1747386808</t>
  </si>
  <si>
    <t>155</t>
  </si>
  <si>
    <t>949101111</t>
  </si>
  <si>
    <t>Lešení pomocné pro objekty pozemních staveb s lešeňovou podlahou v do 1,9 m zatížení do 150 kg/m2</t>
  </si>
  <si>
    <t>1971624578</t>
  </si>
  <si>
    <t>38,5+56,5+50,05*2+73,45 "nižší hala</t>
  </si>
  <si>
    <t>6,2*13,4 "přístřešek</t>
  </si>
  <si>
    <t>156</t>
  </si>
  <si>
    <t>949101112</t>
  </si>
  <si>
    <t>Lešení pomocné pro objekty pozemních staveb s lešeňovou podlahou v do 3,5 m zatížení do 150 kg/m2</t>
  </si>
  <si>
    <t>-1632369762</t>
  </si>
  <si>
    <t>231,07+230,1 "vyšší hala</t>
  </si>
  <si>
    <t>157</t>
  </si>
  <si>
    <t>953942121</t>
  </si>
  <si>
    <t>Osazování ochranných úhelníků bez jejich dodání</t>
  </si>
  <si>
    <t>-1066044095</t>
  </si>
  <si>
    <t>158</t>
  </si>
  <si>
    <t>13010432</t>
  </si>
  <si>
    <t>úhelník ocelový rovnostranný jakost 11 375 80x80x6mm</t>
  </si>
  <si>
    <t>1522332354</t>
  </si>
  <si>
    <t>Poznámka k položce:_x000D_
Hmotnost: 7,64 kg/m</t>
  </si>
  <si>
    <t>(2,5*6+2*2+3,5*8)*7,34/1000</t>
  </si>
  <si>
    <t>159</t>
  </si>
  <si>
    <t>961044111</t>
  </si>
  <si>
    <t>Bourání základů z betonu prostého</t>
  </si>
  <si>
    <t>240098627</t>
  </si>
  <si>
    <t>5,34*0,1 "základová deska budova PZ</t>
  </si>
  <si>
    <t>160</t>
  </si>
  <si>
    <t>-743216615</t>
  </si>
  <si>
    <t>5,34*0,05 "betonová deska budova PZ</t>
  </si>
  <si>
    <t>161</t>
  </si>
  <si>
    <t>965082923</t>
  </si>
  <si>
    <t>Odstranění násypů pod podlahami tl do 100 mm pl přes 2 m2</t>
  </si>
  <si>
    <t>-358649198</t>
  </si>
  <si>
    <t>5,34*0,05 "ŠP pod bet, deskou budova PZ</t>
  </si>
  <si>
    <t>162</t>
  </si>
  <si>
    <t>966008213</t>
  </si>
  <si>
    <t>Bourání odvodňovacího žlabu z betonových příkopových tvárnic š do 1 200 mm</t>
  </si>
  <si>
    <t>928381717</t>
  </si>
  <si>
    <t>163</t>
  </si>
  <si>
    <t>977311111</t>
  </si>
  <si>
    <t>Řezání stávajících betonových mazanin nevyztužených hl do 50 mm</t>
  </si>
  <si>
    <t>-619079675</t>
  </si>
  <si>
    <t>19 "bourání podlahy budova PZ</t>
  </si>
  <si>
    <t>164</t>
  </si>
  <si>
    <t>977312112</t>
  </si>
  <si>
    <t>Řezání stávajících betonových mazanin vyztužených hl do 100 mm</t>
  </si>
  <si>
    <t>-1903153743</t>
  </si>
  <si>
    <t>165</t>
  </si>
  <si>
    <t>980R001</t>
  </si>
  <si>
    <t>Osazení hasicího přístroje vč. pomocného montážního materiálu</t>
  </si>
  <si>
    <t>670229561</t>
  </si>
  <si>
    <t>166</t>
  </si>
  <si>
    <t>44932R01</t>
  </si>
  <si>
    <t>práškový hasicí přístroj typ PG6 21A</t>
  </si>
  <si>
    <t>-2045466593</t>
  </si>
  <si>
    <t>167</t>
  </si>
  <si>
    <t>44932R02</t>
  </si>
  <si>
    <t>práškový hasicí přístroj typ PR6 34A</t>
  </si>
  <si>
    <t>-2063740843</t>
  </si>
  <si>
    <t>168</t>
  </si>
  <si>
    <t>1240109468</t>
  </si>
  <si>
    <t>169</t>
  </si>
  <si>
    <t>1077231354</t>
  </si>
  <si>
    <t>170</t>
  </si>
  <si>
    <t>1394097313</t>
  </si>
  <si>
    <t>429,59*9 'Přepočtené koeficientem množství</t>
  </si>
  <si>
    <t>171</t>
  </si>
  <si>
    <t>997013801</t>
  </si>
  <si>
    <t>Poplatek za uložení na skládce (skládkovné) stavebního odpadu betonového kód odpadu 170 101</t>
  </si>
  <si>
    <t>-880168713</t>
  </si>
  <si>
    <t>213,720+6</t>
  </si>
  <si>
    <t>172</t>
  </si>
  <si>
    <t>997223845</t>
  </si>
  <si>
    <t>Poplatek za uložení na skládce (skládkovné) odpadu asfaltového bez dehtu kód odpadu 170 302</t>
  </si>
  <si>
    <t>688567384</t>
  </si>
  <si>
    <t>207,802</t>
  </si>
  <si>
    <t>998</t>
  </si>
  <si>
    <t>Přesun hmot</t>
  </si>
  <si>
    <t>173</t>
  </si>
  <si>
    <t>998014211</t>
  </si>
  <si>
    <t>Přesun hmot pro budovy jednopodlažní z kovových dílců</t>
  </si>
  <si>
    <t>-181110297</t>
  </si>
  <si>
    <t>711</t>
  </si>
  <si>
    <t>Izolace proti vodě, vlhkosti a plynům</t>
  </si>
  <si>
    <t>174</t>
  </si>
  <si>
    <t>711111001</t>
  </si>
  <si>
    <t>Provedení izolace proti zemní vlhkosti vodorovné za studena nátěrem penetračním</t>
  </si>
  <si>
    <t>-2016700857</t>
  </si>
  <si>
    <t>58,125*13,4 "hala</t>
  </si>
  <si>
    <t>5,34 "budova PZ</t>
  </si>
  <si>
    <t>175</t>
  </si>
  <si>
    <t>11163150</t>
  </si>
  <si>
    <t>lak penetrační asfaltový</t>
  </si>
  <si>
    <t>-605810810</t>
  </si>
  <si>
    <t>Poznámka k položce:_x000D_
Spotřeba 0,3-0,4kg/m2</t>
  </si>
  <si>
    <t>111,206243023592*0,0035 'Přepočtené koeficientem množství</t>
  </si>
  <si>
    <t>176</t>
  </si>
  <si>
    <t>711112001</t>
  </si>
  <si>
    <t>Provedení izolace proti zemní vlhkosti svislé za studena nátěrem penetračním</t>
  </si>
  <si>
    <t>1376696781</t>
  </si>
  <si>
    <t>(58,125+13,4)*2*0,7 "obvod</t>
  </si>
  <si>
    <t>(1*0,92*4)+(1,55*1,07*4) "boky šachet</t>
  </si>
  <si>
    <t>19*0,65 "boky bourané plochy budova PZ</t>
  </si>
  <si>
    <t>177</t>
  </si>
  <si>
    <t>-1367278259</t>
  </si>
  <si>
    <t>122,799*0,00035 'Přepočtené koeficientem množství</t>
  </si>
  <si>
    <t>178</t>
  </si>
  <si>
    <t>711112012</t>
  </si>
  <si>
    <t>Provedení izolace proti zemní vlhkosti svislé za studena nátěrem tekutou lepenkou</t>
  </si>
  <si>
    <t>134399679</t>
  </si>
  <si>
    <t>179</t>
  </si>
  <si>
    <t>11163001</t>
  </si>
  <si>
    <t>stěrka hydroizolační asfaltová dvousložková do spodní stavby</t>
  </si>
  <si>
    <t>-380968795</t>
  </si>
  <si>
    <t>12,35*3 'Přepočtené koeficientem množství</t>
  </si>
  <si>
    <t>180</t>
  </si>
  <si>
    <t>711131811</t>
  </si>
  <si>
    <t>Odstranění izolace proti zemní vlhkosti vodorovné</t>
  </si>
  <si>
    <t>2022483851</t>
  </si>
  <si>
    <t>181</t>
  </si>
  <si>
    <t>711141559</t>
  </si>
  <si>
    <t>Provedení izolace proti zemní vlhkosti pásy přitavením vodorovné NAIP</t>
  </si>
  <si>
    <t>410926481</t>
  </si>
  <si>
    <t>182</t>
  </si>
  <si>
    <t>62855001</t>
  </si>
  <si>
    <t>pás asfaltový natavitelný modifikovaný SBS tl 4,0mm s vložkou z polyesterové rohože a spalitelnou PE fólií nebo jemnozrnný minerálním posypem na horním povrchu</t>
  </si>
  <si>
    <t>919098892</t>
  </si>
  <si>
    <t>784,215*1,15 'Přepočtené koeficientem množství</t>
  </si>
  <si>
    <t>183</t>
  </si>
  <si>
    <t>711142559</t>
  </si>
  <si>
    <t>Provedení izolace proti zemní vlhkosti pásy přitavením svislé NAIP</t>
  </si>
  <si>
    <t>-777722245</t>
  </si>
  <si>
    <t>19*0,45 "přetažení vodorov. izolace na boky, budova PZ</t>
  </si>
  <si>
    <t>184</t>
  </si>
  <si>
    <t>1735230770</t>
  </si>
  <si>
    <t>131,349*1,2 'Přepočtené koeficientem množství</t>
  </si>
  <si>
    <t>185</t>
  </si>
  <si>
    <t>998711101</t>
  </si>
  <si>
    <t>Přesun hmot tonážní pro izolace proti vodě, vlhkosti a plynům v objektech výšky do 6 m</t>
  </si>
  <si>
    <t>-1416908081</t>
  </si>
  <si>
    <t>713</t>
  </si>
  <si>
    <t>Izolace tepelné</t>
  </si>
  <si>
    <t>186</t>
  </si>
  <si>
    <t>713120821</t>
  </si>
  <si>
    <t>Odstranění tepelné izolace podlah volně kladené z polystyrenu tl do 100 mm</t>
  </si>
  <si>
    <t>677814040</t>
  </si>
  <si>
    <t>5,34 "TI v podlaze deskou budova PZ</t>
  </si>
  <si>
    <t>187</t>
  </si>
  <si>
    <t>713121111</t>
  </si>
  <si>
    <t>Montáž izolace tepelné podlah volně kladenými rohožemi, pásy, dílci, deskami 1 vrstva</t>
  </si>
  <si>
    <t>-1027313326</t>
  </si>
  <si>
    <t>96,45 "skladba P1.2</t>
  </si>
  <si>
    <t>5,34 "skladba P1.4 budova PZ</t>
  </si>
  <si>
    <t>188</t>
  </si>
  <si>
    <t>28375926</t>
  </si>
  <si>
    <t>deska EPS 200 pro trvalé zatížení v tlaku (max. 3600 kg/m2) tl 100mm</t>
  </si>
  <si>
    <t>-1781845806</t>
  </si>
  <si>
    <t>101,79*1,02 'Přepočtené koeficientem množství</t>
  </si>
  <si>
    <t>189</t>
  </si>
  <si>
    <t>713131151</t>
  </si>
  <si>
    <t>Montáž izolace tepelné stěn a základů volně vloženými rohožemi, pásy, dílci, deskami 1 vrstva</t>
  </si>
  <si>
    <t>1387716795</t>
  </si>
  <si>
    <t>0,25*(7,7+13,18*5) "věnec</t>
  </si>
  <si>
    <t>190</t>
  </si>
  <si>
    <t>28375936</t>
  </si>
  <si>
    <t>deska EPS 70 fasádní λ=0,039 tl 80mm</t>
  </si>
  <si>
    <t>-2137575553</t>
  </si>
  <si>
    <t>18,4*1,05 'Přepočtené koeficientem množství</t>
  </si>
  <si>
    <t>191</t>
  </si>
  <si>
    <t>713191132</t>
  </si>
  <si>
    <t>Montáž izolace tepelné podlah, stropů vrchem nebo střech překrytí separační fólií z PE</t>
  </si>
  <si>
    <t>-1978474866</t>
  </si>
  <si>
    <t>192</t>
  </si>
  <si>
    <t>28329042</t>
  </si>
  <si>
    <t>fólie PE separační či ochranná tl. 0,2mm</t>
  </si>
  <si>
    <t>-811754927</t>
  </si>
  <si>
    <t>101,79*1,1 'Přepočtené koeficientem množství</t>
  </si>
  <si>
    <t>193</t>
  </si>
  <si>
    <t>998713101</t>
  </si>
  <si>
    <t>Přesun hmot tonážní pro izolace tepelné v objektech v do 6 m</t>
  </si>
  <si>
    <t>-1900785224</t>
  </si>
  <si>
    <t>721</t>
  </si>
  <si>
    <t>Zdravotechnika - kanalizace</t>
  </si>
  <si>
    <t>194</t>
  </si>
  <si>
    <t>721R001</t>
  </si>
  <si>
    <t>ZTI - kanalizace - viz samostatná příloha</t>
  </si>
  <si>
    <t>-314885801</t>
  </si>
  <si>
    <t>722</t>
  </si>
  <si>
    <t>Zdravotechnika - vodovod</t>
  </si>
  <si>
    <t>195</t>
  </si>
  <si>
    <t>722R001</t>
  </si>
  <si>
    <t>ZTI - vodovod - viz samostatná příloha</t>
  </si>
  <si>
    <t>-54959449</t>
  </si>
  <si>
    <t>725</t>
  </si>
  <si>
    <t>Zdravotechnika - zařizovací předměty</t>
  </si>
  <si>
    <t>196</t>
  </si>
  <si>
    <t>725R001</t>
  </si>
  <si>
    <t>ZTI - zařizovací předměty - viz samostatná příloha</t>
  </si>
  <si>
    <t>-1484611521</t>
  </si>
  <si>
    <t>733</t>
  </si>
  <si>
    <t>Vytápění</t>
  </si>
  <si>
    <t>197</t>
  </si>
  <si>
    <t>733R001</t>
  </si>
  <si>
    <t>Vytápění - viz samostatná příloha</t>
  </si>
  <si>
    <t>-1400654353</t>
  </si>
  <si>
    <t>741</t>
  </si>
  <si>
    <t>Elektroinstalace - silnoproud</t>
  </si>
  <si>
    <t>198</t>
  </si>
  <si>
    <t>741R001</t>
  </si>
  <si>
    <t>Elektro silnoproud - montáže - viz samostatná příloha</t>
  </si>
  <si>
    <t>1072093546</t>
  </si>
  <si>
    <t>199</t>
  </si>
  <si>
    <t>741R011</t>
  </si>
  <si>
    <t>elektro silnoproud - materiál - viz samostatná příloha</t>
  </si>
  <si>
    <t>583386783</t>
  </si>
  <si>
    <t>742</t>
  </si>
  <si>
    <t>Elektroinstalace - slaboproud</t>
  </si>
  <si>
    <t>200</t>
  </si>
  <si>
    <t>742R001</t>
  </si>
  <si>
    <t>Strukturovaná kabeláž - montáže - viz samostatná příloha</t>
  </si>
  <si>
    <t>125370023</t>
  </si>
  <si>
    <t>201</t>
  </si>
  <si>
    <t>742R011</t>
  </si>
  <si>
    <t>strukturovaná kabeláž - materiál - viz samostatná příloha</t>
  </si>
  <si>
    <t>314520796</t>
  </si>
  <si>
    <t>202</t>
  </si>
  <si>
    <t>742R002</t>
  </si>
  <si>
    <t>EZS - montáže - viz samostatná příloha</t>
  </si>
  <si>
    <t>-758579282</t>
  </si>
  <si>
    <t>203</t>
  </si>
  <si>
    <t>742R012</t>
  </si>
  <si>
    <t>EZS - materiál - viz samostatná příloha</t>
  </si>
  <si>
    <t>-1976994830</t>
  </si>
  <si>
    <t>204</t>
  </si>
  <si>
    <t>742R003</t>
  </si>
  <si>
    <t>Elektro slaboproud, společné náklady - montáže - viz samostatná příloha</t>
  </si>
  <si>
    <t>314803363</t>
  </si>
  <si>
    <t>205</t>
  </si>
  <si>
    <t>742R013</t>
  </si>
  <si>
    <t>Elektro slaboproud, společné náklady - materiál - viz samostatná příloha</t>
  </si>
  <si>
    <t>-224908136</t>
  </si>
  <si>
    <t>751</t>
  </si>
  <si>
    <t>Vzduchotechnika</t>
  </si>
  <si>
    <t>206</t>
  </si>
  <si>
    <t>751R001</t>
  </si>
  <si>
    <t>VZT zařízení - viz samostatná příloha</t>
  </si>
  <si>
    <t>-2106734247</t>
  </si>
  <si>
    <t>207</t>
  </si>
  <si>
    <t>762083122</t>
  </si>
  <si>
    <t>Impregnace řeziva proti dřevokaznému hmyzu, houbám a plísním máčením třída ohrožení 3 a 4</t>
  </si>
  <si>
    <t>-153940961</t>
  </si>
  <si>
    <t>23,501</t>
  </si>
  <si>
    <t>0,336</t>
  </si>
  <si>
    <t>6,076</t>
  </si>
  <si>
    <t>1,403</t>
  </si>
  <si>
    <t>21,489</t>
  </si>
  <si>
    <t>208</t>
  </si>
  <si>
    <t>762430011</t>
  </si>
  <si>
    <t>Obložení stěn z cementotřískových desek tl 10 mm na sraz šroubovaných</t>
  </si>
  <si>
    <t>571647864</t>
  </si>
  <si>
    <t>(58,125*2+13,4-2,1*4-3,4*4)*0,29</t>
  </si>
  <si>
    <t>209</t>
  </si>
  <si>
    <t>762439001</t>
  </si>
  <si>
    <t>Montáž obložení stěn podkladový rošt</t>
  </si>
  <si>
    <t>1540923603</t>
  </si>
  <si>
    <t>(58,125*2+13,4-2,1*4-3,4*4)*2</t>
  </si>
  <si>
    <t>210</t>
  </si>
  <si>
    <t>60514105</t>
  </si>
  <si>
    <t>řezivo jehličnaté lať pevnostní třída S10-13 průžez 30x50mm</t>
  </si>
  <si>
    <t>-209355612</t>
  </si>
  <si>
    <t>215,300*0,03*0,05*1,04</t>
  </si>
  <si>
    <t>211</t>
  </si>
  <si>
    <t>998762101</t>
  </si>
  <si>
    <t>Přesun hmot tonážní pro kce tesařské v objektech v do 6 m</t>
  </si>
  <si>
    <t>913281724</t>
  </si>
  <si>
    <t>763</t>
  </si>
  <si>
    <t>Konstrukce suché výstavby</t>
  </si>
  <si>
    <t>212</t>
  </si>
  <si>
    <t>763121421</t>
  </si>
  <si>
    <t>SDK stěna předsazená tl 62,5 mm profil CW+UW 50 deska 1xDF 12,5 TI 40 mm EI 30</t>
  </si>
  <si>
    <t>2057661813</t>
  </si>
  <si>
    <t>13,1*0,55+13,1*1,55 "opláštění rámových nosníků EI15</t>
  </si>
  <si>
    <t>213</t>
  </si>
  <si>
    <t>763121451</t>
  </si>
  <si>
    <t>SDK stěna předsazená tl 75 mm profil CW+UW 50 desky 2xDF 12,5 TI 50 mm EI 45</t>
  </si>
  <si>
    <t>354810004</t>
  </si>
  <si>
    <t>7,7*2,05*2 "hlavní plochy stěn</t>
  </si>
  <si>
    <t>-(2,1*1,5*2) "odpočty vrat</t>
  </si>
  <si>
    <t>(1,5+2,1+1,5)*0,1*2 "ostění a nadpraží vrat</t>
  </si>
  <si>
    <t>13,1*0,55*4 "opláštění rámových nosníků EI45</t>
  </si>
  <si>
    <t>214</t>
  </si>
  <si>
    <t>763131411</t>
  </si>
  <si>
    <t>SDK podhled desky 1xA 12,5 bez TI dvouvrstvá spodní kce profil CD+UD</t>
  </si>
  <si>
    <t>-2015723954</t>
  </si>
  <si>
    <t>(3,05+2,15)*7,7</t>
  </si>
  <si>
    <t>215</t>
  </si>
  <si>
    <t>763131441</t>
  </si>
  <si>
    <t>SDK podhled desky 2xDF 12,5 bez TI dvouvrstvá spodní kce profil CD+UD</t>
  </si>
  <si>
    <t>-2090480714</t>
  </si>
  <si>
    <t>7,7*(6,6*2)-5,3*0,96 "plocha</t>
  </si>
  <si>
    <t>(5,3*2+0,96*2)*0,35 "ostění u světlíku</t>
  </si>
  <si>
    <t>216</t>
  </si>
  <si>
    <t>763131713</t>
  </si>
  <si>
    <t>SDK podhled napojení na obvodové konstrukce profilem</t>
  </si>
  <si>
    <t>-1657647026</t>
  </si>
  <si>
    <t>(3,05+2,15)*2+7,7*2</t>
  </si>
  <si>
    <t>7,7*2+(6,6*2)*2</t>
  </si>
  <si>
    <t>(5,3*2+0,96*2)</t>
  </si>
  <si>
    <t>217</t>
  </si>
  <si>
    <t>763164335</t>
  </si>
  <si>
    <t>SDK obklad dřevěných kcí uzavřeného tvaru š do 1,6 m desky 1xDF 12,5</t>
  </si>
  <si>
    <t>1454012407</t>
  </si>
  <si>
    <t>13,6 "rámový nosník lepený</t>
  </si>
  <si>
    <t>218</t>
  </si>
  <si>
    <t>763164635</t>
  </si>
  <si>
    <t>SDK obklad kovových kcí tvaru U š do 1,2 m desky 1xDF 12,5</t>
  </si>
  <si>
    <t>1540931033</t>
  </si>
  <si>
    <t>3,08*2 "kastlík kolem sloupů</t>
  </si>
  <si>
    <t>219</t>
  </si>
  <si>
    <t>763171213</t>
  </si>
  <si>
    <t>Montáž revizních klapek SDK kcí vel. do 0,5 m2 pro podhledy</t>
  </si>
  <si>
    <t>-469786492</t>
  </si>
  <si>
    <t>220</t>
  </si>
  <si>
    <t>590307R01</t>
  </si>
  <si>
    <t>dvířka revizní do SDK 800x600mm</t>
  </si>
  <si>
    <t>357698172</t>
  </si>
  <si>
    <t>221</t>
  </si>
  <si>
    <t>763712211</t>
  </si>
  <si>
    <t>Montáž dřevostaveb sloupů plnostěnných, paždíků a zavětrovacích prvků průřezové plochy do 150 cm2</t>
  </si>
  <si>
    <t>706397343</t>
  </si>
  <si>
    <t>2,18*4 "sloupky 100/100</t>
  </si>
  <si>
    <t>12,49*2*2+6,63*4 "paždíky 100/140 štíty</t>
  </si>
  <si>
    <t>(5,8*2+43,85*2)*3-3,4*4-2,1*2-2 "paždíky 100/150 průčelí</t>
  </si>
  <si>
    <t>7,7 "paždíky 100/150 pod okny</t>
  </si>
  <si>
    <t>7,7*6-2,1*2 "paždíky 100/150</t>
  </si>
  <si>
    <t>222</t>
  </si>
  <si>
    <t>60512130</t>
  </si>
  <si>
    <t>hranol stavební řezivo průřezu do 224cm2 do dl 6m</t>
  </si>
  <si>
    <t>-665287483</t>
  </si>
  <si>
    <t>2,18*4*0,1*0,1 "sloupky 100/100</t>
  </si>
  <si>
    <t>(12,49*2*2+6,63*4)*0,1*0,14 "paždíky 100/140 štíty</t>
  </si>
  <si>
    <t>((5,8*2+43,85*2)*3-3,4*4-2,1*2-2)*0,1*0,15 "paždíky 100/150 průčelí</t>
  </si>
  <si>
    <t>7,7*0,1*0,15 "paždíky 100/150 pod okny</t>
  </si>
  <si>
    <t>(7,7*6-2,1*2)*0,1*0,15 "paždíky 100/150</t>
  </si>
  <si>
    <t>223</t>
  </si>
  <si>
    <t>763712212</t>
  </si>
  <si>
    <t>Montáž dřevostaveb sloupů plnostěnných, paždíků a zavětrovacích prvků průřezové plochy do 500 cm2</t>
  </si>
  <si>
    <t>-1127301301</t>
  </si>
  <si>
    <t>2,18*14+2,4*4+2,87*4 "sloupky 140/140</t>
  </si>
  <si>
    <t>2,18*8 "sloupky 150/150</t>
  </si>
  <si>
    <t>224</t>
  </si>
  <si>
    <t>-759123941</t>
  </si>
  <si>
    <t>(2,18*14+2,4*4+2,87*4)*0,14*0,14 "sloupky 140/140</t>
  </si>
  <si>
    <t>2,18*8*0,15*0,15 "sloupky 150/150</t>
  </si>
  <si>
    <t>225</t>
  </si>
  <si>
    <t>763732212</t>
  </si>
  <si>
    <t>Montáž dřevostaveb střešní konstrukce v do 10 m z plnostěnných vazníků konstrukční délky do 18 m</t>
  </si>
  <si>
    <t>-1660050173</t>
  </si>
  <si>
    <t>18*13,6</t>
  </si>
  <si>
    <t>226</t>
  </si>
  <si>
    <t>61223210</t>
  </si>
  <si>
    <t>hranol vrstvený lepený pohledový</t>
  </si>
  <si>
    <t>719984142</t>
  </si>
  <si>
    <t>13,6*0,48*0,2*18</t>
  </si>
  <si>
    <t>227</t>
  </si>
  <si>
    <t>763734113</t>
  </si>
  <si>
    <t>Montáž dřevostaveb střešní konstrukce krokví, vaznic, ztužidel a zavětrování plochy do 500 cm2</t>
  </si>
  <si>
    <t>1834668387</t>
  </si>
  <si>
    <t>14*64,6 "krokve</t>
  </si>
  <si>
    <t>904,4*0,1 "zavětrování</t>
  </si>
  <si>
    <t>228</t>
  </si>
  <si>
    <t>60512137</t>
  </si>
  <si>
    <t>hranol stavební řezivo průřezu do 288cm2 přes dl 8m</t>
  </si>
  <si>
    <t>1459805521</t>
  </si>
  <si>
    <t>994,840*0,18*0,12</t>
  </si>
  <si>
    <t>229</t>
  </si>
  <si>
    <t>998763100</t>
  </si>
  <si>
    <t>Přesun hmot tonážní pro dřevostavby v objektech v do 6 m</t>
  </si>
  <si>
    <t>1950497057</t>
  </si>
  <si>
    <t>764</t>
  </si>
  <si>
    <t>Konstrukce klempířské</t>
  </si>
  <si>
    <t>230</t>
  </si>
  <si>
    <t>764216641</t>
  </si>
  <si>
    <t>Oplechování rovných parapetů celoplošně lepené z Pz s povrchovou úpravou rš 150 mm</t>
  </si>
  <si>
    <t>-828958641</t>
  </si>
  <si>
    <t>2,070 "K/04</t>
  </si>
  <si>
    <t>231</t>
  </si>
  <si>
    <t>764218604</t>
  </si>
  <si>
    <t>Oplechování rovné římsy mechanicky kotvené z Pz s upraveným povrchem rš 130 mm</t>
  </si>
  <si>
    <t>1481856432</t>
  </si>
  <si>
    <t>108 "K/03</t>
  </si>
  <si>
    <t>232</t>
  </si>
  <si>
    <t>764316625</t>
  </si>
  <si>
    <t>Lemování ventilačních nástavců z Pz s povrch úpravou na skládané krytině D do 300 mm</t>
  </si>
  <si>
    <t>-1840473371</t>
  </si>
  <si>
    <t>233</t>
  </si>
  <si>
    <t>764511602</t>
  </si>
  <si>
    <t>Žlab podokapní půlkruhový z Pz s povrchovou úpravou rš 330 mm</t>
  </si>
  <si>
    <t>554433521</t>
  </si>
  <si>
    <t>(36,48+28,22)*2</t>
  </si>
  <si>
    <t>234</t>
  </si>
  <si>
    <t>764511642</t>
  </si>
  <si>
    <t>Kotlík oválný (trychtýřový) pro podokapní žlaby z Pz s povrchovou úpravou 330/100 mm</t>
  </si>
  <si>
    <t>-1029992442</t>
  </si>
  <si>
    <t>235</t>
  </si>
  <si>
    <t>764511R01</t>
  </si>
  <si>
    <t>Ochranná síťka do okapního žlabu</t>
  </si>
  <si>
    <t>-2028005747</t>
  </si>
  <si>
    <t>236</t>
  </si>
  <si>
    <t>764518622</t>
  </si>
  <si>
    <t>Svody kruhové včetně objímek, kolen, odskoků z Pz s povrchovou úpravou průměru 100 mm</t>
  </si>
  <si>
    <t>366484226</t>
  </si>
  <si>
    <t>3,25*4+4,25*6</t>
  </si>
  <si>
    <t>237</t>
  </si>
  <si>
    <t>998764101</t>
  </si>
  <si>
    <t>Přesun hmot tonážní pro konstrukce klempířské v objektech v do 6 m</t>
  </si>
  <si>
    <t>2016634689</t>
  </si>
  <si>
    <t>766</t>
  </si>
  <si>
    <t>Konstrukce truhlářské</t>
  </si>
  <si>
    <t>238</t>
  </si>
  <si>
    <t>766621201</t>
  </si>
  <si>
    <t>Montáž dřevěných oken plochy přes 1 m2 otevíravých výšky do 1,5 m s rámem do dřevěné konstrukce</t>
  </si>
  <si>
    <t>-1975173760</t>
  </si>
  <si>
    <t>2,07*1,07+3,07*1,07*2</t>
  </si>
  <si>
    <t>239</t>
  </si>
  <si>
    <t>61140051</t>
  </si>
  <si>
    <t>okno plastové otevíravé/sklopné dvojsklo přes plochu 1m2 do v1,5m</t>
  </si>
  <si>
    <t>-1271424657</t>
  </si>
  <si>
    <t>240</t>
  </si>
  <si>
    <t>7666212R01</t>
  </si>
  <si>
    <t>Montáž profilu izolačního pro osazení okna v tepelné izolaci</t>
  </si>
  <si>
    <t>1250889821</t>
  </si>
  <si>
    <t>2,07 "okno O/01</t>
  </si>
  <si>
    <t>241</t>
  </si>
  <si>
    <t>766662812</t>
  </si>
  <si>
    <t>Demontáž dveřních prahů u dveří dvoukřídlových</t>
  </si>
  <si>
    <t>406868914</t>
  </si>
  <si>
    <t>1 "budova PZ</t>
  </si>
  <si>
    <t>242</t>
  </si>
  <si>
    <t>766694112</t>
  </si>
  <si>
    <t>Montáž parapetních desek dřevěných nebo plastových šířky do 30 cm délky do 1,6 m</t>
  </si>
  <si>
    <t>212224049</t>
  </si>
  <si>
    <t>243</t>
  </si>
  <si>
    <t>607941R01</t>
  </si>
  <si>
    <t>deska parapetní MDF deska tl. 20 mm vnitřní 260x1000mm</t>
  </si>
  <si>
    <t>-602221670</t>
  </si>
  <si>
    <t>244</t>
  </si>
  <si>
    <t>766694114</t>
  </si>
  <si>
    <t>Montáž parapetních desek dřevěných nebo plastových šířky do 30 cm délky přes 2,6 m</t>
  </si>
  <si>
    <t>-525560716</t>
  </si>
  <si>
    <t>245</t>
  </si>
  <si>
    <t>3678518</t>
  </si>
  <si>
    <t>3,85*2+4,55</t>
  </si>
  <si>
    <t>246</t>
  </si>
  <si>
    <t>766695232</t>
  </si>
  <si>
    <t>Montáž truhlářských prahů dveří dvoukřídlových šířky do 10 cm</t>
  </si>
  <si>
    <t>-1549367482</t>
  </si>
  <si>
    <t>1 "budova PZ, práh původní</t>
  </si>
  <si>
    <t>247</t>
  </si>
  <si>
    <t>998766101</t>
  </si>
  <si>
    <t>Přesun hmot tonážní pro konstrukce truhlářské v objektech v do 6 m</t>
  </si>
  <si>
    <t>-1035829175</t>
  </si>
  <si>
    <t>767</t>
  </si>
  <si>
    <t>Konstrukce zámečnické</t>
  </si>
  <si>
    <t>248</t>
  </si>
  <si>
    <t>767122111</t>
  </si>
  <si>
    <t>Montáž stěn s výplní z drátěné sítě, šroubované</t>
  </si>
  <si>
    <t>157769315</t>
  </si>
  <si>
    <t>39,91 "Z/02</t>
  </si>
  <si>
    <t>(6,2+2,35)*2,1 "Z/03</t>
  </si>
  <si>
    <t>(2,5+4,5)*2,1 "Z/04</t>
  </si>
  <si>
    <t>249</t>
  </si>
  <si>
    <t>767122R01</t>
  </si>
  <si>
    <t>příčky z ocelových sloupků s výplní drátěnou sítí, včetně kotevního a spojovacího materiálu, spec. dle PD - Z/02, Z/03, Z/04</t>
  </si>
  <si>
    <t>-269557906</t>
  </si>
  <si>
    <t>250</t>
  </si>
  <si>
    <t>767122R02</t>
  </si>
  <si>
    <t>dveře jednokřídlé drátěné, 900x2000 mm, včetně zámku a kování, spec. dle PD - Z/04</t>
  </si>
  <si>
    <t>1882327127</t>
  </si>
  <si>
    <t>251</t>
  </si>
  <si>
    <t>767122R03</t>
  </si>
  <si>
    <t>dveře dvoukřídlé drátěné, 1600x2000 mm, včetně zámku a kování, spec. dle PD - Z/03</t>
  </si>
  <si>
    <t>1909447833</t>
  </si>
  <si>
    <t>252</t>
  </si>
  <si>
    <t>7671599R01</t>
  </si>
  <si>
    <t>Regál policový (4 police) rozměr 2500x1800x800 (VxŠxH), nosnost 500 kg na polici, včetně ukotvení</t>
  </si>
  <si>
    <t>-967081349</t>
  </si>
  <si>
    <t>253</t>
  </si>
  <si>
    <t>7671599R02a</t>
  </si>
  <si>
    <t>Regál policový (5 polic) rozměr 3500x2000x800 (VxŠxH), nosnost 500 kg na polici, včetně ukotvení</t>
  </si>
  <si>
    <t>1173340108</t>
  </si>
  <si>
    <t>254</t>
  </si>
  <si>
    <t>7673124R01</t>
  </si>
  <si>
    <t>Montáž světlíků hřebenových na dřevěné vazníky do 1800 mm se zasklením</t>
  </si>
  <si>
    <t>-429080424</t>
  </si>
  <si>
    <t>3+5,3*2+13,2*2</t>
  </si>
  <si>
    <t>255</t>
  </si>
  <si>
    <t>562453R01</t>
  </si>
  <si>
    <t>liniový střešní světlík sedlový, šířka 1040 mm, elektricky otvíravý, spec. dle PD</t>
  </si>
  <si>
    <t>365716999</t>
  </si>
  <si>
    <t>256</t>
  </si>
  <si>
    <t>767651113</t>
  </si>
  <si>
    <t>Montáž vrat garážových sekčních zajížděcích pod strop plochy do 13 m2</t>
  </si>
  <si>
    <t>-1946927666</t>
  </si>
  <si>
    <t>257</t>
  </si>
  <si>
    <t>553458R01</t>
  </si>
  <si>
    <t>vrata garážová sekční rozměr 3400x3500 mm, částečně prosklená, s vsazenými otevíravými dveřmi, spec. dle PD, pohon samostatně</t>
  </si>
  <si>
    <t>159740674</t>
  </si>
  <si>
    <t>258</t>
  </si>
  <si>
    <t>767651126</t>
  </si>
  <si>
    <t>Montáž vrat garážových sekčních elektrického stropního pohonu</t>
  </si>
  <si>
    <t>-289275379</t>
  </si>
  <si>
    <t>259</t>
  </si>
  <si>
    <t>55345878</t>
  </si>
  <si>
    <t>pohon garážových sekčních a výklopných vrat o síle 1000N max. 50 cyklů denně</t>
  </si>
  <si>
    <t>-2103206374</t>
  </si>
  <si>
    <t>260</t>
  </si>
  <si>
    <t>55345886</t>
  </si>
  <si>
    <t>příslušenství garážových vrat dálkové ovládání 4 kanály</t>
  </si>
  <si>
    <t>712258750</t>
  </si>
  <si>
    <t>261</t>
  </si>
  <si>
    <t>767651210</t>
  </si>
  <si>
    <t>Montáž vrat garážových otvíravých do ocelové zárubně plochy do 6 m2</t>
  </si>
  <si>
    <t>2146702241</t>
  </si>
  <si>
    <t>262</t>
  </si>
  <si>
    <t>553446R01</t>
  </si>
  <si>
    <t>vrata ocelová 2,0x2,5m 2křídlová, včetně zárubně, bez prahu, včetně kování, elektromechanického zámku, větracích mřížek; včetně pú, specifikace dle PD - D/01</t>
  </si>
  <si>
    <t>-848665787</t>
  </si>
  <si>
    <t>263</t>
  </si>
  <si>
    <t>553446R02</t>
  </si>
  <si>
    <t>vrata ocelová 2,0x2,0m 2křídlová, zateplená, včetně zárubně, prahu, včetně kování, elektromechanického zámku; včetně pú, specifikace dle PD - D/02</t>
  </si>
  <si>
    <t>-2066910543</t>
  </si>
  <si>
    <t>264</t>
  </si>
  <si>
    <t>553446R03</t>
  </si>
  <si>
    <t>vrata ocelová 2,0x2,0m 2křídlová, zateplená, včetně zárubně, bez prahu, včetně kování, mechanického zámku; včetně pú, specifikace dle PD - D/03</t>
  </si>
  <si>
    <t>-1846198658</t>
  </si>
  <si>
    <t>265</t>
  </si>
  <si>
    <t>998767101</t>
  </si>
  <si>
    <t>Přesun hmot tonážní pro zámečnické konstrukce v objektech v do 6 m</t>
  </si>
  <si>
    <t>-2143027432</t>
  </si>
  <si>
    <t>776</t>
  </si>
  <si>
    <t>Podlahy povlakové</t>
  </si>
  <si>
    <t>266</t>
  </si>
  <si>
    <t>776111112</t>
  </si>
  <si>
    <t>Broušení betonového podkladu povlakových podlah</t>
  </si>
  <si>
    <t>2079729011</t>
  </si>
  <si>
    <t>267</t>
  </si>
  <si>
    <t>776121111</t>
  </si>
  <si>
    <t>Vodou ředitelná penetrace savého podkladu povlakových podlah ředěná v poměru 1:3</t>
  </si>
  <si>
    <t>-204191249</t>
  </si>
  <si>
    <t>268</t>
  </si>
  <si>
    <t>776141121</t>
  </si>
  <si>
    <t>Vyrovnání podkladu povlakových podlah stěrkou pevnosti 30 MPa tl 3 mm</t>
  </si>
  <si>
    <t>1074792669</t>
  </si>
  <si>
    <t>269</t>
  </si>
  <si>
    <t>776201811</t>
  </si>
  <si>
    <t>Demontáž lepených povlakových podlah bez podložky ručně</t>
  </si>
  <si>
    <t>350633885</t>
  </si>
  <si>
    <t>270</t>
  </si>
  <si>
    <t>776221111</t>
  </si>
  <si>
    <t>Lepení pásů z PVC standardním lepidlem</t>
  </si>
  <si>
    <t>-1654841307</t>
  </si>
  <si>
    <t>271</t>
  </si>
  <si>
    <t>28411012</t>
  </si>
  <si>
    <t>PVC heterogenní tl. 2,0 mm, typ dle stávající podlahoviny</t>
  </si>
  <si>
    <t>771486429</t>
  </si>
  <si>
    <t>5,340 "podlaha budova PZ</t>
  </si>
  <si>
    <t>272</t>
  </si>
  <si>
    <t>776223111</t>
  </si>
  <si>
    <t>Spoj povlakových podlahovin z PVC svařováním za tepla</t>
  </si>
  <si>
    <t>1111149432</t>
  </si>
  <si>
    <t>273</t>
  </si>
  <si>
    <t>998776101</t>
  </si>
  <si>
    <t>Přesun hmot tonážní pro podlahy povlakové v objektech v do 6 m</t>
  </si>
  <si>
    <t>1716214013</t>
  </si>
  <si>
    <t>777</t>
  </si>
  <si>
    <t>Podlahy lité</t>
  </si>
  <si>
    <t>274</t>
  </si>
  <si>
    <t>777911111</t>
  </si>
  <si>
    <t>Tuhé napojení lité podlahy na stěnu nebo sokl</t>
  </si>
  <si>
    <t>-933914049</t>
  </si>
  <si>
    <t>35,6+35,7+2,3+50,54+50,35+4,95+50,55+5</t>
  </si>
  <si>
    <t>275</t>
  </si>
  <si>
    <t>998777101</t>
  </si>
  <si>
    <t>Přesun hmot tonážní pro podlahy lité v objektech v do 6 m</t>
  </si>
  <si>
    <t>-1227078858</t>
  </si>
  <si>
    <t>781</t>
  </si>
  <si>
    <t>Dokončovací práce - obklady</t>
  </si>
  <si>
    <t>276</t>
  </si>
  <si>
    <t>781121011</t>
  </si>
  <si>
    <t>Nátěr penetrační na stěnu</t>
  </si>
  <si>
    <t>502314055</t>
  </si>
  <si>
    <t>0,8*2*1,4</t>
  </si>
  <si>
    <t>(0,8+1,5)*1,6</t>
  </si>
  <si>
    <t>277</t>
  </si>
  <si>
    <t>781474113</t>
  </si>
  <si>
    <t>Montáž obkladů vnitřních keramických hladkých do 19 ks/m2 lepených flexibilním lepidlem</t>
  </si>
  <si>
    <t>-1323602420</t>
  </si>
  <si>
    <t>278</t>
  </si>
  <si>
    <t>59761071</t>
  </si>
  <si>
    <t>obklad keramický hladký přes 12 do 19ks/m2</t>
  </si>
  <si>
    <t>-662474492</t>
  </si>
  <si>
    <t>5,92*1,1 'Přepočtené koeficientem množství</t>
  </si>
  <si>
    <t>279</t>
  </si>
  <si>
    <t>781494511</t>
  </si>
  <si>
    <t>Plastové profily ukončovací lepené flexibilním lepidlem</t>
  </si>
  <si>
    <t>-564195119</t>
  </si>
  <si>
    <t>1,4+0,8+0,8+1,4</t>
  </si>
  <si>
    <t>1,6+0,8+1,5+1,6</t>
  </si>
  <si>
    <t>280</t>
  </si>
  <si>
    <t>998781101</t>
  </si>
  <si>
    <t>Přesun hmot tonážní pro obklady keramické v objektech v do 6 m</t>
  </si>
  <si>
    <t>-431564685</t>
  </si>
  <si>
    <t>783</t>
  </si>
  <si>
    <t>Dokončovací práce - nátěry</t>
  </si>
  <si>
    <t>281</t>
  </si>
  <si>
    <t>783264101</t>
  </si>
  <si>
    <t>Základní jednonásobný olejový nátěr tesařských konstrukcí</t>
  </si>
  <si>
    <t>367188489</t>
  </si>
  <si>
    <t>(0,48+0,2)*2*13,6*2 "lepené nosníky</t>
  </si>
  <si>
    <t>(0,12+0,18)*2*6,35*12 "krokve</t>
  </si>
  <si>
    <t>282</t>
  </si>
  <si>
    <t>783268111</t>
  </si>
  <si>
    <t>Lazurovací dvojnásobný olejový nátěr tesařských konstrukcí</t>
  </si>
  <si>
    <t>-1835947227</t>
  </si>
  <si>
    <t>283</t>
  </si>
  <si>
    <t>783301311</t>
  </si>
  <si>
    <t>Odmaštění zámečnických konstrukcí vodou ředitelným odmašťovačem</t>
  </si>
  <si>
    <t>825874526</t>
  </si>
  <si>
    <t>(2,5*6+2*2+3,5*8)*0,08*2 "ochranné úhelníky Z/01</t>
  </si>
  <si>
    <t>284</t>
  </si>
  <si>
    <t>783314203</t>
  </si>
  <si>
    <t>Základní antikorozní jednonásobný syntetický samozákladující nátěr zámečnických konstrukcí</t>
  </si>
  <si>
    <t>-1166999451</t>
  </si>
  <si>
    <t>285</t>
  </si>
  <si>
    <t>783315103</t>
  </si>
  <si>
    <t>Mezinátěr jednonásobný syntetický samozákladující zámečnických konstrukcí</t>
  </si>
  <si>
    <t>1868244480</t>
  </si>
  <si>
    <t>286</t>
  </si>
  <si>
    <t>783317105</t>
  </si>
  <si>
    <t>Krycí jednonásobný syntetický samozákladující nátěr zámečnických konstrukcí</t>
  </si>
  <si>
    <t>1082240726</t>
  </si>
  <si>
    <t>287</t>
  </si>
  <si>
    <t>7838266R01</t>
  </si>
  <si>
    <t>Hydrofobizační transparentní silikonový nátěr obkladů</t>
  </si>
  <si>
    <t>79297262</t>
  </si>
  <si>
    <t>784</t>
  </si>
  <si>
    <t>Dokončovací práce - malby a tapety</t>
  </si>
  <si>
    <t>288</t>
  </si>
  <si>
    <t>784181103</t>
  </si>
  <si>
    <t>Základní akrylátová jednonásobná penetrace podkladu v místnostech výšky do 5,00m</t>
  </si>
  <si>
    <t>-1186696099</t>
  </si>
  <si>
    <t>289</t>
  </si>
  <si>
    <t>784211103</t>
  </si>
  <si>
    <t>Dvojnásobné bílé malby ze směsí za mokra výborně otěruvzdorných v místnostech výšky do 5,00 m</t>
  </si>
  <si>
    <t>944710013</t>
  </si>
  <si>
    <t>456,976 "omítka vnitřní</t>
  </si>
  <si>
    <t>-5,92 "odpočet obklad</t>
  </si>
  <si>
    <t>27,51+55,11+40,04+100,934 "SDK stěny a podhledy</t>
  </si>
  <si>
    <t>13,6*1,4+6,16*0,7 "SDK obklady</t>
  </si>
  <si>
    <t>VRN</t>
  </si>
  <si>
    <t>Vedlejší rozpočtové náklady</t>
  </si>
  <si>
    <t>290</t>
  </si>
  <si>
    <t>013254000</t>
  </si>
  <si>
    <t>Dokumentace skutečného provedení stavby</t>
  </si>
  <si>
    <t>1024</t>
  </si>
  <si>
    <t>2140713280</t>
  </si>
  <si>
    <t>291</t>
  </si>
  <si>
    <t>030001000</t>
  </si>
  <si>
    <t>Zařízení staveniště včetně ochrany okolních staveb a ploch, investor zajistí součinnost a poskytne vlastní prostory</t>
  </si>
  <si>
    <t>%</t>
  </si>
  <si>
    <t>-72266968</t>
  </si>
  <si>
    <t>292</t>
  </si>
  <si>
    <t>044002000</t>
  </si>
  <si>
    <t>Revize, zkoušky a ostatní úkony potřebné pro kolaudaci</t>
  </si>
  <si>
    <t>1974346751</t>
  </si>
  <si>
    <t>293</t>
  </si>
  <si>
    <t>045002000</t>
  </si>
  <si>
    <t>Kompletační a koordinační činnost</t>
  </si>
  <si>
    <t>1419179774</t>
  </si>
  <si>
    <t>294</t>
  </si>
  <si>
    <t>065002000</t>
  </si>
  <si>
    <t>Mimostaveništní doprava materiálů</t>
  </si>
  <si>
    <t>396091693</t>
  </si>
  <si>
    <t>295</t>
  </si>
  <si>
    <t>071002000</t>
  </si>
  <si>
    <t>Provoz investora, třetích osob</t>
  </si>
  <si>
    <t>1057870579</t>
  </si>
  <si>
    <t>SO-01A - Bourání betonových patek</t>
  </si>
  <si>
    <t xml:space="preserve">    999 - Poznámka</t>
  </si>
  <si>
    <t>1582402667</t>
  </si>
  <si>
    <t>602206457</t>
  </si>
  <si>
    <t>1333228932</t>
  </si>
  <si>
    <t>384131588</t>
  </si>
  <si>
    <t>701920127</t>
  </si>
  <si>
    <t>1036596482</t>
  </si>
  <si>
    <t>-3,6*1,8 'Přepočtené koeficientem množství</t>
  </si>
  <si>
    <t>-116173594</t>
  </si>
  <si>
    <t>0,6*0,6*0,5*20</t>
  </si>
  <si>
    <t>-105199802</t>
  </si>
  <si>
    <t>1249629318</t>
  </si>
  <si>
    <t>187310307</t>
  </si>
  <si>
    <t>7,2*9 'Přepočtené koeficientem množství</t>
  </si>
  <si>
    <t>-1496967342</t>
  </si>
  <si>
    <t>999</t>
  </si>
  <si>
    <t>Poznámka</t>
  </si>
  <si>
    <t>999R1</t>
  </si>
  <si>
    <t>Cena předpokládá odbourání cca 20 patek rozměru 600x600 mm do hloubky 500 mm. Rozsah bude upřesněn dle skutečného objemu provedených prací,</t>
  </si>
  <si>
    <t>-958079864</t>
  </si>
  <si>
    <t>SO-02 - Stabilizace podloží zpevněných ploch</t>
  </si>
  <si>
    <t>2132668710</t>
  </si>
  <si>
    <t>-267013124</t>
  </si>
  <si>
    <t>15,4*11,2*0,5 "manipulační plocha</t>
  </si>
  <si>
    <t>224,28*0,5 "chodník. přejezd a zpev. plocha</t>
  </si>
  <si>
    <t>76*2,5*0,5 "nový asfalt</t>
  </si>
  <si>
    <t>-193690910</t>
  </si>
  <si>
    <t>-527674558</t>
  </si>
  <si>
    <t>1675749260</t>
  </si>
  <si>
    <t>293,38</t>
  </si>
  <si>
    <t>2100864112</t>
  </si>
  <si>
    <t>1932558776</t>
  </si>
  <si>
    <t>293,38*1,8 'Přepočtené koeficientem množství</t>
  </si>
  <si>
    <t>564871111</t>
  </si>
  <si>
    <t>Podklad ze štěrkodrtě ŠD tl 250 mm</t>
  </si>
  <si>
    <t>-1737756684</t>
  </si>
  <si>
    <t>293,38*2</t>
  </si>
  <si>
    <t>Zařízení staveniště</t>
  </si>
  <si>
    <t>1769257740</t>
  </si>
  <si>
    <t>97255265</t>
  </si>
  <si>
    <t>966775393</t>
  </si>
  <si>
    <t>430316269</t>
  </si>
  <si>
    <t>Položkový rozpočet</t>
  </si>
  <si>
    <t>S:</t>
  </si>
  <si>
    <t>Přestavba zázemí provozního zahradnictví FAPPZ a FŽP, Kamýcká 126- Praha 6 Suchdol</t>
  </si>
  <si>
    <t>O:</t>
  </si>
  <si>
    <t>R:</t>
  </si>
  <si>
    <t>D.1.4.a</t>
  </si>
  <si>
    <t>Zdravotechnika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</si>
  <si>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</si>
  <si>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</si>
  <si>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</si>
  <si>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</si>
  <si>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</si>
  <si>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</si>
  <si>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</si>
  <si>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</si>
  <si>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</si>
  <si>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</si>
  <si>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</si>
  <si>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</si>
  <si>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</si>
  <si>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</si>
  <si>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</si>
  <si>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</si>
  <si>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</si>
  <si>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</si>
  <si>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Kanalizace</t>
  </si>
  <si>
    <t>připojovací potrubí DN40, polypropylen (PP-HT); včetně tvarovek; včetně dodávky a montáže</t>
  </si>
  <si>
    <t>bm</t>
  </si>
  <si>
    <t>Vlastní</t>
  </si>
  <si>
    <t>připojovací potrubí DN50, polypropylen (PP-HT); včetně tvarovek; včetně dodávky a montáže</t>
  </si>
  <si>
    <t>připojovací potrubí DN110, polypropylen (PP-HT); včetně tvarovek; včetně dodávky a montáže</t>
  </si>
  <si>
    <t>odpadní potrubí DN110, polypropylen (PP-HT); včetně tvarovek;včetně dodávky a montáže</t>
  </si>
  <si>
    <t>ležaté potrubí DN125, polyvinylchlorid (PVC-KG); včetně tvarovek;včetně dodávky a montáže</t>
  </si>
  <si>
    <t>ležaté potrubí DN200, polyvinylchlorid (PVC-KG); včetně tvarovek;včetně dodávky a montáže</t>
  </si>
  <si>
    <t>chránička DN300, polyvinylchlorid (PVC-KG); včetně dodávky a montáže</t>
  </si>
  <si>
    <t>kotvení pro potrubí DN40, dle výrobce potrubí; včetně dodávky a montáže</t>
  </si>
  <si>
    <t>ks</t>
  </si>
  <si>
    <t>kotvení pro potrubí DN50, dle výrobce potrubí; včetně dodávky a montáže</t>
  </si>
  <si>
    <t>kotvení pro potrubí DN110, dle výrobce potrubí; včetně dodávky a montáže</t>
  </si>
  <si>
    <t>připojovací koleno pro umyvadlo DN50/40; polypropylen (PP-HT); včetně dodávky a montáže</t>
  </si>
  <si>
    <t>koleno pro připojení výlevky  s kulovým kloubem nastavitelným od 0 - 90°; včetně dodávky a montáže</t>
  </si>
  <si>
    <t>redukce DN125/110; polyvinylchlorid (PVC-KG); včetně dodávky a montáže</t>
  </si>
  <si>
    <t>čistící kus DN110; polypropylen (PP-HT); včetně dodávky a montáže</t>
  </si>
  <si>
    <t>přivzdušňovací ventil DN110; polypropylen (PP-HT); včetně dodávky a montáže</t>
  </si>
  <si>
    <t>lapač střešních splavenin; odtok DN125; včetně dodávky a montáže</t>
  </si>
  <si>
    <t>revizní šachta DN400/160, hl.1,40, pojezdový poklop; polyvinylchlorid (PVC-KG); včetně dodávky a montáže</t>
  </si>
  <si>
    <t>revizní šachta DN400/160, hl.1,42, pojezdový poklop; polyvinylchlorid (PVC-KG); včetně dodávky a montáže</t>
  </si>
  <si>
    <t>revizní šachta DN400/160, hl.1,49, pojezdový poklop; polyvinylchlorid (PVC-KG); včetně dodávky a montáže</t>
  </si>
  <si>
    <t>revizní šachta DN400/160, hl.1,62, pojezdový poklop; polyvinylchlorid (PVC-KG); včetně dodávky a montáže</t>
  </si>
  <si>
    <t>revizní šachta prům. 1,00m z železobetonových skruží,včetně poklopu prům 0,6m pojezdový; hl. 1,56m; včetně dodávky a montáže</t>
  </si>
  <si>
    <t>revizní šachta prům. 1,00m z železobetonových skruží,včetně poklopu prům 0,6m pojezdový; hl. 1,69m; včetně dodávky a montáže</t>
  </si>
  <si>
    <t>revizní šachta prům. 1,00m z železobetonových skruží,včetně poklopu prům 0,6m pojezdový; hl. 2,75m, nátok a odtok DN200 1,0m nad dnem; včetně dodávky a montáže</t>
  </si>
  <si>
    <t>akumulační nádrž z PP, samonosná pro uložení na štěrkové lože, užitní objem 20,5m3 - průměr 2,2m a délky 6,0m (komín s poklopem DN600, pochozí); včetně dodávky a montáže</t>
  </si>
  <si>
    <t>akumulační box 1200x600mm; v=520mm; včetně dodávky a montáže</t>
  </si>
  <si>
    <t>spojka pro akumulační box; včetně dodávky a montáže</t>
  </si>
  <si>
    <t>zkouška těsnosti potrubí</t>
  </si>
  <si>
    <t>vysekání drážky ve zdivu pro potrubí DN50  (včetně vyplnění a zednického začištění na úrověň štuku po montáži potrubí)</t>
  </si>
  <si>
    <t>vysekání drážky ve zdivu pro potrubí DN100  (včetně vyplnění a zednického začištění na úrověň štuku po montáži potrubí)</t>
  </si>
  <si>
    <t>výkop rýhy pro potrubí a výkop pro šachty a nádrž</t>
  </si>
  <si>
    <r>
      <t>m</t>
    </r>
    <r>
      <rPr>
        <vertAlign val="superscript"/>
        <sz val="8"/>
        <rFont val="Arial"/>
        <family val="2"/>
        <charset val="238"/>
      </rPr>
      <t>3</t>
    </r>
  </si>
  <si>
    <t>pískový podsyp a obsyp potrubí - zrnitost 8-22mm - 0,1m pod potrubí, 0,2m nad potrubí</t>
  </si>
  <si>
    <t xml:space="preserve">zához výkopu vytěženou zeminou </t>
  </si>
  <si>
    <t>hutnění zásypu, dle. ČSN 733050- po vrstvách</t>
  </si>
  <si>
    <r>
      <t>m</t>
    </r>
    <r>
      <rPr>
        <vertAlign val="superscript"/>
        <sz val="8"/>
        <rFont val="Arial"/>
        <family val="2"/>
        <charset val="238"/>
      </rPr>
      <t>2</t>
    </r>
  </si>
  <si>
    <t>odvoz přebytečného výkopku</t>
  </si>
  <si>
    <t>výkop jámy pro vsakovací těleso</t>
  </si>
  <si>
    <t>zához vsakovacího tělesa vytěženou zeminou</t>
  </si>
  <si>
    <t>hutnění zásypu vsaku, dle. ČSN 733050</t>
  </si>
  <si>
    <t>odvoz přebytečného výkopku z výkopu vsaku</t>
  </si>
  <si>
    <t>netkaná geotextilie - 200g/m2 pro drenážní potrubí a vsakovací těleso; včetně dodávky a montáže</t>
  </si>
  <si>
    <r>
      <t>m</t>
    </r>
    <r>
      <rPr>
        <vertAlign val="superscript"/>
        <sz val="8"/>
        <rFont val="Arial CE"/>
        <charset val="238"/>
      </rPr>
      <t>2</t>
    </r>
  </si>
  <si>
    <t>záporové pažení výkopů</t>
  </si>
  <si>
    <t>přesun hmot</t>
  </si>
  <si>
    <t>Vodovod</t>
  </si>
  <si>
    <t>PE HD100-SDR11 d32 (DN25); včetně dodávky a montáže</t>
  </si>
  <si>
    <t>PE HD100-SDR11 d40 (DN32); včetně dodávky a montáže</t>
  </si>
  <si>
    <t>potrubí studené vody PPR PN16 20x2,8, izolované (tl.13mm); včetně dodávky a montáže</t>
  </si>
  <si>
    <t>potrubí studené vody PPR PN16 32x4,4, izolované (tl.25mm); včetně dodávky a montáže</t>
  </si>
  <si>
    <t>potrubí teplé vody PPR PN16 20x2,8, izolované (tl.13mm); včetně dodávky a montáže</t>
  </si>
  <si>
    <t>ocelové potrubí pro požární vodovod DN25, izolované (tl.25mm); včetně dodávky a montáže</t>
  </si>
  <si>
    <t>chránička DN100, polyvinylchlorid (PVC-KG); včetně dodávky a montáže</t>
  </si>
  <si>
    <t>kotvení plastového potrubí D20, dle výrobce potrubí; včetně dodávky a montáže</t>
  </si>
  <si>
    <t>kotvení plastového potrubí D32, dle výrobce potrubí; včetně dodávky a montáže</t>
  </si>
  <si>
    <t>kotvení pro ocelové potrubí DN32, dle výrobce potrubí; včetně dodávky a montáže</t>
  </si>
  <si>
    <t>rohový ventil DN15; chrom, dodávka a montáž; včetně dodávky a montáže</t>
  </si>
  <si>
    <t>filtr s automatickým proplachem DN32; včetně dodávky a montáže</t>
  </si>
  <si>
    <t>zahradní armatura DN20; včetně dodávky a montáže</t>
  </si>
  <si>
    <t>hydrantová skříň pro montáž na stěnu, včetně hadicového systému D25/20; včetně dodávky a montáže</t>
  </si>
  <si>
    <t>KK DN25; včetně dodávky a montáže</t>
  </si>
  <si>
    <t>KK DN32; včetně dodávky a montáže</t>
  </si>
  <si>
    <t>zpětná klapka - ZK DN25; včetně dodávky a montáže</t>
  </si>
  <si>
    <t>vodoměr Qn1,5; včetně dodávky a montáže</t>
  </si>
  <si>
    <t>Domácí vodárna - 230 V - ponorné provedení pro čerpání dešťové vody ze zásobních nádrží, ovládací jednotka, průtok 0 až 2,0 m3/hod., dopravní výška 0 až 20 m.; včetně dodávky a montáže</t>
  </si>
  <si>
    <t>tlaková nádoba - 15l; včetně dodávky a montáže</t>
  </si>
  <si>
    <t>Sací souprava pro vodárnu  
Hadice se sacím sítem a plovákovou koulí (se zpětnou klapkou), připojení - vnější závit 1"; včetně dodávky a montáže</t>
  </si>
  <si>
    <t>hladinový plovák; včetně dodávky a montáže</t>
  </si>
  <si>
    <t>vodoměrná šachta z PP, samonosná - 1,5x2,0x2m, poklop 600x900mm, pojezdový; včetně dodávky a montáže</t>
  </si>
  <si>
    <t>betonová deska pro uložení vodoměrné šachty</t>
  </si>
  <si>
    <t>vrtané prostupy pro izolované potrubí d32 (včetně vyplnění a zednického začištění na úrověň štuku po montáži potrubí)</t>
  </si>
  <si>
    <t>vysekání drážky ve zdivu pro izolované plastové potrubí d20 (včetně vyplnění a zednického začištění na úrověň štuku po montáži potrubí)</t>
  </si>
  <si>
    <t>napojení nového potrubí na stávající</t>
  </si>
  <si>
    <t>zkoušky potrubí - tlaková a těsnosti; desinfekce potrubí</t>
  </si>
  <si>
    <t>výkop rýhy pro potrubí a výkop pro šachty</t>
  </si>
  <si>
    <t>záporové pažení výkopů vodoměrné šachty</t>
  </si>
  <si>
    <t>náklady na PD</t>
  </si>
  <si>
    <t>Zařizovací předměty</t>
  </si>
  <si>
    <t>U - umyvadlo keramické bílé; stojánková páková baterie; odpadní ventil 5/4"pro umyvadla se zátkou a řetízkem, šroub dlouhý(60mm), připojovací závit 5/4", sifon nerez(včetně osazení zař. předmětu a napojení na rozvody vody a kanalizace)</t>
  </si>
  <si>
    <t>VL -Keramická výlevka bílá s plastovou sklopnou mříží, nástěnná páková baterie pro výlevku (včetně osazení zař. předmětu a napojení na rozvody vody a kanalizace)</t>
  </si>
  <si>
    <t>Elektrický tlakový zásobník TV o objemu 15l, bezpečnostní skupina pro připojení tlakového zásobníku - zpětná klapka, regulační armatura, včetně dodávky a montáže</t>
  </si>
  <si>
    <t>Celkem</t>
  </si>
  <si>
    <t>Poznámky uchazeče k zadání</t>
  </si>
  <si>
    <t xml:space="preserve">Položkový rozpočet </t>
  </si>
  <si>
    <t>D.1.4.d</t>
  </si>
  <si>
    <t>731</t>
  </si>
  <si>
    <t>předizolované potrubí P-Xa DN40 pro uložení do země; včetně tvarovek; včetně dodávky a montáže</t>
  </si>
  <si>
    <t>chránička pro potrubí PVC DN100; včetně dodávky a montáže</t>
  </si>
  <si>
    <t>plastové potrubí DN15, PN 16, 95°C, pro rozvody ÚT, spojuje se svěrným šroubením TA, RA nebo pressfitinkami, materiál síťovaný polyetylén, hliníková vrstva; včetně tvarovek; včetně dodávky a montáže</t>
  </si>
  <si>
    <t>plastové potrubí DN40, PN 16, 95°C, pro rozvody ÚT, spojuje se svěrným šroubením TA, RA nebo pressfitinkami, materiál síťovaný polyetylén, hliníková vrstva; včetně tvarovek; včetně dodávky a montáže</t>
  </si>
  <si>
    <t>izolace potrubí DN15, tl. 15mm, součinitel tepelné vodivosti λ 0,040 W/m.K ; včetně dodávky a montáže</t>
  </si>
  <si>
    <t>izolace potrubí DN40, tl. 40mm, součinitel tepelné vodivosti λ 0,040 W/m.K ; včetně dodávky a montáže</t>
  </si>
  <si>
    <t>kotvení izolovaného potrubí DN15 ; včetně dodávky a montáže</t>
  </si>
  <si>
    <t>kotvení izolovaného potrubí DN40 ; včetně dodávky a montáže</t>
  </si>
  <si>
    <t>deskové těleso 33VK 700/1800; včetně dodávky a montáže</t>
  </si>
  <si>
    <t>připojovací šroubení přímé DN15; včetně dodávky a montáže</t>
  </si>
  <si>
    <t>termostatický ventil DN15; včetně dodávky a montáže</t>
  </si>
  <si>
    <t>odvzdušňovací ventil DN8; včetně dodávky a montáže</t>
  </si>
  <si>
    <t>termostatická hlavice; včetně dodávky a montáže</t>
  </si>
  <si>
    <t>navrtávací konzola do stěny pro desková tělesa; včetně dodávky a montáže</t>
  </si>
  <si>
    <t>krytka připojovací armatury; včetně dodávky a montáže</t>
  </si>
  <si>
    <t>těsnící manžeta pro prostup potrubí DN40 s asfaltovou manžetou; včetně dodávky a montáže</t>
  </si>
  <si>
    <t>uzavírací ventil KK DN25; včetně dodávky a montáže</t>
  </si>
  <si>
    <t>uzavírací ventil KK DN40; včetně dodávky a montáže</t>
  </si>
  <si>
    <t>tlakově nezávidlá výměníková stanice - 10kW, okruh ohřevu TV bude zalepen; včetně dodávky a montáže</t>
  </si>
  <si>
    <t>vrtaný prostup DN15 (včetně vyplnění a zednického začištění na úrověň štuku po montáži potrubí)</t>
  </si>
  <si>
    <t>vrtaný prostup DN40 (včetně vyplnění a zednického začištění na úrověň štuku po montáži potrubí)</t>
  </si>
  <si>
    <t xml:space="preserve">výkop rýhy pro potrubí </t>
  </si>
  <si>
    <t>napuštění a vyregulování soustavy</t>
  </si>
  <si>
    <t xml:space="preserve">přesun hmot </t>
  </si>
  <si>
    <t xml:space="preserve">Způsob měření dle cenové soustavy URS.                                                                                                         </t>
  </si>
  <si>
    <t>Název</t>
  </si>
  <si>
    <t>Mj</t>
  </si>
  <si>
    <t>Počet</t>
  </si>
  <si>
    <t>Materiál</t>
  </si>
  <si>
    <t>Materiál celkem</t>
  </si>
  <si>
    <t>Montáž celkem</t>
  </si>
  <si>
    <t>Cena</t>
  </si>
  <si>
    <t>Cena celkem</t>
  </si>
  <si>
    <t>Elektroinstalace</t>
  </si>
  <si>
    <t>Dodávky</t>
  </si>
  <si>
    <t>Rozvaděč RH</t>
  </si>
  <si>
    <t>Pojistky nožové 100A gG</t>
  </si>
  <si>
    <t>Doplnění stožárové svorkovnice do stávajiciho svítidla, včetně pojistky</t>
  </si>
  <si>
    <t>Zásuvková skříň, TN-S, 1x400V/32A, 1x400V/16A, 4x230V, jištěná jističi a chráničem, zásuvky 230V samostatně jištěné, jmen. proud 40A, IP44</t>
  </si>
  <si>
    <t>Samoregulační topný kabel 17W/m, včetně AL pásky, vytvoření studeného konce a zakončení, délka 1m</t>
  </si>
  <si>
    <t>Dodávky - celkem</t>
  </si>
  <si>
    <t>Spínače a zásuvky</t>
  </si>
  <si>
    <t>Spínače a zásuvky budou dodány kompletní, tj. včetně krytů, rámečků a ostatního příslušenství</t>
  </si>
  <si>
    <t>Spínač jednopólový IP 54; řazení 1; nástěnný, bílý</t>
  </si>
  <si>
    <t>Přepínač sériový IP 54; řazení 5; nástěnný; b. bílý</t>
  </si>
  <si>
    <t>Přepínač střídavý IP 54; řazení 6; nástěnný; bílý</t>
  </si>
  <si>
    <t>Zásuvka jednonásobná IP 54, s ochranným kolíkem, s víčkem; nástěnný; bílý</t>
  </si>
  <si>
    <t>Zásuvka jednonásobná IP 44, s ochranným kolíkem, s víčkem; vestavný do parapetního žlabu; bílý</t>
  </si>
  <si>
    <t>Ovládač žaluziový jednopólový IP 54; řazení 1/0+1/0 s blokováním; nástěnný; b. bílá</t>
  </si>
  <si>
    <t>Zásuvka průmyslová, nástěnná montáž; řazení 3P+N+PE; b. IP 44, 16 A</t>
  </si>
  <si>
    <t>Tlačítko "Total stop", červené, s krycím sklem, IP54, s aretací</t>
  </si>
  <si>
    <t>Spínače a zásuvky - celkem</t>
  </si>
  <si>
    <t>Osvětlení</t>
  </si>
  <si>
    <t>A - PRŮMYSLOVÉ ZÁŘIVKOVÉ SVÍTIDLO, PŘÍSAZENÁ MONTÁŽ, 2x28W, IP66, EVG, VČ.PŘÍSLUŠENSTVÍ, 1f průběžná montáž</t>
  </si>
  <si>
    <t>B - PRŮMYSLOVÉ ZÁŘIVKOVÉ SVÍTIDLO, PŘÍSAZENÁ MONTÁŽ, 2x54W, IP66, EVG, VČ.PŘÍSLUŠENSTVÍ, 1f průběžná montáž</t>
  </si>
  <si>
    <t>C - PRŮMYSLOVÉ ZÁŘIVKOVÉ SVÍTIDLO, PŘÍSAZENÁ MONTÁŽ, 1x28W, IP66, EVG, VČ.PŘÍSLUŠENSTVÍ, 1f průběžná montáž</t>
  </si>
  <si>
    <t>V - VENKOVNÍ LED SVÍTIDLO, SYMETRICKÁ CHARAKTERISKTIKA, 40W, IP66, EVG, VČ.PŘÍSLUŠENSTVÍ</t>
  </si>
  <si>
    <t>N - Nouzové svítidlo přisazené, LED 3,7W, IP65, 245 lm, 1 hodina, autotest, bílá</t>
  </si>
  <si>
    <t>N1 - Nouzové svítidlo přisazené, LED 2,5W, IP65, 14xLED, 1 hodina, autotest, nouzově svítící, piktogram</t>
  </si>
  <si>
    <t>Svítidla budou dodána kompletní včetně zdrojů a příslušenství pro uchycení</t>
  </si>
  <si>
    <t>Osvětlení - celkem</t>
  </si>
  <si>
    <t>Kabely a vodiče</t>
  </si>
  <si>
    <t>CYKY-J 3x1.5 , pevně</t>
  </si>
  <si>
    <t>CYKY-J 3x2.5 , pevně</t>
  </si>
  <si>
    <t>CYKY-J 5x1.5 , pevně</t>
  </si>
  <si>
    <t>CYKY-J 5x2.5 , pevně</t>
  </si>
  <si>
    <t>CYKY-J 5x10 , pevně</t>
  </si>
  <si>
    <t>CYKY-J 5x25 , pevně</t>
  </si>
  <si>
    <t>PRAFLADur 3x1,5, pevně, B2cas1d0, P60-R</t>
  </si>
  <si>
    <t>AYKY-J 4x50 , pevně</t>
  </si>
  <si>
    <t>CY 6 mm2,, pevně</t>
  </si>
  <si>
    <t>CY 10 mm2,, pevně</t>
  </si>
  <si>
    <t>CY 16 mm2,, pevně</t>
  </si>
  <si>
    <t>CY 25 mm2,, pevně</t>
  </si>
  <si>
    <t>ukončení kabelů v rozvaděči a ve spotřebičích, označení kabelu štítkem s vyznačením okruhu a původu napájení</t>
  </si>
  <si>
    <t>Kabely a vodiče - celkem</t>
  </si>
  <si>
    <t>Žlaby, lišty, trubky, krabice</t>
  </si>
  <si>
    <t>Krabice na povrch</t>
  </si>
  <si>
    <t>Krabice přístrojová do parapetního kanálu</t>
  </si>
  <si>
    <t>Ekvipotenciální svorkovnice</t>
  </si>
  <si>
    <t>2336/LPE-2 TRUBKA OHEBNÁ LPE-2</t>
  </si>
  <si>
    <t>1525 KA TRUBKA TUHÁ PVC 320N</t>
  </si>
  <si>
    <t>1532 KA TRUBKA TUHÁ PVC 320N</t>
  </si>
  <si>
    <t>1540 KA TRUBKA TUHÁ PVC 320N</t>
  </si>
  <si>
    <t>LV 18X13 HA LIŠTA VKLÁDACÍ (3m)</t>
  </si>
  <si>
    <t>LV 24X22 HA LIŠTA VKLÁDACÍ (3m)</t>
  </si>
  <si>
    <t>LV 40X15 HA LIŠTA VKLÁDACÍ (3m)</t>
  </si>
  <si>
    <t>LH 40X40 HA LIŠTA HRANATÁ (3m) - DVOJITÝ ZÁMEK</t>
  </si>
  <si>
    <t>kabelový žlab 62 / 50 včetně dílů, příslušenství a upevňovacího systému, bez víka</t>
  </si>
  <si>
    <t>kabelový žlab 125 / 50 včetně dílů, příslušenství a upevňovacího systému, bez víka</t>
  </si>
  <si>
    <t>kabelový žlab 250 / 50 včetně dílů, příslušenství a upevňovacího systému, bez víka</t>
  </si>
  <si>
    <t>kabelový rošt š. 500 pro svislou část trasy včetně dílů, příslušenství, upevňovacího systému a víka</t>
  </si>
  <si>
    <t>Kabelová příchytka pro uchycení kabelů s požární odolností s funkční schopností při požáru pro kabel PRAFlaDur - P60-R</t>
  </si>
  <si>
    <t>Ohebná chránička dvojplášťová, pr.110mm, pro venkovní použití</t>
  </si>
  <si>
    <t>Ohebná chránička dvojplášťová, pr.63mm, pro venkovní použití</t>
  </si>
  <si>
    <t>U kabelových žlabů je uvažováno s roztečí podpěr max. 2m (u 500/100 max. 1,25m) a je uvažován kabelový žlab z plechu tl. 0,7mm (u 500/100 tl. 1mm). U funkční integrity dle podkladů výrobce.</t>
  </si>
  <si>
    <t>Žlaby, lišty, trubky, krabice - celkem</t>
  </si>
  <si>
    <t>Stavební přípomoce</t>
  </si>
  <si>
    <t>Průraz konstrukcí do pr. 50mm, včetně zapravení</t>
  </si>
  <si>
    <t>Stavební přípomoce - celkem</t>
  </si>
  <si>
    <t>Ochrana před bleskem</t>
  </si>
  <si>
    <t>Páska 30x4 (0,95 kg/m), pevně</t>
  </si>
  <si>
    <t>Drát 8 drát o 8mm(0,40kg/m), pevně</t>
  </si>
  <si>
    <t>Drát 10 drát o 10mm(0,62kg/m), pevně</t>
  </si>
  <si>
    <t>SR 3b svorka páska-drát</t>
  </si>
  <si>
    <t>SZa zkušební - plechová</t>
  </si>
  <si>
    <t>SR 2a svorka páska-páska M6</t>
  </si>
  <si>
    <t>Podpěra vedení na střechu</t>
  </si>
  <si>
    <t>Podpěra vedení na svod</t>
  </si>
  <si>
    <t>SS spojovací</t>
  </si>
  <si>
    <t>SK křížová</t>
  </si>
  <si>
    <t>SP připojovací</t>
  </si>
  <si>
    <t>Jímač 2m, vč. upevňovacího materiálu pro plechovou střechu - dodatečná ochrana pro zařízení vyčnívající nad chráněnou rovinu (světlíky, kond. jednotky, zařízení VZT, ...)</t>
  </si>
  <si>
    <t>Ochranný úhelník, L 1700mm</t>
  </si>
  <si>
    <t>Držák ochranného úhelníku, L 170mm</t>
  </si>
  <si>
    <t>Ekvipotenciální svorkovnice EPS2, vč. krytu</t>
  </si>
  <si>
    <t>Připojení ocelové konstrukce objektu na zkušební svorku</t>
  </si>
  <si>
    <t>Ochrana před bleskem - celkem</t>
  </si>
  <si>
    <t>Vytýčení trati - Kabelové vedení ve volném terénu</t>
  </si>
  <si>
    <t>km</t>
  </si>
  <si>
    <t>Sejmutí drnu - Nářez drnu,naložení,odvoz</t>
  </si>
  <si>
    <t>Odstranění dřevitého porostu - Porost měkký, středně hustý</t>
  </si>
  <si>
    <t>Hloubení kabelové rýhy - Zemina třídy 3, šíře 350mm,hloubka 800mm (pro uzemnění)</t>
  </si>
  <si>
    <t>Zához kabelové rýhy - Zemina třídy 3, šíře 350mm,hloubka 800mm (pro uzemnění)</t>
  </si>
  <si>
    <t>Hloubení kabelové rýhy -  Zemina třídy 3, šíře 500mm,hloubka 1100mm</t>
  </si>
  <si>
    <t>Zřízení kabelového lože - Z kopaného písku, bez zakrytí, šíře do 65cm,tloušťka 10cm</t>
  </si>
  <si>
    <t>Zához kabelové rýhy -  Zemina třídy 3, šíře 500mm,hloubka 900mm, se zhutněním po vrstvách</t>
  </si>
  <si>
    <t>Folie výstražná z PVC - Šířka 33cm</t>
  </si>
  <si>
    <t>Odvoz zeminy - Do vzdálenosti 1 km</t>
  </si>
  <si>
    <t>Úprava povrchu - Provizorní úprava terénu v zemina třídy 3</t>
  </si>
  <si>
    <t>Finální úpravu povrchu provede dodavatel stavby</t>
  </si>
  <si>
    <t>Zemní práce - celkem</t>
  </si>
  <si>
    <t>Ostatní</t>
  </si>
  <si>
    <t>Příspěvek na recyklaci svítidel, zdrojů, materiálu</t>
  </si>
  <si>
    <t>Připojení zařízení VZT/ZTI, světlíků a pod</t>
  </si>
  <si>
    <t>Napojení v rozvaděči/lampě</t>
  </si>
  <si>
    <t>Pronájem montážní plošiny a lešení</t>
  </si>
  <si>
    <t>Protipožární utěsnění do pr.50mm</t>
  </si>
  <si>
    <t>Provedení revize a vypracování revizní zprávy</t>
  </si>
  <si>
    <t>Dokumentace skutečného provedení</t>
  </si>
  <si>
    <t>Doprava</t>
  </si>
  <si>
    <t>Podružný materiál</t>
  </si>
  <si>
    <t>Ostatní - celkem</t>
  </si>
  <si>
    <t>Elektroinstalace - celkem</t>
  </si>
  <si>
    <t>Podružným materiálem jsou myšleny hmoždinky, vruty, šrouby, kabelová oka, dutinky, svazovací pásky, příchytky pro vodiče a kabely a další výše nespecifikovaný materiál potřebný ke zdárnému a funkčnímu dokončení díla</t>
  </si>
  <si>
    <t xml:space="preserve">Všechna el.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</si>
  <si>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 dle projektové dokumentace, ČSN EN a legislativy.</t>
  </si>
  <si>
    <t>STRUKTUROVANÁ KABELÁŽ</t>
  </si>
  <si>
    <t>č.p.</t>
  </si>
  <si>
    <t>Položka</t>
  </si>
  <si>
    <t>Jedn.</t>
  </si>
  <si>
    <t>Strukturovaná kabeláž</t>
  </si>
  <si>
    <t>RACK Rozvaděče a příslušenství</t>
  </si>
  <si>
    <t>19" Stojanový rozvaděč 15U/600x800(šxh), podstavec, skleněné dveře, zámek a příslušenství jako kartáče, prachové těsnění atd.</t>
  </si>
  <si>
    <t>19" Rozvodný panel 5x220V</t>
  </si>
  <si>
    <t>19" patchpanel 24xRJ45, Cat.6A, výška 1U, modulární, včetně 24 ks keystone 6A</t>
  </si>
  <si>
    <t>19" PoE Switch, 24x RJ45 PoE+, Cat.6A, výška 1U, 4xSFP+, detailní specifikace přílohou technické zprávy</t>
  </si>
  <si>
    <t>19" Rack-mount UPS 2U, 1000VA/700W, line-interactive, čistý sinusový výstup, síťově řiditelná, vč. komunikační karty SNMP</t>
  </si>
  <si>
    <t>19" optická vana kompletní pro 24vl. SM 9/125μm, včetně pigtailů a optické kazety, výška 1U, zakončeno pouze 12 vláken</t>
  </si>
  <si>
    <t>19” vyvazovací panel, 5x  plastové oko, výška 1U, RAL 7035</t>
  </si>
  <si>
    <t>Montážní sady k Patch Panelu</t>
  </si>
  <si>
    <t>Vent.j.spodní(horní)220V/70W  4 ventil. ,termostat</t>
  </si>
  <si>
    <t>Indoor WiFi AP, včetně držáku a licence AP,RFP,PEFNG, specifikace přílohou technické zprávy</t>
  </si>
  <si>
    <t>Outdoor WiFi AP, včetně držáku a licence AP,RFP,PEFNG, specifikace přílohou technické zprávy</t>
  </si>
  <si>
    <t>Popis a záznam rozvaděče</t>
  </si>
  <si>
    <t>Uzemnění rozvaděčů</t>
  </si>
  <si>
    <t>Úprava a závěrečné práce v rozvaděči</t>
  </si>
  <si>
    <t>RACK Rozvaděče a příslušenství - celkem</t>
  </si>
  <si>
    <t>Zásuvky</t>
  </si>
  <si>
    <t>Datová zásuvka 2xRJ45, Cat.6A,</t>
  </si>
  <si>
    <t>Opt patch E2000-LC 0,5 m Duplex</t>
  </si>
  <si>
    <t>Opt patch E2000-LC 1 m Duplex</t>
  </si>
  <si>
    <t>Patch kabel UTP Cat.6A, STP, délka do 1m</t>
  </si>
  <si>
    <t>Zásuvky - celkem</t>
  </si>
  <si>
    <t>Kabely</t>
  </si>
  <si>
    <t>Kabel STP Cat.6A</t>
  </si>
  <si>
    <t>Optický kabel 24vl. SM 9/125um, OS2</t>
  </si>
  <si>
    <t>Kabely - celkem</t>
  </si>
  <si>
    <t>Instalační materiál</t>
  </si>
  <si>
    <t>Drátěný žlab 105x60</t>
  </si>
  <si>
    <t>Drátěný žlab 205x60</t>
  </si>
  <si>
    <t>Trubka ohebná 36 mm, 320 N</t>
  </si>
  <si>
    <t>Protahovací vodič CY1,5 mm</t>
  </si>
  <si>
    <t>1563 KA TRUBKA TUHÁ PVC 320N</t>
  </si>
  <si>
    <t>Chránička HDPE pro optický kabel, průměr vnější/vnitřní 40/33 mm</t>
  </si>
  <si>
    <t>Krabice přístrojová na povrch</t>
  </si>
  <si>
    <t>Lišta vkládací 40X15</t>
  </si>
  <si>
    <t>Lišta vkládací 18X13</t>
  </si>
  <si>
    <t>Instalační materiál - celkem</t>
  </si>
  <si>
    <t>Hloubení kabelové rýhy - Zemina třídy 3, šíře 600mm, hloubka 1500mm</t>
  </si>
  <si>
    <t>Písek zásypový - zásyp kabelů, kabelovodu</t>
  </si>
  <si>
    <t>Zához kabelové rýhy - Zemina třídy 3, šíře 600mm, hloubka 1500mm</t>
  </si>
  <si>
    <t>Jáma pro kabelovou komoru - Zemina třídy 3-4,ručně</t>
  </si>
  <si>
    <t>Kabelovod</t>
  </si>
  <si>
    <t>Multikanál 4W-42, 266x266x1118, 4x otvor</t>
  </si>
  <si>
    <t>Prstenec kabelové komory 1200x1200x150 (vnější rozměry 1326x1326x160)</t>
  </si>
  <si>
    <t>Víko D400 1200x1200</t>
  </si>
  <si>
    <t>Uložení kabelové komory, podkladní beton C20/25, včetně vyztužení drátěným roštem, zához zhutněným výkopovým materiálem, podkladní beton pro uložení víka C40/50,podkladová hmota</t>
  </si>
  <si>
    <t xml:space="preserve">Těsnění G-4W </t>
  </si>
  <si>
    <t>Izolace vstupů multikanálu do kabelové komory</t>
  </si>
  <si>
    <t>Pružné ocelové sponky</t>
  </si>
  <si>
    <t>Kabelovod - celkem</t>
  </si>
  <si>
    <t>IP Kamerový systém</t>
  </si>
  <si>
    <t>IP bullet kamera, 4MP, MZVF, 2.8-12mm, WDR 120dB, IR 30m, H.265(+), IP67</t>
  </si>
  <si>
    <t>IP dome kamera, 4MP, MZVF, 2.8-12mm, WDR 120dB, IR 30m, H.265(+), IP67</t>
  </si>
  <si>
    <t>Patch kabel pro IP kameru, 1m</t>
  </si>
  <si>
    <t>SENSE PRO video channel licence SP-VCH</t>
  </si>
  <si>
    <t>Konzole pro montáž kamer</t>
  </si>
  <si>
    <t>IP hemisférická dome kamera 360°, 6MP, WDR, IR 20m, IP66</t>
  </si>
  <si>
    <t>Rozšíření kapacity stávajícího diskového pole, kompatibilní HDD 10TB 7,2K near line SAS HDD</t>
  </si>
  <si>
    <t>Oživení a zprovoznění systému CCTV, integrace do stávajícího systému provozovaného v areálu</t>
  </si>
  <si>
    <t>IP Kamerový systém - celkem</t>
  </si>
  <si>
    <t>Příprava kabelu pro uložení do 10 žil</t>
  </si>
  <si>
    <t>Forma kabelová na kabelu do 5x2</t>
  </si>
  <si>
    <t>Připojení kabelu na zářezový pásek do 5x2</t>
  </si>
  <si>
    <t>Proměření metalické kabeláže (port)</t>
  </si>
  <si>
    <t>Vystavení měřicího protokolu - metalika</t>
  </si>
  <si>
    <t>Provedení optického sváru, proměření kabeláže (optika)</t>
  </si>
  <si>
    <t>Vystavení měřicího protokolu - optika</t>
  </si>
  <si>
    <t>Certifikace sítě</t>
  </si>
  <si>
    <t>Protokolární předání, seznámení s obsluhou, zaškolení</t>
  </si>
  <si>
    <t>Výchozí revize, vypracování revizní zprávy</t>
  </si>
  <si>
    <t>Protipožární utěsnění systémem Intumex nebo jiným do rozměru 5 cm2</t>
  </si>
  <si>
    <t>Doprava a přesun materiálu</t>
  </si>
  <si>
    <t>Podružným materiálem jsou myšleny svorky, hmoždinky, vruty, šrouby, dutinky, svazovací pásky, příchytky pro vodiče a kabely uložené pod sádrokartonovým podhledem, apod...</t>
  </si>
  <si>
    <t xml:space="preserve">Finální úpravu povrchu provede dodavatel stavby
</t>
  </si>
  <si>
    <t>Strukturovaná kabeláž - celkem</t>
  </si>
  <si>
    <t>ELEKTRICKÁ ZABEZPEČOVACÍ SIGNALIZACE</t>
  </si>
  <si>
    <t>Elektrická zabezpečovací signalizace</t>
  </si>
  <si>
    <t>Ústředna</t>
  </si>
  <si>
    <t>Ústředna EZS, kompatibilní se stávajícím systémem v areálu, 6 zón na desce ústředny, maximálně 16 klávesnic (7 keyprox, 2 grafické),
250 uživatelských kódů, 8-48 PGM výstupů a 6 výstupů na PCB, 
paměť 1500 událostí pro EZS a 1000 událostí pro přístup, 2 linky pro moduly, 32+16(DCM+MAX) přístupových čteček, bezdrátový systém, audio moduly, Ethernet, čeština, součástí desky ústředny je připojení na PC (RS-232), telefonní komunikátor, integrovaný zdroj 2.5A, Ivýs=1A, odběr PCB 150mA, včetně akumulátoru.</t>
  </si>
  <si>
    <t>Koncentrátor 8 zón, 4 PGM výstupy, deska plošného spoje, v plastovém krytu</t>
  </si>
  <si>
    <t>TCP/IP komunikátor E080-10</t>
  </si>
  <si>
    <t>Vysílač REGGEA pro EZS pro připojení na PCO NAM ČZU</t>
  </si>
  <si>
    <t>Ústředna - celkem</t>
  </si>
  <si>
    <t>Detektory a klávesnice</t>
  </si>
  <si>
    <t>Programovací a ovládací klávesnice v klasickém provedení s LCD dvouřádkovým displejem a podsvícením, česká verze</t>
  </si>
  <si>
    <t>PIR Duální detektor s dosahem 12m</t>
  </si>
  <si>
    <t>Zálohovaná plastová siréna venkovní 110dB/1m s majákem a akumulátorem</t>
  </si>
  <si>
    <t xml:space="preserve">Signalizační LED světlo 0,15W červené, Výkon LED 0,15W. Chromatičnost světla 6000K. Barva těla stříbrná. Světelný tok 15 lm. Napětí 9-18V DC. Stupeň krytí IP67 - vhodné do exteriéru. Vyzařovací úhel 60°. </t>
  </si>
  <si>
    <t>MG kontakt čtyřdrátový s pracovní mezerou 25mm včetně propojovací krabice</t>
  </si>
  <si>
    <t>MG kontakt vratový čtyřdrátový s pracovní mezerou 55mm, včetně propojovací krabice</t>
  </si>
  <si>
    <t>MG kontakt na dveře v sekčních vratech včetně propojovací krabice</t>
  </si>
  <si>
    <t>Detektory a klávesnice - celkem</t>
  </si>
  <si>
    <t>Kabel FTP Cat.5e</t>
  </si>
  <si>
    <t>Kabel SYKFY 2x2x0,5</t>
  </si>
  <si>
    <t>Přístupový systém ACCESS</t>
  </si>
  <si>
    <t>Převodník - NET modul přístupového systému, LAN/RS485</t>
  </si>
  <si>
    <t>Řídící elektronika přístupového systému - on-line PCMasterem řízená dveřní jednotka (ŘJ), čtečka příchod, čtečka odchod, 4x výst. relé, 8x vstup – typické využití pro jedny dveře s možností navázat na další systémy svými vstupy a výstupy (EPS, EZS, hlídání výpadků zdrojů aj.)</t>
  </si>
  <si>
    <t>FW pro řídící jednotku přístupového systému</t>
  </si>
  <si>
    <t>Průchodka kabelová, samosvírací</t>
  </si>
  <si>
    <t>Čtečka karet(čipů) bezkontaktní, dle stávajících použitých karet, včetně krycího plechu</t>
  </si>
  <si>
    <t>Elektromechanický samozamykací zámek, 100/20, rozteč 72mm</t>
  </si>
  <si>
    <t xml:space="preserve">Spínaný zdroj v kovovém krytu 13,8 Vss / 10A s reléovými výstupy a odpojovačem </t>
  </si>
  <si>
    <t>Akumulátor 12V/38Ah se šroubovými svorkami M6 a životností až 10 let, VdS</t>
  </si>
  <si>
    <t>Kabel s konektorem EA218, 6m</t>
  </si>
  <si>
    <t>Kování bezpečnostní IKON SX03 klika - klika, tl. 50</t>
  </si>
  <si>
    <t>Protiplech EA322 univerzální</t>
  </si>
  <si>
    <t>Průchodka kabelová zadlabací EA281/23 dl. (478x23x16mm)</t>
  </si>
  <si>
    <t>Kabel SYKFY 5x2x0,5</t>
  </si>
  <si>
    <t>Kabel H05RR-F 2x2,5</t>
  </si>
  <si>
    <t>Sdělovací nízkofrekvenční kabel stíněný desetižilový lanko 10x0,22</t>
  </si>
  <si>
    <t>Sdělovací nízkofrekvenční kabel stíněný šestižilový s posíleným jedním párem, lanko 4x0,22+2x0,5</t>
  </si>
  <si>
    <t>Oživení a úvodní naprogramování systému, integrace do stávajícího systému EKV</t>
  </si>
  <si>
    <t>Přístupový systém ACCESS – celkem</t>
  </si>
  <si>
    <t>Trubka ohebná 23 mm, 320 N</t>
  </si>
  <si>
    <t>Sestavení programu pro ústřednu EZS</t>
  </si>
  <si>
    <t>Uvedení systému do provozu EZS</t>
  </si>
  <si>
    <t>Integrace systému EKV do systému EZS</t>
  </si>
  <si>
    <t>Analýza, tvorba a úprava SP, konzultace, koordinace EKV</t>
  </si>
  <si>
    <t>MD</t>
  </si>
  <si>
    <t>Oživení, zprovoznění, měření a připojení do systému EKV</t>
  </si>
  <si>
    <t>Zaimplementování systému EKV do areálového systému ČZU</t>
  </si>
  <si>
    <t>Zaškolení odpovědných osob</t>
  </si>
  <si>
    <t>kpl</t>
  </si>
  <si>
    <t>Podružným materiálem jsou myšleny hmoždinky, vruty, šrouby, dutinky, svazovací pásky, svorky, příchytky pro vodiče a kabely uložené pod sádrokartonovým podhledem, drobné stavební přípomoce, průrazy a další výše nespecifikovaný materiál potřebný ke zdárnému a funkčnímu dokončení díla</t>
  </si>
  <si>
    <t>Elektrická zabezpečovací signalizace - celkem</t>
  </si>
  <si>
    <t>SPOLEČNÉ NÁKLADY</t>
  </si>
  <si>
    <t>Společné náklady</t>
  </si>
  <si>
    <t>Ochranné pospojení</t>
  </si>
  <si>
    <t>EPS 2 ekvipotencionální svorkovnice</t>
  </si>
  <si>
    <t>Ochranné pospojení - celkem</t>
  </si>
  <si>
    <t>Průrazy příčkami - cihla, beton</t>
  </si>
  <si>
    <t>Vysekání rýh ve zdivu cihelném - Hloubka 30 mm Sire 30 mm</t>
  </si>
  <si>
    <t>Vysekání rýh ve zdivu cihelném - Hloubka 40 mm Sire 70 mm</t>
  </si>
  <si>
    <t>Společné náklady - celkem</t>
  </si>
  <si>
    <t xml:space="preserve">PŘESTAVBA ZÁZEMÍ PROVOZNÍHO ZAHRADNICTVÍ FAPPZ A FŽP, KAMÝCKÁ 126, PRAHA 6 - SUCHDOL.                        </t>
  </si>
  <si>
    <t>V/2019</t>
  </si>
  <si>
    <t>D.1.4c - VZDUCHOTECHNIKA</t>
  </si>
  <si>
    <t>POZICE</t>
  </si>
  <si>
    <t>NÁZEV ZAŘÍZENÍ</t>
  </si>
  <si>
    <t>POČET</t>
  </si>
  <si>
    <t>J.  CENA</t>
  </si>
  <si>
    <t>C.  CENA</t>
  </si>
  <si>
    <t>POZNÁMKA</t>
  </si>
  <si>
    <t>Zařízení č. 1</t>
  </si>
  <si>
    <t>1.01</t>
  </si>
  <si>
    <t xml:space="preserve">Ventilátor radiální potrubní, plastové provedení,                    výkon: 1000 m3/h-200 Pa, ovládání regulátorem otáček </t>
  </si>
  <si>
    <t>1.02</t>
  </si>
  <si>
    <t>Regulátor otáček (tříotáčkový - COM3), včetně propojení</t>
  </si>
  <si>
    <t>1.03</t>
  </si>
  <si>
    <t>Spojovací pružná manžeta pro ventilátory – průměr 250 mm</t>
  </si>
  <si>
    <t>1.04</t>
  </si>
  <si>
    <t>Zpětná klapka pro kruh. ventilátory, ocelová – průměr 250 mm</t>
  </si>
  <si>
    <t>1.05</t>
  </si>
  <si>
    <t>Výfuková hlavice VH250</t>
  </si>
  <si>
    <t>1.06</t>
  </si>
  <si>
    <t>Doběhový spínač (DT3)</t>
  </si>
  <si>
    <t>1.07</t>
  </si>
  <si>
    <r>
      <t>Vyústka komfortní s regulací R1, jednořadá</t>
    </r>
    <r>
      <rPr>
        <sz val="10"/>
        <rFont val="Times New Roman CE"/>
        <family val="1"/>
        <charset val="238"/>
      </rPr>
      <t>,  včetně rámečku do SDK a připoj. pléna, rozměr 400x200 mm</t>
    </r>
  </si>
  <si>
    <t>1.08</t>
  </si>
  <si>
    <r>
      <t xml:space="preserve">VZT potrubí spiro </t>
    </r>
    <r>
      <rPr>
        <sz val="10"/>
        <rFont val="Symbol"/>
        <family val="1"/>
        <charset val="2"/>
      </rPr>
      <t xml:space="preserve">f250 - </t>
    </r>
    <r>
      <rPr>
        <sz val="10"/>
        <rFont val="Times New Roman"/>
        <family val="1"/>
        <charset val="238"/>
      </rPr>
      <t>rovné</t>
    </r>
  </si>
  <si>
    <t>1.09</t>
  </si>
  <si>
    <r>
      <t xml:space="preserve">VZT potrubí spiro </t>
    </r>
    <r>
      <rPr>
        <sz val="10"/>
        <rFont val="Symbol"/>
        <family val="1"/>
        <charset val="2"/>
      </rPr>
      <t>f250</t>
    </r>
    <r>
      <rPr>
        <sz val="10"/>
        <rFont val="Times New Roman CE"/>
        <family val="1"/>
        <charset val="238"/>
      </rPr>
      <t xml:space="preserve"> – tvarové</t>
    </r>
  </si>
  <si>
    <t>1.10</t>
  </si>
  <si>
    <r>
      <t xml:space="preserve">VZT potrubí spiro </t>
    </r>
    <r>
      <rPr>
        <sz val="10"/>
        <rFont val="Symbol"/>
        <family val="1"/>
        <charset val="2"/>
      </rPr>
      <t xml:space="preserve">f200 - </t>
    </r>
    <r>
      <rPr>
        <sz val="10"/>
        <rFont val="Times New Roman"/>
        <family val="1"/>
        <charset val="238"/>
      </rPr>
      <t>rovné</t>
    </r>
  </si>
  <si>
    <t>1.11</t>
  </si>
  <si>
    <r>
      <t xml:space="preserve">VZT potrubí spiro </t>
    </r>
    <r>
      <rPr>
        <sz val="10"/>
        <rFont val="Symbol"/>
        <family val="1"/>
        <charset val="2"/>
      </rPr>
      <t>f200</t>
    </r>
    <r>
      <rPr>
        <sz val="10"/>
        <rFont val="Times New Roman CE"/>
        <family val="1"/>
        <charset val="238"/>
      </rPr>
      <t xml:space="preserve"> – tvarové</t>
    </r>
  </si>
  <si>
    <t>1.12</t>
  </si>
  <si>
    <r>
      <t xml:space="preserve">VZT potrubí sonoflex </t>
    </r>
    <r>
      <rPr>
        <sz val="10"/>
        <rFont val="Symbol"/>
        <family val="1"/>
        <charset val="2"/>
      </rPr>
      <t>f200</t>
    </r>
  </si>
  <si>
    <t>1.13</t>
  </si>
  <si>
    <t>Regulační klapka těsná, 500x315 mm, s přípravou por servo</t>
  </si>
  <si>
    <t>1.14</t>
  </si>
  <si>
    <t>Klapkový pohon s ovládáním 230V, Kroutící moment min. 5Nm</t>
  </si>
  <si>
    <t>1.15</t>
  </si>
  <si>
    <t>VZT potrubí čtyřhranné 500x315 mm – délka do 400 mm</t>
  </si>
  <si>
    <t>1.16</t>
  </si>
  <si>
    <t>Mřížka z tahokovu 500x315 (průtočná pl. min. 0,10 m2)</t>
  </si>
  <si>
    <t>2.01</t>
  </si>
  <si>
    <t xml:space="preserve">Montáž vzduchotechniky </t>
  </si>
  <si>
    <t>2.02</t>
  </si>
  <si>
    <t>Zednická výpomoc – zajistí stavba</t>
  </si>
  <si>
    <t>2.03</t>
  </si>
  <si>
    <t>2.04</t>
  </si>
  <si>
    <t>Doprava materiálu na staveniště a po staveništi</t>
  </si>
  <si>
    <t>2.05</t>
  </si>
  <si>
    <t xml:space="preserve">Nespecifikovaný závěsný a spojovací materiál </t>
  </si>
  <si>
    <t>2.06</t>
  </si>
  <si>
    <t>Protokoly, zaregulování a uvedení do provozu</t>
  </si>
  <si>
    <t>VZDUCHOTECHNIKA CELKEM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</si>
</sst>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000\ 00"/>
    <numFmt numFmtId="169" formatCode="#,##0&quot;,Kč&quot;"/>
  </numFmts>
  <fonts count="80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10"/>
      <name val="Arial"/>
      <family val="2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Arial Narrow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Tahoma"/>
      <family val="2"/>
      <charset val="1"/>
    </font>
    <font>
      <sz val="8"/>
      <name val="Tahoma"/>
      <family val="2"/>
      <charset val="1"/>
    </font>
    <font>
      <b/>
      <sz val="10"/>
      <color indexed="8"/>
      <name val="Tahoma"/>
      <family val="2"/>
      <charset val="238"/>
    </font>
    <font>
      <sz val="10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indexed="10"/>
      <name val="Times New Roman"/>
      <family val="1"/>
      <charset val="1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1"/>
    </font>
    <font>
      <b/>
      <sz val="10"/>
      <color indexed="10"/>
      <name val="Times New Roman"/>
      <family val="1"/>
      <charset val="1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Symbol"/>
      <family val="1"/>
      <charset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indexed="22"/>
        <bgColor indexed="31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/>
    <xf numFmtId="0" fontId="40" fillId="0" borderId="0" applyNumberFormat="0" applyFill="0" applyBorder="0" applyAlignment="0" applyProtection="0"/>
    <xf numFmtId="0" fontId="41" fillId="0" borderId="0"/>
    <xf numFmtId="0" fontId="1" fillId="0" borderId="0"/>
    <xf numFmtId="0" fontId="55" fillId="0" borderId="0"/>
    <xf numFmtId="0" fontId="59" fillId="0" borderId="0"/>
    <xf numFmtId="0" fontId="59" fillId="0" borderId="0"/>
    <xf numFmtId="0" fontId="43" fillId="0" borderId="0"/>
  </cellStyleXfs>
  <cellXfs count="6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protection locked="0"/>
    </xf>
    <xf numFmtId="0" fontId="9" fillId="0" borderId="3" xfId="0" applyFont="1" applyBorder="1" applyAlignment="1"/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166" fontId="9" fillId="0" borderId="0" xfId="0" applyNumberFormat="1" applyFont="1" applyBorder="1" applyAlignment="1" applyProtection="1"/>
    <xf numFmtId="166" fontId="9" fillId="0" borderId="15" xfId="0" applyNumberFormat="1" applyFont="1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4" fontId="20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5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right" vertical="center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2" fillId="0" borderId="23" xfId="2" applyFont="1" applyBorder="1" applyAlignment="1">
      <alignment horizontal="center" vertical="center"/>
    </xf>
    <xf numFmtId="0" fontId="42" fillId="0" borderId="24" xfId="2" applyFont="1" applyBorder="1" applyAlignment="1">
      <alignment horizontal="center" vertical="center"/>
    </xf>
    <xf numFmtId="0" fontId="42" fillId="0" borderId="25" xfId="2" applyFont="1" applyBorder="1" applyAlignment="1">
      <alignment horizontal="center" vertical="center"/>
    </xf>
    <xf numFmtId="0" fontId="41" fillId="0" borderId="0" xfId="2" applyAlignment="1">
      <alignment vertical="center"/>
    </xf>
    <xf numFmtId="0" fontId="41" fillId="0" borderId="26" xfId="2" applyBorder="1" applyAlignment="1">
      <alignment vertical="center"/>
    </xf>
    <xf numFmtId="49" fontId="41" fillId="0" borderId="27" xfId="2" applyNumberFormat="1" applyBorder="1" applyAlignment="1">
      <alignment vertical="center"/>
    </xf>
    <xf numFmtId="49" fontId="43" fillId="0" borderId="28" xfId="2" applyNumberFormat="1" applyFont="1" applyBorder="1" applyAlignment="1">
      <alignment horizontal="left" wrapText="1"/>
    </xf>
    <xf numFmtId="49" fontId="43" fillId="0" borderId="27" xfId="2" applyNumberFormat="1" applyFont="1" applyBorder="1" applyAlignment="1">
      <alignment horizontal="left" wrapText="1"/>
    </xf>
    <xf numFmtId="49" fontId="43" fillId="0" borderId="29" xfId="2" applyNumberFormat="1" applyFont="1" applyBorder="1" applyAlignment="1">
      <alignment horizontal="left" wrapText="1"/>
    </xf>
    <xf numFmtId="49" fontId="43" fillId="0" borderId="27" xfId="2" applyNumberFormat="1" applyFont="1" applyBorder="1" applyAlignment="1">
      <alignment vertical="center"/>
    </xf>
    <xf numFmtId="49" fontId="43" fillId="0" borderId="28" xfId="2" applyNumberFormat="1" applyFont="1" applyBorder="1" applyAlignment="1">
      <alignment vertical="center"/>
    </xf>
    <xf numFmtId="0" fontId="41" fillId="0" borderId="27" xfId="2" applyBorder="1" applyAlignment="1">
      <alignment vertical="center"/>
    </xf>
    <xf numFmtId="0" fontId="41" fillId="0" borderId="29" xfId="2" applyBorder="1" applyAlignment="1">
      <alignment vertical="center"/>
    </xf>
    <xf numFmtId="0" fontId="41" fillId="5" borderId="26" xfId="2" applyFill="1" applyBorder="1" applyAlignment="1">
      <alignment vertical="center"/>
    </xf>
    <xf numFmtId="49" fontId="43" fillId="5" borderId="27" xfId="2" applyNumberFormat="1" applyFont="1" applyFill="1" applyBorder="1" applyAlignment="1">
      <alignment vertical="center"/>
    </xf>
    <xf numFmtId="49" fontId="41" fillId="5" borderId="28" xfId="2" applyNumberFormat="1" applyFill="1" applyBorder="1" applyAlignment="1">
      <alignment vertical="center"/>
    </xf>
    <xf numFmtId="0" fontId="41" fillId="5" borderId="27" xfId="2" applyFill="1" applyBorder="1" applyAlignment="1">
      <alignment vertical="center"/>
    </xf>
    <xf numFmtId="0" fontId="41" fillId="5" borderId="29" xfId="2" applyFill="1" applyBorder="1" applyAlignment="1">
      <alignment vertical="center"/>
    </xf>
    <xf numFmtId="0" fontId="41" fillId="0" borderId="30" xfId="2" applyBorder="1" applyAlignment="1">
      <alignment vertical="center"/>
    </xf>
    <xf numFmtId="49" fontId="41" fillId="0" borderId="0" xfId="2" applyNumberFormat="1" applyAlignment="1">
      <alignment vertical="center"/>
    </xf>
    <xf numFmtId="0" fontId="41" fillId="0" borderId="0" xfId="2" applyAlignment="1">
      <alignment horizontal="center" vertical="center"/>
    </xf>
    <xf numFmtId="0" fontId="41" fillId="0" borderId="31" xfId="2" applyBorder="1" applyAlignment="1">
      <alignment vertical="center"/>
    </xf>
    <xf numFmtId="0" fontId="41" fillId="6" borderId="32" xfId="2" applyFill="1" applyBorder="1" applyAlignment="1">
      <alignment vertical="center"/>
    </xf>
    <xf numFmtId="49" fontId="41" fillId="6" borderId="33" xfId="2" applyNumberFormat="1" applyFill="1" applyBorder="1" applyAlignment="1">
      <alignment vertical="center"/>
    </xf>
    <xf numFmtId="0" fontId="41" fillId="6" borderId="33" xfId="2" applyFill="1" applyBorder="1" applyAlignment="1">
      <alignment horizontal="center" vertical="center"/>
    </xf>
    <xf numFmtId="0" fontId="41" fillId="6" borderId="33" xfId="2" applyFill="1" applyBorder="1" applyAlignment="1">
      <alignment vertical="center"/>
    </xf>
    <xf numFmtId="0" fontId="41" fillId="6" borderId="34" xfId="2" applyFill="1" applyBorder="1" applyAlignment="1">
      <alignment vertical="center"/>
    </xf>
    <xf numFmtId="0" fontId="41" fillId="6" borderId="35" xfId="2" applyFill="1" applyBorder="1" applyAlignment="1">
      <alignment vertical="center"/>
    </xf>
    <xf numFmtId="0" fontId="41" fillId="6" borderId="36" xfId="2" applyFill="1" applyBorder="1" applyAlignment="1">
      <alignment vertical="center" wrapText="1"/>
    </xf>
    <xf numFmtId="0" fontId="41" fillId="6" borderId="33" xfId="2" applyFill="1" applyBorder="1" applyAlignment="1">
      <alignment vertical="center" wrapText="1"/>
    </xf>
    <xf numFmtId="0" fontId="41" fillId="5" borderId="37" xfId="2" applyFill="1" applyBorder="1" applyAlignment="1">
      <alignment vertical="center"/>
    </xf>
    <xf numFmtId="49" fontId="43" fillId="5" borderId="28" xfId="2" applyNumberFormat="1" applyFont="1" applyFill="1" applyBorder="1" applyAlignment="1">
      <alignment vertical="center"/>
    </xf>
    <xf numFmtId="49" fontId="41" fillId="5" borderId="38" xfId="2" applyNumberFormat="1" applyFill="1" applyBorder="1" applyAlignment="1">
      <alignment vertical="center"/>
    </xf>
    <xf numFmtId="0" fontId="41" fillId="5" borderId="38" xfId="2" applyFill="1" applyBorder="1" applyAlignment="1">
      <alignment horizontal="center" vertical="center"/>
    </xf>
    <xf numFmtId="166" fontId="41" fillId="5" borderId="38" xfId="2" applyNumberFormat="1" applyFill="1" applyBorder="1" applyAlignment="1">
      <alignment vertical="center"/>
    </xf>
    <xf numFmtId="4" fontId="41" fillId="5" borderId="38" xfId="2" applyNumberFormat="1" applyFill="1" applyBorder="1" applyAlignment="1">
      <alignment vertical="center"/>
    </xf>
    <xf numFmtId="4" fontId="41" fillId="5" borderId="39" xfId="2" applyNumberFormat="1" applyFill="1" applyBorder="1" applyAlignment="1">
      <alignment vertical="center"/>
    </xf>
    <xf numFmtId="4" fontId="41" fillId="5" borderId="40" xfId="2" applyNumberFormat="1" applyFill="1" applyBorder="1" applyAlignment="1">
      <alignment vertical="center"/>
    </xf>
    <xf numFmtId="4" fontId="41" fillId="5" borderId="28" xfId="2" applyNumberFormat="1" applyFill="1" applyBorder="1" applyAlignment="1">
      <alignment vertical="center"/>
    </xf>
    <xf numFmtId="0" fontId="44" fillId="7" borderId="32" xfId="2" applyFont="1" applyFill="1" applyBorder="1" applyAlignment="1">
      <alignment horizontal="center" vertical="center"/>
    </xf>
    <xf numFmtId="0" fontId="44" fillId="0" borderId="33" xfId="2" applyFont="1" applyBorder="1" applyAlignment="1">
      <alignment horizontal="center" vertical="center"/>
    </xf>
    <xf numFmtId="0" fontId="44" fillId="0" borderId="38" xfId="2" applyFont="1" applyBorder="1" applyAlignment="1">
      <alignment horizontal="left" vertical="center" wrapText="1"/>
    </xf>
    <xf numFmtId="0" fontId="44" fillId="0" borderId="38" xfId="2" applyFont="1" applyBorder="1" applyAlignment="1">
      <alignment horizontal="center" vertical="center" shrinkToFit="1"/>
    </xf>
    <xf numFmtId="166" fontId="44" fillId="0" borderId="38" xfId="2" applyNumberFormat="1" applyFont="1" applyBorder="1" applyAlignment="1">
      <alignment vertical="center" shrinkToFit="1"/>
    </xf>
    <xf numFmtId="4" fontId="44" fillId="8" borderId="38" xfId="2" applyNumberFormat="1" applyFont="1" applyFill="1" applyBorder="1" applyAlignment="1" applyProtection="1">
      <alignment vertical="center" shrinkToFit="1"/>
      <protection locked="0"/>
    </xf>
    <xf numFmtId="4" fontId="44" fillId="0" borderId="39" xfId="2" applyNumberFormat="1" applyFont="1" applyBorder="1" applyAlignment="1">
      <alignment vertical="center" shrinkToFit="1"/>
    </xf>
    <xf numFmtId="4" fontId="44" fillId="9" borderId="41" xfId="2" applyNumberFormat="1" applyFont="1" applyFill="1" applyBorder="1" applyAlignment="1" applyProtection="1">
      <alignment vertical="center" shrinkToFit="1"/>
      <protection locked="0"/>
    </xf>
    <xf numFmtId="4" fontId="44" fillId="0" borderId="42" xfId="2" applyNumberFormat="1" applyFont="1" applyBorder="1" applyAlignment="1">
      <alignment vertical="center" shrinkToFit="1"/>
    </xf>
    <xf numFmtId="4" fontId="44" fillId="9" borderId="42" xfId="2" applyNumberFormat="1" applyFont="1" applyFill="1" applyBorder="1" applyAlignment="1" applyProtection="1">
      <alignment vertical="center" shrinkToFit="1"/>
      <protection locked="0"/>
    </xf>
    <xf numFmtId="4" fontId="44" fillId="0" borderId="43" xfId="2" applyNumberFormat="1" applyFont="1" applyBorder="1" applyAlignment="1">
      <alignment vertical="center" shrinkToFit="1"/>
    </xf>
    <xf numFmtId="0" fontId="44" fillId="0" borderId="0" xfId="2" applyFont="1" applyAlignment="1">
      <alignment vertical="center"/>
    </xf>
    <xf numFmtId="0" fontId="44" fillId="0" borderId="42" xfId="2" applyFont="1" applyBorder="1" applyAlignment="1">
      <alignment horizontal="left" vertical="center" wrapText="1"/>
    </xf>
    <xf numFmtId="0" fontId="44" fillId="0" borderId="42" xfId="2" applyFont="1" applyBorder="1" applyAlignment="1">
      <alignment horizontal="center" vertical="center" shrinkToFit="1"/>
    </xf>
    <xf numFmtId="166" fontId="44" fillId="0" borderId="42" xfId="2" applyNumberFormat="1" applyFont="1" applyBorder="1" applyAlignment="1">
      <alignment vertical="center" shrinkToFit="1"/>
    </xf>
    <xf numFmtId="4" fontId="44" fillId="0" borderId="44" xfId="2" applyNumberFormat="1" applyFont="1" applyBorder="1" applyAlignment="1">
      <alignment vertical="center" shrinkToFit="1"/>
    </xf>
    <xf numFmtId="0" fontId="44" fillId="0" borderId="45" xfId="2" applyFont="1" applyBorder="1" applyAlignment="1">
      <alignment horizontal="center" vertical="center" shrinkToFit="1"/>
    </xf>
    <xf numFmtId="166" fontId="44" fillId="0" borderId="45" xfId="2" applyNumberFormat="1" applyFont="1" applyBorder="1" applyAlignment="1">
      <alignment vertical="center" shrinkToFit="1"/>
    </xf>
    <xf numFmtId="0" fontId="44" fillId="0" borderId="45" xfId="2" applyFont="1" applyBorder="1" applyAlignment="1">
      <alignment horizontal="left" vertical="center" wrapText="1"/>
    </xf>
    <xf numFmtId="4" fontId="44" fillId="0" borderId="46" xfId="2" applyNumberFormat="1" applyFont="1" applyBorder="1" applyAlignment="1">
      <alignment vertical="center" shrinkToFit="1"/>
    </xf>
    <xf numFmtId="4" fontId="44" fillId="0" borderId="0" xfId="2" applyNumberFormat="1" applyFont="1" applyAlignment="1">
      <alignment vertical="center"/>
    </xf>
    <xf numFmtId="4" fontId="44" fillId="10" borderId="0" xfId="2" applyNumberFormat="1" applyFont="1" applyFill="1" applyAlignment="1" applyProtection="1">
      <alignment vertical="center" shrinkToFit="1"/>
      <protection locked="0"/>
    </xf>
    <xf numFmtId="0" fontId="44" fillId="0" borderId="33" xfId="2" applyFont="1" applyBorder="1" applyAlignment="1">
      <alignment horizontal="left" vertical="center" wrapText="1"/>
    </xf>
    <xf numFmtId="0" fontId="44" fillId="0" borderId="33" xfId="2" applyFont="1" applyBorder="1" applyAlignment="1">
      <alignment horizontal="center" vertical="center" shrinkToFit="1"/>
    </xf>
    <xf numFmtId="166" fontId="44" fillId="0" borderId="33" xfId="2" applyNumberFormat="1" applyFont="1" applyBorder="1" applyAlignment="1">
      <alignment vertical="center" shrinkToFit="1"/>
    </xf>
    <xf numFmtId="4" fontId="44" fillId="0" borderId="35" xfId="2" applyNumberFormat="1" applyFont="1" applyBorder="1" applyAlignment="1">
      <alignment vertical="center" shrinkToFit="1"/>
    </xf>
    <xf numFmtId="0" fontId="45" fillId="0" borderId="38" xfId="2" applyFont="1" applyBorder="1" applyAlignment="1">
      <alignment vertical="center" wrapText="1"/>
    </xf>
    <xf numFmtId="49" fontId="45" fillId="0" borderId="38" xfId="2" applyNumberFormat="1" applyFont="1" applyBorder="1" applyAlignment="1">
      <alignment horizontal="center" vertical="center" wrapText="1"/>
    </xf>
    <xf numFmtId="166" fontId="45" fillId="0" borderId="36" xfId="2" applyNumberFormat="1" applyFont="1" applyBorder="1" applyAlignment="1">
      <alignment vertical="center" shrinkToFit="1"/>
    </xf>
    <xf numFmtId="0" fontId="45" fillId="0" borderId="33" xfId="2" applyFont="1" applyBorder="1" applyAlignment="1">
      <alignment vertical="center" wrapText="1"/>
    </xf>
    <xf numFmtId="49" fontId="46" fillId="0" borderId="33" xfId="2" applyNumberFormat="1" applyFont="1" applyBorder="1" applyAlignment="1">
      <alignment horizontal="center" vertical="center" wrapText="1"/>
    </xf>
    <xf numFmtId="49" fontId="46" fillId="0" borderId="38" xfId="2" applyNumberFormat="1" applyFont="1" applyBorder="1" applyAlignment="1">
      <alignment horizontal="center" vertical="center" wrapText="1"/>
    </xf>
    <xf numFmtId="166" fontId="44" fillId="0" borderId="36" xfId="2" applyNumberFormat="1" applyFont="1" applyBorder="1" applyAlignment="1">
      <alignment vertical="center" shrinkToFit="1"/>
    </xf>
    <xf numFmtId="0" fontId="44" fillId="7" borderId="26" xfId="2" applyFont="1" applyFill="1" applyBorder="1" applyAlignment="1">
      <alignment horizontal="center" vertical="center"/>
    </xf>
    <xf numFmtId="0" fontId="41" fillId="5" borderId="47" xfId="2" applyFill="1" applyBorder="1" applyAlignment="1">
      <alignment vertical="center"/>
    </xf>
    <xf numFmtId="0" fontId="41" fillId="5" borderId="45" xfId="2" applyFill="1" applyBorder="1" applyAlignment="1">
      <alignment horizontal="left" vertical="center" wrapText="1"/>
    </xf>
    <xf numFmtId="0" fontId="41" fillId="5" borderId="45" xfId="2" applyFill="1" applyBorder="1" applyAlignment="1">
      <alignment horizontal="center" vertical="center" shrinkToFit="1"/>
    </xf>
    <xf numFmtId="166" fontId="41" fillId="5" borderId="45" xfId="2" applyNumberFormat="1" applyFill="1" applyBorder="1" applyAlignment="1">
      <alignment vertical="center" shrinkToFit="1"/>
    </xf>
    <xf numFmtId="4" fontId="41" fillId="5" borderId="45" xfId="2" applyNumberFormat="1" applyFill="1" applyBorder="1" applyAlignment="1">
      <alignment vertical="center" shrinkToFit="1"/>
    </xf>
    <xf numFmtId="4" fontId="41" fillId="5" borderId="46" xfId="2" applyNumberFormat="1" applyFill="1" applyBorder="1" applyAlignment="1">
      <alignment vertical="center" shrinkToFit="1"/>
    </xf>
    <xf numFmtId="4" fontId="41" fillId="5" borderId="48" xfId="2" applyNumberFormat="1" applyFill="1" applyBorder="1" applyAlignment="1">
      <alignment vertical="center" shrinkToFit="1"/>
    </xf>
    <xf numFmtId="4" fontId="41" fillId="5" borderId="49" xfId="2" applyNumberFormat="1" applyFill="1" applyBorder="1" applyAlignment="1">
      <alignment vertical="center" shrinkToFit="1"/>
    </xf>
    <xf numFmtId="0" fontId="43" fillId="0" borderId="0" xfId="2" applyFont="1" applyAlignment="1">
      <alignment vertical="center"/>
    </xf>
    <xf numFmtId="0" fontId="44" fillId="0" borderId="32" xfId="2" applyFont="1" applyBorder="1" applyAlignment="1">
      <alignment horizontal="center" vertical="center"/>
    </xf>
    <xf numFmtId="0" fontId="49" fillId="0" borderId="38" xfId="2" applyFont="1" applyBorder="1" applyAlignment="1">
      <alignment horizontal="left" vertical="center" wrapText="1"/>
    </xf>
    <xf numFmtId="0" fontId="49" fillId="0" borderId="38" xfId="2" applyFont="1" applyBorder="1" applyAlignment="1">
      <alignment horizontal="center" vertical="center" shrinkToFit="1"/>
    </xf>
    <xf numFmtId="166" fontId="49" fillId="0" borderId="38" xfId="2" applyNumberFormat="1" applyFont="1" applyBorder="1" applyAlignment="1">
      <alignment vertical="center" shrinkToFit="1"/>
    </xf>
    <xf numFmtId="4" fontId="49" fillId="0" borderId="39" xfId="2" applyNumberFormat="1" applyFont="1" applyBorder="1" applyAlignment="1">
      <alignment vertical="center" shrinkToFit="1"/>
    </xf>
    <xf numFmtId="166" fontId="44" fillId="0" borderId="0" xfId="2" applyNumberFormat="1" applyFont="1" applyAlignment="1">
      <alignment vertical="center"/>
    </xf>
    <xf numFmtId="4" fontId="49" fillId="0" borderId="38" xfId="2" applyNumberFormat="1" applyFont="1" applyBorder="1" applyAlignment="1">
      <alignment vertical="center" shrinkToFit="1"/>
    </xf>
    <xf numFmtId="0" fontId="44" fillId="0" borderId="28" xfId="2" applyFont="1" applyBorder="1" applyAlignment="1">
      <alignment horizontal="left" vertical="center" wrapText="1"/>
    </xf>
    <xf numFmtId="166" fontId="44" fillId="0" borderId="40" xfId="2" applyNumberFormat="1" applyFont="1" applyBorder="1" applyAlignment="1">
      <alignment vertical="center" shrinkToFit="1"/>
    </xf>
    <xf numFmtId="0" fontId="45" fillId="0" borderId="45" xfId="2" applyFont="1" applyBorder="1" applyAlignment="1">
      <alignment vertical="center" wrapText="1"/>
    </xf>
    <xf numFmtId="49" fontId="46" fillId="0" borderId="45" xfId="2" applyNumberFormat="1" applyFont="1" applyBorder="1" applyAlignment="1">
      <alignment horizontal="center" vertical="center" wrapText="1"/>
    </xf>
    <xf numFmtId="0" fontId="44" fillId="0" borderId="26" xfId="2" applyFont="1" applyBorder="1" applyAlignment="1">
      <alignment horizontal="center" vertical="center"/>
    </xf>
    <xf numFmtId="4" fontId="41" fillId="5" borderId="41" xfId="2" applyNumberFormat="1" applyFill="1" applyBorder="1" applyAlignment="1">
      <alignment vertical="center" shrinkToFit="1"/>
    </xf>
    <xf numFmtId="4" fontId="41" fillId="5" borderId="42" xfId="2" applyNumberFormat="1" applyFill="1" applyBorder="1" applyAlignment="1">
      <alignment vertical="center" shrinkToFit="1"/>
    </xf>
    <xf numFmtId="4" fontId="41" fillId="5" borderId="43" xfId="2" applyNumberFormat="1" applyFill="1" applyBorder="1" applyAlignment="1">
      <alignment vertical="center" shrinkToFit="1"/>
    </xf>
    <xf numFmtId="0" fontId="50" fillId="0" borderId="0" xfId="2" applyFont="1" applyAlignment="1">
      <alignment vertical="center"/>
    </xf>
    <xf numFmtId="0" fontId="44" fillId="0" borderId="38" xfId="2" applyFont="1" applyBorder="1" applyAlignment="1" applyProtection="1">
      <alignment horizontal="left" vertical="top" wrapText="1"/>
      <protection locked="0"/>
    </xf>
    <xf numFmtId="4" fontId="44" fillId="9" borderId="0" xfId="2" applyNumberFormat="1" applyFont="1" applyFill="1" applyAlignment="1" applyProtection="1">
      <alignment vertical="center" shrinkToFit="1"/>
      <protection locked="0"/>
    </xf>
    <xf numFmtId="4" fontId="44" fillId="0" borderId="0" xfId="2" applyNumberFormat="1" applyFont="1" applyAlignment="1">
      <alignment vertical="center" shrinkToFit="1"/>
    </xf>
    <xf numFmtId="0" fontId="44" fillId="0" borderId="38" xfId="2" applyFont="1" applyBorder="1" applyAlignment="1">
      <alignment horizontal="center" vertical="center"/>
    </xf>
    <xf numFmtId="0" fontId="44" fillId="0" borderId="27" xfId="2" applyFont="1" applyBorder="1" applyAlignment="1">
      <alignment horizontal="center" vertical="center" shrinkToFit="1"/>
    </xf>
    <xf numFmtId="49" fontId="41" fillId="0" borderId="0" xfId="2" applyNumberFormat="1" applyAlignment="1">
      <alignment horizontal="left" vertical="center" wrapText="1"/>
    </xf>
    <xf numFmtId="0" fontId="51" fillId="5" borderId="37" xfId="2" applyFont="1" applyFill="1" applyBorder="1" applyAlignment="1">
      <alignment vertical="center"/>
    </xf>
    <xf numFmtId="49" fontId="51" fillId="5" borderId="27" xfId="2" applyNumberFormat="1" applyFont="1" applyFill="1" applyBorder="1" applyAlignment="1">
      <alignment vertical="center"/>
    </xf>
    <xf numFmtId="49" fontId="51" fillId="5" borderId="27" xfId="2" applyNumberFormat="1" applyFont="1" applyFill="1" applyBorder="1" applyAlignment="1">
      <alignment horizontal="left" vertical="center" wrapText="1"/>
    </xf>
    <xf numFmtId="0" fontId="51" fillId="5" borderId="27" xfId="2" applyFont="1" applyFill="1" applyBorder="1" applyAlignment="1">
      <alignment horizontal="center" vertical="center"/>
    </xf>
    <xf numFmtId="0" fontId="51" fillId="5" borderId="27" xfId="2" applyFont="1" applyFill="1" applyBorder="1" applyAlignment="1">
      <alignment vertical="center"/>
    </xf>
    <xf numFmtId="4" fontId="51" fillId="5" borderId="29" xfId="2" applyNumberFormat="1" applyFont="1" applyFill="1" applyBorder="1" applyAlignment="1">
      <alignment vertical="center"/>
    </xf>
    <xf numFmtId="0" fontId="41" fillId="0" borderId="47" xfId="2" applyBorder="1" applyAlignment="1">
      <alignment vertical="center"/>
    </xf>
    <xf numFmtId="0" fontId="41" fillId="0" borderId="50" xfId="2" applyBorder="1" applyAlignment="1">
      <alignment vertical="center"/>
    </xf>
    <xf numFmtId="0" fontId="41" fillId="9" borderId="51" xfId="2" applyFill="1" applyBorder="1" applyAlignment="1" applyProtection="1">
      <alignment vertical="center" wrapText="1"/>
      <protection locked="0"/>
    </xf>
    <xf numFmtId="0" fontId="41" fillId="9" borderId="52" xfId="2" applyFill="1" applyBorder="1" applyAlignment="1" applyProtection="1">
      <alignment vertical="center" wrapText="1"/>
      <protection locked="0"/>
    </xf>
    <xf numFmtId="0" fontId="41" fillId="9" borderId="53" xfId="2" applyFill="1" applyBorder="1" applyAlignment="1" applyProtection="1">
      <alignment vertical="center" wrapText="1"/>
      <protection locked="0"/>
    </xf>
    <xf numFmtId="0" fontId="41" fillId="9" borderId="30" xfId="2" applyFill="1" applyBorder="1" applyAlignment="1" applyProtection="1">
      <alignment vertical="center" wrapText="1"/>
      <protection locked="0"/>
    </xf>
    <xf numFmtId="0" fontId="41" fillId="9" borderId="0" xfId="2" applyFill="1" applyAlignment="1" applyProtection="1">
      <alignment vertical="center" wrapText="1"/>
      <protection locked="0"/>
    </xf>
    <xf numFmtId="0" fontId="41" fillId="9" borderId="31" xfId="2" applyFill="1" applyBorder="1" applyAlignment="1" applyProtection="1">
      <alignment vertical="center" wrapText="1"/>
      <protection locked="0"/>
    </xf>
    <xf numFmtId="0" fontId="41" fillId="9" borderId="47" xfId="2" applyFill="1" applyBorder="1" applyAlignment="1" applyProtection="1">
      <alignment vertical="center" wrapText="1"/>
      <protection locked="0"/>
    </xf>
    <xf numFmtId="0" fontId="41" fillId="9" borderId="50" xfId="2" applyFill="1" applyBorder="1" applyAlignment="1" applyProtection="1">
      <alignment vertical="center" wrapText="1"/>
      <protection locked="0"/>
    </xf>
    <xf numFmtId="0" fontId="41" fillId="9" borderId="54" xfId="2" applyFill="1" applyBorder="1" applyAlignment="1" applyProtection="1">
      <alignment vertical="center" wrapText="1"/>
      <protection locked="0"/>
    </xf>
    <xf numFmtId="0" fontId="41" fillId="0" borderId="55" xfId="2" applyBorder="1" applyAlignment="1">
      <alignment vertical="center"/>
    </xf>
    <xf numFmtId="49" fontId="41" fillId="0" borderId="56" xfId="2" applyNumberFormat="1" applyBorder="1" applyAlignment="1">
      <alignment vertical="center"/>
    </xf>
    <xf numFmtId="49" fontId="41" fillId="0" borderId="56" xfId="2" applyNumberFormat="1" applyBorder="1" applyAlignment="1">
      <alignment horizontal="left" vertical="center" wrapText="1"/>
    </xf>
    <xf numFmtId="0" fontId="41" fillId="0" borderId="56" xfId="2" applyBorder="1" applyAlignment="1">
      <alignment horizontal="center" vertical="center"/>
    </xf>
    <xf numFmtId="0" fontId="41" fillId="0" borderId="56" xfId="2" applyBorder="1" applyAlignment="1">
      <alignment vertical="center"/>
    </xf>
    <xf numFmtId="0" fontId="41" fillId="0" borderId="57" xfId="2" applyBorder="1" applyAlignment="1">
      <alignment vertical="center"/>
    </xf>
    <xf numFmtId="49" fontId="41" fillId="0" borderId="38" xfId="2" applyNumberFormat="1" applyBorder="1" applyAlignment="1">
      <alignment vertical="center"/>
    </xf>
    <xf numFmtId="49" fontId="43" fillId="0" borderId="38" xfId="2" applyNumberFormat="1" applyFont="1" applyBorder="1" applyAlignment="1">
      <alignment vertical="center"/>
    </xf>
    <xf numFmtId="49" fontId="43" fillId="0" borderId="28" xfId="2" applyNumberFormat="1" applyFont="1" applyBorder="1" applyAlignment="1">
      <alignment horizontal="center"/>
    </xf>
    <xf numFmtId="49" fontId="43" fillId="0" borderId="27" xfId="2" applyNumberFormat="1" applyFont="1" applyBorder="1" applyAlignment="1">
      <alignment horizontal="center"/>
    </xf>
    <xf numFmtId="49" fontId="43" fillId="0" borderId="29" xfId="2" applyNumberFormat="1" applyFont="1" applyBorder="1" applyAlignment="1">
      <alignment horizontal="center"/>
    </xf>
    <xf numFmtId="49" fontId="41" fillId="5" borderId="27" xfId="2" applyNumberFormat="1" applyFill="1" applyBorder="1" applyAlignment="1">
      <alignment vertical="center"/>
    </xf>
    <xf numFmtId="49" fontId="41" fillId="5" borderId="28" xfId="2" applyNumberFormat="1" applyFill="1" applyBorder="1" applyAlignment="1">
      <alignment vertical="center"/>
    </xf>
    <xf numFmtId="0" fontId="41" fillId="9" borderId="55" xfId="2" applyFill="1" applyBorder="1" applyAlignment="1" applyProtection="1">
      <alignment vertical="center" wrapText="1"/>
      <protection locked="0"/>
    </xf>
    <xf numFmtId="0" fontId="41" fillId="9" borderId="56" xfId="2" applyFill="1" applyBorder="1" applyAlignment="1" applyProtection="1">
      <alignment vertical="center" wrapText="1"/>
      <protection locked="0"/>
    </xf>
    <xf numFmtId="0" fontId="41" fillId="9" borderId="57" xfId="2" applyFill="1" applyBorder="1" applyAlignment="1" applyProtection="1">
      <alignment vertical="center" wrapText="1"/>
      <protection locked="0"/>
    </xf>
    <xf numFmtId="49" fontId="52" fillId="11" borderId="58" xfId="3" applyNumberFormat="1" applyFont="1" applyFill="1" applyBorder="1" applyAlignment="1">
      <alignment horizontal="left" wrapText="1"/>
    </xf>
    <xf numFmtId="49" fontId="52" fillId="11" borderId="58" xfId="3" applyNumberFormat="1" applyFont="1" applyFill="1" applyBorder="1" applyAlignment="1">
      <alignment horizontal="left"/>
    </xf>
    <xf numFmtId="4" fontId="52" fillId="11" borderId="58" xfId="3" applyNumberFormat="1" applyFont="1" applyFill="1" applyBorder="1" applyAlignment="1">
      <alignment horizontal="left"/>
    </xf>
    <xf numFmtId="0" fontId="1" fillId="0" borderId="0" xfId="3"/>
    <xf numFmtId="49" fontId="53" fillId="12" borderId="58" xfId="3" applyNumberFormat="1" applyFont="1" applyFill="1" applyBorder="1" applyAlignment="1">
      <alignment horizontal="left" wrapText="1"/>
    </xf>
    <xf numFmtId="49" fontId="53" fillId="12" borderId="58" xfId="3" applyNumberFormat="1" applyFont="1" applyFill="1" applyBorder="1" applyAlignment="1">
      <alignment horizontal="left"/>
    </xf>
    <xf numFmtId="4" fontId="53" fillId="12" borderId="58" xfId="3" applyNumberFormat="1" applyFont="1" applyFill="1" applyBorder="1" applyAlignment="1">
      <alignment horizontal="right"/>
    </xf>
    <xf numFmtId="49" fontId="54" fillId="13" borderId="58" xfId="3" applyNumberFormat="1" applyFont="1" applyFill="1" applyBorder="1" applyAlignment="1">
      <alignment horizontal="left" wrapText="1"/>
    </xf>
    <xf numFmtId="49" fontId="54" fillId="13" borderId="58" xfId="3" applyNumberFormat="1" applyFont="1" applyFill="1" applyBorder="1" applyAlignment="1">
      <alignment horizontal="left"/>
    </xf>
    <xf numFmtId="4" fontId="54" fillId="13" borderId="58" xfId="3" applyNumberFormat="1" applyFont="1" applyFill="1" applyBorder="1" applyAlignment="1">
      <alignment horizontal="right"/>
    </xf>
    <xf numFmtId="49" fontId="52" fillId="14" borderId="58" xfId="3" applyNumberFormat="1" applyFont="1" applyFill="1" applyBorder="1" applyAlignment="1">
      <alignment horizontal="left" wrapText="1"/>
    </xf>
    <xf numFmtId="49" fontId="52" fillId="14" borderId="58" xfId="3" applyNumberFormat="1" applyFont="1" applyFill="1" applyBorder="1" applyAlignment="1">
      <alignment horizontal="left"/>
    </xf>
    <xf numFmtId="4" fontId="52" fillId="14" borderId="58" xfId="3" applyNumberFormat="1" applyFont="1" applyFill="1" applyBorder="1" applyAlignment="1">
      <alignment horizontal="right"/>
    </xf>
    <xf numFmtId="4" fontId="52" fillId="8" borderId="58" xfId="3" applyNumberFormat="1" applyFont="1" applyFill="1" applyBorder="1" applyAlignment="1" applyProtection="1">
      <alignment horizontal="right"/>
      <protection locked="0"/>
    </xf>
    <xf numFmtId="49" fontId="1" fillId="0" borderId="0" xfId="3" applyNumberFormat="1" applyAlignment="1">
      <alignment wrapText="1"/>
    </xf>
    <xf numFmtId="49" fontId="1" fillId="0" borderId="0" xfId="3" applyNumberFormat="1"/>
    <xf numFmtId="4" fontId="1" fillId="0" borderId="0" xfId="3" applyNumberFormat="1"/>
    <xf numFmtId="0" fontId="56" fillId="0" borderId="0" xfId="4" applyFont="1" applyAlignment="1">
      <alignment horizontal="center" vertical="center" wrapText="1"/>
    </xf>
    <xf numFmtId="0" fontId="57" fillId="0" borderId="0" xfId="4" applyFont="1" applyAlignment="1">
      <alignment vertical="center"/>
    </xf>
    <xf numFmtId="0" fontId="58" fillId="0" borderId="0" xfId="4" applyFont="1" applyAlignment="1">
      <alignment horizontal="center" vertical="center" wrapText="1"/>
    </xf>
    <xf numFmtId="0" fontId="58" fillId="0" borderId="0" xfId="4" applyFont="1" applyAlignment="1">
      <alignment horizontal="center" vertical="center"/>
    </xf>
    <xf numFmtId="0" fontId="58" fillId="0" borderId="59" xfId="4" applyFont="1" applyBorder="1" applyAlignment="1">
      <alignment horizontal="center" vertical="center" wrapText="1"/>
    </xf>
    <xf numFmtId="49" fontId="60" fillId="15" borderId="60" xfId="5" applyNumberFormat="1" applyFont="1" applyFill="1" applyBorder="1" applyAlignment="1">
      <alignment horizontal="left" vertical="center"/>
    </xf>
    <xf numFmtId="49" fontId="60" fillId="15" borderId="60" xfId="5" applyNumberFormat="1" applyFont="1" applyFill="1" applyBorder="1" applyAlignment="1">
      <alignment horizontal="left" vertical="center" wrapText="1"/>
    </xf>
    <xf numFmtId="4" fontId="60" fillId="15" borderId="60" xfId="5" applyNumberFormat="1" applyFont="1" applyFill="1" applyBorder="1" applyAlignment="1">
      <alignment horizontal="right" vertical="center"/>
    </xf>
    <xf numFmtId="49" fontId="61" fillId="16" borderId="60" xfId="5" applyNumberFormat="1" applyFont="1" applyFill="1" applyBorder="1" applyAlignment="1">
      <alignment horizontal="left" vertical="center"/>
    </xf>
    <xf numFmtId="49" fontId="61" fillId="16" borderId="60" xfId="5" applyNumberFormat="1" applyFont="1" applyFill="1" applyBorder="1" applyAlignment="1">
      <alignment horizontal="left" vertical="center" wrapText="1"/>
    </xf>
    <xf numFmtId="4" fontId="61" fillId="16" borderId="60" xfId="5" applyNumberFormat="1" applyFont="1" applyFill="1" applyBorder="1" applyAlignment="1">
      <alignment horizontal="right" vertical="center"/>
    </xf>
    <xf numFmtId="49" fontId="62" fillId="17" borderId="60" xfId="5" applyNumberFormat="1" applyFont="1" applyFill="1" applyBorder="1" applyAlignment="1">
      <alignment horizontal="left" vertical="center"/>
    </xf>
    <xf numFmtId="49" fontId="62" fillId="17" borderId="60" xfId="5" applyNumberFormat="1" applyFont="1" applyFill="1" applyBorder="1" applyAlignment="1">
      <alignment horizontal="left" vertical="center" wrapText="1"/>
    </xf>
    <xf numFmtId="4" fontId="62" fillId="17" borderId="60" xfId="5" applyNumberFormat="1" applyFont="1" applyFill="1" applyBorder="1" applyAlignment="1">
      <alignment horizontal="right" vertical="center"/>
    </xf>
    <xf numFmtId="4" fontId="62" fillId="18" borderId="60" xfId="5" applyNumberFormat="1" applyFont="1" applyFill="1" applyBorder="1" applyAlignment="1" applyProtection="1">
      <alignment horizontal="right" vertical="center"/>
      <protection locked="0"/>
    </xf>
    <xf numFmtId="0" fontId="63" fillId="0" borderId="0" xfId="4" applyFont="1" applyAlignment="1">
      <alignment vertical="center"/>
    </xf>
    <xf numFmtId="49" fontId="64" fillId="17" borderId="60" xfId="5" applyNumberFormat="1" applyFont="1" applyFill="1" applyBorder="1" applyAlignment="1">
      <alignment horizontal="left" vertical="center" wrapText="1"/>
    </xf>
    <xf numFmtId="49" fontId="64" fillId="17" borderId="60" xfId="5" applyNumberFormat="1" applyFont="1" applyFill="1" applyBorder="1" applyAlignment="1">
      <alignment horizontal="left" vertical="center"/>
    </xf>
    <xf numFmtId="4" fontId="64" fillId="17" borderId="60" xfId="5" applyNumberFormat="1" applyFont="1" applyFill="1" applyBorder="1" applyAlignment="1">
      <alignment horizontal="right" vertical="center"/>
    </xf>
    <xf numFmtId="4" fontId="64" fillId="18" borderId="60" xfId="5" applyNumberFormat="1" applyFont="1" applyFill="1" applyBorder="1" applyAlignment="1" applyProtection="1">
      <alignment horizontal="right" vertical="center"/>
      <protection locked="0"/>
    </xf>
    <xf numFmtId="168" fontId="65" fillId="14" borderId="58" xfId="4" applyNumberFormat="1" applyFont="1" applyFill="1" applyBorder="1" applyAlignment="1">
      <alignment horizontal="left" vertical="center" wrapText="1"/>
    </xf>
    <xf numFmtId="168" fontId="65" fillId="14" borderId="0" xfId="4" applyNumberFormat="1" applyFont="1" applyFill="1" applyAlignment="1">
      <alignment horizontal="left" vertical="center" wrapText="1"/>
    </xf>
    <xf numFmtId="49" fontId="61" fillId="16" borderId="60" xfId="5" applyNumberFormat="1" applyFont="1" applyFill="1" applyBorder="1" applyAlignment="1">
      <alignment horizontal="left"/>
    </xf>
    <xf numFmtId="49" fontId="61" fillId="16" borderId="60" xfId="5" applyNumberFormat="1" applyFont="1" applyFill="1" applyBorder="1" applyAlignment="1">
      <alignment horizontal="left" wrapText="1"/>
    </xf>
    <xf numFmtId="4" fontId="61" fillId="16" borderId="60" xfId="5" applyNumberFormat="1" applyFont="1" applyFill="1" applyBorder="1" applyAlignment="1">
      <alignment horizontal="right"/>
    </xf>
    <xf numFmtId="0" fontId="57" fillId="0" borderId="0" xfId="4" applyFont="1"/>
    <xf numFmtId="49" fontId="62" fillId="17" borderId="60" xfId="5" applyNumberFormat="1" applyFont="1" applyFill="1" applyBorder="1" applyAlignment="1">
      <alignment horizontal="left" vertical="top"/>
    </xf>
    <xf numFmtId="49" fontId="66" fillId="17" borderId="60" xfId="5" applyNumberFormat="1" applyFont="1" applyFill="1" applyBorder="1" applyAlignment="1">
      <alignment horizontal="left" vertical="center" wrapText="1"/>
    </xf>
    <xf numFmtId="49" fontId="62" fillId="17" borderId="60" xfId="5" applyNumberFormat="1" applyFont="1" applyFill="1" applyBorder="1" applyAlignment="1">
      <alignment horizontal="left"/>
    </xf>
    <xf numFmtId="4" fontId="62" fillId="17" borderId="60" xfId="5" applyNumberFormat="1" applyFont="1" applyFill="1" applyBorder="1" applyAlignment="1">
      <alignment horizontal="right"/>
    </xf>
    <xf numFmtId="0" fontId="63" fillId="0" borderId="0" xfId="4" applyFont="1"/>
    <xf numFmtId="49" fontId="67" fillId="17" borderId="60" xfId="5" applyNumberFormat="1" applyFont="1" applyFill="1" applyBorder="1" applyAlignment="1">
      <alignment horizontal="left" vertical="center" wrapText="1"/>
    </xf>
    <xf numFmtId="49" fontId="62" fillId="17" borderId="60" xfId="6" applyNumberFormat="1" applyFont="1" applyFill="1" applyBorder="1" applyAlignment="1">
      <alignment horizontal="left" vertical="center" wrapText="1"/>
    </xf>
    <xf numFmtId="4" fontId="68" fillId="15" borderId="60" xfId="5" applyNumberFormat="1" applyFont="1" applyFill="1" applyBorder="1" applyAlignment="1">
      <alignment horizontal="right" vertical="center"/>
    </xf>
    <xf numFmtId="0" fontId="57" fillId="0" borderId="0" xfId="4" applyFont="1" applyAlignment="1">
      <alignment vertical="center" wrapText="1"/>
    </xf>
    <xf numFmtId="1" fontId="57" fillId="0" borderId="0" xfId="4" applyNumberFormat="1" applyFont="1" applyAlignment="1">
      <alignment vertical="center"/>
    </xf>
    <xf numFmtId="0" fontId="57" fillId="0" borderId="0" xfId="4" applyFont="1" applyAlignment="1">
      <alignment wrapText="1"/>
    </xf>
    <xf numFmtId="49" fontId="60" fillId="15" borderId="60" xfId="6" applyNumberFormat="1" applyFont="1" applyFill="1" applyBorder="1" applyAlignment="1">
      <alignment horizontal="left" vertical="center"/>
    </xf>
    <xf numFmtId="49" fontId="60" fillId="15" borderId="60" xfId="6" applyNumberFormat="1" applyFont="1" applyFill="1" applyBorder="1" applyAlignment="1">
      <alignment horizontal="left" vertical="center" wrapText="1"/>
    </xf>
    <xf numFmtId="4" fontId="60" fillId="15" borderId="60" xfId="6" applyNumberFormat="1" applyFont="1" applyFill="1" applyBorder="1" applyAlignment="1">
      <alignment horizontal="right" vertical="center"/>
    </xf>
    <xf numFmtId="49" fontId="61" fillId="16" borderId="60" xfId="6" applyNumberFormat="1" applyFont="1" applyFill="1" applyBorder="1" applyAlignment="1">
      <alignment horizontal="left" vertical="center" wrapText="1"/>
    </xf>
    <xf numFmtId="49" fontId="61" fillId="16" borderId="60" xfId="6" applyNumberFormat="1" applyFont="1" applyFill="1" applyBorder="1" applyAlignment="1">
      <alignment horizontal="left" vertical="center"/>
    </xf>
    <xf numFmtId="4" fontId="61" fillId="16" borderId="60" xfId="6" applyNumberFormat="1" applyFont="1" applyFill="1" applyBorder="1" applyAlignment="1">
      <alignment horizontal="right" vertical="center"/>
    </xf>
    <xf numFmtId="49" fontId="62" fillId="17" borderId="60" xfId="5" applyNumberFormat="1" applyFont="1" applyFill="1" applyBorder="1" applyAlignment="1">
      <alignment horizontal="left" wrapText="1"/>
    </xf>
    <xf numFmtId="4" fontId="68" fillId="15" borderId="60" xfId="6" applyNumberFormat="1" applyFont="1" applyFill="1" applyBorder="1" applyAlignment="1">
      <alignment horizontal="right" vertical="center"/>
    </xf>
    <xf numFmtId="0" fontId="59" fillId="0" borderId="0" xfId="4" applyFont="1" applyAlignment="1">
      <alignment vertical="center"/>
    </xf>
    <xf numFmtId="0" fontId="69" fillId="0" borderId="0" xfId="7" applyFont="1"/>
    <xf numFmtId="0" fontId="70" fillId="0" borderId="0" xfId="7" applyFont="1"/>
    <xf numFmtId="0" fontId="71" fillId="0" borderId="0" xfId="7" applyFont="1"/>
    <xf numFmtId="0" fontId="69" fillId="0" borderId="61" xfId="7" applyFont="1" applyBorder="1"/>
    <xf numFmtId="0" fontId="69" fillId="0" borderId="62" xfId="7" applyFont="1" applyBorder="1"/>
    <xf numFmtId="0" fontId="70" fillId="0" borderId="62" xfId="7" applyFont="1" applyBorder="1"/>
    <xf numFmtId="0" fontId="71" fillId="0" borderId="62" xfId="7" applyFont="1" applyBorder="1"/>
    <xf numFmtId="0" fontId="69" fillId="0" borderId="63" xfId="7" applyFont="1" applyBorder="1"/>
    <xf numFmtId="0" fontId="72" fillId="0" borderId="64" xfId="7" applyFont="1" applyBorder="1" applyAlignment="1">
      <alignment horizontal="center" vertical="center" wrapText="1"/>
    </xf>
    <xf numFmtId="0" fontId="71" fillId="0" borderId="65" xfId="7" applyFont="1" applyBorder="1"/>
    <xf numFmtId="0" fontId="72" fillId="0" borderId="0" xfId="7" applyFont="1" applyAlignment="1">
      <alignment horizontal="right"/>
    </xf>
    <xf numFmtId="49" fontId="71" fillId="0" borderId="0" xfId="7" applyNumberFormat="1" applyFont="1" applyAlignment="1">
      <alignment horizontal="left"/>
    </xf>
    <xf numFmtId="0" fontId="73" fillId="0" borderId="0" xfId="7" applyFont="1"/>
    <xf numFmtId="49" fontId="72" fillId="0" borderId="0" xfId="7" applyNumberFormat="1" applyFont="1"/>
    <xf numFmtId="49" fontId="74" fillId="0" borderId="0" xfId="7" applyNumberFormat="1" applyFont="1"/>
    <xf numFmtId="0" fontId="75" fillId="0" borderId="65" xfId="7" applyFont="1" applyBorder="1"/>
    <xf numFmtId="0" fontId="72" fillId="0" borderId="0" xfId="7" applyFont="1"/>
    <xf numFmtId="0" fontId="69" fillId="0" borderId="66" xfId="7" applyFont="1" applyBorder="1"/>
    <xf numFmtId="0" fontId="69" fillId="0" borderId="67" xfId="7" applyFont="1" applyBorder="1"/>
    <xf numFmtId="0" fontId="70" fillId="0" borderId="67" xfId="7" applyFont="1" applyBorder="1"/>
    <xf numFmtId="0" fontId="71" fillId="0" borderId="67" xfId="7" applyFont="1" applyBorder="1"/>
    <xf numFmtId="0" fontId="69" fillId="0" borderId="68" xfId="7" applyFont="1" applyBorder="1"/>
    <xf numFmtId="0" fontId="69" fillId="0" borderId="0" xfId="7" applyFont="1" applyAlignment="1">
      <alignment vertical="center"/>
    </xf>
    <xf numFmtId="49" fontId="71" fillId="0" borderId="69" xfId="7" applyNumberFormat="1" applyFont="1" applyBorder="1" applyAlignment="1">
      <alignment horizontal="center" vertical="center"/>
    </xf>
    <xf numFmtId="0" fontId="71" fillId="0" borderId="70" xfId="7" applyFont="1" applyBorder="1" applyAlignment="1">
      <alignment horizontal="left" vertical="center" indent="1"/>
    </xf>
    <xf numFmtId="0" fontId="71" fillId="0" borderId="70" xfId="7" applyFont="1" applyBorder="1" applyAlignment="1">
      <alignment horizontal="center" vertical="center"/>
    </xf>
    <xf numFmtId="0" fontId="76" fillId="0" borderId="71" xfId="7" applyFont="1" applyBorder="1" applyAlignment="1">
      <alignment horizontal="center" vertical="center"/>
    </xf>
    <xf numFmtId="0" fontId="71" fillId="0" borderId="72" xfId="7" applyFont="1" applyBorder="1" applyAlignment="1">
      <alignment horizontal="left" vertical="center" indent="1"/>
    </xf>
    <xf numFmtId="0" fontId="71" fillId="0" borderId="0" xfId="7" applyFont="1" applyAlignment="1">
      <alignment horizontal="center" vertical="center"/>
    </xf>
    <xf numFmtId="0" fontId="69" fillId="0" borderId="65" xfId="7" applyFont="1" applyBorder="1" applyAlignment="1">
      <alignment vertical="center"/>
    </xf>
    <xf numFmtId="0" fontId="69" fillId="19" borderId="64" xfId="7" applyFont="1" applyFill="1" applyBorder="1" applyAlignment="1">
      <alignment vertical="center"/>
    </xf>
    <xf numFmtId="49" fontId="72" fillId="19" borderId="73" xfId="7" applyNumberFormat="1" applyFont="1" applyFill="1" applyBorder="1" applyAlignment="1">
      <alignment horizontal="left" vertical="center" indent="1"/>
    </xf>
    <xf numFmtId="0" fontId="69" fillId="19" borderId="73" xfId="7" applyFont="1" applyFill="1" applyBorder="1" applyAlignment="1">
      <alignment horizontal="center" vertical="center"/>
    </xf>
    <xf numFmtId="0" fontId="70" fillId="19" borderId="0" xfId="7" applyFont="1" applyFill="1" applyAlignment="1">
      <alignment horizontal="center" vertical="center"/>
    </xf>
    <xf numFmtId="0" fontId="69" fillId="19" borderId="74" xfId="7" applyFont="1" applyFill="1" applyBorder="1" applyAlignment="1">
      <alignment horizontal="center" vertical="center"/>
    </xf>
    <xf numFmtId="3" fontId="70" fillId="19" borderId="0" xfId="7" applyNumberFormat="1" applyFont="1" applyFill="1" applyAlignment="1">
      <alignment horizontal="center" vertical="center"/>
    </xf>
    <xf numFmtId="1" fontId="69" fillId="19" borderId="74" xfId="7" applyNumberFormat="1" applyFont="1" applyFill="1" applyBorder="1" applyAlignment="1">
      <alignment horizontal="right" vertical="center"/>
    </xf>
    <xf numFmtId="1" fontId="71" fillId="19" borderId="74" xfId="7" applyNumberFormat="1" applyFont="1" applyFill="1" applyBorder="1" applyAlignment="1">
      <alignment horizontal="right" vertical="center"/>
    </xf>
    <xf numFmtId="169" fontId="69" fillId="19" borderId="75" xfId="7" applyNumberFormat="1" applyFont="1" applyFill="1" applyBorder="1" applyAlignment="1">
      <alignment horizontal="left" vertical="center" indent="1"/>
    </xf>
    <xf numFmtId="49" fontId="71" fillId="0" borderId="0" xfId="7" applyNumberFormat="1" applyFont="1" applyAlignment="1">
      <alignment horizontal="left" vertical="center" indent="1"/>
    </xf>
    <xf numFmtId="49" fontId="69" fillId="0" borderId="76" xfId="7" applyNumberFormat="1" applyFont="1" applyBorder="1" applyAlignment="1">
      <alignment horizontal="center" vertical="center" wrapText="1"/>
    </xf>
    <xf numFmtId="49" fontId="77" fillId="0" borderId="77" xfId="7" applyNumberFormat="1" applyFont="1" applyBorder="1" applyAlignment="1">
      <alignment horizontal="left" vertical="center" wrapText="1" indent="1"/>
    </xf>
    <xf numFmtId="0" fontId="69" fillId="0" borderId="78" xfId="7" applyFont="1" applyBorder="1" applyAlignment="1">
      <alignment horizontal="center" vertical="center" wrapText="1"/>
    </xf>
    <xf numFmtId="0" fontId="70" fillId="0" borderId="79" xfId="7" applyFont="1" applyBorder="1" applyAlignment="1">
      <alignment horizontal="center" vertical="center" wrapText="1"/>
    </xf>
    <xf numFmtId="3" fontId="70" fillId="0" borderId="79" xfId="7" applyNumberFormat="1" applyFont="1" applyBorder="1" applyAlignment="1">
      <alignment horizontal="center" vertical="center" wrapText="1"/>
    </xf>
    <xf numFmtId="1" fontId="69" fillId="8" borderId="78" xfId="7" applyNumberFormat="1" applyFont="1" applyFill="1" applyBorder="1" applyAlignment="1" applyProtection="1">
      <alignment horizontal="right" vertical="center" wrapText="1"/>
      <protection locked="0"/>
    </xf>
    <xf numFmtId="1" fontId="71" fillId="0" borderId="78" xfId="7" applyNumberFormat="1" applyFont="1" applyBorder="1" applyAlignment="1">
      <alignment horizontal="right" vertical="center" wrapText="1"/>
    </xf>
    <xf numFmtId="0" fontId="69" fillId="0" borderId="80" xfId="7" applyFont="1" applyBorder="1" applyAlignment="1">
      <alignment horizontal="left" vertical="center" indent="1"/>
    </xf>
    <xf numFmtId="49" fontId="77" fillId="0" borderId="77" xfId="7" applyNumberFormat="1" applyFont="1" applyBorder="1" applyAlignment="1">
      <alignment horizontal="left" vertical="center" indent="1"/>
    </xf>
    <xf numFmtId="0" fontId="69" fillId="0" borderId="78" xfId="7" applyFont="1" applyBorder="1" applyAlignment="1">
      <alignment horizontal="center" vertical="center"/>
    </xf>
    <xf numFmtId="0" fontId="70" fillId="0" borderId="79" xfId="7" applyFont="1" applyBorder="1" applyAlignment="1">
      <alignment horizontal="center" vertical="center"/>
    </xf>
    <xf numFmtId="1" fontId="69" fillId="19" borderId="73" xfId="7" applyNumberFormat="1" applyFont="1" applyFill="1" applyBorder="1" applyAlignment="1">
      <alignment horizontal="right" vertical="center"/>
    </xf>
    <xf numFmtId="1" fontId="71" fillId="19" borderId="73" xfId="7" applyNumberFormat="1" applyFont="1" applyFill="1" applyBorder="1" applyAlignment="1">
      <alignment horizontal="right" vertical="center"/>
    </xf>
    <xf numFmtId="169" fontId="69" fillId="19" borderId="80" xfId="7" applyNumberFormat="1" applyFont="1" applyFill="1" applyBorder="1" applyAlignment="1">
      <alignment horizontal="left" vertical="center" indent="1"/>
    </xf>
    <xf numFmtId="49" fontId="69" fillId="0" borderId="76" xfId="7" applyNumberFormat="1" applyFont="1" applyBorder="1" applyAlignment="1">
      <alignment horizontal="center" vertical="center"/>
    </xf>
    <xf numFmtId="0" fontId="69" fillId="0" borderId="77" xfId="7" applyFont="1" applyBorder="1" applyAlignment="1">
      <alignment horizontal="left" vertical="center" indent="1"/>
    </xf>
    <xf numFmtId="0" fontId="69" fillId="0" borderId="77" xfId="7" applyFont="1" applyBorder="1" applyAlignment="1">
      <alignment horizontal="center" vertical="center"/>
    </xf>
    <xf numFmtId="3" fontId="70" fillId="0" borderId="79" xfId="7" applyNumberFormat="1" applyFont="1" applyBorder="1" applyAlignment="1">
      <alignment horizontal="center" vertical="center"/>
    </xf>
    <xf numFmtId="1" fontId="69" fillId="8" borderId="77" xfId="7" applyNumberFormat="1" applyFont="1" applyFill="1" applyBorder="1" applyAlignment="1" applyProtection="1">
      <alignment horizontal="right" vertical="center"/>
      <protection locked="0"/>
    </xf>
    <xf numFmtId="1" fontId="71" fillId="0" borderId="77" xfId="7" applyNumberFormat="1" applyFont="1" applyBorder="1" applyAlignment="1">
      <alignment horizontal="right" vertical="center"/>
    </xf>
    <xf numFmtId="49" fontId="69" fillId="0" borderId="81" xfId="7" applyNumberFormat="1" applyFont="1" applyBorder="1" applyAlignment="1">
      <alignment horizontal="center" vertical="center"/>
    </xf>
    <xf numFmtId="0" fontId="69" fillId="0" borderId="82" xfId="7" applyFont="1" applyBorder="1" applyAlignment="1">
      <alignment horizontal="left" vertical="center" indent="1"/>
    </xf>
    <xf numFmtId="0" fontId="69" fillId="0" borderId="83" xfId="7" applyFont="1" applyBorder="1" applyAlignment="1">
      <alignment horizontal="center" vertical="center"/>
    </xf>
    <xf numFmtId="0" fontId="70" fillId="0" borderId="83" xfId="7" applyFont="1" applyBorder="1" applyAlignment="1">
      <alignment horizontal="center" vertical="center"/>
    </xf>
    <xf numFmtId="0" fontId="69" fillId="0" borderId="82" xfId="7" applyFont="1" applyBorder="1" applyAlignment="1">
      <alignment horizontal="center" vertical="center"/>
    </xf>
    <xf numFmtId="3" fontId="70" fillId="0" borderId="83" xfId="7" applyNumberFormat="1" applyFont="1" applyBorder="1" applyAlignment="1">
      <alignment horizontal="center" vertical="center"/>
    </xf>
    <xf numFmtId="1" fontId="69" fillId="8" borderId="82" xfId="7" applyNumberFormat="1" applyFont="1" applyFill="1" applyBorder="1" applyAlignment="1" applyProtection="1">
      <alignment horizontal="right" vertical="center"/>
      <protection locked="0"/>
    </xf>
    <xf numFmtId="1" fontId="71" fillId="0" borderId="82" xfId="7" applyNumberFormat="1" applyFont="1" applyBorder="1" applyAlignment="1">
      <alignment horizontal="right" vertical="center"/>
    </xf>
    <xf numFmtId="0" fontId="69" fillId="0" borderId="84" xfId="7" applyFont="1" applyBorder="1" applyAlignment="1">
      <alignment horizontal="left" vertical="center" indent="1"/>
    </xf>
    <xf numFmtId="0" fontId="69" fillId="0" borderId="0" xfId="7" applyFont="1" applyAlignment="1">
      <alignment horizontal="left" vertical="center" indent="1"/>
    </xf>
    <xf numFmtId="0" fontId="71" fillId="0" borderId="85" xfId="7" applyFont="1" applyBorder="1" applyAlignment="1">
      <alignment horizontal="center" vertical="center"/>
    </xf>
    <xf numFmtId="0" fontId="71" fillId="0" borderId="86" xfId="7" applyFont="1" applyBorder="1" applyAlignment="1">
      <alignment vertical="center"/>
    </xf>
    <xf numFmtId="0" fontId="76" fillId="0" borderId="86" xfId="7" applyFont="1" applyBorder="1" applyAlignment="1">
      <alignment vertical="center"/>
    </xf>
    <xf numFmtId="169" fontId="71" fillId="0" borderId="86" xfId="7" applyNumberFormat="1" applyFont="1" applyBorder="1" applyAlignment="1">
      <alignment horizontal="right" vertical="center"/>
    </xf>
    <xf numFmtId="169" fontId="71" fillId="0" borderId="87" xfId="7" applyNumberFormat="1" applyFont="1" applyBorder="1" applyAlignment="1">
      <alignment horizontal="right" vertical="center"/>
    </xf>
    <xf numFmtId="0" fontId="69" fillId="0" borderId="0" xfId="7" applyFont="1" applyAlignment="1">
      <alignment horizontal="center" vertical="center"/>
    </xf>
    <xf numFmtId="3" fontId="70" fillId="0" borderId="0" xfId="7" applyNumberFormat="1" applyFont="1" applyAlignment="1">
      <alignment horizontal="center" vertical="center"/>
    </xf>
  </cellXfs>
  <cellStyles count="8">
    <cellStyle name="Hypertextový odkaz" xfId="1" builtinId="8"/>
    <cellStyle name="Normální" xfId="0" builtinId="0" customBuiltin="1"/>
    <cellStyle name="Normální 2" xfId="2" xr:uid="{C9ACCFB5-7677-469F-9BF4-D73D16B8BF73}"/>
    <cellStyle name="Normální 3" xfId="3" xr:uid="{77DD4942-4D71-40CC-A636-181A24F0C144}"/>
    <cellStyle name="Normální 4" xfId="4" xr:uid="{D317616D-8E49-432C-987D-BBF6E876AFB7}"/>
    <cellStyle name="Normální 5" xfId="7" xr:uid="{D62ECA98-34BD-476A-A653-F73B28B5F55A}"/>
    <cellStyle name="normální_ČAS" xfId="6" xr:uid="{B046458C-180A-449A-906E-4D77075DA984}"/>
    <cellStyle name="normální_EZS" xfId="5" xr:uid="{E5E6D5FC-4596-4FBC-BFA7-A48B2640CB0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/191023/19-008%20-%20P&#345;estavba%20z&#225;zem&#237;%20PZ,%20FAPPZ,%20F&#381;P%20%5bzad&#225;n&#237;%5d%20191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0_MV - Přestavba Zázemí..."/>
      <sheetName val="SO-01 - Stavební práce"/>
      <sheetName val="SO-01 ZTI"/>
      <sheetName val="SO-01 VYT"/>
      <sheetName val="SO-01 SIL"/>
      <sheetName val="SO-01 SK+CCTV"/>
      <sheetName val="SO-01 EZS+EKV"/>
      <sheetName val="SO-01 SLA SPOL"/>
      <sheetName val="SO-01 VZT"/>
      <sheetName val="SO-01A - Bourání betonový..."/>
      <sheetName val="SO-02 - Stabilizace podlo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cerpadla.cz/saci-souprava-pro-vodarnu-easy-edeep-x1200-p-720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3"/>
      <c r="AQ5" s="23"/>
      <c r="AR5" s="21"/>
      <c r="BE5" s="293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3"/>
      <c r="AQ6" s="23"/>
      <c r="AR6" s="21"/>
      <c r="BE6" s="294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4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4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4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4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94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4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94"/>
      <c r="BS13" s="18" t="s">
        <v>6</v>
      </c>
    </row>
    <row r="14" spans="1:74" ht="12.75">
      <c r="B14" s="22"/>
      <c r="C14" s="23"/>
      <c r="D14" s="23"/>
      <c r="E14" s="317" t="s">
        <v>28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94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4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30</v>
      </c>
      <c r="AO16" s="23"/>
      <c r="AP16" s="23"/>
      <c r="AQ16" s="23"/>
      <c r="AR16" s="21"/>
      <c r="BE16" s="294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32</v>
      </c>
      <c r="AO17" s="23"/>
      <c r="AP17" s="23"/>
      <c r="AQ17" s="23"/>
      <c r="AR17" s="21"/>
      <c r="BE17" s="294"/>
      <c r="BS17" s="18" t="s">
        <v>33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4"/>
      <c r="BS18" s="18" t="s">
        <v>6</v>
      </c>
    </row>
    <row r="19" spans="1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4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94"/>
      <c r="BS20" s="18" t="s">
        <v>33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4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4"/>
    </row>
    <row r="23" spans="1:71" s="1" customFormat="1" ht="127.5" customHeight="1">
      <c r="B23" s="22"/>
      <c r="C23" s="23"/>
      <c r="D23" s="23"/>
      <c r="E23" s="319" t="s">
        <v>36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294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4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4"/>
    </row>
    <row r="26" spans="1:71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6">
        <f>ROUND(AG94,2)</f>
        <v>0</v>
      </c>
      <c r="AL26" s="297"/>
      <c r="AM26" s="297"/>
      <c r="AN26" s="297"/>
      <c r="AO26" s="297"/>
      <c r="AP26" s="37"/>
      <c r="AQ26" s="37"/>
      <c r="AR26" s="40"/>
      <c r="BE26" s="294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4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0" t="s">
        <v>38</v>
      </c>
      <c r="M28" s="320"/>
      <c r="N28" s="320"/>
      <c r="O28" s="320"/>
      <c r="P28" s="320"/>
      <c r="Q28" s="37"/>
      <c r="R28" s="37"/>
      <c r="S28" s="37"/>
      <c r="T28" s="37"/>
      <c r="U28" s="37"/>
      <c r="V28" s="37"/>
      <c r="W28" s="320" t="s">
        <v>39</v>
      </c>
      <c r="X28" s="320"/>
      <c r="Y28" s="320"/>
      <c r="Z28" s="320"/>
      <c r="AA28" s="320"/>
      <c r="AB28" s="320"/>
      <c r="AC28" s="320"/>
      <c r="AD28" s="320"/>
      <c r="AE28" s="320"/>
      <c r="AF28" s="37"/>
      <c r="AG28" s="37"/>
      <c r="AH28" s="37"/>
      <c r="AI28" s="37"/>
      <c r="AJ28" s="37"/>
      <c r="AK28" s="320" t="s">
        <v>40</v>
      </c>
      <c r="AL28" s="320"/>
      <c r="AM28" s="320"/>
      <c r="AN28" s="320"/>
      <c r="AO28" s="320"/>
      <c r="AP28" s="37"/>
      <c r="AQ28" s="37"/>
      <c r="AR28" s="40"/>
      <c r="BE28" s="294"/>
    </row>
    <row r="29" spans="1:71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21">
        <v>0.21</v>
      </c>
      <c r="M29" s="292"/>
      <c r="N29" s="292"/>
      <c r="O29" s="292"/>
      <c r="P29" s="292"/>
      <c r="Q29" s="42"/>
      <c r="R29" s="42"/>
      <c r="S29" s="42"/>
      <c r="T29" s="42"/>
      <c r="U29" s="42"/>
      <c r="V29" s="42"/>
      <c r="W29" s="291">
        <f>ROUND(AZ94, 2)</f>
        <v>0</v>
      </c>
      <c r="X29" s="292"/>
      <c r="Y29" s="292"/>
      <c r="Z29" s="292"/>
      <c r="AA29" s="292"/>
      <c r="AB29" s="292"/>
      <c r="AC29" s="292"/>
      <c r="AD29" s="292"/>
      <c r="AE29" s="292"/>
      <c r="AF29" s="42"/>
      <c r="AG29" s="42"/>
      <c r="AH29" s="42"/>
      <c r="AI29" s="42"/>
      <c r="AJ29" s="42"/>
      <c r="AK29" s="291">
        <f>ROUND(AV94, 2)</f>
        <v>0</v>
      </c>
      <c r="AL29" s="292"/>
      <c r="AM29" s="292"/>
      <c r="AN29" s="292"/>
      <c r="AO29" s="292"/>
      <c r="AP29" s="42"/>
      <c r="AQ29" s="42"/>
      <c r="AR29" s="43"/>
      <c r="BE29" s="295"/>
    </row>
    <row r="30" spans="1:71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21">
        <v>0.15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ROUND(BA94, 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ROUND(AW94, 2)</f>
        <v>0</v>
      </c>
      <c r="AL30" s="292"/>
      <c r="AM30" s="292"/>
      <c r="AN30" s="292"/>
      <c r="AO30" s="292"/>
      <c r="AP30" s="42"/>
      <c r="AQ30" s="42"/>
      <c r="AR30" s="43"/>
      <c r="BE30" s="295"/>
    </row>
    <row r="31" spans="1:71" s="3" customFormat="1" ht="14.45" hidden="1" customHeight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21">
        <v>0.21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ROUND(BB94, 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v>0</v>
      </c>
      <c r="AL31" s="292"/>
      <c r="AM31" s="292"/>
      <c r="AN31" s="292"/>
      <c r="AO31" s="292"/>
      <c r="AP31" s="42"/>
      <c r="AQ31" s="42"/>
      <c r="AR31" s="43"/>
      <c r="BE31" s="295"/>
    </row>
    <row r="32" spans="1:71" s="3" customFormat="1" ht="14.45" hidden="1" customHeight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21">
        <v>0.15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ROUND(BC94, 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295"/>
    </row>
    <row r="33" spans="1:57" s="3" customFormat="1" ht="14.45" hidden="1" customHeight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21">
        <v>0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ROUND(BD94, 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29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4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298" t="s">
        <v>49</v>
      </c>
      <c r="Y35" s="299"/>
      <c r="Z35" s="299"/>
      <c r="AA35" s="299"/>
      <c r="AB35" s="299"/>
      <c r="AC35" s="46"/>
      <c r="AD35" s="46"/>
      <c r="AE35" s="46"/>
      <c r="AF35" s="46"/>
      <c r="AG35" s="46"/>
      <c r="AH35" s="46"/>
      <c r="AI35" s="46"/>
      <c r="AJ35" s="46"/>
      <c r="AK35" s="300">
        <f>SUM(AK26:AK33)</f>
        <v>0</v>
      </c>
      <c r="AL35" s="299"/>
      <c r="AM35" s="299"/>
      <c r="AN35" s="299"/>
      <c r="AO35" s="30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51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52</v>
      </c>
      <c r="AI60" s="39"/>
      <c r="AJ60" s="39"/>
      <c r="AK60" s="39"/>
      <c r="AL60" s="39"/>
      <c r="AM60" s="53" t="s">
        <v>53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54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55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52</v>
      </c>
      <c r="AI75" s="39"/>
      <c r="AJ75" s="39"/>
      <c r="AK75" s="39"/>
      <c r="AL75" s="39"/>
      <c r="AM75" s="53" t="s">
        <v>53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19-008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1" t="str">
        <f>K6</f>
        <v>Přestavba zázemí PZ, FAPPZ, FŽP</v>
      </c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 "","",AN8)</f>
        <v>14.5.2019</v>
      </c>
      <c r="AN87" s="313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9" t="str">
        <f>IF(E17="","",E17)</f>
        <v>ABCD studio s.r.o.</v>
      </c>
      <c r="AN89" s="310"/>
      <c r="AO89" s="310"/>
      <c r="AP89" s="310"/>
      <c r="AQ89" s="37"/>
      <c r="AR89" s="40"/>
      <c r="AS89" s="303" t="s">
        <v>57</v>
      </c>
      <c r="AT89" s="30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309" t="str">
        <f>IF(E20="","",E20)</f>
        <v xml:space="preserve"> </v>
      </c>
      <c r="AN90" s="310"/>
      <c r="AO90" s="310"/>
      <c r="AP90" s="310"/>
      <c r="AQ90" s="37"/>
      <c r="AR90" s="40"/>
      <c r="AS90" s="305"/>
      <c r="AT90" s="30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7"/>
      <c r="AT91" s="30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30" t="s">
        <v>58</v>
      </c>
      <c r="D92" s="323"/>
      <c r="E92" s="323"/>
      <c r="F92" s="323"/>
      <c r="G92" s="323"/>
      <c r="H92" s="74"/>
      <c r="I92" s="322" t="s">
        <v>59</v>
      </c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5" t="s">
        <v>60</v>
      </c>
      <c r="AH92" s="323"/>
      <c r="AI92" s="323"/>
      <c r="AJ92" s="323"/>
      <c r="AK92" s="323"/>
      <c r="AL92" s="323"/>
      <c r="AM92" s="323"/>
      <c r="AN92" s="322" t="s">
        <v>61</v>
      </c>
      <c r="AO92" s="323"/>
      <c r="AP92" s="324"/>
      <c r="AQ92" s="75" t="s">
        <v>62</v>
      </c>
      <c r="AR92" s="40"/>
      <c r="AS92" s="76" t="s">
        <v>63</v>
      </c>
      <c r="AT92" s="77" t="s">
        <v>64</v>
      </c>
      <c r="AU92" s="77" t="s">
        <v>65</v>
      </c>
      <c r="AV92" s="77" t="s">
        <v>66</v>
      </c>
      <c r="AW92" s="77" t="s">
        <v>67</v>
      </c>
      <c r="AX92" s="77" t="s">
        <v>68</v>
      </c>
      <c r="AY92" s="77" t="s">
        <v>69</v>
      </c>
      <c r="AZ92" s="77" t="s">
        <v>70</v>
      </c>
      <c r="BA92" s="77" t="s">
        <v>71</v>
      </c>
      <c r="BB92" s="77" t="s">
        <v>72</v>
      </c>
      <c r="BC92" s="77" t="s">
        <v>73</v>
      </c>
      <c r="BD92" s="78" t="s">
        <v>74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75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8">
        <f>ROUND(SUM(AG95:AG98),2)</f>
        <v>0</v>
      </c>
      <c r="AH94" s="328"/>
      <c r="AI94" s="328"/>
      <c r="AJ94" s="328"/>
      <c r="AK94" s="328"/>
      <c r="AL94" s="328"/>
      <c r="AM94" s="328"/>
      <c r="AN94" s="329">
        <f>SUM(AG94,AT94)</f>
        <v>0</v>
      </c>
      <c r="AO94" s="329"/>
      <c r="AP94" s="329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76</v>
      </c>
      <c r="BT94" s="92" t="s">
        <v>77</v>
      </c>
      <c r="BU94" s="93" t="s">
        <v>78</v>
      </c>
      <c r="BV94" s="92" t="s">
        <v>79</v>
      </c>
      <c r="BW94" s="92" t="s">
        <v>5</v>
      </c>
      <c r="BX94" s="92" t="s">
        <v>80</v>
      </c>
      <c r="CL94" s="92" t="s">
        <v>1</v>
      </c>
    </row>
    <row r="95" spans="1:91" s="7" customFormat="1" ht="27" customHeight="1">
      <c r="A95" s="94" t="s">
        <v>81</v>
      </c>
      <c r="B95" s="95"/>
      <c r="C95" s="96"/>
      <c r="D95" s="331" t="s">
        <v>82</v>
      </c>
      <c r="E95" s="331"/>
      <c r="F95" s="331"/>
      <c r="G95" s="331"/>
      <c r="H95" s="331"/>
      <c r="I95" s="97"/>
      <c r="J95" s="331" t="s">
        <v>83</v>
      </c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26">
        <f>'010_MV01 - Přestavba Záze...'!J30</f>
        <v>0</v>
      </c>
      <c r="AH95" s="327"/>
      <c r="AI95" s="327"/>
      <c r="AJ95" s="327"/>
      <c r="AK95" s="327"/>
      <c r="AL95" s="327"/>
      <c r="AM95" s="327"/>
      <c r="AN95" s="326">
        <f>SUM(AG95,AT95)</f>
        <v>0</v>
      </c>
      <c r="AO95" s="327"/>
      <c r="AP95" s="327"/>
      <c r="AQ95" s="98" t="s">
        <v>84</v>
      </c>
      <c r="AR95" s="99"/>
      <c r="AS95" s="100">
        <v>0</v>
      </c>
      <c r="AT95" s="101">
        <f>ROUND(SUM(AV95:AW95),2)</f>
        <v>0</v>
      </c>
      <c r="AU95" s="102">
        <f>'010_MV01 - Přestavba Záze...'!P124</f>
        <v>0</v>
      </c>
      <c r="AV95" s="101">
        <f>'010_MV01 - Přestavba Záze...'!J33</f>
        <v>0</v>
      </c>
      <c r="AW95" s="101">
        <f>'010_MV01 - Přestavba Záze...'!J34</f>
        <v>0</v>
      </c>
      <c r="AX95" s="101">
        <f>'010_MV01 - Přestavba Záze...'!J35</f>
        <v>0</v>
      </c>
      <c r="AY95" s="101">
        <f>'010_MV01 - Přestavba Záze...'!J36</f>
        <v>0</v>
      </c>
      <c r="AZ95" s="101">
        <f>'010_MV01 - Přestavba Záze...'!F33</f>
        <v>0</v>
      </c>
      <c r="BA95" s="101">
        <f>'010_MV01 - Přestavba Záze...'!F34</f>
        <v>0</v>
      </c>
      <c r="BB95" s="101">
        <f>'010_MV01 - Přestavba Záze...'!F35</f>
        <v>0</v>
      </c>
      <c r="BC95" s="101">
        <f>'010_MV01 - Přestavba Záze...'!F36</f>
        <v>0</v>
      </c>
      <c r="BD95" s="103">
        <f>'010_MV01 - Přestavba Záze...'!F37</f>
        <v>0</v>
      </c>
      <c r="BT95" s="104" t="s">
        <v>85</v>
      </c>
      <c r="BV95" s="104" t="s">
        <v>79</v>
      </c>
      <c r="BW95" s="104" t="s">
        <v>86</v>
      </c>
      <c r="BX95" s="104" t="s">
        <v>5</v>
      </c>
      <c r="CL95" s="104" t="s">
        <v>1</v>
      </c>
      <c r="CM95" s="104" t="s">
        <v>87</v>
      </c>
    </row>
    <row r="96" spans="1:91" s="7" customFormat="1" ht="16.5" customHeight="1">
      <c r="A96" s="94" t="s">
        <v>81</v>
      </c>
      <c r="B96" s="95"/>
      <c r="C96" s="96"/>
      <c r="D96" s="331" t="s">
        <v>88</v>
      </c>
      <c r="E96" s="331"/>
      <c r="F96" s="331"/>
      <c r="G96" s="331"/>
      <c r="H96" s="331"/>
      <c r="I96" s="97"/>
      <c r="J96" s="331" t="s">
        <v>89</v>
      </c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26">
        <f>'SO-01 - Stavební práce'!J30</f>
        <v>0</v>
      </c>
      <c r="AH96" s="327"/>
      <c r="AI96" s="327"/>
      <c r="AJ96" s="327"/>
      <c r="AK96" s="327"/>
      <c r="AL96" s="327"/>
      <c r="AM96" s="327"/>
      <c r="AN96" s="326">
        <f>SUM(AG96,AT96)</f>
        <v>0</v>
      </c>
      <c r="AO96" s="327"/>
      <c r="AP96" s="327"/>
      <c r="AQ96" s="98" t="s">
        <v>84</v>
      </c>
      <c r="AR96" s="99"/>
      <c r="AS96" s="100">
        <v>0</v>
      </c>
      <c r="AT96" s="101">
        <f>ROUND(SUM(AV96:AW96),2)</f>
        <v>0</v>
      </c>
      <c r="AU96" s="102">
        <f>'SO-01 - Stavební práce'!P150</f>
        <v>0</v>
      </c>
      <c r="AV96" s="101">
        <f>'SO-01 - Stavební práce'!J33</f>
        <v>0</v>
      </c>
      <c r="AW96" s="101">
        <f>'SO-01 - Stavební práce'!J34</f>
        <v>0</v>
      </c>
      <c r="AX96" s="101">
        <f>'SO-01 - Stavební práce'!J35</f>
        <v>0</v>
      </c>
      <c r="AY96" s="101">
        <f>'SO-01 - Stavební práce'!J36</f>
        <v>0</v>
      </c>
      <c r="AZ96" s="101">
        <f>'SO-01 - Stavební práce'!F33</f>
        <v>0</v>
      </c>
      <c r="BA96" s="101">
        <f>'SO-01 - Stavební práce'!F34</f>
        <v>0</v>
      </c>
      <c r="BB96" s="101">
        <f>'SO-01 - Stavební práce'!F35</f>
        <v>0</v>
      </c>
      <c r="BC96" s="101">
        <f>'SO-01 - Stavební práce'!F36</f>
        <v>0</v>
      </c>
      <c r="BD96" s="103">
        <f>'SO-01 - Stavební práce'!F37</f>
        <v>0</v>
      </c>
      <c r="BT96" s="104" t="s">
        <v>85</v>
      </c>
      <c r="BV96" s="104" t="s">
        <v>79</v>
      </c>
      <c r="BW96" s="104" t="s">
        <v>90</v>
      </c>
      <c r="BX96" s="104" t="s">
        <v>5</v>
      </c>
      <c r="CL96" s="104" t="s">
        <v>1</v>
      </c>
      <c r="CM96" s="104" t="s">
        <v>87</v>
      </c>
    </row>
    <row r="97" spans="1:91" s="7" customFormat="1" ht="16.5" customHeight="1">
      <c r="A97" s="94" t="s">
        <v>81</v>
      </c>
      <c r="B97" s="95"/>
      <c r="C97" s="96"/>
      <c r="D97" s="331" t="s">
        <v>91</v>
      </c>
      <c r="E97" s="331"/>
      <c r="F97" s="331"/>
      <c r="G97" s="331"/>
      <c r="H97" s="331"/>
      <c r="I97" s="97"/>
      <c r="J97" s="331" t="s">
        <v>92</v>
      </c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26">
        <f>'SO-01A - Bourání betonový...'!J30</f>
        <v>0</v>
      </c>
      <c r="AH97" s="327"/>
      <c r="AI97" s="327"/>
      <c r="AJ97" s="327"/>
      <c r="AK97" s="327"/>
      <c r="AL97" s="327"/>
      <c r="AM97" s="327"/>
      <c r="AN97" s="326">
        <f>SUM(AG97,AT97)</f>
        <v>0</v>
      </c>
      <c r="AO97" s="327"/>
      <c r="AP97" s="327"/>
      <c r="AQ97" s="98" t="s">
        <v>84</v>
      </c>
      <c r="AR97" s="99"/>
      <c r="AS97" s="100">
        <v>0</v>
      </c>
      <c r="AT97" s="101">
        <f>ROUND(SUM(AV97:AW97),2)</f>
        <v>0</v>
      </c>
      <c r="AU97" s="102">
        <f>'SO-01A - Bourání betonový...'!P122</f>
        <v>0</v>
      </c>
      <c r="AV97" s="101">
        <f>'SO-01A - Bourání betonový...'!J33</f>
        <v>0</v>
      </c>
      <c r="AW97" s="101">
        <f>'SO-01A - Bourání betonový...'!J34</f>
        <v>0</v>
      </c>
      <c r="AX97" s="101">
        <f>'SO-01A - Bourání betonový...'!J35</f>
        <v>0</v>
      </c>
      <c r="AY97" s="101">
        <f>'SO-01A - Bourání betonový...'!J36</f>
        <v>0</v>
      </c>
      <c r="AZ97" s="101">
        <f>'SO-01A - Bourání betonový...'!F33</f>
        <v>0</v>
      </c>
      <c r="BA97" s="101">
        <f>'SO-01A - Bourání betonový...'!F34</f>
        <v>0</v>
      </c>
      <c r="BB97" s="101">
        <f>'SO-01A - Bourání betonový...'!F35</f>
        <v>0</v>
      </c>
      <c r="BC97" s="101">
        <f>'SO-01A - Bourání betonový...'!F36</f>
        <v>0</v>
      </c>
      <c r="BD97" s="103">
        <f>'SO-01A - Bourání betonový...'!F37</f>
        <v>0</v>
      </c>
      <c r="BT97" s="104" t="s">
        <v>85</v>
      </c>
      <c r="BV97" s="104" t="s">
        <v>79</v>
      </c>
      <c r="BW97" s="104" t="s">
        <v>93</v>
      </c>
      <c r="BX97" s="104" t="s">
        <v>5</v>
      </c>
      <c r="CL97" s="104" t="s">
        <v>1</v>
      </c>
      <c r="CM97" s="104" t="s">
        <v>87</v>
      </c>
    </row>
    <row r="98" spans="1:91" s="7" customFormat="1" ht="16.5" customHeight="1">
      <c r="A98" s="94" t="s">
        <v>81</v>
      </c>
      <c r="B98" s="95"/>
      <c r="C98" s="96"/>
      <c r="D98" s="331" t="s">
        <v>94</v>
      </c>
      <c r="E98" s="331"/>
      <c r="F98" s="331"/>
      <c r="G98" s="331"/>
      <c r="H98" s="331"/>
      <c r="I98" s="97"/>
      <c r="J98" s="331" t="s">
        <v>95</v>
      </c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26">
        <f>'SO-02 - Stabilizace podlo...'!J30</f>
        <v>0</v>
      </c>
      <c r="AH98" s="327"/>
      <c r="AI98" s="327"/>
      <c r="AJ98" s="327"/>
      <c r="AK98" s="327"/>
      <c r="AL98" s="327"/>
      <c r="AM98" s="327"/>
      <c r="AN98" s="326">
        <f>SUM(AG98,AT98)</f>
        <v>0</v>
      </c>
      <c r="AO98" s="327"/>
      <c r="AP98" s="327"/>
      <c r="AQ98" s="98" t="s">
        <v>84</v>
      </c>
      <c r="AR98" s="99"/>
      <c r="AS98" s="105">
        <v>0</v>
      </c>
      <c r="AT98" s="106">
        <f>ROUND(SUM(AV98:AW98),2)</f>
        <v>0</v>
      </c>
      <c r="AU98" s="107">
        <f>'SO-02 - Stabilizace podlo...'!P122</f>
        <v>0</v>
      </c>
      <c r="AV98" s="106">
        <f>'SO-02 - Stabilizace podlo...'!J33</f>
        <v>0</v>
      </c>
      <c r="AW98" s="106">
        <f>'SO-02 - Stabilizace podlo...'!J34</f>
        <v>0</v>
      </c>
      <c r="AX98" s="106">
        <f>'SO-02 - Stabilizace podlo...'!J35</f>
        <v>0</v>
      </c>
      <c r="AY98" s="106">
        <f>'SO-02 - Stabilizace podlo...'!J36</f>
        <v>0</v>
      </c>
      <c r="AZ98" s="106">
        <f>'SO-02 - Stabilizace podlo...'!F33</f>
        <v>0</v>
      </c>
      <c r="BA98" s="106">
        <f>'SO-02 - Stabilizace podlo...'!F34</f>
        <v>0</v>
      </c>
      <c r="BB98" s="106">
        <f>'SO-02 - Stabilizace podlo...'!F35</f>
        <v>0</v>
      </c>
      <c r="BC98" s="106">
        <f>'SO-02 - Stabilizace podlo...'!F36</f>
        <v>0</v>
      </c>
      <c r="BD98" s="108">
        <f>'SO-02 - Stabilizace podlo...'!F37</f>
        <v>0</v>
      </c>
      <c r="BT98" s="104" t="s">
        <v>85</v>
      </c>
      <c r="BV98" s="104" t="s">
        <v>79</v>
      </c>
      <c r="BW98" s="104" t="s">
        <v>96</v>
      </c>
      <c r="BX98" s="104" t="s">
        <v>5</v>
      </c>
      <c r="CL98" s="104" t="s">
        <v>1</v>
      </c>
      <c r="CM98" s="104" t="s">
        <v>87</v>
      </c>
    </row>
    <row r="99" spans="1:91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9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y7/Lh/WiEWiigSi6Ce6ExCBCMoSoDTcGBFjH2A8WsH5xTuHMm6XXb7Ejzi3BJdR9v490cgzTW390fQGdVBssmQ==" saltValue="9DUhsEc11IqM/9YeIvaJsZQw8KMMOswguLYTZY1yJNNT+7l4ndDZ4Ej7li8cJx4BnxeeIEl/Kek9eevdSQs/dw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0_MV01 - Přestavba Záze...'!C2" display="/" xr:uid="{00000000-0004-0000-0000-000000000000}"/>
    <hyperlink ref="A96" location="'SO-01 - Stavební práce'!C2" display="/" xr:uid="{00000000-0004-0000-0000-000001000000}"/>
    <hyperlink ref="A97" location="'SO-01A - Bourání betonový...'!C2" display="/" xr:uid="{00000000-0004-0000-0000-000002000000}"/>
    <hyperlink ref="A98" location="'SO-02 - Stabilizace podlo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C0CA-1886-4B63-AF04-750C14684A03}">
  <dimension ref="A1:M52"/>
  <sheetViews>
    <sheetView showGridLines="0" view="pageBreakPreview" zoomScaleSheetLayoutView="100" workbookViewId="0">
      <pane ySplit="8" topLeftCell="A9" activePane="bottomLeft" state="frozen"/>
      <selection activeCell="F10" sqref="F10"/>
      <selection pane="bottomLeft" activeCell="H16" sqref="H16"/>
    </sheetView>
  </sheetViews>
  <sheetFormatPr defaultColWidth="10.5" defaultRowHeight="12.75"/>
  <cols>
    <col min="1" max="1" width="2" style="542" customWidth="1"/>
    <col min="2" max="2" width="9.5" style="542" customWidth="1"/>
    <col min="3" max="3" width="60" style="542" customWidth="1"/>
    <col min="4" max="4" width="8.83203125" style="542" customWidth="1"/>
    <col min="5" max="5" width="0" style="543" hidden="1" customWidth="1"/>
    <col min="6" max="6" width="8.6640625" style="542" customWidth="1"/>
    <col min="7" max="7" width="0" style="543" hidden="1" customWidth="1"/>
    <col min="8" max="8" width="10.5" style="542"/>
    <col min="9" max="9" width="13.5" style="544" customWidth="1"/>
    <col min="10" max="10" width="19.83203125" style="542" customWidth="1"/>
    <col min="11" max="12" width="11.1640625" style="542" customWidth="1"/>
    <col min="13" max="256" width="10.5" style="542"/>
    <col min="257" max="257" width="2" style="542" customWidth="1"/>
    <col min="258" max="258" width="9.5" style="542" customWidth="1"/>
    <col min="259" max="259" width="60" style="542" customWidth="1"/>
    <col min="260" max="260" width="8.83203125" style="542" customWidth="1"/>
    <col min="261" max="261" width="0" style="542" hidden="1" customWidth="1"/>
    <col min="262" max="262" width="8.6640625" style="542" customWidth="1"/>
    <col min="263" max="263" width="0" style="542" hidden="1" customWidth="1"/>
    <col min="264" max="264" width="10.5" style="542"/>
    <col min="265" max="265" width="13.5" style="542" customWidth="1"/>
    <col min="266" max="266" width="19.83203125" style="542" customWidth="1"/>
    <col min="267" max="268" width="11.1640625" style="542" customWidth="1"/>
    <col min="269" max="512" width="10.5" style="542"/>
    <col min="513" max="513" width="2" style="542" customWidth="1"/>
    <col min="514" max="514" width="9.5" style="542" customWidth="1"/>
    <col min="515" max="515" width="60" style="542" customWidth="1"/>
    <col min="516" max="516" width="8.83203125" style="542" customWidth="1"/>
    <col min="517" max="517" width="0" style="542" hidden="1" customWidth="1"/>
    <col min="518" max="518" width="8.6640625" style="542" customWidth="1"/>
    <col min="519" max="519" width="0" style="542" hidden="1" customWidth="1"/>
    <col min="520" max="520" width="10.5" style="542"/>
    <col min="521" max="521" width="13.5" style="542" customWidth="1"/>
    <col min="522" max="522" width="19.83203125" style="542" customWidth="1"/>
    <col min="523" max="524" width="11.1640625" style="542" customWidth="1"/>
    <col min="525" max="768" width="10.5" style="542"/>
    <col min="769" max="769" width="2" style="542" customWidth="1"/>
    <col min="770" max="770" width="9.5" style="542" customWidth="1"/>
    <col min="771" max="771" width="60" style="542" customWidth="1"/>
    <col min="772" max="772" width="8.83203125" style="542" customWidth="1"/>
    <col min="773" max="773" width="0" style="542" hidden="1" customWidth="1"/>
    <col min="774" max="774" width="8.6640625" style="542" customWidth="1"/>
    <col min="775" max="775" width="0" style="542" hidden="1" customWidth="1"/>
    <col min="776" max="776" width="10.5" style="542"/>
    <col min="777" max="777" width="13.5" style="542" customWidth="1"/>
    <col min="778" max="778" width="19.83203125" style="542" customWidth="1"/>
    <col min="779" max="780" width="11.1640625" style="542" customWidth="1"/>
    <col min="781" max="1024" width="10.5" style="542"/>
    <col min="1025" max="1025" width="2" style="542" customWidth="1"/>
    <col min="1026" max="1026" width="9.5" style="542" customWidth="1"/>
    <col min="1027" max="1027" width="60" style="542" customWidth="1"/>
    <col min="1028" max="1028" width="8.83203125" style="542" customWidth="1"/>
    <col min="1029" max="1029" width="0" style="542" hidden="1" customWidth="1"/>
    <col min="1030" max="1030" width="8.6640625" style="542" customWidth="1"/>
    <col min="1031" max="1031" width="0" style="542" hidden="1" customWidth="1"/>
    <col min="1032" max="1032" width="10.5" style="542"/>
    <col min="1033" max="1033" width="13.5" style="542" customWidth="1"/>
    <col min="1034" max="1034" width="19.83203125" style="542" customWidth="1"/>
    <col min="1035" max="1036" width="11.1640625" style="542" customWidth="1"/>
    <col min="1037" max="1280" width="10.5" style="542"/>
    <col min="1281" max="1281" width="2" style="542" customWidth="1"/>
    <col min="1282" max="1282" width="9.5" style="542" customWidth="1"/>
    <col min="1283" max="1283" width="60" style="542" customWidth="1"/>
    <col min="1284" max="1284" width="8.83203125" style="542" customWidth="1"/>
    <col min="1285" max="1285" width="0" style="542" hidden="1" customWidth="1"/>
    <col min="1286" max="1286" width="8.6640625" style="542" customWidth="1"/>
    <col min="1287" max="1287" width="0" style="542" hidden="1" customWidth="1"/>
    <col min="1288" max="1288" width="10.5" style="542"/>
    <col min="1289" max="1289" width="13.5" style="542" customWidth="1"/>
    <col min="1290" max="1290" width="19.83203125" style="542" customWidth="1"/>
    <col min="1291" max="1292" width="11.1640625" style="542" customWidth="1"/>
    <col min="1293" max="1536" width="10.5" style="542"/>
    <col min="1537" max="1537" width="2" style="542" customWidth="1"/>
    <col min="1538" max="1538" width="9.5" style="542" customWidth="1"/>
    <col min="1539" max="1539" width="60" style="542" customWidth="1"/>
    <col min="1540" max="1540" width="8.83203125" style="542" customWidth="1"/>
    <col min="1541" max="1541" width="0" style="542" hidden="1" customWidth="1"/>
    <col min="1542" max="1542" width="8.6640625" style="542" customWidth="1"/>
    <col min="1543" max="1543" width="0" style="542" hidden="1" customWidth="1"/>
    <col min="1544" max="1544" width="10.5" style="542"/>
    <col min="1545" max="1545" width="13.5" style="542" customWidth="1"/>
    <col min="1546" max="1546" width="19.83203125" style="542" customWidth="1"/>
    <col min="1547" max="1548" width="11.1640625" style="542" customWidth="1"/>
    <col min="1549" max="1792" width="10.5" style="542"/>
    <col min="1793" max="1793" width="2" style="542" customWidth="1"/>
    <col min="1794" max="1794" width="9.5" style="542" customWidth="1"/>
    <col min="1795" max="1795" width="60" style="542" customWidth="1"/>
    <col min="1796" max="1796" width="8.83203125" style="542" customWidth="1"/>
    <col min="1797" max="1797" width="0" style="542" hidden="1" customWidth="1"/>
    <col min="1798" max="1798" width="8.6640625" style="542" customWidth="1"/>
    <col min="1799" max="1799" width="0" style="542" hidden="1" customWidth="1"/>
    <col min="1800" max="1800" width="10.5" style="542"/>
    <col min="1801" max="1801" width="13.5" style="542" customWidth="1"/>
    <col min="1802" max="1802" width="19.83203125" style="542" customWidth="1"/>
    <col min="1803" max="1804" width="11.1640625" style="542" customWidth="1"/>
    <col min="1805" max="2048" width="10.5" style="542"/>
    <col min="2049" max="2049" width="2" style="542" customWidth="1"/>
    <col min="2050" max="2050" width="9.5" style="542" customWidth="1"/>
    <col min="2051" max="2051" width="60" style="542" customWidth="1"/>
    <col min="2052" max="2052" width="8.83203125" style="542" customWidth="1"/>
    <col min="2053" max="2053" width="0" style="542" hidden="1" customWidth="1"/>
    <col min="2054" max="2054" width="8.6640625" style="542" customWidth="1"/>
    <col min="2055" max="2055" width="0" style="542" hidden="1" customWidth="1"/>
    <col min="2056" max="2056" width="10.5" style="542"/>
    <col min="2057" max="2057" width="13.5" style="542" customWidth="1"/>
    <col min="2058" max="2058" width="19.83203125" style="542" customWidth="1"/>
    <col min="2059" max="2060" width="11.1640625" style="542" customWidth="1"/>
    <col min="2061" max="2304" width="10.5" style="542"/>
    <col min="2305" max="2305" width="2" style="542" customWidth="1"/>
    <col min="2306" max="2306" width="9.5" style="542" customWidth="1"/>
    <col min="2307" max="2307" width="60" style="542" customWidth="1"/>
    <col min="2308" max="2308" width="8.83203125" style="542" customWidth="1"/>
    <col min="2309" max="2309" width="0" style="542" hidden="1" customWidth="1"/>
    <col min="2310" max="2310" width="8.6640625" style="542" customWidth="1"/>
    <col min="2311" max="2311" width="0" style="542" hidden="1" customWidth="1"/>
    <col min="2312" max="2312" width="10.5" style="542"/>
    <col min="2313" max="2313" width="13.5" style="542" customWidth="1"/>
    <col min="2314" max="2314" width="19.83203125" style="542" customWidth="1"/>
    <col min="2315" max="2316" width="11.1640625" style="542" customWidth="1"/>
    <col min="2317" max="2560" width="10.5" style="542"/>
    <col min="2561" max="2561" width="2" style="542" customWidth="1"/>
    <col min="2562" max="2562" width="9.5" style="542" customWidth="1"/>
    <col min="2563" max="2563" width="60" style="542" customWidth="1"/>
    <col min="2564" max="2564" width="8.83203125" style="542" customWidth="1"/>
    <col min="2565" max="2565" width="0" style="542" hidden="1" customWidth="1"/>
    <col min="2566" max="2566" width="8.6640625" style="542" customWidth="1"/>
    <col min="2567" max="2567" width="0" style="542" hidden="1" customWidth="1"/>
    <col min="2568" max="2568" width="10.5" style="542"/>
    <col min="2569" max="2569" width="13.5" style="542" customWidth="1"/>
    <col min="2570" max="2570" width="19.83203125" style="542" customWidth="1"/>
    <col min="2571" max="2572" width="11.1640625" style="542" customWidth="1"/>
    <col min="2573" max="2816" width="10.5" style="542"/>
    <col min="2817" max="2817" width="2" style="542" customWidth="1"/>
    <col min="2818" max="2818" width="9.5" style="542" customWidth="1"/>
    <col min="2819" max="2819" width="60" style="542" customWidth="1"/>
    <col min="2820" max="2820" width="8.83203125" style="542" customWidth="1"/>
    <col min="2821" max="2821" width="0" style="542" hidden="1" customWidth="1"/>
    <col min="2822" max="2822" width="8.6640625" style="542" customWidth="1"/>
    <col min="2823" max="2823" width="0" style="542" hidden="1" customWidth="1"/>
    <col min="2824" max="2824" width="10.5" style="542"/>
    <col min="2825" max="2825" width="13.5" style="542" customWidth="1"/>
    <col min="2826" max="2826" width="19.83203125" style="542" customWidth="1"/>
    <col min="2827" max="2828" width="11.1640625" style="542" customWidth="1"/>
    <col min="2829" max="3072" width="10.5" style="542"/>
    <col min="3073" max="3073" width="2" style="542" customWidth="1"/>
    <col min="3074" max="3074" width="9.5" style="542" customWidth="1"/>
    <col min="3075" max="3075" width="60" style="542" customWidth="1"/>
    <col min="3076" max="3076" width="8.83203125" style="542" customWidth="1"/>
    <col min="3077" max="3077" width="0" style="542" hidden="1" customWidth="1"/>
    <col min="3078" max="3078" width="8.6640625" style="542" customWidth="1"/>
    <col min="3079" max="3079" width="0" style="542" hidden="1" customWidth="1"/>
    <col min="3080" max="3080" width="10.5" style="542"/>
    <col min="3081" max="3081" width="13.5" style="542" customWidth="1"/>
    <col min="3082" max="3082" width="19.83203125" style="542" customWidth="1"/>
    <col min="3083" max="3084" width="11.1640625" style="542" customWidth="1"/>
    <col min="3085" max="3328" width="10.5" style="542"/>
    <col min="3329" max="3329" width="2" style="542" customWidth="1"/>
    <col min="3330" max="3330" width="9.5" style="542" customWidth="1"/>
    <col min="3331" max="3331" width="60" style="542" customWidth="1"/>
    <col min="3332" max="3332" width="8.83203125" style="542" customWidth="1"/>
    <col min="3333" max="3333" width="0" style="542" hidden="1" customWidth="1"/>
    <col min="3334" max="3334" width="8.6640625" style="542" customWidth="1"/>
    <col min="3335" max="3335" width="0" style="542" hidden="1" customWidth="1"/>
    <col min="3336" max="3336" width="10.5" style="542"/>
    <col min="3337" max="3337" width="13.5" style="542" customWidth="1"/>
    <col min="3338" max="3338" width="19.83203125" style="542" customWidth="1"/>
    <col min="3339" max="3340" width="11.1640625" style="542" customWidth="1"/>
    <col min="3341" max="3584" width="10.5" style="542"/>
    <col min="3585" max="3585" width="2" style="542" customWidth="1"/>
    <col min="3586" max="3586" width="9.5" style="542" customWidth="1"/>
    <col min="3587" max="3587" width="60" style="542" customWidth="1"/>
    <col min="3588" max="3588" width="8.83203125" style="542" customWidth="1"/>
    <col min="3589" max="3589" width="0" style="542" hidden="1" customWidth="1"/>
    <col min="3590" max="3590" width="8.6640625" style="542" customWidth="1"/>
    <col min="3591" max="3591" width="0" style="542" hidden="1" customWidth="1"/>
    <col min="3592" max="3592" width="10.5" style="542"/>
    <col min="3593" max="3593" width="13.5" style="542" customWidth="1"/>
    <col min="3594" max="3594" width="19.83203125" style="542" customWidth="1"/>
    <col min="3595" max="3596" width="11.1640625" style="542" customWidth="1"/>
    <col min="3597" max="3840" width="10.5" style="542"/>
    <col min="3841" max="3841" width="2" style="542" customWidth="1"/>
    <col min="3842" max="3842" width="9.5" style="542" customWidth="1"/>
    <col min="3843" max="3843" width="60" style="542" customWidth="1"/>
    <col min="3844" max="3844" width="8.83203125" style="542" customWidth="1"/>
    <col min="3845" max="3845" width="0" style="542" hidden="1" customWidth="1"/>
    <col min="3846" max="3846" width="8.6640625" style="542" customWidth="1"/>
    <col min="3847" max="3847" width="0" style="542" hidden="1" customWidth="1"/>
    <col min="3848" max="3848" width="10.5" style="542"/>
    <col min="3849" max="3849" width="13.5" style="542" customWidth="1"/>
    <col min="3850" max="3850" width="19.83203125" style="542" customWidth="1"/>
    <col min="3851" max="3852" width="11.1640625" style="542" customWidth="1"/>
    <col min="3853" max="4096" width="10.5" style="542"/>
    <col min="4097" max="4097" width="2" style="542" customWidth="1"/>
    <col min="4098" max="4098" width="9.5" style="542" customWidth="1"/>
    <col min="4099" max="4099" width="60" style="542" customWidth="1"/>
    <col min="4100" max="4100" width="8.83203125" style="542" customWidth="1"/>
    <col min="4101" max="4101" width="0" style="542" hidden="1" customWidth="1"/>
    <col min="4102" max="4102" width="8.6640625" style="542" customWidth="1"/>
    <col min="4103" max="4103" width="0" style="542" hidden="1" customWidth="1"/>
    <col min="4104" max="4104" width="10.5" style="542"/>
    <col min="4105" max="4105" width="13.5" style="542" customWidth="1"/>
    <col min="4106" max="4106" width="19.83203125" style="542" customWidth="1"/>
    <col min="4107" max="4108" width="11.1640625" style="542" customWidth="1"/>
    <col min="4109" max="4352" width="10.5" style="542"/>
    <col min="4353" max="4353" width="2" style="542" customWidth="1"/>
    <col min="4354" max="4354" width="9.5" style="542" customWidth="1"/>
    <col min="4355" max="4355" width="60" style="542" customWidth="1"/>
    <col min="4356" max="4356" width="8.83203125" style="542" customWidth="1"/>
    <col min="4357" max="4357" width="0" style="542" hidden="1" customWidth="1"/>
    <col min="4358" max="4358" width="8.6640625" style="542" customWidth="1"/>
    <col min="4359" max="4359" width="0" style="542" hidden="1" customWidth="1"/>
    <col min="4360" max="4360" width="10.5" style="542"/>
    <col min="4361" max="4361" width="13.5" style="542" customWidth="1"/>
    <col min="4362" max="4362" width="19.83203125" style="542" customWidth="1"/>
    <col min="4363" max="4364" width="11.1640625" style="542" customWidth="1"/>
    <col min="4365" max="4608" width="10.5" style="542"/>
    <col min="4609" max="4609" width="2" style="542" customWidth="1"/>
    <col min="4610" max="4610" width="9.5" style="542" customWidth="1"/>
    <col min="4611" max="4611" width="60" style="542" customWidth="1"/>
    <col min="4612" max="4612" width="8.83203125" style="542" customWidth="1"/>
    <col min="4613" max="4613" width="0" style="542" hidden="1" customWidth="1"/>
    <col min="4614" max="4614" width="8.6640625" style="542" customWidth="1"/>
    <col min="4615" max="4615" width="0" style="542" hidden="1" customWidth="1"/>
    <col min="4616" max="4616" width="10.5" style="542"/>
    <col min="4617" max="4617" width="13.5" style="542" customWidth="1"/>
    <col min="4618" max="4618" width="19.83203125" style="542" customWidth="1"/>
    <col min="4619" max="4620" width="11.1640625" style="542" customWidth="1"/>
    <col min="4621" max="4864" width="10.5" style="542"/>
    <col min="4865" max="4865" width="2" style="542" customWidth="1"/>
    <col min="4866" max="4866" width="9.5" style="542" customWidth="1"/>
    <col min="4867" max="4867" width="60" style="542" customWidth="1"/>
    <col min="4868" max="4868" width="8.83203125" style="542" customWidth="1"/>
    <col min="4869" max="4869" width="0" style="542" hidden="1" customWidth="1"/>
    <col min="4870" max="4870" width="8.6640625" style="542" customWidth="1"/>
    <col min="4871" max="4871" width="0" style="542" hidden="1" customWidth="1"/>
    <col min="4872" max="4872" width="10.5" style="542"/>
    <col min="4873" max="4873" width="13.5" style="542" customWidth="1"/>
    <col min="4874" max="4874" width="19.83203125" style="542" customWidth="1"/>
    <col min="4875" max="4876" width="11.1640625" style="542" customWidth="1"/>
    <col min="4877" max="5120" width="10.5" style="542"/>
    <col min="5121" max="5121" width="2" style="542" customWidth="1"/>
    <col min="5122" max="5122" width="9.5" style="542" customWidth="1"/>
    <col min="5123" max="5123" width="60" style="542" customWidth="1"/>
    <col min="5124" max="5124" width="8.83203125" style="542" customWidth="1"/>
    <col min="5125" max="5125" width="0" style="542" hidden="1" customWidth="1"/>
    <col min="5126" max="5126" width="8.6640625" style="542" customWidth="1"/>
    <col min="5127" max="5127" width="0" style="542" hidden="1" customWidth="1"/>
    <col min="5128" max="5128" width="10.5" style="542"/>
    <col min="5129" max="5129" width="13.5" style="542" customWidth="1"/>
    <col min="5130" max="5130" width="19.83203125" style="542" customWidth="1"/>
    <col min="5131" max="5132" width="11.1640625" style="542" customWidth="1"/>
    <col min="5133" max="5376" width="10.5" style="542"/>
    <col min="5377" max="5377" width="2" style="542" customWidth="1"/>
    <col min="5378" max="5378" width="9.5" style="542" customWidth="1"/>
    <col min="5379" max="5379" width="60" style="542" customWidth="1"/>
    <col min="5380" max="5380" width="8.83203125" style="542" customWidth="1"/>
    <col min="5381" max="5381" width="0" style="542" hidden="1" customWidth="1"/>
    <col min="5382" max="5382" width="8.6640625" style="542" customWidth="1"/>
    <col min="5383" max="5383" width="0" style="542" hidden="1" customWidth="1"/>
    <col min="5384" max="5384" width="10.5" style="542"/>
    <col min="5385" max="5385" width="13.5" style="542" customWidth="1"/>
    <col min="5386" max="5386" width="19.83203125" style="542" customWidth="1"/>
    <col min="5387" max="5388" width="11.1640625" style="542" customWidth="1"/>
    <col min="5389" max="5632" width="10.5" style="542"/>
    <col min="5633" max="5633" width="2" style="542" customWidth="1"/>
    <col min="5634" max="5634" width="9.5" style="542" customWidth="1"/>
    <col min="5635" max="5635" width="60" style="542" customWidth="1"/>
    <col min="5636" max="5636" width="8.83203125" style="542" customWidth="1"/>
    <col min="5637" max="5637" width="0" style="542" hidden="1" customWidth="1"/>
    <col min="5638" max="5638" width="8.6640625" style="542" customWidth="1"/>
    <col min="5639" max="5639" width="0" style="542" hidden="1" customWidth="1"/>
    <col min="5640" max="5640" width="10.5" style="542"/>
    <col min="5641" max="5641" width="13.5" style="542" customWidth="1"/>
    <col min="5642" max="5642" width="19.83203125" style="542" customWidth="1"/>
    <col min="5643" max="5644" width="11.1640625" style="542" customWidth="1"/>
    <col min="5645" max="5888" width="10.5" style="542"/>
    <col min="5889" max="5889" width="2" style="542" customWidth="1"/>
    <col min="5890" max="5890" width="9.5" style="542" customWidth="1"/>
    <col min="5891" max="5891" width="60" style="542" customWidth="1"/>
    <col min="5892" max="5892" width="8.83203125" style="542" customWidth="1"/>
    <col min="5893" max="5893" width="0" style="542" hidden="1" customWidth="1"/>
    <col min="5894" max="5894" width="8.6640625" style="542" customWidth="1"/>
    <col min="5895" max="5895" width="0" style="542" hidden="1" customWidth="1"/>
    <col min="5896" max="5896" width="10.5" style="542"/>
    <col min="5897" max="5897" width="13.5" style="542" customWidth="1"/>
    <col min="5898" max="5898" width="19.83203125" style="542" customWidth="1"/>
    <col min="5899" max="5900" width="11.1640625" style="542" customWidth="1"/>
    <col min="5901" max="6144" width="10.5" style="542"/>
    <col min="6145" max="6145" width="2" style="542" customWidth="1"/>
    <col min="6146" max="6146" width="9.5" style="542" customWidth="1"/>
    <col min="6147" max="6147" width="60" style="542" customWidth="1"/>
    <col min="6148" max="6148" width="8.83203125" style="542" customWidth="1"/>
    <col min="6149" max="6149" width="0" style="542" hidden="1" customWidth="1"/>
    <col min="6150" max="6150" width="8.6640625" style="542" customWidth="1"/>
    <col min="6151" max="6151" width="0" style="542" hidden="1" customWidth="1"/>
    <col min="6152" max="6152" width="10.5" style="542"/>
    <col min="6153" max="6153" width="13.5" style="542" customWidth="1"/>
    <col min="6154" max="6154" width="19.83203125" style="542" customWidth="1"/>
    <col min="6155" max="6156" width="11.1640625" style="542" customWidth="1"/>
    <col min="6157" max="6400" width="10.5" style="542"/>
    <col min="6401" max="6401" width="2" style="542" customWidth="1"/>
    <col min="6402" max="6402" width="9.5" style="542" customWidth="1"/>
    <col min="6403" max="6403" width="60" style="542" customWidth="1"/>
    <col min="6404" max="6404" width="8.83203125" style="542" customWidth="1"/>
    <col min="6405" max="6405" width="0" style="542" hidden="1" customWidth="1"/>
    <col min="6406" max="6406" width="8.6640625" style="542" customWidth="1"/>
    <col min="6407" max="6407" width="0" style="542" hidden="1" customWidth="1"/>
    <col min="6408" max="6408" width="10.5" style="542"/>
    <col min="6409" max="6409" width="13.5" style="542" customWidth="1"/>
    <col min="6410" max="6410" width="19.83203125" style="542" customWidth="1"/>
    <col min="6411" max="6412" width="11.1640625" style="542" customWidth="1"/>
    <col min="6413" max="6656" width="10.5" style="542"/>
    <col min="6657" max="6657" width="2" style="542" customWidth="1"/>
    <col min="6658" max="6658" width="9.5" style="542" customWidth="1"/>
    <col min="6659" max="6659" width="60" style="542" customWidth="1"/>
    <col min="6660" max="6660" width="8.83203125" style="542" customWidth="1"/>
    <col min="6661" max="6661" width="0" style="542" hidden="1" customWidth="1"/>
    <col min="6662" max="6662" width="8.6640625" style="542" customWidth="1"/>
    <col min="6663" max="6663" width="0" style="542" hidden="1" customWidth="1"/>
    <col min="6664" max="6664" width="10.5" style="542"/>
    <col min="6665" max="6665" width="13.5" style="542" customWidth="1"/>
    <col min="6666" max="6666" width="19.83203125" style="542" customWidth="1"/>
    <col min="6667" max="6668" width="11.1640625" style="542" customWidth="1"/>
    <col min="6669" max="6912" width="10.5" style="542"/>
    <col min="6913" max="6913" width="2" style="542" customWidth="1"/>
    <col min="6914" max="6914" width="9.5" style="542" customWidth="1"/>
    <col min="6915" max="6915" width="60" style="542" customWidth="1"/>
    <col min="6916" max="6916" width="8.83203125" style="542" customWidth="1"/>
    <col min="6917" max="6917" width="0" style="542" hidden="1" customWidth="1"/>
    <col min="6918" max="6918" width="8.6640625" style="542" customWidth="1"/>
    <col min="6919" max="6919" width="0" style="542" hidden="1" customWidth="1"/>
    <col min="6920" max="6920" width="10.5" style="542"/>
    <col min="6921" max="6921" width="13.5" style="542" customWidth="1"/>
    <col min="6922" max="6922" width="19.83203125" style="542" customWidth="1"/>
    <col min="6923" max="6924" width="11.1640625" style="542" customWidth="1"/>
    <col min="6925" max="7168" width="10.5" style="542"/>
    <col min="7169" max="7169" width="2" style="542" customWidth="1"/>
    <col min="7170" max="7170" width="9.5" style="542" customWidth="1"/>
    <col min="7171" max="7171" width="60" style="542" customWidth="1"/>
    <col min="7172" max="7172" width="8.83203125" style="542" customWidth="1"/>
    <col min="7173" max="7173" width="0" style="542" hidden="1" customWidth="1"/>
    <col min="7174" max="7174" width="8.6640625" style="542" customWidth="1"/>
    <col min="7175" max="7175" width="0" style="542" hidden="1" customWidth="1"/>
    <col min="7176" max="7176" width="10.5" style="542"/>
    <col min="7177" max="7177" width="13.5" style="542" customWidth="1"/>
    <col min="7178" max="7178" width="19.83203125" style="542" customWidth="1"/>
    <col min="7179" max="7180" width="11.1640625" style="542" customWidth="1"/>
    <col min="7181" max="7424" width="10.5" style="542"/>
    <col min="7425" max="7425" width="2" style="542" customWidth="1"/>
    <col min="7426" max="7426" width="9.5" style="542" customWidth="1"/>
    <col min="7427" max="7427" width="60" style="542" customWidth="1"/>
    <col min="7428" max="7428" width="8.83203125" style="542" customWidth="1"/>
    <col min="7429" max="7429" width="0" style="542" hidden="1" customWidth="1"/>
    <col min="7430" max="7430" width="8.6640625" style="542" customWidth="1"/>
    <col min="7431" max="7431" width="0" style="542" hidden="1" customWidth="1"/>
    <col min="7432" max="7432" width="10.5" style="542"/>
    <col min="7433" max="7433" width="13.5" style="542" customWidth="1"/>
    <col min="7434" max="7434" width="19.83203125" style="542" customWidth="1"/>
    <col min="7435" max="7436" width="11.1640625" style="542" customWidth="1"/>
    <col min="7437" max="7680" width="10.5" style="542"/>
    <col min="7681" max="7681" width="2" style="542" customWidth="1"/>
    <col min="7682" max="7682" width="9.5" style="542" customWidth="1"/>
    <col min="7683" max="7683" width="60" style="542" customWidth="1"/>
    <col min="7684" max="7684" width="8.83203125" style="542" customWidth="1"/>
    <col min="7685" max="7685" width="0" style="542" hidden="1" customWidth="1"/>
    <col min="7686" max="7686" width="8.6640625" style="542" customWidth="1"/>
    <col min="7687" max="7687" width="0" style="542" hidden="1" customWidth="1"/>
    <col min="7688" max="7688" width="10.5" style="542"/>
    <col min="7689" max="7689" width="13.5" style="542" customWidth="1"/>
    <col min="7690" max="7690" width="19.83203125" style="542" customWidth="1"/>
    <col min="7691" max="7692" width="11.1640625" style="542" customWidth="1"/>
    <col min="7693" max="7936" width="10.5" style="542"/>
    <col min="7937" max="7937" width="2" style="542" customWidth="1"/>
    <col min="7938" max="7938" width="9.5" style="542" customWidth="1"/>
    <col min="7939" max="7939" width="60" style="542" customWidth="1"/>
    <col min="7940" max="7940" width="8.83203125" style="542" customWidth="1"/>
    <col min="7941" max="7941" width="0" style="542" hidden="1" customWidth="1"/>
    <col min="7942" max="7942" width="8.6640625" style="542" customWidth="1"/>
    <col min="7943" max="7943" width="0" style="542" hidden="1" customWidth="1"/>
    <col min="7944" max="7944" width="10.5" style="542"/>
    <col min="7945" max="7945" width="13.5" style="542" customWidth="1"/>
    <col min="7946" max="7946" width="19.83203125" style="542" customWidth="1"/>
    <col min="7947" max="7948" width="11.1640625" style="542" customWidth="1"/>
    <col min="7949" max="8192" width="10.5" style="542"/>
    <col min="8193" max="8193" width="2" style="542" customWidth="1"/>
    <col min="8194" max="8194" width="9.5" style="542" customWidth="1"/>
    <col min="8195" max="8195" width="60" style="542" customWidth="1"/>
    <col min="8196" max="8196" width="8.83203125" style="542" customWidth="1"/>
    <col min="8197" max="8197" width="0" style="542" hidden="1" customWidth="1"/>
    <col min="8198" max="8198" width="8.6640625" style="542" customWidth="1"/>
    <col min="8199" max="8199" width="0" style="542" hidden="1" customWidth="1"/>
    <col min="8200" max="8200" width="10.5" style="542"/>
    <col min="8201" max="8201" width="13.5" style="542" customWidth="1"/>
    <col min="8202" max="8202" width="19.83203125" style="542" customWidth="1"/>
    <col min="8203" max="8204" width="11.1640625" style="542" customWidth="1"/>
    <col min="8205" max="8448" width="10.5" style="542"/>
    <col min="8449" max="8449" width="2" style="542" customWidth="1"/>
    <col min="8450" max="8450" width="9.5" style="542" customWidth="1"/>
    <col min="8451" max="8451" width="60" style="542" customWidth="1"/>
    <col min="8452" max="8452" width="8.83203125" style="542" customWidth="1"/>
    <col min="8453" max="8453" width="0" style="542" hidden="1" customWidth="1"/>
    <col min="8454" max="8454" width="8.6640625" style="542" customWidth="1"/>
    <col min="8455" max="8455" width="0" style="542" hidden="1" customWidth="1"/>
    <col min="8456" max="8456" width="10.5" style="542"/>
    <col min="8457" max="8457" width="13.5" style="542" customWidth="1"/>
    <col min="8458" max="8458" width="19.83203125" style="542" customWidth="1"/>
    <col min="8459" max="8460" width="11.1640625" style="542" customWidth="1"/>
    <col min="8461" max="8704" width="10.5" style="542"/>
    <col min="8705" max="8705" width="2" style="542" customWidth="1"/>
    <col min="8706" max="8706" width="9.5" style="542" customWidth="1"/>
    <col min="8707" max="8707" width="60" style="542" customWidth="1"/>
    <col min="8708" max="8708" width="8.83203125" style="542" customWidth="1"/>
    <col min="8709" max="8709" width="0" style="542" hidden="1" customWidth="1"/>
    <col min="8710" max="8710" width="8.6640625" style="542" customWidth="1"/>
    <col min="8711" max="8711" width="0" style="542" hidden="1" customWidth="1"/>
    <col min="8712" max="8712" width="10.5" style="542"/>
    <col min="8713" max="8713" width="13.5" style="542" customWidth="1"/>
    <col min="8714" max="8714" width="19.83203125" style="542" customWidth="1"/>
    <col min="8715" max="8716" width="11.1640625" style="542" customWidth="1"/>
    <col min="8717" max="8960" width="10.5" style="542"/>
    <col min="8961" max="8961" width="2" style="542" customWidth="1"/>
    <col min="8962" max="8962" width="9.5" style="542" customWidth="1"/>
    <col min="8963" max="8963" width="60" style="542" customWidth="1"/>
    <col min="8964" max="8964" width="8.83203125" style="542" customWidth="1"/>
    <col min="8965" max="8965" width="0" style="542" hidden="1" customWidth="1"/>
    <col min="8966" max="8966" width="8.6640625" style="542" customWidth="1"/>
    <col min="8967" max="8967" width="0" style="542" hidden="1" customWidth="1"/>
    <col min="8968" max="8968" width="10.5" style="542"/>
    <col min="8969" max="8969" width="13.5" style="542" customWidth="1"/>
    <col min="8970" max="8970" width="19.83203125" style="542" customWidth="1"/>
    <col min="8971" max="8972" width="11.1640625" style="542" customWidth="1"/>
    <col min="8973" max="9216" width="10.5" style="542"/>
    <col min="9217" max="9217" width="2" style="542" customWidth="1"/>
    <col min="9218" max="9218" width="9.5" style="542" customWidth="1"/>
    <col min="9219" max="9219" width="60" style="542" customWidth="1"/>
    <col min="9220" max="9220" width="8.83203125" style="542" customWidth="1"/>
    <col min="9221" max="9221" width="0" style="542" hidden="1" customWidth="1"/>
    <col min="9222" max="9222" width="8.6640625" style="542" customWidth="1"/>
    <col min="9223" max="9223" width="0" style="542" hidden="1" customWidth="1"/>
    <col min="9224" max="9224" width="10.5" style="542"/>
    <col min="9225" max="9225" width="13.5" style="542" customWidth="1"/>
    <col min="9226" max="9226" width="19.83203125" style="542" customWidth="1"/>
    <col min="9227" max="9228" width="11.1640625" style="542" customWidth="1"/>
    <col min="9229" max="9472" width="10.5" style="542"/>
    <col min="9473" max="9473" width="2" style="542" customWidth="1"/>
    <col min="9474" max="9474" width="9.5" style="542" customWidth="1"/>
    <col min="9475" max="9475" width="60" style="542" customWidth="1"/>
    <col min="9476" max="9476" width="8.83203125" style="542" customWidth="1"/>
    <col min="9477" max="9477" width="0" style="542" hidden="1" customWidth="1"/>
    <col min="9478" max="9478" width="8.6640625" style="542" customWidth="1"/>
    <col min="9479" max="9479" width="0" style="542" hidden="1" customWidth="1"/>
    <col min="9480" max="9480" width="10.5" style="542"/>
    <col min="9481" max="9481" width="13.5" style="542" customWidth="1"/>
    <col min="9482" max="9482" width="19.83203125" style="542" customWidth="1"/>
    <col min="9483" max="9484" width="11.1640625" style="542" customWidth="1"/>
    <col min="9485" max="9728" width="10.5" style="542"/>
    <col min="9729" max="9729" width="2" style="542" customWidth="1"/>
    <col min="9730" max="9730" width="9.5" style="542" customWidth="1"/>
    <col min="9731" max="9731" width="60" style="542" customWidth="1"/>
    <col min="9732" max="9732" width="8.83203125" style="542" customWidth="1"/>
    <col min="9733" max="9733" width="0" style="542" hidden="1" customWidth="1"/>
    <col min="9734" max="9734" width="8.6640625" style="542" customWidth="1"/>
    <col min="9735" max="9735" width="0" style="542" hidden="1" customWidth="1"/>
    <col min="9736" max="9736" width="10.5" style="542"/>
    <col min="9737" max="9737" width="13.5" style="542" customWidth="1"/>
    <col min="9738" max="9738" width="19.83203125" style="542" customWidth="1"/>
    <col min="9739" max="9740" width="11.1640625" style="542" customWidth="1"/>
    <col min="9741" max="9984" width="10.5" style="542"/>
    <col min="9985" max="9985" width="2" style="542" customWidth="1"/>
    <col min="9986" max="9986" width="9.5" style="542" customWidth="1"/>
    <col min="9987" max="9987" width="60" style="542" customWidth="1"/>
    <col min="9988" max="9988" width="8.83203125" style="542" customWidth="1"/>
    <col min="9989" max="9989" width="0" style="542" hidden="1" customWidth="1"/>
    <col min="9990" max="9990" width="8.6640625" style="542" customWidth="1"/>
    <col min="9991" max="9991" width="0" style="542" hidden="1" customWidth="1"/>
    <col min="9992" max="9992" width="10.5" style="542"/>
    <col min="9993" max="9993" width="13.5" style="542" customWidth="1"/>
    <col min="9994" max="9994" width="19.83203125" style="542" customWidth="1"/>
    <col min="9995" max="9996" width="11.1640625" style="542" customWidth="1"/>
    <col min="9997" max="10240" width="10.5" style="542"/>
    <col min="10241" max="10241" width="2" style="542" customWidth="1"/>
    <col min="10242" max="10242" width="9.5" style="542" customWidth="1"/>
    <col min="10243" max="10243" width="60" style="542" customWidth="1"/>
    <col min="10244" max="10244" width="8.83203125" style="542" customWidth="1"/>
    <col min="10245" max="10245" width="0" style="542" hidden="1" customWidth="1"/>
    <col min="10246" max="10246" width="8.6640625" style="542" customWidth="1"/>
    <col min="10247" max="10247" width="0" style="542" hidden="1" customWidth="1"/>
    <col min="10248" max="10248" width="10.5" style="542"/>
    <col min="10249" max="10249" width="13.5" style="542" customWidth="1"/>
    <col min="10250" max="10250" width="19.83203125" style="542" customWidth="1"/>
    <col min="10251" max="10252" width="11.1640625" style="542" customWidth="1"/>
    <col min="10253" max="10496" width="10.5" style="542"/>
    <col min="10497" max="10497" width="2" style="542" customWidth="1"/>
    <col min="10498" max="10498" width="9.5" style="542" customWidth="1"/>
    <col min="10499" max="10499" width="60" style="542" customWidth="1"/>
    <col min="10500" max="10500" width="8.83203125" style="542" customWidth="1"/>
    <col min="10501" max="10501" width="0" style="542" hidden="1" customWidth="1"/>
    <col min="10502" max="10502" width="8.6640625" style="542" customWidth="1"/>
    <col min="10503" max="10503" width="0" style="542" hidden="1" customWidth="1"/>
    <col min="10504" max="10504" width="10.5" style="542"/>
    <col min="10505" max="10505" width="13.5" style="542" customWidth="1"/>
    <col min="10506" max="10506" width="19.83203125" style="542" customWidth="1"/>
    <col min="10507" max="10508" width="11.1640625" style="542" customWidth="1"/>
    <col min="10509" max="10752" width="10.5" style="542"/>
    <col min="10753" max="10753" width="2" style="542" customWidth="1"/>
    <col min="10754" max="10754" width="9.5" style="542" customWidth="1"/>
    <col min="10755" max="10755" width="60" style="542" customWidth="1"/>
    <col min="10756" max="10756" width="8.83203125" style="542" customWidth="1"/>
    <col min="10757" max="10757" width="0" style="542" hidden="1" customWidth="1"/>
    <col min="10758" max="10758" width="8.6640625" style="542" customWidth="1"/>
    <col min="10759" max="10759" width="0" style="542" hidden="1" customWidth="1"/>
    <col min="10760" max="10760" width="10.5" style="542"/>
    <col min="10761" max="10761" width="13.5" style="542" customWidth="1"/>
    <col min="10762" max="10762" width="19.83203125" style="542" customWidth="1"/>
    <col min="10763" max="10764" width="11.1640625" style="542" customWidth="1"/>
    <col min="10765" max="11008" width="10.5" style="542"/>
    <col min="11009" max="11009" width="2" style="542" customWidth="1"/>
    <col min="11010" max="11010" width="9.5" style="542" customWidth="1"/>
    <col min="11011" max="11011" width="60" style="542" customWidth="1"/>
    <col min="11012" max="11012" width="8.83203125" style="542" customWidth="1"/>
    <col min="11013" max="11013" width="0" style="542" hidden="1" customWidth="1"/>
    <col min="11014" max="11014" width="8.6640625" style="542" customWidth="1"/>
    <col min="11015" max="11015" width="0" style="542" hidden="1" customWidth="1"/>
    <col min="11016" max="11016" width="10.5" style="542"/>
    <col min="11017" max="11017" width="13.5" style="542" customWidth="1"/>
    <col min="11018" max="11018" width="19.83203125" style="542" customWidth="1"/>
    <col min="11019" max="11020" width="11.1640625" style="542" customWidth="1"/>
    <col min="11021" max="11264" width="10.5" style="542"/>
    <col min="11265" max="11265" width="2" style="542" customWidth="1"/>
    <col min="11266" max="11266" width="9.5" style="542" customWidth="1"/>
    <col min="11267" max="11267" width="60" style="542" customWidth="1"/>
    <col min="11268" max="11268" width="8.83203125" style="542" customWidth="1"/>
    <col min="11269" max="11269" width="0" style="542" hidden="1" customWidth="1"/>
    <col min="11270" max="11270" width="8.6640625" style="542" customWidth="1"/>
    <col min="11271" max="11271" width="0" style="542" hidden="1" customWidth="1"/>
    <col min="11272" max="11272" width="10.5" style="542"/>
    <col min="11273" max="11273" width="13.5" style="542" customWidth="1"/>
    <col min="11274" max="11274" width="19.83203125" style="542" customWidth="1"/>
    <col min="11275" max="11276" width="11.1640625" style="542" customWidth="1"/>
    <col min="11277" max="11520" width="10.5" style="542"/>
    <col min="11521" max="11521" width="2" style="542" customWidth="1"/>
    <col min="11522" max="11522" width="9.5" style="542" customWidth="1"/>
    <col min="11523" max="11523" width="60" style="542" customWidth="1"/>
    <col min="11524" max="11524" width="8.83203125" style="542" customWidth="1"/>
    <col min="11525" max="11525" width="0" style="542" hidden="1" customWidth="1"/>
    <col min="11526" max="11526" width="8.6640625" style="542" customWidth="1"/>
    <col min="11527" max="11527" width="0" style="542" hidden="1" customWidth="1"/>
    <col min="11528" max="11528" width="10.5" style="542"/>
    <col min="11529" max="11529" width="13.5" style="542" customWidth="1"/>
    <col min="11530" max="11530" width="19.83203125" style="542" customWidth="1"/>
    <col min="11531" max="11532" width="11.1640625" style="542" customWidth="1"/>
    <col min="11533" max="11776" width="10.5" style="542"/>
    <col min="11777" max="11777" width="2" style="542" customWidth="1"/>
    <col min="11778" max="11778" width="9.5" style="542" customWidth="1"/>
    <col min="11779" max="11779" width="60" style="542" customWidth="1"/>
    <col min="11780" max="11780" width="8.83203125" style="542" customWidth="1"/>
    <col min="11781" max="11781" width="0" style="542" hidden="1" customWidth="1"/>
    <col min="11782" max="11782" width="8.6640625" style="542" customWidth="1"/>
    <col min="11783" max="11783" width="0" style="542" hidden="1" customWidth="1"/>
    <col min="11784" max="11784" width="10.5" style="542"/>
    <col min="11785" max="11785" width="13.5" style="542" customWidth="1"/>
    <col min="11786" max="11786" width="19.83203125" style="542" customWidth="1"/>
    <col min="11787" max="11788" width="11.1640625" style="542" customWidth="1"/>
    <col min="11789" max="12032" width="10.5" style="542"/>
    <col min="12033" max="12033" width="2" style="542" customWidth="1"/>
    <col min="12034" max="12034" width="9.5" style="542" customWidth="1"/>
    <col min="12035" max="12035" width="60" style="542" customWidth="1"/>
    <col min="12036" max="12036" width="8.83203125" style="542" customWidth="1"/>
    <col min="12037" max="12037" width="0" style="542" hidden="1" customWidth="1"/>
    <col min="12038" max="12038" width="8.6640625" style="542" customWidth="1"/>
    <col min="12039" max="12039" width="0" style="542" hidden="1" customWidth="1"/>
    <col min="12040" max="12040" width="10.5" style="542"/>
    <col min="12041" max="12041" width="13.5" style="542" customWidth="1"/>
    <col min="12042" max="12042" width="19.83203125" style="542" customWidth="1"/>
    <col min="12043" max="12044" width="11.1640625" style="542" customWidth="1"/>
    <col min="12045" max="12288" width="10.5" style="542"/>
    <col min="12289" max="12289" width="2" style="542" customWidth="1"/>
    <col min="12290" max="12290" width="9.5" style="542" customWidth="1"/>
    <col min="12291" max="12291" width="60" style="542" customWidth="1"/>
    <col min="12292" max="12292" width="8.83203125" style="542" customWidth="1"/>
    <col min="12293" max="12293" width="0" style="542" hidden="1" customWidth="1"/>
    <col min="12294" max="12294" width="8.6640625" style="542" customWidth="1"/>
    <col min="12295" max="12295" width="0" style="542" hidden="1" customWidth="1"/>
    <col min="12296" max="12296" width="10.5" style="542"/>
    <col min="12297" max="12297" width="13.5" style="542" customWidth="1"/>
    <col min="12298" max="12298" width="19.83203125" style="542" customWidth="1"/>
    <col min="12299" max="12300" width="11.1640625" style="542" customWidth="1"/>
    <col min="12301" max="12544" width="10.5" style="542"/>
    <col min="12545" max="12545" width="2" style="542" customWidth="1"/>
    <col min="12546" max="12546" width="9.5" style="542" customWidth="1"/>
    <col min="12547" max="12547" width="60" style="542" customWidth="1"/>
    <col min="12548" max="12548" width="8.83203125" style="542" customWidth="1"/>
    <col min="12549" max="12549" width="0" style="542" hidden="1" customWidth="1"/>
    <col min="12550" max="12550" width="8.6640625" style="542" customWidth="1"/>
    <col min="12551" max="12551" width="0" style="542" hidden="1" customWidth="1"/>
    <col min="12552" max="12552" width="10.5" style="542"/>
    <col min="12553" max="12553" width="13.5" style="542" customWidth="1"/>
    <col min="12554" max="12554" width="19.83203125" style="542" customWidth="1"/>
    <col min="12555" max="12556" width="11.1640625" style="542" customWidth="1"/>
    <col min="12557" max="12800" width="10.5" style="542"/>
    <col min="12801" max="12801" width="2" style="542" customWidth="1"/>
    <col min="12802" max="12802" width="9.5" style="542" customWidth="1"/>
    <col min="12803" max="12803" width="60" style="542" customWidth="1"/>
    <col min="12804" max="12804" width="8.83203125" style="542" customWidth="1"/>
    <col min="12805" max="12805" width="0" style="542" hidden="1" customWidth="1"/>
    <col min="12806" max="12806" width="8.6640625" style="542" customWidth="1"/>
    <col min="12807" max="12807" width="0" style="542" hidden="1" customWidth="1"/>
    <col min="12808" max="12808" width="10.5" style="542"/>
    <col min="12809" max="12809" width="13.5" style="542" customWidth="1"/>
    <col min="12810" max="12810" width="19.83203125" style="542" customWidth="1"/>
    <col min="12811" max="12812" width="11.1640625" style="542" customWidth="1"/>
    <col min="12813" max="13056" width="10.5" style="542"/>
    <col min="13057" max="13057" width="2" style="542" customWidth="1"/>
    <col min="13058" max="13058" width="9.5" style="542" customWidth="1"/>
    <col min="13059" max="13059" width="60" style="542" customWidth="1"/>
    <col min="13060" max="13060" width="8.83203125" style="542" customWidth="1"/>
    <col min="13061" max="13061" width="0" style="542" hidden="1" customWidth="1"/>
    <col min="13062" max="13062" width="8.6640625" style="542" customWidth="1"/>
    <col min="13063" max="13063" width="0" style="542" hidden="1" customWidth="1"/>
    <col min="13064" max="13064" width="10.5" style="542"/>
    <col min="13065" max="13065" width="13.5" style="542" customWidth="1"/>
    <col min="13066" max="13066" width="19.83203125" style="542" customWidth="1"/>
    <col min="13067" max="13068" width="11.1640625" style="542" customWidth="1"/>
    <col min="13069" max="13312" width="10.5" style="542"/>
    <col min="13313" max="13313" width="2" style="542" customWidth="1"/>
    <col min="13314" max="13314" width="9.5" style="542" customWidth="1"/>
    <col min="13315" max="13315" width="60" style="542" customWidth="1"/>
    <col min="13316" max="13316" width="8.83203125" style="542" customWidth="1"/>
    <col min="13317" max="13317" width="0" style="542" hidden="1" customWidth="1"/>
    <col min="13318" max="13318" width="8.6640625" style="542" customWidth="1"/>
    <col min="13319" max="13319" width="0" style="542" hidden="1" customWidth="1"/>
    <col min="13320" max="13320" width="10.5" style="542"/>
    <col min="13321" max="13321" width="13.5" style="542" customWidth="1"/>
    <col min="13322" max="13322" width="19.83203125" style="542" customWidth="1"/>
    <col min="13323" max="13324" width="11.1640625" style="542" customWidth="1"/>
    <col min="13325" max="13568" width="10.5" style="542"/>
    <col min="13569" max="13569" width="2" style="542" customWidth="1"/>
    <col min="13570" max="13570" width="9.5" style="542" customWidth="1"/>
    <col min="13571" max="13571" width="60" style="542" customWidth="1"/>
    <col min="13572" max="13572" width="8.83203125" style="542" customWidth="1"/>
    <col min="13573" max="13573" width="0" style="542" hidden="1" customWidth="1"/>
    <col min="13574" max="13574" width="8.6640625" style="542" customWidth="1"/>
    <col min="13575" max="13575" width="0" style="542" hidden="1" customWidth="1"/>
    <col min="13576" max="13576" width="10.5" style="542"/>
    <col min="13577" max="13577" width="13.5" style="542" customWidth="1"/>
    <col min="13578" max="13578" width="19.83203125" style="542" customWidth="1"/>
    <col min="13579" max="13580" width="11.1640625" style="542" customWidth="1"/>
    <col min="13581" max="13824" width="10.5" style="542"/>
    <col min="13825" max="13825" width="2" style="542" customWidth="1"/>
    <col min="13826" max="13826" width="9.5" style="542" customWidth="1"/>
    <col min="13827" max="13827" width="60" style="542" customWidth="1"/>
    <col min="13828" max="13828" width="8.83203125" style="542" customWidth="1"/>
    <col min="13829" max="13829" width="0" style="542" hidden="1" customWidth="1"/>
    <col min="13830" max="13830" width="8.6640625" style="542" customWidth="1"/>
    <col min="13831" max="13831" width="0" style="542" hidden="1" customWidth="1"/>
    <col min="13832" max="13832" width="10.5" style="542"/>
    <col min="13833" max="13833" width="13.5" style="542" customWidth="1"/>
    <col min="13834" max="13834" width="19.83203125" style="542" customWidth="1"/>
    <col min="13835" max="13836" width="11.1640625" style="542" customWidth="1"/>
    <col min="13837" max="14080" width="10.5" style="542"/>
    <col min="14081" max="14081" width="2" style="542" customWidth="1"/>
    <col min="14082" max="14082" width="9.5" style="542" customWidth="1"/>
    <col min="14083" max="14083" width="60" style="542" customWidth="1"/>
    <col min="14084" max="14084" width="8.83203125" style="542" customWidth="1"/>
    <col min="14085" max="14085" width="0" style="542" hidden="1" customWidth="1"/>
    <col min="14086" max="14086" width="8.6640625" style="542" customWidth="1"/>
    <col min="14087" max="14087" width="0" style="542" hidden="1" customWidth="1"/>
    <col min="14088" max="14088" width="10.5" style="542"/>
    <col min="14089" max="14089" width="13.5" style="542" customWidth="1"/>
    <col min="14090" max="14090" width="19.83203125" style="542" customWidth="1"/>
    <col min="14091" max="14092" width="11.1640625" style="542" customWidth="1"/>
    <col min="14093" max="14336" width="10.5" style="542"/>
    <col min="14337" max="14337" width="2" style="542" customWidth="1"/>
    <col min="14338" max="14338" width="9.5" style="542" customWidth="1"/>
    <col min="14339" max="14339" width="60" style="542" customWidth="1"/>
    <col min="14340" max="14340" width="8.83203125" style="542" customWidth="1"/>
    <col min="14341" max="14341" width="0" style="542" hidden="1" customWidth="1"/>
    <col min="14342" max="14342" width="8.6640625" style="542" customWidth="1"/>
    <col min="14343" max="14343" width="0" style="542" hidden="1" customWidth="1"/>
    <col min="14344" max="14344" width="10.5" style="542"/>
    <col min="14345" max="14345" width="13.5" style="542" customWidth="1"/>
    <col min="14346" max="14346" width="19.83203125" style="542" customWidth="1"/>
    <col min="14347" max="14348" width="11.1640625" style="542" customWidth="1"/>
    <col min="14349" max="14592" width="10.5" style="542"/>
    <col min="14593" max="14593" width="2" style="542" customWidth="1"/>
    <col min="14594" max="14594" width="9.5" style="542" customWidth="1"/>
    <col min="14595" max="14595" width="60" style="542" customWidth="1"/>
    <col min="14596" max="14596" width="8.83203125" style="542" customWidth="1"/>
    <col min="14597" max="14597" width="0" style="542" hidden="1" customWidth="1"/>
    <col min="14598" max="14598" width="8.6640625" style="542" customWidth="1"/>
    <col min="14599" max="14599" width="0" style="542" hidden="1" customWidth="1"/>
    <col min="14600" max="14600" width="10.5" style="542"/>
    <col min="14601" max="14601" width="13.5" style="542" customWidth="1"/>
    <col min="14602" max="14602" width="19.83203125" style="542" customWidth="1"/>
    <col min="14603" max="14604" width="11.1640625" style="542" customWidth="1"/>
    <col min="14605" max="14848" width="10.5" style="542"/>
    <col min="14849" max="14849" width="2" style="542" customWidth="1"/>
    <col min="14850" max="14850" width="9.5" style="542" customWidth="1"/>
    <col min="14851" max="14851" width="60" style="542" customWidth="1"/>
    <col min="14852" max="14852" width="8.83203125" style="542" customWidth="1"/>
    <col min="14853" max="14853" width="0" style="542" hidden="1" customWidth="1"/>
    <col min="14854" max="14854" width="8.6640625" style="542" customWidth="1"/>
    <col min="14855" max="14855" width="0" style="542" hidden="1" customWidth="1"/>
    <col min="14856" max="14856" width="10.5" style="542"/>
    <col min="14857" max="14857" width="13.5" style="542" customWidth="1"/>
    <col min="14858" max="14858" width="19.83203125" style="542" customWidth="1"/>
    <col min="14859" max="14860" width="11.1640625" style="542" customWidth="1"/>
    <col min="14861" max="15104" width="10.5" style="542"/>
    <col min="15105" max="15105" width="2" style="542" customWidth="1"/>
    <col min="15106" max="15106" width="9.5" style="542" customWidth="1"/>
    <col min="15107" max="15107" width="60" style="542" customWidth="1"/>
    <col min="15108" max="15108" width="8.83203125" style="542" customWidth="1"/>
    <col min="15109" max="15109" width="0" style="542" hidden="1" customWidth="1"/>
    <col min="15110" max="15110" width="8.6640625" style="542" customWidth="1"/>
    <col min="15111" max="15111" width="0" style="542" hidden="1" customWidth="1"/>
    <col min="15112" max="15112" width="10.5" style="542"/>
    <col min="15113" max="15113" width="13.5" style="542" customWidth="1"/>
    <col min="15114" max="15114" width="19.83203125" style="542" customWidth="1"/>
    <col min="15115" max="15116" width="11.1640625" style="542" customWidth="1"/>
    <col min="15117" max="15360" width="10.5" style="542"/>
    <col min="15361" max="15361" width="2" style="542" customWidth="1"/>
    <col min="15362" max="15362" width="9.5" style="542" customWidth="1"/>
    <col min="15363" max="15363" width="60" style="542" customWidth="1"/>
    <col min="15364" max="15364" width="8.83203125" style="542" customWidth="1"/>
    <col min="15365" max="15365" width="0" style="542" hidden="1" customWidth="1"/>
    <col min="15366" max="15366" width="8.6640625" style="542" customWidth="1"/>
    <col min="15367" max="15367" width="0" style="542" hidden="1" customWidth="1"/>
    <col min="15368" max="15368" width="10.5" style="542"/>
    <col min="15369" max="15369" width="13.5" style="542" customWidth="1"/>
    <col min="15370" max="15370" width="19.83203125" style="542" customWidth="1"/>
    <col min="15371" max="15372" width="11.1640625" style="542" customWidth="1"/>
    <col min="15373" max="15616" width="10.5" style="542"/>
    <col min="15617" max="15617" width="2" style="542" customWidth="1"/>
    <col min="15618" max="15618" width="9.5" style="542" customWidth="1"/>
    <col min="15619" max="15619" width="60" style="542" customWidth="1"/>
    <col min="15620" max="15620" width="8.83203125" style="542" customWidth="1"/>
    <col min="15621" max="15621" width="0" style="542" hidden="1" customWidth="1"/>
    <col min="15622" max="15622" width="8.6640625" style="542" customWidth="1"/>
    <col min="15623" max="15623" width="0" style="542" hidden="1" customWidth="1"/>
    <col min="15624" max="15624" width="10.5" style="542"/>
    <col min="15625" max="15625" width="13.5" style="542" customWidth="1"/>
    <col min="15626" max="15626" width="19.83203125" style="542" customWidth="1"/>
    <col min="15627" max="15628" width="11.1640625" style="542" customWidth="1"/>
    <col min="15629" max="15872" width="10.5" style="542"/>
    <col min="15873" max="15873" width="2" style="542" customWidth="1"/>
    <col min="15874" max="15874" width="9.5" style="542" customWidth="1"/>
    <col min="15875" max="15875" width="60" style="542" customWidth="1"/>
    <col min="15876" max="15876" width="8.83203125" style="542" customWidth="1"/>
    <col min="15877" max="15877" width="0" style="542" hidden="1" customWidth="1"/>
    <col min="15878" max="15878" width="8.6640625" style="542" customWidth="1"/>
    <col min="15879" max="15879" width="0" style="542" hidden="1" customWidth="1"/>
    <col min="15880" max="15880" width="10.5" style="542"/>
    <col min="15881" max="15881" width="13.5" style="542" customWidth="1"/>
    <col min="15882" max="15882" width="19.83203125" style="542" customWidth="1"/>
    <col min="15883" max="15884" width="11.1640625" style="542" customWidth="1"/>
    <col min="15885" max="16128" width="10.5" style="542"/>
    <col min="16129" max="16129" width="2" style="542" customWidth="1"/>
    <col min="16130" max="16130" width="9.5" style="542" customWidth="1"/>
    <col min="16131" max="16131" width="60" style="542" customWidth="1"/>
    <col min="16132" max="16132" width="8.83203125" style="542" customWidth="1"/>
    <col min="16133" max="16133" width="0" style="542" hidden="1" customWidth="1"/>
    <col min="16134" max="16134" width="8.6640625" style="542" customWidth="1"/>
    <col min="16135" max="16135" width="0" style="542" hidden="1" customWidth="1"/>
    <col min="16136" max="16136" width="10.5" style="542"/>
    <col min="16137" max="16137" width="13.5" style="542" customWidth="1"/>
    <col min="16138" max="16138" width="19.83203125" style="542" customWidth="1"/>
    <col min="16139" max="16140" width="11.1640625" style="542" customWidth="1"/>
    <col min="16141" max="16384" width="10.5" style="542"/>
  </cols>
  <sheetData>
    <row r="1" spans="1:13" ht="6" customHeight="1" thickBot="1"/>
    <row r="2" spans="1:13" ht="6.2" customHeight="1" thickTop="1">
      <c r="B2" s="545"/>
      <c r="C2" s="546"/>
      <c r="D2" s="546"/>
      <c r="E2" s="547"/>
      <c r="F2" s="546"/>
      <c r="G2" s="547"/>
      <c r="H2" s="546"/>
      <c r="I2" s="548"/>
      <c r="J2" s="549"/>
    </row>
    <row r="3" spans="1:13" ht="21" customHeight="1">
      <c r="B3" s="550" t="s">
        <v>2156</v>
      </c>
      <c r="C3" s="550"/>
      <c r="I3" s="542"/>
      <c r="J3" s="551"/>
    </row>
    <row r="4" spans="1:13" ht="12.75" customHeight="1">
      <c r="B4" s="550"/>
      <c r="C4" s="550"/>
      <c r="D4" s="552"/>
      <c r="F4" s="553" t="s">
        <v>2157</v>
      </c>
      <c r="G4" s="554"/>
      <c r="H4" s="555"/>
      <c r="I4" s="556" t="s">
        <v>2158</v>
      </c>
      <c r="J4" s="557"/>
    </row>
    <row r="5" spans="1:13" ht="6.2" customHeight="1">
      <c r="B5" s="550"/>
      <c r="C5" s="550"/>
      <c r="D5" s="558"/>
      <c r="I5" s="555"/>
      <c r="J5" s="557"/>
    </row>
    <row r="6" spans="1:13" ht="6.2" customHeight="1" thickBot="1">
      <c r="B6" s="559"/>
      <c r="C6" s="560"/>
      <c r="D6" s="560"/>
      <c r="E6" s="561"/>
      <c r="F6" s="560"/>
      <c r="G6" s="561"/>
      <c r="H6" s="560"/>
      <c r="I6" s="562"/>
      <c r="J6" s="563"/>
    </row>
    <row r="7" spans="1:13" ht="17.100000000000001" customHeight="1" thickTop="1" thickBot="1"/>
    <row r="8" spans="1:13" s="564" customFormat="1" ht="15.95" customHeight="1" thickTop="1">
      <c r="B8" s="565" t="s">
        <v>2159</v>
      </c>
      <c r="C8" s="566" t="s">
        <v>2160</v>
      </c>
      <c r="D8" s="567" t="s">
        <v>115</v>
      </c>
      <c r="E8" s="568"/>
      <c r="F8" s="567" t="s">
        <v>2161</v>
      </c>
      <c r="G8" s="568"/>
      <c r="H8" s="567" t="s">
        <v>2162</v>
      </c>
      <c r="I8" s="567" t="s">
        <v>2163</v>
      </c>
      <c r="J8" s="569" t="s">
        <v>2164</v>
      </c>
      <c r="K8" s="542"/>
      <c r="L8" s="570"/>
    </row>
    <row r="9" spans="1:13" s="564" customFormat="1" ht="20.45" customHeight="1">
      <c r="A9" s="571"/>
      <c r="B9" s="572"/>
      <c r="C9" s="573" t="s">
        <v>2165</v>
      </c>
      <c r="D9" s="574"/>
      <c r="E9" s="575"/>
      <c r="F9" s="576"/>
      <c r="G9" s="577"/>
      <c r="H9" s="578"/>
      <c r="I9" s="579"/>
      <c r="J9" s="580">
        <f>SUM(I10:I25)</f>
        <v>0</v>
      </c>
      <c r="M9" s="581"/>
    </row>
    <row r="10" spans="1:13" s="564" customFormat="1" ht="29.1" customHeight="1">
      <c r="A10" s="571"/>
      <c r="B10" s="582" t="s">
        <v>2166</v>
      </c>
      <c r="C10" s="583" t="s">
        <v>2167</v>
      </c>
      <c r="D10" s="584" t="s">
        <v>1792</v>
      </c>
      <c r="E10" s="585">
        <v>1</v>
      </c>
      <c r="F10" s="584">
        <f t="shared" ref="F10:F25" si="0">ROUNDUP(E10*(1+K10/100),0)</f>
        <v>1</v>
      </c>
      <c r="G10" s="586">
        <v>9338</v>
      </c>
      <c r="H10" s="587">
        <v>0</v>
      </c>
      <c r="I10" s="588">
        <f t="shared" ref="I10:I25" si="1">F10*H10</f>
        <v>0</v>
      </c>
      <c r="J10" s="589"/>
      <c r="K10" s="542"/>
      <c r="L10" s="542"/>
    </row>
    <row r="11" spans="1:13" s="564" customFormat="1" ht="16.350000000000001" customHeight="1">
      <c r="A11" s="571"/>
      <c r="B11" s="582" t="s">
        <v>2168</v>
      </c>
      <c r="C11" s="583" t="s">
        <v>2169</v>
      </c>
      <c r="D11" s="584" t="s">
        <v>1792</v>
      </c>
      <c r="E11" s="585">
        <v>1</v>
      </c>
      <c r="F11" s="584">
        <f t="shared" si="0"/>
        <v>1</v>
      </c>
      <c r="G11" s="586">
        <v>3000</v>
      </c>
      <c r="H11" s="587">
        <v>0</v>
      </c>
      <c r="I11" s="588">
        <f t="shared" si="1"/>
        <v>0</v>
      </c>
      <c r="J11" s="589"/>
      <c r="K11" s="542"/>
      <c r="L11" s="542"/>
    </row>
    <row r="12" spans="1:13" s="564" customFormat="1" ht="16.5" customHeight="1">
      <c r="A12" s="571"/>
      <c r="B12" s="582" t="s">
        <v>2170</v>
      </c>
      <c r="C12" s="583" t="s">
        <v>2171</v>
      </c>
      <c r="D12" s="584" t="s">
        <v>1792</v>
      </c>
      <c r="E12" s="585">
        <v>2</v>
      </c>
      <c r="F12" s="584">
        <f t="shared" si="0"/>
        <v>2</v>
      </c>
      <c r="G12" s="586">
        <v>180</v>
      </c>
      <c r="H12" s="587">
        <v>0</v>
      </c>
      <c r="I12" s="588">
        <f t="shared" si="1"/>
        <v>0</v>
      </c>
      <c r="J12" s="589"/>
      <c r="K12" s="542"/>
      <c r="L12" s="542"/>
    </row>
    <row r="13" spans="1:13" s="564" customFormat="1" ht="16.5" customHeight="1">
      <c r="A13" s="571"/>
      <c r="B13" s="582" t="s">
        <v>2172</v>
      </c>
      <c r="C13" s="583" t="s">
        <v>2173</v>
      </c>
      <c r="D13" s="584" t="s">
        <v>1792</v>
      </c>
      <c r="E13" s="585">
        <v>1</v>
      </c>
      <c r="F13" s="584">
        <f t="shared" si="0"/>
        <v>1</v>
      </c>
      <c r="G13" s="586">
        <v>426</v>
      </c>
      <c r="H13" s="587">
        <v>0</v>
      </c>
      <c r="I13" s="588">
        <f t="shared" si="1"/>
        <v>0</v>
      </c>
      <c r="J13" s="589"/>
      <c r="K13" s="542"/>
      <c r="L13" s="542"/>
    </row>
    <row r="14" spans="1:13" s="564" customFormat="1" ht="16.5" customHeight="1">
      <c r="A14" s="571"/>
      <c r="B14" s="582" t="s">
        <v>2174</v>
      </c>
      <c r="C14" s="583" t="s">
        <v>2175</v>
      </c>
      <c r="D14" s="584" t="s">
        <v>1792</v>
      </c>
      <c r="E14" s="585">
        <v>1</v>
      </c>
      <c r="F14" s="584">
        <f t="shared" si="0"/>
        <v>1</v>
      </c>
      <c r="G14" s="586">
        <v>2040</v>
      </c>
      <c r="H14" s="587">
        <v>0</v>
      </c>
      <c r="I14" s="588">
        <f t="shared" si="1"/>
        <v>0</v>
      </c>
      <c r="J14" s="589"/>
      <c r="K14" s="542"/>
      <c r="L14" s="542"/>
    </row>
    <row r="15" spans="1:13" s="564" customFormat="1" ht="16.5" customHeight="1">
      <c r="A15" s="571"/>
      <c r="B15" s="582" t="s">
        <v>2176</v>
      </c>
      <c r="C15" s="583" t="s">
        <v>2177</v>
      </c>
      <c r="D15" s="584" t="s">
        <v>1792</v>
      </c>
      <c r="E15" s="585">
        <v>1</v>
      </c>
      <c r="F15" s="584">
        <f t="shared" si="0"/>
        <v>1</v>
      </c>
      <c r="G15" s="586">
        <v>600</v>
      </c>
      <c r="H15" s="587">
        <v>0</v>
      </c>
      <c r="I15" s="588">
        <f t="shared" si="1"/>
        <v>0</v>
      </c>
      <c r="J15" s="589"/>
      <c r="K15" s="542"/>
      <c r="L15" s="542"/>
    </row>
    <row r="16" spans="1:13" s="564" customFormat="1" ht="28.5" customHeight="1">
      <c r="A16" s="571"/>
      <c r="B16" s="582" t="s">
        <v>2178</v>
      </c>
      <c r="C16" s="583" t="s">
        <v>2179</v>
      </c>
      <c r="D16" s="584" t="s">
        <v>1792</v>
      </c>
      <c r="E16" s="585">
        <v>2</v>
      </c>
      <c r="F16" s="584">
        <f t="shared" si="0"/>
        <v>2</v>
      </c>
      <c r="G16" s="586">
        <v>1660</v>
      </c>
      <c r="H16" s="587">
        <v>0</v>
      </c>
      <c r="I16" s="588">
        <f t="shared" si="1"/>
        <v>0</v>
      </c>
      <c r="J16" s="589"/>
      <c r="K16" s="542"/>
      <c r="L16" s="542"/>
    </row>
    <row r="17" spans="1:12" s="564" customFormat="1" ht="16.5" customHeight="1">
      <c r="A17" s="571"/>
      <c r="B17" s="582" t="s">
        <v>2180</v>
      </c>
      <c r="C17" s="590" t="s">
        <v>2181</v>
      </c>
      <c r="D17" s="591" t="s">
        <v>257</v>
      </c>
      <c r="E17" s="585">
        <v>2</v>
      </c>
      <c r="F17" s="584">
        <f t="shared" si="0"/>
        <v>2</v>
      </c>
      <c r="G17" s="586">
        <v>325</v>
      </c>
      <c r="H17" s="587">
        <v>0</v>
      </c>
      <c r="I17" s="588">
        <f t="shared" si="1"/>
        <v>0</v>
      </c>
      <c r="J17" s="589"/>
      <c r="K17" s="542"/>
      <c r="L17" s="542"/>
    </row>
    <row r="18" spans="1:12" s="564" customFormat="1" ht="16.5" customHeight="1">
      <c r="A18" s="571"/>
      <c r="B18" s="582" t="s">
        <v>2182</v>
      </c>
      <c r="C18" s="590" t="s">
        <v>2183</v>
      </c>
      <c r="D18" s="591" t="s">
        <v>1792</v>
      </c>
      <c r="E18" s="585">
        <v>5</v>
      </c>
      <c r="F18" s="584">
        <f t="shared" si="0"/>
        <v>5</v>
      </c>
      <c r="G18" s="586">
        <v>500</v>
      </c>
      <c r="H18" s="587">
        <v>0</v>
      </c>
      <c r="I18" s="588">
        <f t="shared" si="1"/>
        <v>0</v>
      </c>
      <c r="J18" s="589"/>
      <c r="K18" s="542"/>
      <c r="L18" s="542"/>
    </row>
    <row r="19" spans="1:12" s="564" customFormat="1" ht="16.5" customHeight="1">
      <c r="A19" s="571"/>
      <c r="B19" s="582" t="s">
        <v>2184</v>
      </c>
      <c r="C19" s="590" t="s">
        <v>2185</v>
      </c>
      <c r="D19" s="591" t="s">
        <v>257</v>
      </c>
      <c r="E19" s="585">
        <v>4</v>
      </c>
      <c r="F19" s="584">
        <f t="shared" si="0"/>
        <v>4</v>
      </c>
      <c r="G19" s="586">
        <v>235</v>
      </c>
      <c r="H19" s="587">
        <v>0</v>
      </c>
      <c r="I19" s="588">
        <v>0</v>
      </c>
      <c r="J19" s="589"/>
      <c r="K19" s="542"/>
      <c r="L19" s="542"/>
    </row>
    <row r="20" spans="1:12" s="564" customFormat="1" ht="16.5" customHeight="1">
      <c r="A20" s="571"/>
      <c r="B20" s="582" t="s">
        <v>2186</v>
      </c>
      <c r="C20" s="590" t="s">
        <v>2187</v>
      </c>
      <c r="D20" s="591" t="s">
        <v>1792</v>
      </c>
      <c r="E20" s="585">
        <v>1</v>
      </c>
      <c r="F20" s="584">
        <f t="shared" si="0"/>
        <v>1</v>
      </c>
      <c r="G20" s="586">
        <v>400</v>
      </c>
      <c r="H20" s="587">
        <v>0</v>
      </c>
      <c r="I20" s="588">
        <f t="shared" si="1"/>
        <v>0</v>
      </c>
      <c r="J20" s="589"/>
      <c r="K20" s="542"/>
      <c r="L20" s="542"/>
    </row>
    <row r="21" spans="1:12" s="564" customFormat="1" ht="16.5" customHeight="1">
      <c r="A21" s="571"/>
      <c r="B21" s="582" t="s">
        <v>2188</v>
      </c>
      <c r="C21" s="590" t="s">
        <v>2189</v>
      </c>
      <c r="D21" s="591" t="s">
        <v>257</v>
      </c>
      <c r="E21" s="585">
        <v>3</v>
      </c>
      <c r="F21" s="584">
        <f t="shared" si="0"/>
        <v>3</v>
      </c>
      <c r="G21" s="586">
        <v>285</v>
      </c>
      <c r="H21" s="587">
        <v>0</v>
      </c>
      <c r="I21" s="588">
        <f t="shared" si="1"/>
        <v>0</v>
      </c>
      <c r="J21" s="589"/>
      <c r="K21" s="542"/>
      <c r="L21" s="542"/>
    </row>
    <row r="22" spans="1:12" s="564" customFormat="1" ht="16.5" customHeight="1">
      <c r="A22" s="571"/>
      <c r="B22" s="582" t="s">
        <v>2190</v>
      </c>
      <c r="C22" s="590" t="s">
        <v>2191</v>
      </c>
      <c r="D22" s="591" t="s">
        <v>1792</v>
      </c>
      <c r="E22" s="585">
        <v>1</v>
      </c>
      <c r="F22" s="584">
        <f t="shared" si="0"/>
        <v>1</v>
      </c>
      <c r="G22" s="586">
        <v>1410</v>
      </c>
      <c r="H22" s="587">
        <v>0</v>
      </c>
      <c r="I22" s="588">
        <f t="shared" si="1"/>
        <v>0</v>
      </c>
      <c r="J22" s="589"/>
      <c r="K22" s="542"/>
      <c r="L22" s="542"/>
    </row>
    <row r="23" spans="1:12" s="564" customFormat="1" ht="16.5" customHeight="1">
      <c r="A23" s="571"/>
      <c r="B23" s="582" t="s">
        <v>2192</v>
      </c>
      <c r="C23" s="590" t="s">
        <v>2193</v>
      </c>
      <c r="D23" s="591" t="s">
        <v>1792</v>
      </c>
      <c r="E23" s="585">
        <v>1</v>
      </c>
      <c r="F23" s="584">
        <f t="shared" si="0"/>
        <v>1</v>
      </c>
      <c r="G23" s="586">
        <v>2230</v>
      </c>
      <c r="H23" s="587">
        <v>0</v>
      </c>
      <c r="I23" s="588">
        <f t="shared" si="1"/>
        <v>0</v>
      </c>
      <c r="J23" s="589"/>
      <c r="K23" s="542"/>
      <c r="L23" s="542"/>
    </row>
    <row r="24" spans="1:12" s="564" customFormat="1" ht="16.5" customHeight="1">
      <c r="A24" s="571"/>
      <c r="B24" s="582" t="s">
        <v>2194</v>
      </c>
      <c r="C24" s="590" t="s">
        <v>2195</v>
      </c>
      <c r="D24" s="591" t="s">
        <v>1792</v>
      </c>
      <c r="E24" s="585">
        <v>1</v>
      </c>
      <c r="F24" s="584">
        <f t="shared" si="0"/>
        <v>1</v>
      </c>
      <c r="G24" s="586">
        <v>315</v>
      </c>
      <c r="H24" s="587">
        <v>0</v>
      </c>
      <c r="I24" s="588">
        <f t="shared" si="1"/>
        <v>0</v>
      </c>
      <c r="J24" s="589"/>
      <c r="K24" s="542"/>
      <c r="L24" s="542"/>
    </row>
    <row r="25" spans="1:12" s="564" customFormat="1" ht="16.5" customHeight="1">
      <c r="A25" s="571"/>
      <c r="B25" s="582" t="s">
        <v>2196</v>
      </c>
      <c r="C25" s="590" t="s">
        <v>2197</v>
      </c>
      <c r="D25" s="591" t="s">
        <v>1792</v>
      </c>
      <c r="E25" s="592">
        <v>1</v>
      </c>
      <c r="F25" s="584">
        <f t="shared" si="0"/>
        <v>1</v>
      </c>
      <c r="G25" s="586">
        <v>690</v>
      </c>
      <c r="H25" s="587">
        <v>0</v>
      </c>
      <c r="I25" s="588">
        <f t="shared" si="1"/>
        <v>0</v>
      </c>
      <c r="J25" s="589"/>
      <c r="K25" s="542"/>
      <c r="L25" s="542"/>
    </row>
    <row r="26" spans="1:12" s="564" customFormat="1" ht="24.95" customHeight="1">
      <c r="A26" s="571"/>
      <c r="B26" s="572"/>
      <c r="C26" s="573" t="s">
        <v>2002</v>
      </c>
      <c r="D26" s="574"/>
      <c r="E26" s="575"/>
      <c r="F26" s="574"/>
      <c r="G26" s="577"/>
      <c r="H26" s="593"/>
      <c r="I26" s="594"/>
      <c r="J26" s="595">
        <f>SUM(I27:I32)</f>
        <v>0</v>
      </c>
      <c r="K26" s="542"/>
      <c r="L26" s="542"/>
    </row>
    <row r="27" spans="1:12" s="564" customFormat="1" ht="16.5" customHeight="1">
      <c r="A27" s="571"/>
      <c r="B27" s="596" t="s">
        <v>2198</v>
      </c>
      <c r="C27" s="597" t="s">
        <v>2199</v>
      </c>
      <c r="D27" s="591" t="s">
        <v>2144</v>
      </c>
      <c r="E27" s="592">
        <v>1</v>
      </c>
      <c r="F27" s="598">
        <f>ROUNDUP(E27*(1+K27/100),0)</f>
        <v>1</v>
      </c>
      <c r="G27" s="599">
        <v>9120</v>
      </c>
      <c r="H27" s="600">
        <v>0</v>
      </c>
      <c r="I27" s="601">
        <f t="shared" ref="I27:I32" si="2">F27*H27</f>
        <v>0</v>
      </c>
      <c r="J27" s="589"/>
      <c r="K27" s="542"/>
      <c r="L27" s="542"/>
    </row>
    <row r="28" spans="1:12" s="564" customFormat="1" ht="16.5" customHeight="1">
      <c r="A28" s="571"/>
      <c r="B28" s="596" t="s">
        <v>2200</v>
      </c>
      <c r="C28" s="597" t="s">
        <v>2201</v>
      </c>
      <c r="D28" s="591" t="s">
        <v>2144</v>
      </c>
      <c r="E28" s="592">
        <v>1</v>
      </c>
      <c r="F28" s="598">
        <v>1</v>
      </c>
      <c r="G28" s="599">
        <v>8500</v>
      </c>
      <c r="H28" s="600">
        <v>0</v>
      </c>
      <c r="I28" s="601">
        <f t="shared" si="2"/>
        <v>0</v>
      </c>
      <c r="J28" s="589"/>
      <c r="K28" s="542"/>
      <c r="L28" s="542"/>
    </row>
    <row r="29" spans="1:12" s="564" customFormat="1" ht="16.5" customHeight="1">
      <c r="A29" s="571"/>
      <c r="B29" s="596" t="s">
        <v>2202</v>
      </c>
      <c r="C29" s="597" t="s">
        <v>1689</v>
      </c>
      <c r="D29" s="591" t="s">
        <v>2144</v>
      </c>
      <c r="E29" s="592">
        <v>1</v>
      </c>
      <c r="F29" s="598">
        <f>ROUNDUP(E29*(1+K29/100),0)</f>
        <v>1</v>
      </c>
      <c r="G29" s="599">
        <v>1500</v>
      </c>
      <c r="H29" s="600">
        <v>0</v>
      </c>
      <c r="I29" s="601">
        <f t="shared" si="2"/>
        <v>0</v>
      </c>
      <c r="J29" s="589"/>
      <c r="K29" s="542"/>
      <c r="L29" s="542"/>
    </row>
    <row r="30" spans="1:12" s="564" customFormat="1" ht="16.5" customHeight="1">
      <c r="A30" s="571"/>
      <c r="B30" s="596" t="s">
        <v>2203</v>
      </c>
      <c r="C30" s="597" t="s">
        <v>2204</v>
      </c>
      <c r="D30" s="591" t="s">
        <v>2144</v>
      </c>
      <c r="E30" s="592">
        <v>1</v>
      </c>
      <c r="F30" s="598">
        <f>ROUNDUP(E30*(1+K30/100),0)</f>
        <v>1</v>
      </c>
      <c r="G30" s="599">
        <v>24000</v>
      </c>
      <c r="H30" s="600">
        <v>0</v>
      </c>
      <c r="I30" s="601">
        <f t="shared" si="2"/>
        <v>0</v>
      </c>
      <c r="J30" s="589"/>
      <c r="K30" s="542"/>
      <c r="L30" s="542"/>
    </row>
    <row r="31" spans="1:12" s="564" customFormat="1" ht="16.5" customHeight="1">
      <c r="A31" s="571"/>
      <c r="B31" s="596" t="s">
        <v>2205</v>
      </c>
      <c r="C31" s="597" t="s">
        <v>2206</v>
      </c>
      <c r="D31" s="591" t="s">
        <v>2144</v>
      </c>
      <c r="E31" s="592">
        <v>1</v>
      </c>
      <c r="F31" s="598">
        <f>ROUNDUP(E31*(1+K31/100),0)</f>
        <v>1</v>
      </c>
      <c r="G31" s="599">
        <v>550</v>
      </c>
      <c r="H31" s="600">
        <v>0</v>
      </c>
      <c r="I31" s="601">
        <f t="shared" si="2"/>
        <v>0</v>
      </c>
      <c r="J31" s="589"/>
      <c r="K31" s="542"/>
      <c r="L31" s="542"/>
    </row>
    <row r="32" spans="1:12" s="564" customFormat="1" ht="16.5" customHeight="1" thickBot="1">
      <c r="A32" s="571"/>
      <c r="B32" s="602" t="s">
        <v>2207</v>
      </c>
      <c r="C32" s="603" t="s">
        <v>2208</v>
      </c>
      <c r="D32" s="604" t="s">
        <v>2144</v>
      </c>
      <c r="E32" s="605">
        <v>1</v>
      </c>
      <c r="F32" s="606">
        <f>ROUNDUP(E32*(1+K32/100),0)</f>
        <v>1</v>
      </c>
      <c r="G32" s="607">
        <v>500</v>
      </c>
      <c r="H32" s="608">
        <v>0</v>
      </c>
      <c r="I32" s="609">
        <f t="shared" si="2"/>
        <v>0</v>
      </c>
      <c r="J32" s="610"/>
      <c r="K32" s="542"/>
      <c r="L32" s="542"/>
    </row>
    <row r="33" spans="2:10" ht="12.6" customHeight="1" thickTop="1" thickBot="1">
      <c r="C33" s="611"/>
    </row>
    <row r="34" spans="2:10" ht="15.6" customHeight="1" thickTop="1" thickBot="1">
      <c r="B34" s="612"/>
      <c r="C34" s="613" t="s">
        <v>2209</v>
      </c>
      <c r="D34" s="613"/>
      <c r="E34" s="614"/>
      <c r="F34" s="613"/>
      <c r="G34" s="614"/>
      <c r="H34" s="613"/>
      <c r="I34" s="615">
        <f>SUM(I9:I32)</f>
        <v>0</v>
      </c>
      <c r="J34" s="616"/>
    </row>
    <row r="35" spans="2:10" ht="12.95" customHeight="1" thickTop="1">
      <c r="C35" s="611"/>
      <c r="D35" s="617"/>
      <c r="G35" s="618"/>
    </row>
    <row r="36" spans="2:10" ht="12.95" customHeight="1">
      <c r="C36" s="611"/>
      <c r="D36" s="617"/>
      <c r="G36" s="618"/>
    </row>
    <row r="37" spans="2:10">
      <c r="C37" s="611"/>
      <c r="D37" s="617"/>
      <c r="G37" s="618"/>
    </row>
    <row r="38" spans="2:10">
      <c r="C38" s="611"/>
      <c r="D38" s="617"/>
      <c r="G38" s="618"/>
    </row>
    <row r="39" spans="2:10">
      <c r="C39" s="611"/>
      <c r="D39" s="617"/>
      <c r="G39" s="618"/>
    </row>
    <row r="40" spans="2:10">
      <c r="C40" s="611"/>
      <c r="D40" s="617"/>
      <c r="G40" s="618"/>
    </row>
    <row r="41" spans="2:10">
      <c r="C41" s="611"/>
      <c r="D41" s="617"/>
      <c r="G41" s="618"/>
    </row>
    <row r="42" spans="2:10">
      <c r="C42" s="611"/>
      <c r="D42" s="617"/>
      <c r="G42" s="618"/>
    </row>
    <row r="43" spans="2:10">
      <c r="C43" s="611"/>
      <c r="D43" s="617"/>
      <c r="G43" s="618"/>
    </row>
    <row r="44" spans="2:10">
      <c r="C44" s="611"/>
      <c r="D44" s="617"/>
      <c r="G44" s="618"/>
    </row>
    <row r="45" spans="2:10">
      <c r="C45" s="611"/>
      <c r="D45" s="617"/>
      <c r="G45" s="618"/>
    </row>
    <row r="46" spans="2:10">
      <c r="C46" s="611"/>
      <c r="D46" s="617"/>
      <c r="G46" s="618"/>
    </row>
    <row r="47" spans="2:10">
      <c r="C47" s="611"/>
      <c r="D47" s="617"/>
      <c r="G47" s="618"/>
    </row>
    <row r="48" spans="2:10">
      <c r="C48" s="611"/>
      <c r="D48" s="617"/>
      <c r="G48" s="618"/>
    </row>
    <row r="49" spans="3:7">
      <c r="C49" s="611"/>
      <c r="D49" s="617"/>
      <c r="G49" s="618"/>
    </row>
    <row r="50" spans="3:7">
      <c r="C50" s="611"/>
      <c r="D50" s="617"/>
      <c r="G50" s="618"/>
    </row>
    <row r="51" spans="3:7">
      <c r="C51" s="611"/>
      <c r="D51" s="617"/>
      <c r="G51" s="618"/>
    </row>
    <row r="52" spans="3:7">
      <c r="C52" s="611"/>
    </row>
  </sheetData>
  <sheetProtection algorithmName="SHA-512" hashValue="9i+ljzt2DiwFZYjWjV2zmumR4/mLDOBht/4HO2+lgu4ocM3/Y5xEEfoZDoXCE97kARTg2+xFlH/az2sVl2d03g==" saltValue="IYAQQsxznHOzJ5vfysm9MA==" spinCount="100000" sheet="1" objects="1" scenarios="1"/>
  <mergeCells count="1">
    <mergeCell ref="B3:C5"/>
  </mergeCells>
  <printOptions horizontalCentered="1"/>
  <pageMargins left="0.19652777777777777" right="0.19652777777777777" top="0.98541666666666661" bottom="0.84652777777777777" header="0.51180555555555551" footer="0.51180555555555551"/>
  <pageSetup paperSize="9" scale="82" firstPageNumber="0" pageOrder="overThenDown" orientation="portrait" horizontalDpi="300" verticalDpi="300" r:id="rId1"/>
  <headerFooter alignWithMargins="0">
    <oddHeader>&amp;R&amp;"Times New Roman CE,Běžné"Vzduchotechnika - Rozpočet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9"/>
  <sheetViews>
    <sheetView showGridLines="0" workbookViewId="0">
      <selection activeCell="L24" sqref="L2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1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2" t="str">
        <f>'Rekapitulace stavby'!K6</f>
        <v>Přestavba zázemí PZ, FAPPZ, FŽP</v>
      </c>
      <c r="F7" s="333"/>
      <c r="G7" s="333"/>
      <c r="H7" s="333"/>
      <c r="I7" s="109"/>
      <c r="L7" s="21"/>
    </row>
    <row r="8" spans="1:46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1713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ROUND((ROUND((SUM(BE122:BE142)),  2) + SUM(BE144:BE148)), 2)</f>
        <v>0</v>
      </c>
      <c r="G33" s="35"/>
      <c r="H33" s="35"/>
      <c r="I33" s="132">
        <v>0.21</v>
      </c>
      <c r="J33" s="131">
        <f>ROUND((ROUND(((SUM(BE122:BE142))*I33),  2) + (SUM(BE144:BE148)*I33)),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ROUND((ROUND((SUM(BF122:BF142)),  2) + SUM(BF144:BF148)), 2)</f>
        <v>0</v>
      </c>
      <c r="G34" s="35"/>
      <c r="H34" s="35"/>
      <c r="I34" s="132">
        <v>0.15</v>
      </c>
      <c r="J34" s="131">
        <f>ROUND((ROUND(((SUM(BF122:BF142))*I34),  2) + (SUM(BF144:BF148)*I34)),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44</v>
      </c>
      <c r="F35" s="131">
        <f>ROUND((ROUND((SUM(BG122:BG142)),  2) + SUM(BG144:BG148)),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45</v>
      </c>
      <c r="F36" s="131">
        <f>ROUND((ROUND((SUM(BH122:BH142)),  2) + SUM(BH144:BH148)),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46</v>
      </c>
      <c r="F37" s="131">
        <f>ROUND((ROUND((SUM(BI122:BI142)),  2) + SUM(BI144:BI148)),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9" t="str">
        <f>E7</f>
        <v>Přestavba zázemí PZ, FAPPZ, FŽP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1" t="str">
        <f>E9</f>
        <v>SO-01A - Bourání betonových patek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106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107</v>
      </c>
      <c r="E99" s="172"/>
      <c r="F99" s="172"/>
      <c r="G99" s="172"/>
      <c r="H99" s="172"/>
      <c r="I99" s="173"/>
      <c r="J99" s="174">
        <f>J132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108</v>
      </c>
      <c r="E100" s="172"/>
      <c r="F100" s="172"/>
      <c r="G100" s="172"/>
      <c r="H100" s="172"/>
      <c r="I100" s="173"/>
      <c r="J100" s="174">
        <f>J135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1714</v>
      </c>
      <c r="E101" s="172"/>
      <c r="F101" s="172"/>
      <c r="G101" s="172"/>
      <c r="H101" s="172"/>
      <c r="I101" s="173"/>
      <c r="J101" s="174">
        <f>J141</f>
        <v>0</v>
      </c>
      <c r="K101" s="170"/>
      <c r="L101" s="175"/>
    </row>
    <row r="102" spans="1:31" s="9" customFormat="1" ht="21.75" customHeight="1">
      <c r="B102" s="162"/>
      <c r="C102" s="163"/>
      <c r="D102" s="176" t="s">
        <v>112</v>
      </c>
      <c r="E102" s="163"/>
      <c r="F102" s="163"/>
      <c r="G102" s="163"/>
      <c r="H102" s="163"/>
      <c r="I102" s="177"/>
      <c r="J102" s="178">
        <f>J143</f>
        <v>0</v>
      </c>
      <c r="K102" s="163"/>
      <c r="L102" s="168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9" t="str">
        <f>E7</f>
        <v>Přestavba zázemí PZ, FAPPZ, FŽP</v>
      </c>
      <c r="F112" s="340"/>
      <c r="G112" s="340"/>
      <c r="H112" s="340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1" t="str">
        <f>E9</f>
        <v>SO-01A - Bourání betonových patek</v>
      </c>
      <c r="F114" s="341"/>
      <c r="G114" s="341"/>
      <c r="H114" s="341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14.5.2019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>ABCD studio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34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79"/>
      <c r="B121" s="180"/>
      <c r="C121" s="181" t="s">
        <v>114</v>
      </c>
      <c r="D121" s="182" t="s">
        <v>62</v>
      </c>
      <c r="E121" s="182" t="s">
        <v>58</v>
      </c>
      <c r="F121" s="182" t="s">
        <v>59</v>
      </c>
      <c r="G121" s="182" t="s">
        <v>115</v>
      </c>
      <c r="H121" s="182" t="s">
        <v>116</v>
      </c>
      <c r="I121" s="183" t="s">
        <v>117</v>
      </c>
      <c r="J121" s="184" t="s">
        <v>102</v>
      </c>
      <c r="K121" s="185" t="s">
        <v>118</v>
      </c>
      <c r="L121" s="186"/>
      <c r="M121" s="76" t="s">
        <v>1</v>
      </c>
      <c r="N121" s="77" t="s">
        <v>41</v>
      </c>
      <c r="O121" s="77" t="s">
        <v>119</v>
      </c>
      <c r="P121" s="77" t="s">
        <v>120</v>
      </c>
      <c r="Q121" s="77" t="s">
        <v>121</v>
      </c>
      <c r="R121" s="77" t="s">
        <v>122</v>
      </c>
      <c r="S121" s="77" t="s">
        <v>123</v>
      </c>
      <c r="T121" s="78" t="s">
        <v>124</v>
      </c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</row>
    <row r="122" spans="1:65" s="2" customFormat="1" ht="22.9" customHeight="1">
      <c r="A122" s="35"/>
      <c r="B122" s="36"/>
      <c r="C122" s="83" t="s">
        <v>125</v>
      </c>
      <c r="D122" s="37"/>
      <c r="E122" s="37"/>
      <c r="F122" s="37"/>
      <c r="G122" s="37"/>
      <c r="H122" s="37"/>
      <c r="I122" s="116"/>
      <c r="J122" s="187">
        <f>BK122</f>
        <v>0</v>
      </c>
      <c r="K122" s="37"/>
      <c r="L122" s="40"/>
      <c r="M122" s="79"/>
      <c r="N122" s="188"/>
      <c r="O122" s="80"/>
      <c r="P122" s="189">
        <f>P123+P143</f>
        <v>0</v>
      </c>
      <c r="Q122" s="80"/>
      <c r="R122" s="189">
        <f>R123+R143</f>
        <v>0</v>
      </c>
      <c r="S122" s="80"/>
      <c r="T122" s="190">
        <f>T123+T143</f>
        <v>7.2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104</v>
      </c>
      <c r="BK122" s="191">
        <f>BK123+BK143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126</v>
      </c>
      <c r="F123" s="195" t="s">
        <v>127</v>
      </c>
      <c r="G123" s="193"/>
      <c r="H123" s="193"/>
      <c r="I123" s="196"/>
      <c r="J123" s="178">
        <f>BK123</f>
        <v>0</v>
      </c>
      <c r="K123" s="193"/>
      <c r="L123" s="197"/>
      <c r="M123" s="198"/>
      <c r="N123" s="199"/>
      <c r="O123" s="199"/>
      <c r="P123" s="200">
        <f>P124+P132+P135+P141</f>
        <v>0</v>
      </c>
      <c r="Q123" s="199"/>
      <c r="R123" s="200">
        <f>R124+R132+R135+R141</f>
        <v>0</v>
      </c>
      <c r="S123" s="199"/>
      <c r="T123" s="201">
        <f>T124+T132+T135+T141</f>
        <v>7.2</v>
      </c>
      <c r="AR123" s="202" t="s">
        <v>85</v>
      </c>
      <c r="AT123" s="203" t="s">
        <v>76</v>
      </c>
      <c r="AU123" s="203" t="s">
        <v>77</v>
      </c>
      <c r="AY123" s="202" t="s">
        <v>128</v>
      </c>
      <c r="BK123" s="204">
        <f>BK124+BK132+BK135+BK141</f>
        <v>0</v>
      </c>
    </row>
    <row r="124" spans="1:65" s="12" customFormat="1" ht="22.9" customHeight="1">
      <c r="B124" s="192"/>
      <c r="C124" s="193"/>
      <c r="D124" s="194" t="s">
        <v>76</v>
      </c>
      <c r="E124" s="205" t="s">
        <v>85</v>
      </c>
      <c r="F124" s="205" t="s">
        <v>129</v>
      </c>
      <c r="G124" s="193"/>
      <c r="H124" s="193"/>
      <c r="I124" s="196"/>
      <c r="J124" s="206">
        <f>BK124</f>
        <v>0</v>
      </c>
      <c r="K124" s="193"/>
      <c r="L124" s="197"/>
      <c r="M124" s="198"/>
      <c r="N124" s="199"/>
      <c r="O124" s="199"/>
      <c r="P124" s="200">
        <f>SUM(P125:P131)</f>
        <v>0</v>
      </c>
      <c r="Q124" s="199"/>
      <c r="R124" s="200">
        <f>SUM(R125:R131)</f>
        <v>0</v>
      </c>
      <c r="S124" s="199"/>
      <c r="T124" s="201">
        <f>SUM(T125:T131)</f>
        <v>0</v>
      </c>
      <c r="AR124" s="202" t="s">
        <v>85</v>
      </c>
      <c r="AT124" s="203" t="s">
        <v>76</v>
      </c>
      <c r="AU124" s="203" t="s">
        <v>85</v>
      </c>
      <c r="AY124" s="202" t="s">
        <v>128</v>
      </c>
      <c r="BK124" s="204">
        <f>SUM(BK125:BK131)</f>
        <v>0</v>
      </c>
    </row>
    <row r="125" spans="1:65" s="2" customFormat="1" ht="24" customHeight="1">
      <c r="A125" s="35"/>
      <c r="B125" s="36"/>
      <c r="C125" s="207" t="s">
        <v>85</v>
      </c>
      <c r="D125" s="207" t="s">
        <v>130</v>
      </c>
      <c r="E125" s="208" t="s">
        <v>318</v>
      </c>
      <c r="F125" s="209" t="s">
        <v>319</v>
      </c>
      <c r="G125" s="210" t="s">
        <v>133</v>
      </c>
      <c r="H125" s="211">
        <v>-3.6</v>
      </c>
      <c r="I125" s="212"/>
      <c r="J125" s="213">
        <f t="shared" ref="J125:J130" si="0">ROUND(I125*H125,2)</f>
        <v>0</v>
      </c>
      <c r="K125" s="214"/>
      <c r="L125" s="40"/>
      <c r="M125" s="215" t="s">
        <v>1</v>
      </c>
      <c r="N125" s="216" t="s">
        <v>42</v>
      </c>
      <c r="O125" s="72"/>
      <c r="P125" s="217">
        <f t="shared" ref="P125:P130" si="1">O125*H125</f>
        <v>0</v>
      </c>
      <c r="Q125" s="217">
        <v>0</v>
      </c>
      <c r="R125" s="217">
        <f t="shared" ref="R125:R130" si="2">Q125*H125</f>
        <v>0</v>
      </c>
      <c r="S125" s="217">
        <v>0</v>
      </c>
      <c r="T125" s="218">
        <f t="shared" ref="T125:T130" si="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134</v>
      </c>
      <c r="AT125" s="219" t="s">
        <v>130</v>
      </c>
      <c r="AU125" s="219" t="s">
        <v>87</v>
      </c>
      <c r="AY125" s="18" t="s">
        <v>128</v>
      </c>
      <c r="BE125" s="220">
        <f t="shared" ref="BE125:BE130" si="4">IF(N125="základní",J125,0)</f>
        <v>0</v>
      </c>
      <c r="BF125" s="220">
        <f t="shared" ref="BF125:BF130" si="5">IF(N125="snížená",J125,0)</f>
        <v>0</v>
      </c>
      <c r="BG125" s="220">
        <f t="shared" ref="BG125:BG130" si="6">IF(N125="zákl. přenesená",J125,0)</f>
        <v>0</v>
      </c>
      <c r="BH125" s="220">
        <f t="shared" ref="BH125:BH130" si="7">IF(N125="sníž. přenesená",J125,0)</f>
        <v>0</v>
      </c>
      <c r="BI125" s="220">
        <f t="shared" ref="BI125:BI130" si="8">IF(N125="nulová",J125,0)</f>
        <v>0</v>
      </c>
      <c r="BJ125" s="18" t="s">
        <v>85</v>
      </c>
      <c r="BK125" s="220">
        <f t="shared" ref="BK125:BK130" si="9">ROUND(I125*H125,2)</f>
        <v>0</v>
      </c>
      <c r="BL125" s="18" t="s">
        <v>134</v>
      </c>
      <c r="BM125" s="219" t="s">
        <v>1715</v>
      </c>
    </row>
    <row r="126" spans="1:65" s="2" customFormat="1" ht="24" customHeight="1">
      <c r="A126" s="35"/>
      <c r="B126" s="36"/>
      <c r="C126" s="207" t="s">
        <v>87</v>
      </c>
      <c r="D126" s="207" t="s">
        <v>130</v>
      </c>
      <c r="E126" s="208" t="s">
        <v>334</v>
      </c>
      <c r="F126" s="209" t="s">
        <v>335</v>
      </c>
      <c r="G126" s="210" t="s">
        <v>133</v>
      </c>
      <c r="H126" s="211">
        <v>-3.6</v>
      </c>
      <c r="I126" s="212"/>
      <c r="J126" s="213">
        <f t="shared" si="0"/>
        <v>0</v>
      </c>
      <c r="K126" s="214"/>
      <c r="L126" s="40"/>
      <c r="M126" s="215" t="s">
        <v>1</v>
      </c>
      <c r="N126" s="216" t="s">
        <v>42</v>
      </c>
      <c r="O126" s="72"/>
      <c r="P126" s="217">
        <f t="shared" si="1"/>
        <v>0</v>
      </c>
      <c r="Q126" s="217">
        <v>0</v>
      </c>
      <c r="R126" s="217">
        <f t="shared" si="2"/>
        <v>0</v>
      </c>
      <c r="S126" s="217">
        <v>0</v>
      </c>
      <c r="T126" s="218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134</v>
      </c>
      <c r="AT126" s="219" t="s">
        <v>130</v>
      </c>
      <c r="AU126" s="219" t="s">
        <v>87</v>
      </c>
      <c r="AY126" s="18" t="s">
        <v>128</v>
      </c>
      <c r="BE126" s="220">
        <f t="shared" si="4"/>
        <v>0</v>
      </c>
      <c r="BF126" s="220">
        <f t="shared" si="5"/>
        <v>0</v>
      </c>
      <c r="BG126" s="220">
        <f t="shared" si="6"/>
        <v>0</v>
      </c>
      <c r="BH126" s="220">
        <f t="shared" si="7"/>
        <v>0</v>
      </c>
      <c r="BI126" s="220">
        <f t="shared" si="8"/>
        <v>0</v>
      </c>
      <c r="BJ126" s="18" t="s">
        <v>85</v>
      </c>
      <c r="BK126" s="220">
        <f t="shared" si="9"/>
        <v>0</v>
      </c>
      <c r="BL126" s="18" t="s">
        <v>134</v>
      </c>
      <c r="BM126" s="219" t="s">
        <v>1716</v>
      </c>
    </row>
    <row r="127" spans="1:65" s="2" customFormat="1" ht="24" customHeight="1">
      <c r="A127" s="35"/>
      <c r="B127" s="36"/>
      <c r="C127" s="207" t="s">
        <v>146</v>
      </c>
      <c r="D127" s="207" t="s">
        <v>130</v>
      </c>
      <c r="E127" s="208" t="s">
        <v>365</v>
      </c>
      <c r="F127" s="209" t="s">
        <v>366</v>
      </c>
      <c r="G127" s="210" t="s">
        <v>133</v>
      </c>
      <c r="H127" s="211">
        <v>-3.6</v>
      </c>
      <c r="I127" s="212"/>
      <c r="J127" s="213">
        <f t="shared" si="0"/>
        <v>0</v>
      </c>
      <c r="K127" s="214"/>
      <c r="L127" s="40"/>
      <c r="M127" s="215" t="s">
        <v>1</v>
      </c>
      <c r="N127" s="216" t="s">
        <v>42</v>
      </c>
      <c r="O127" s="72"/>
      <c r="P127" s="217">
        <f t="shared" si="1"/>
        <v>0</v>
      </c>
      <c r="Q127" s="217">
        <v>0</v>
      </c>
      <c r="R127" s="217">
        <f t="shared" si="2"/>
        <v>0</v>
      </c>
      <c r="S127" s="217">
        <v>0</v>
      </c>
      <c r="T127" s="218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 t="shared" si="4"/>
        <v>0</v>
      </c>
      <c r="BF127" s="220">
        <f t="shared" si="5"/>
        <v>0</v>
      </c>
      <c r="BG127" s="220">
        <f t="shared" si="6"/>
        <v>0</v>
      </c>
      <c r="BH127" s="220">
        <f t="shared" si="7"/>
        <v>0</v>
      </c>
      <c r="BI127" s="220">
        <f t="shared" si="8"/>
        <v>0</v>
      </c>
      <c r="BJ127" s="18" t="s">
        <v>85</v>
      </c>
      <c r="BK127" s="220">
        <f t="shared" si="9"/>
        <v>0</v>
      </c>
      <c r="BL127" s="18" t="s">
        <v>134</v>
      </c>
      <c r="BM127" s="219" t="s">
        <v>1717</v>
      </c>
    </row>
    <row r="128" spans="1:65" s="2" customFormat="1" ht="16.5" customHeight="1">
      <c r="A128" s="35"/>
      <c r="B128" s="36"/>
      <c r="C128" s="207" t="s">
        <v>134</v>
      </c>
      <c r="D128" s="207" t="s">
        <v>130</v>
      </c>
      <c r="E128" s="208" t="s">
        <v>368</v>
      </c>
      <c r="F128" s="209" t="s">
        <v>369</v>
      </c>
      <c r="G128" s="210" t="s">
        <v>133</v>
      </c>
      <c r="H128" s="211">
        <v>-3.6</v>
      </c>
      <c r="I128" s="212"/>
      <c r="J128" s="213">
        <f t="shared" si="0"/>
        <v>0</v>
      </c>
      <c r="K128" s="214"/>
      <c r="L128" s="40"/>
      <c r="M128" s="215" t="s">
        <v>1</v>
      </c>
      <c r="N128" s="216" t="s">
        <v>42</v>
      </c>
      <c r="O128" s="72"/>
      <c r="P128" s="217">
        <f t="shared" si="1"/>
        <v>0</v>
      </c>
      <c r="Q128" s="217">
        <v>0</v>
      </c>
      <c r="R128" s="217">
        <f t="shared" si="2"/>
        <v>0</v>
      </c>
      <c r="S128" s="217">
        <v>0</v>
      </c>
      <c r="T128" s="218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134</v>
      </c>
      <c r="AT128" s="219" t="s">
        <v>130</v>
      </c>
      <c r="AU128" s="219" t="s">
        <v>87</v>
      </c>
      <c r="AY128" s="18" t="s">
        <v>128</v>
      </c>
      <c r="BE128" s="220">
        <f t="shared" si="4"/>
        <v>0</v>
      </c>
      <c r="BF128" s="220">
        <f t="shared" si="5"/>
        <v>0</v>
      </c>
      <c r="BG128" s="220">
        <f t="shared" si="6"/>
        <v>0</v>
      </c>
      <c r="BH128" s="220">
        <f t="shared" si="7"/>
        <v>0</v>
      </c>
      <c r="BI128" s="220">
        <f t="shared" si="8"/>
        <v>0</v>
      </c>
      <c r="BJ128" s="18" t="s">
        <v>85</v>
      </c>
      <c r="BK128" s="220">
        <f t="shared" si="9"/>
        <v>0</v>
      </c>
      <c r="BL128" s="18" t="s">
        <v>134</v>
      </c>
      <c r="BM128" s="219" t="s">
        <v>1718</v>
      </c>
    </row>
    <row r="129" spans="1:65" s="2" customFormat="1" ht="16.5" customHeight="1">
      <c r="A129" s="35"/>
      <c r="B129" s="36"/>
      <c r="C129" s="207" t="s">
        <v>160</v>
      </c>
      <c r="D129" s="207" t="s">
        <v>130</v>
      </c>
      <c r="E129" s="208" t="s">
        <v>377</v>
      </c>
      <c r="F129" s="209" t="s">
        <v>378</v>
      </c>
      <c r="G129" s="210" t="s">
        <v>133</v>
      </c>
      <c r="H129" s="211">
        <v>-3.6</v>
      </c>
      <c r="I129" s="212"/>
      <c r="J129" s="213">
        <f t="shared" si="0"/>
        <v>0</v>
      </c>
      <c r="K129" s="214"/>
      <c r="L129" s="40"/>
      <c r="M129" s="215" t="s">
        <v>1</v>
      </c>
      <c r="N129" s="216" t="s">
        <v>42</v>
      </c>
      <c r="O129" s="72"/>
      <c r="P129" s="217">
        <f t="shared" si="1"/>
        <v>0</v>
      </c>
      <c r="Q129" s="217">
        <v>0</v>
      </c>
      <c r="R129" s="217">
        <f t="shared" si="2"/>
        <v>0</v>
      </c>
      <c r="S129" s="217">
        <v>0</v>
      </c>
      <c r="T129" s="218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134</v>
      </c>
      <c r="AT129" s="219" t="s">
        <v>130</v>
      </c>
      <c r="AU129" s="219" t="s">
        <v>87</v>
      </c>
      <c r="AY129" s="18" t="s">
        <v>128</v>
      </c>
      <c r="BE129" s="220">
        <f t="shared" si="4"/>
        <v>0</v>
      </c>
      <c r="BF129" s="220">
        <f t="shared" si="5"/>
        <v>0</v>
      </c>
      <c r="BG129" s="220">
        <f t="shared" si="6"/>
        <v>0</v>
      </c>
      <c r="BH129" s="220">
        <f t="shared" si="7"/>
        <v>0</v>
      </c>
      <c r="BI129" s="220">
        <f t="shared" si="8"/>
        <v>0</v>
      </c>
      <c r="BJ129" s="18" t="s">
        <v>85</v>
      </c>
      <c r="BK129" s="220">
        <f t="shared" si="9"/>
        <v>0</v>
      </c>
      <c r="BL129" s="18" t="s">
        <v>134</v>
      </c>
      <c r="BM129" s="219" t="s">
        <v>1719</v>
      </c>
    </row>
    <row r="130" spans="1:65" s="2" customFormat="1" ht="24" customHeight="1">
      <c r="A130" s="35"/>
      <c r="B130" s="36"/>
      <c r="C130" s="207" t="s">
        <v>149</v>
      </c>
      <c r="D130" s="207" t="s">
        <v>130</v>
      </c>
      <c r="E130" s="208" t="s">
        <v>380</v>
      </c>
      <c r="F130" s="209" t="s">
        <v>381</v>
      </c>
      <c r="G130" s="210" t="s">
        <v>182</v>
      </c>
      <c r="H130" s="211">
        <v>-6.48</v>
      </c>
      <c r="I130" s="212"/>
      <c r="J130" s="213">
        <f t="shared" si="0"/>
        <v>0</v>
      </c>
      <c r="K130" s="214"/>
      <c r="L130" s="40"/>
      <c r="M130" s="215" t="s">
        <v>1</v>
      </c>
      <c r="N130" s="216" t="s">
        <v>42</v>
      </c>
      <c r="O130" s="72"/>
      <c r="P130" s="217">
        <f t="shared" si="1"/>
        <v>0</v>
      </c>
      <c r="Q130" s="217">
        <v>0</v>
      </c>
      <c r="R130" s="217">
        <f t="shared" si="2"/>
        <v>0</v>
      </c>
      <c r="S130" s="217">
        <v>0</v>
      </c>
      <c r="T130" s="218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134</v>
      </c>
      <c r="AT130" s="219" t="s">
        <v>130</v>
      </c>
      <c r="AU130" s="219" t="s">
        <v>87</v>
      </c>
      <c r="AY130" s="18" t="s">
        <v>128</v>
      </c>
      <c r="BE130" s="220">
        <f t="shared" si="4"/>
        <v>0</v>
      </c>
      <c r="BF130" s="220">
        <f t="shared" si="5"/>
        <v>0</v>
      </c>
      <c r="BG130" s="220">
        <f t="shared" si="6"/>
        <v>0</v>
      </c>
      <c r="BH130" s="220">
        <f t="shared" si="7"/>
        <v>0</v>
      </c>
      <c r="BI130" s="220">
        <f t="shared" si="8"/>
        <v>0</v>
      </c>
      <c r="BJ130" s="18" t="s">
        <v>85</v>
      </c>
      <c r="BK130" s="220">
        <f t="shared" si="9"/>
        <v>0</v>
      </c>
      <c r="BL130" s="18" t="s">
        <v>134</v>
      </c>
      <c r="BM130" s="219" t="s">
        <v>1720</v>
      </c>
    </row>
    <row r="131" spans="1:65" s="13" customFormat="1" ht="11.25">
      <c r="B131" s="225"/>
      <c r="C131" s="226"/>
      <c r="D131" s="221" t="s">
        <v>137</v>
      </c>
      <c r="E131" s="226"/>
      <c r="F131" s="228" t="s">
        <v>1721</v>
      </c>
      <c r="G131" s="226"/>
      <c r="H131" s="229">
        <v>-6.48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137</v>
      </c>
      <c r="AU131" s="235" t="s">
        <v>87</v>
      </c>
      <c r="AV131" s="13" t="s">
        <v>87</v>
      </c>
      <c r="AW131" s="13" t="s">
        <v>4</v>
      </c>
      <c r="AX131" s="13" t="s">
        <v>85</v>
      </c>
      <c r="AY131" s="235" t="s">
        <v>128</v>
      </c>
    </row>
    <row r="132" spans="1:65" s="12" customFormat="1" ht="22.9" customHeight="1">
      <c r="B132" s="192"/>
      <c r="C132" s="193"/>
      <c r="D132" s="194" t="s">
        <v>76</v>
      </c>
      <c r="E132" s="205" t="s">
        <v>140</v>
      </c>
      <c r="F132" s="205" t="s">
        <v>141</v>
      </c>
      <c r="G132" s="193"/>
      <c r="H132" s="193"/>
      <c r="I132" s="196"/>
      <c r="J132" s="206">
        <f>BK132</f>
        <v>0</v>
      </c>
      <c r="K132" s="193"/>
      <c r="L132" s="197"/>
      <c r="M132" s="198"/>
      <c r="N132" s="199"/>
      <c r="O132" s="199"/>
      <c r="P132" s="200">
        <f>SUM(P133:P134)</f>
        <v>0</v>
      </c>
      <c r="Q132" s="199"/>
      <c r="R132" s="200">
        <f>SUM(R133:R134)</f>
        <v>0</v>
      </c>
      <c r="S132" s="199"/>
      <c r="T132" s="201">
        <f>SUM(T133:T134)</f>
        <v>7.2</v>
      </c>
      <c r="AR132" s="202" t="s">
        <v>85</v>
      </c>
      <c r="AT132" s="203" t="s">
        <v>76</v>
      </c>
      <c r="AU132" s="203" t="s">
        <v>85</v>
      </c>
      <c r="AY132" s="202" t="s">
        <v>128</v>
      </c>
      <c r="BK132" s="204">
        <f>SUM(BK133:BK134)</f>
        <v>0</v>
      </c>
    </row>
    <row r="133" spans="1:65" s="2" customFormat="1" ht="16.5" customHeight="1">
      <c r="A133" s="35"/>
      <c r="B133" s="36"/>
      <c r="C133" s="207" t="s">
        <v>172</v>
      </c>
      <c r="D133" s="207" t="s">
        <v>130</v>
      </c>
      <c r="E133" s="208" t="s">
        <v>1047</v>
      </c>
      <c r="F133" s="209" t="s">
        <v>1048</v>
      </c>
      <c r="G133" s="210" t="s">
        <v>133</v>
      </c>
      <c r="H133" s="211">
        <v>3.6</v>
      </c>
      <c r="I133" s="212"/>
      <c r="J133" s="213">
        <f>ROUND(I133*H133,2)</f>
        <v>0</v>
      </c>
      <c r="K133" s="214"/>
      <c r="L133" s="40"/>
      <c r="M133" s="215" t="s">
        <v>1</v>
      </c>
      <c r="N133" s="216" t="s">
        <v>42</v>
      </c>
      <c r="O133" s="72"/>
      <c r="P133" s="217">
        <f>O133*H133</f>
        <v>0</v>
      </c>
      <c r="Q133" s="217">
        <v>0</v>
      </c>
      <c r="R133" s="217">
        <f>Q133*H133</f>
        <v>0</v>
      </c>
      <c r="S133" s="217">
        <v>2</v>
      </c>
      <c r="T133" s="218">
        <f>S133*H133</f>
        <v>7.2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134</v>
      </c>
      <c r="AT133" s="219" t="s">
        <v>130</v>
      </c>
      <c r="AU133" s="219" t="s">
        <v>87</v>
      </c>
      <c r="AY133" s="18" t="s">
        <v>128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8" t="s">
        <v>85</v>
      </c>
      <c r="BK133" s="220">
        <f>ROUND(I133*H133,2)</f>
        <v>0</v>
      </c>
      <c r="BL133" s="18" t="s">
        <v>134</v>
      </c>
      <c r="BM133" s="219" t="s">
        <v>1722</v>
      </c>
    </row>
    <row r="134" spans="1:65" s="13" customFormat="1" ht="11.25">
      <c r="B134" s="225"/>
      <c r="C134" s="226"/>
      <c r="D134" s="221" t="s">
        <v>137</v>
      </c>
      <c r="E134" s="227" t="s">
        <v>1</v>
      </c>
      <c r="F134" s="228" t="s">
        <v>1723</v>
      </c>
      <c r="G134" s="226"/>
      <c r="H134" s="229">
        <v>3.6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137</v>
      </c>
      <c r="AU134" s="235" t="s">
        <v>87</v>
      </c>
      <c r="AV134" s="13" t="s">
        <v>87</v>
      </c>
      <c r="AW134" s="13" t="s">
        <v>33</v>
      </c>
      <c r="AX134" s="13" t="s">
        <v>85</v>
      </c>
      <c r="AY134" s="235" t="s">
        <v>128</v>
      </c>
    </row>
    <row r="135" spans="1:65" s="12" customFormat="1" ht="22.9" customHeight="1">
      <c r="B135" s="192"/>
      <c r="C135" s="193"/>
      <c r="D135" s="194" t="s">
        <v>76</v>
      </c>
      <c r="E135" s="205" t="s">
        <v>215</v>
      </c>
      <c r="F135" s="205" t="s">
        <v>216</v>
      </c>
      <c r="G135" s="193"/>
      <c r="H135" s="193"/>
      <c r="I135" s="196"/>
      <c r="J135" s="206">
        <f>BK135</f>
        <v>0</v>
      </c>
      <c r="K135" s="193"/>
      <c r="L135" s="197"/>
      <c r="M135" s="198"/>
      <c r="N135" s="199"/>
      <c r="O135" s="199"/>
      <c r="P135" s="200">
        <f>SUM(P136:P140)</f>
        <v>0</v>
      </c>
      <c r="Q135" s="199"/>
      <c r="R135" s="200">
        <f>SUM(R136:R140)</f>
        <v>0</v>
      </c>
      <c r="S135" s="199"/>
      <c r="T135" s="201">
        <f>SUM(T136:T140)</f>
        <v>0</v>
      </c>
      <c r="AR135" s="202" t="s">
        <v>85</v>
      </c>
      <c r="AT135" s="203" t="s">
        <v>76</v>
      </c>
      <c r="AU135" s="203" t="s">
        <v>85</v>
      </c>
      <c r="AY135" s="202" t="s">
        <v>128</v>
      </c>
      <c r="BK135" s="204">
        <f>SUM(BK136:BK140)</f>
        <v>0</v>
      </c>
    </row>
    <row r="136" spans="1:65" s="2" customFormat="1" ht="24" customHeight="1">
      <c r="A136" s="35"/>
      <c r="B136" s="36"/>
      <c r="C136" s="207" t="s">
        <v>156</v>
      </c>
      <c r="D136" s="207" t="s">
        <v>130</v>
      </c>
      <c r="E136" s="208" t="s">
        <v>217</v>
      </c>
      <c r="F136" s="209" t="s">
        <v>218</v>
      </c>
      <c r="G136" s="210" t="s">
        <v>182</v>
      </c>
      <c r="H136" s="211">
        <v>7.2</v>
      </c>
      <c r="I136" s="212"/>
      <c r="J136" s="213">
        <f>ROUND(I136*H136,2)</f>
        <v>0</v>
      </c>
      <c r="K136" s="214"/>
      <c r="L136" s="40"/>
      <c r="M136" s="215" t="s">
        <v>1</v>
      </c>
      <c r="N136" s="216" t="s">
        <v>42</v>
      </c>
      <c r="O136" s="72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134</v>
      </c>
      <c r="AT136" s="219" t="s">
        <v>130</v>
      </c>
      <c r="AU136" s="219" t="s">
        <v>87</v>
      </c>
      <c r="AY136" s="18" t="s">
        <v>128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8" t="s">
        <v>85</v>
      </c>
      <c r="BK136" s="220">
        <f>ROUND(I136*H136,2)</f>
        <v>0</v>
      </c>
      <c r="BL136" s="18" t="s">
        <v>134</v>
      </c>
      <c r="BM136" s="219" t="s">
        <v>1724</v>
      </c>
    </row>
    <row r="137" spans="1:65" s="2" customFormat="1" ht="24" customHeight="1">
      <c r="A137" s="35"/>
      <c r="B137" s="36"/>
      <c r="C137" s="207" t="s">
        <v>140</v>
      </c>
      <c r="D137" s="207" t="s">
        <v>130</v>
      </c>
      <c r="E137" s="208" t="s">
        <v>220</v>
      </c>
      <c r="F137" s="209" t="s">
        <v>221</v>
      </c>
      <c r="G137" s="210" t="s">
        <v>182</v>
      </c>
      <c r="H137" s="211">
        <v>7.2</v>
      </c>
      <c r="I137" s="212"/>
      <c r="J137" s="213">
        <f>ROUND(I137*H137,2)</f>
        <v>0</v>
      </c>
      <c r="K137" s="214"/>
      <c r="L137" s="40"/>
      <c r="M137" s="215" t="s">
        <v>1</v>
      </c>
      <c r="N137" s="216" t="s">
        <v>42</v>
      </c>
      <c r="O137" s="72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134</v>
      </c>
      <c r="AT137" s="219" t="s">
        <v>130</v>
      </c>
      <c r="AU137" s="219" t="s">
        <v>87</v>
      </c>
      <c r="AY137" s="18" t="s">
        <v>128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8" t="s">
        <v>85</v>
      </c>
      <c r="BK137" s="220">
        <f>ROUND(I137*H137,2)</f>
        <v>0</v>
      </c>
      <c r="BL137" s="18" t="s">
        <v>134</v>
      </c>
      <c r="BM137" s="219" t="s">
        <v>1725</v>
      </c>
    </row>
    <row r="138" spans="1:65" s="2" customFormat="1" ht="24" customHeight="1">
      <c r="A138" s="35"/>
      <c r="B138" s="36"/>
      <c r="C138" s="207" t="s">
        <v>163</v>
      </c>
      <c r="D138" s="207" t="s">
        <v>130</v>
      </c>
      <c r="E138" s="208" t="s">
        <v>224</v>
      </c>
      <c r="F138" s="209" t="s">
        <v>225</v>
      </c>
      <c r="G138" s="210" t="s">
        <v>182</v>
      </c>
      <c r="H138" s="211">
        <v>64.8</v>
      </c>
      <c r="I138" s="212"/>
      <c r="J138" s="213">
        <f>ROUND(I138*H138,2)</f>
        <v>0</v>
      </c>
      <c r="K138" s="214"/>
      <c r="L138" s="40"/>
      <c r="M138" s="215" t="s">
        <v>1</v>
      </c>
      <c r="N138" s="216" t="s">
        <v>42</v>
      </c>
      <c r="O138" s="72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134</v>
      </c>
      <c r="AT138" s="219" t="s">
        <v>130</v>
      </c>
      <c r="AU138" s="219" t="s">
        <v>87</v>
      </c>
      <c r="AY138" s="18" t="s">
        <v>128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8" t="s">
        <v>85</v>
      </c>
      <c r="BK138" s="220">
        <f>ROUND(I138*H138,2)</f>
        <v>0</v>
      </c>
      <c r="BL138" s="18" t="s">
        <v>134</v>
      </c>
      <c r="BM138" s="219" t="s">
        <v>1726</v>
      </c>
    </row>
    <row r="139" spans="1:65" s="13" customFormat="1" ht="11.25">
      <c r="B139" s="225"/>
      <c r="C139" s="226"/>
      <c r="D139" s="221" t="s">
        <v>137</v>
      </c>
      <c r="E139" s="226"/>
      <c r="F139" s="228" t="s">
        <v>1727</v>
      </c>
      <c r="G139" s="226"/>
      <c r="H139" s="229">
        <v>64.8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137</v>
      </c>
      <c r="AU139" s="235" t="s">
        <v>87</v>
      </c>
      <c r="AV139" s="13" t="s">
        <v>87</v>
      </c>
      <c r="AW139" s="13" t="s">
        <v>4</v>
      </c>
      <c r="AX139" s="13" t="s">
        <v>85</v>
      </c>
      <c r="AY139" s="235" t="s">
        <v>128</v>
      </c>
    </row>
    <row r="140" spans="1:65" s="2" customFormat="1" ht="24" customHeight="1">
      <c r="A140" s="35"/>
      <c r="B140" s="36"/>
      <c r="C140" s="207" t="s">
        <v>199</v>
      </c>
      <c r="D140" s="207" t="s">
        <v>130</v>
      </c>
      <c r="E140" s="208" t="s">
        <v>1092</v>
      </c>
      <c r="F140" s="209" t="s">
        <v>1093</v>
      </c>
      <c r="G140" s="210" t="s">
        <v>182</v>
      </c>
      <c r="H140" s="211">
        <v>7.2</v>
      </c>
      <c r="I140" s="212"/>
      <c r="J140" s="213">
        <f>ROUND(I140*H140,2)</f>
        <v>0</v>
      </c>
      <c r="K140" s="214"/>
      <c r="L140" s="40"/>
      <c r="M140" s="215" t="s">
        <v>1</v>
      </c>
      <c r="N140" s="216" t="s">
        <v>42</v>
      </c>
      <c r="O140" s="7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134</v>
      </c>
      <c r="AT140" s="219" t="s">
        <v>130</v>
      </c>
      <c r="AU140" s="219" t="s">
        <v>87</v>
      </c>
      <c r="AY140" s="18" t="s">
        <v>128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8" t="s">
        <v>85</v>
      </c>
      <c r="BK140" s="220">
        <f>ROUND(I140*H140,2)</f>
        <v>0</v>
      </c>
      <c r="BL140" s="18" t="s">
        <v>134</v>
      </c>
      <c r="BM140" s="219" t="s">
        <v>1728</v>
      </c>
    </row>
    <row r="141" spans="1:65" s="12" customFormat="1" ht="22.9" customHeight="1">
      <c r="B141" s="192"/>
      <c r="C141" s="193"/>
      <c r="D141" s="194" t="s">
        <v>76</v>
      </c>
      <c r="E141" s="205" t="s">
        <v>1729</v>
      </c>
      <c r="F141" s="205" t="s">
        <v>1730</v>
      </c>
      <c r="G141" s="193"/>
      <c r="H141" s="193"/>
      <c r="I141" s="196"/>
      <c r="J141" s="206">
        <f>BK141</f>
        <v>0</v>
      </c>
      <c r="K141" s="193"/>
      <c r="L141" s="197"/>
      <c r="M141" s="198"/>
      <c r="N141" s="199"/>
      <c r="O141" s="199"/>
      <c r="P141" s="200">
        <f>P142</f>
        <v>0</v>
      </c>
      <c r="Q141" s="199"/>
      <c r="R141" s="200">
        <f>R142</f>
        <v>0</v>
      </c>
      <c r="S141" s="199"/>
      <c r="T141" s="201">
        <f>T142</f>
        <v>0</v>
      </c>
      <c r="AR141" s="202" t="s">
        <v>85</v>
      </c>
      <c r="AT141" s="203" t="s">
        <v>76</v>
      </c>
      <c r="AU141" s="203" t="s">
        <v>85</v>
      </c>
      <c r="AY141" s="202" t="s">
        <v>128</v>
      </c>
      <c r="BK141" s="204">
        <f>BK142</f>
        <v>0</v>
      </c>
    </row>
    <row r="142" spans="1:65" s="2" customFormat="1" ht="36" customHeight="1">
      <c r="A142" s="35"/>
      <c r="B142" s="36"/>
      <c r="C142" s="207" t="s">
        <v>166</v>
      </c>
      <c r="D142" s="207" t="s">
        <v>130</v>
      </c>
      <c r="E142" s="208" t="s">
        <v>1731</v>
      </c>
      <c r="F142" s="209" t="s">
        <v>1732</v>
      </c>
      <c r="G142" s="210" t="s">
        <v>1</v>
      </c>
      <c r="H142" s="211">
        <v>0</v>
      </c>
      <c r="I142" s="212"/>
      <c r="J142" s="213">
        <f>ROUND(I142*H142,2)</f>
        <v>0</v>
      </c>
      <c r="K142" s="214"/>
      <c r="L142" s="40"/>
      <c r="M142" s="215" t="s">
        <v>1</v>
      </c>
      <c r="N142" s="216" t="s">
        <v>42</v>
      </c>
      <c r="O142" s="72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134</v>
      </c>
      <c r="AT142" s="219" t="s">
        <v>130</v>
      </c>
      <c r="AU142" s="219" t="s">
        <v>87</v>
      </c>
      <c r="AY142" s="18" t="s">
        <v>128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8" t="s">
        <v>85</v>
      </c>
      <c r="BK142" s="220">
        <f>ROUND(I142*H142,2)</f>
        <v>0</v>
      </c>
      <c r="BL142" s="18" t="s">
        <v>134</v>
      </c>
      <c r="BM142" s="219" t="s">
        <v>1733</v>
      </c>
    </row>
    <row r="143" spans="1:65" s="2" customFormat="1" ht="49.9" customHeight="1">
      <c r="A143" s="35"/>
      <c r="B143" s="36"/>
      <c r="C143" s="37"/>
      <c r="D143" s="37"/>
      <c r="E143" s="195" t="s">
        <v>260</v>
      </c>
      <c r="F143" s="195" t="s">
        <v>261</v>
      </c>
      <c r="G143" s="37"/>
      <c r="H143" s="37"/>
      <c r="I143" s="116"/>
      <c r="J143" s="178">
        <f t="shared" ref="J143:J148" si="10">BK143</f>
        <v>0</v>
      </c>
      <c r="K143" s="37"/>
      <c r="L143" s="40"/>
      <c r="M143" s="223"/>
      <c r="N143" s="224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76</v>
      </c>
      <c r="AU143" s="18" t="s">
        <v>77</v>
      </c>
      <c r="AY143" s="18" t="s">
        <v>262</v>
      </c>
      <c r="BK143" s="220">
        <f>SUM(BK144:BK148)</f>
        <v>0</v>
      </c>
    </row>
    <row r="144" spans="1:65" s="2" customFormat="1" ht="16.350000000000001" customHeight="1">
      <c r="A144" s="35"/>
      <c r="B144" s="36"/>
      <c r="C144" s="247" t="s">
        <v>1</v>
      </c>
      <c r="D144" s="247" t="s">
        <v>130</v>
      </c>
      <c r="E144" s="248" t="s">
        <v>1</v>
      </c>
      <c r="F144" s="249" t="s">
        <v>1</v>
      </c>
      <c r="G144" s="250" t="s">
        <v>1</v>
      </c>
      <c r="H144" s="251"/>
      <c r="I144" s="252"/>
      <c r="J144" s="253">
        <f t="shared" si="10"/>
        <v>0</v>
      </c>
      <c r="K144" s="214"/>
      <c r="L144" s="40"/>
      <c r="M144" s="254" t="s">
        <v>1</v>
      </c>
      <c r="N144" s="255" t="s">
        <v>42</v>
      </c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262</v>
      </c>
      <c r="AU144" s="18" t="s">
        <v>85</v>
      </c>
      <c r="AY144" s="18" t="s">
        <v>262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8" t="s">
        <v>85</v>
      </c>
      <c r="BK144" s="220">
        <f>I144*H144</f>
        <v>0</v>
      </c>
    </row>
    <row r="145" spans="1:63" s="2" customFormat="1" ht="16.350000000000001" customHeight="1">
      <c r="A145" s="35"/>
      <c r="B145" s="36"/>
      <c r="C145" s="247" t="s">
        <v>1</v>
      </c>
      <c r="D145" s="247" t="s">
        <v>130</v>
      </c>
      <c r="E145" s="248" t="s">
        <v>1</v>
      </c>
      <c r="F145" s="249" t="s">
        <v>1</v>
      </c>
      <c r="G145" s="250" t="s">
        <v>1</v>
      </c>
      <c r="H145" s="251"/>
      <c r="I145" s="252"/>
      <c r="J145" s="253">
        <f t="shared" si="10"/>
        <v>0</v>
      </c>
      <c r="K145" s="214"/>
      <c r="L145" s="40"/>
      <c r="M145" s="254" t="s">
        <v>1</v>
      </c>
      <c r="N145" s="255" t="s">
        <v>42</v>
      </c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262</v>
      </c>
      <c r="AU145" s="18" t="s">
        <v>85</v>
      </c>
      <c r="AY145" s="18" t="s">
        <v>262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85</v>
      </c>
      <c r="BK145" s="220">
        <f>I145*H145</f>
        <v>0</v>
      </c>
    </row>
    <row r="146" spans="1:63" s="2" customFormat="1" ht="16.350000000000001" customHeight="1">
      <c r="A146" s="35"/>
      <c r="B146" s="36"/>
      <c r="C146" s="247" t="s">
        <v>1</v>
      </c>
      <c r="D146" s="247" t="s">
        <v>130</v>
      </c>
      <c r="E146" s="248" t="s">
        <v>1</v>
      </c>
      <c r="F146" s="249" t="s">
        <v>1</v>
      </c>
      <c r="G146" s="250" t="s">
        <v>1</v>
      </c>
      <c r="H146" s="251"/>
      <c r="I146" s="252"/>
      <c r="J146" s="253">
        <f t="shared" si="10"/>
        <v>0</v>
      </c>
      <c r="K146" s="214"/>
      <c r="L146" s="40"/>
      <c r="M146" s="254" t="s">
        <v>1</v>
      </c>
      <c r="N146" s="255" t="s">
        <v>42</v>
      </c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262</v>
      </c>
      <c r="AU146" s="18" t="s">
        <v>85</v>
      </c>
      <c r="AY146" s="18" t="s">
        <v>262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85</v>
      </c>
      <c r="BK146" s="220">
        <f>I146*H146</f>
        <v>0</v>
      </c>
    </row>
    <row r="147" spans="1:63" s="2" customFormat="1" ht="16.350000000000001" customHeight="1">
      <c r="A147" s="35"/>
      <c r="B147" s="36"/>
      <c r="C147" s="247" t="s">
        <v>1</v>
      </c>
      <c r="D147" s="247" t="s">
        <v>130</v>
      </c>
      <c r="E147" s="248" t="s">
        <v>1</v>
      </c>
      <c r="F147" s="249" t="s">
        <v>1</v>
      </c>
      <c r="G147" s="250" t="s">
        <v>1</v>
      </c>
      <c r="H147" s="251"/>
      <c r="I147" s="252"/>
      <c r="J147" s="253">
        <f t="shared" si="10"/>
        <v>0</v>
      </c>
      <c r="K147" s="214"/>
      <c r="L147" s="40"/>
      <c r="M147" s="254" t="s">
        <v>1</v>
      </c>
      <c r="N147" s="255" t="s">
        <v>42</v>
      </c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262</v>
      </c>
      <c r="AU147" s="18" t="s">
        <v>85</v>
      </c>
      <c r="AY147" s="18" t="s">
        <v>262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8" t="s">
        <v>85</v>
      </c>
      <c r="BK147" s="220">
        <f>I147*H147</f>
        <v>0</v>
      </c>
    </row>
    <row r="148" spans="1:63" s="2" customFormat="1" ht="16.350000000000001" customHeight="1">
      <c r="A148" s="35"/>
      <c r="B148" s="36"/>
      <c r="C148" s="247" t="s">
        <v>1</v>
      </c>
      <c r="D148" s="247" t="s">
        <v>130</v>
      </c>
      <c r="E148" s="248" t="s">
        <v>1</v>
      </c>
      <c r="F148" s="249" t="s">
        <v>1</v>
      </c>
      <c r="G148" s="250" t="s">
        <v>1</v>
      </c>
      <c r="H148" s="251"/>
      <c r="I148" s="252"/>
      <c r="J148" s="253">
        <f t="shared" si="10"/>
        <v>0</v>
      </c>
      <c r="K148" s="214"/>
      <c r="L148" s="40"/>
      <c r="M148" s="254" t="s">
        <v>1</v>
      </c>
      <c r="N148" s="255" t="s">
        <v>42</v>
      </c>
      <c r="O148" s="256"/>
      <c r="P148" s="256"/>
      <c r="Q148" s="256"/>
      <c r="R148" s="256"/>
      <c r="S148" s="256"/>
      <c r="T148" s="2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262</v>
      </c>
      <c r="AU148" s="18" t="s">
        <v>85</v>
      </c>
      <c r="AY148" s="18" t="s">
        <v>262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8" t="s">
        <v>85</v>
      </c>
      <c r="BK148" s="220">
        <f>I148*H148</f>
        <v>0</v>
      </c>
    </row>
    <row r="149" spans="1:63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153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XTIHLfW1VZ5eggdjzV1uRMaKtOrnup4n2lR+R/BsZS5Bfy7HpE5IOeBDLFRvfTiJmo/JIdpPGrJQ9XNkWHV/Kw==" saltValue="PjDwHhpGi98DL4Gv6fMcSTJ8TOIuIq5HO0y5IemEjjCcvtDZwYMjJhKL7y6jHekvVGQXVQ7DTwTOW7Nswrdu1w==" spinCount="100000" sheet="1" objects="1" scenarios="1" formatColumns="0" formatRows="0" autoFilter="0"/>
  <autoFilter ref="C121:K148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44:D149" xr:uid="{00000000-0002-0000-0300-000000000000}">
      <formula1>"K, M"</formula1>
    </dataValidation>
    <dataValidation type="list" allowBlank="1" showInputMessage="1" showErrorMessage="1" error="Povoleny jsou hodnoty základní, snížená, zákl. přenesená, sníž. přenesená, nulová." sqref="N144:N149" xr:uid="{00000000-0002-0000-03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1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2" t="str">
        <f>'Rekapitulace stavby'!K6</f>
        <v>Přestavba zázemí PZ, FAPPZ, FŽP</v>
      </c>
      <c r="F7" s="333"/>
      <c r="G7" s="333"/>
      <c r="H7" s="333"/>
      <c r="I7" s="109"/>
      <c r="L7" s="21"/>
    </row>
    <row r="8" spans="1:46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1734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ROUND((ROUND((SUM(BE122:BE146)),  2) + SUM(BE148:BE152)), 2)</f>
        <v>0</v>
      </c>
      <c r="G33" s="35"/>
      <c r="H33" s="35"/>
      <c r="I33" s="132">
        <v>0.21</v>
      </c>
      <c r="J33" s="131">
        <f>ROUND((ROUND(((SUM(BE122:BE146))*I33),  2) + (SUM(BE148:BE152)*I33)),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ROUND((ROUND((SUM(BF122:BF146)),  2) + SUM(BF148:BF152)), 2)</f>
        <v>0</v>
      </c>
      <c r="G34" s="35"/>
      <c r="H34" s="35"/>
      <c r="I34" s="132">
        <v>0.15</v>
      </c>
      <c r="J34" s="131">
        <f>ROUND((ROUND(((SUM(BF122:BF146))*I34),  2) + (SUM(BF148:BF152)*I34)),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44</v>
      </c>
      <c r="F35" s="131">
        <f>ROUND((ROUND((SUM(BG122:BG146)),  2) + SUM(BG148:BG152)),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45</v>
      </c>
      <c r="F36" s="131">
        <f>ROUND((ROUND((SUM(BH122:BH146)),  2) + SUM(BH148:BH152)),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46</v>
      </c>
      <c r="F37" s="131">
        <f>ROUND((ROUND((SUM(BI122:BI146)),  2) + SUM(BI148:BI152)),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9" t="str">
        <f>E7</f>
        <v>Přestavba zázemí PZ, FAPPZ, FŽP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1" t="str">
        <f>E9</f>
        <v>SO-02 - Stabilizace podloží zpevněných ploch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264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106</v>
      </c>
      <c r="E99" s="172"/>
      <c r="F99" s="172"/>
      <c r="G99" s="172"/>
      <c r="H99" s="172"/>
      <c r="I99" s="173"/>
      <c r="J99" s="174">
        <f>J126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268</v>
      </c>
      <c r="E100" s="172"/>
      <c r="F100" s="172"/>
      <c r="G100" s="172"/>
      <c r="H100" s="172"/>
      <c r="I100" s="173"/>
      <c r="J100" s="174">
        <f>J139</f>
        <v>0</v>
      </c>
      <c r="K100" s="170"/>
      <c r="L100" s="175"/>
    </row>
    <row r="101" spans="1:31" s="9" customFormat="1" ht="24.95" customHeight="1">
      <c r="B101" s="162"/>
      <c r="C101" s="163"/>
      <c r="D101" s="164" t="s">
        <v>290</v>
      </c>
      <c r="E101" s="165"/>
      <c r="F101" s="165"/>
      <c r="G101" s="165"/>
      <c r="H101" s="165"/>
      <c r="I101" s="166"/>
      <c r="J101" s="167">
        <f>J142</f>
        <v>0</v>
      </c>
      <c r="K101" s="163"/>
      <c r="L101" s="168"/>
    </row>
    <row r="102" spans="1:31" s="9" customFormat="1" ht="21.75" customHeight="1">
      <c r="B102" s="162"/>
      <c r="C102" s="163"/>
      <c r="D102" s="176" t="s">
        <v>112</v>
      </c>
      <c r="E102" s="163"/>
      <c r="F102" s="163"/>
      <c r="G102" s="163"/>
      <c r="H102" s="163"/>
      <c r="I102" s="177"/>
      <c r="J102" s="178">
        <f>J147</f>
        <v>0</v>
      </c>
      <c r="K102" s="163"/>
      <c r="L102" s="168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113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9" t="str">
        <f>E7</f>
        <v>Přestavba zázemí PZ, FAPPZ, FŽP</v>
      </c>
      <c r="F112" s="340"/>
      <c r="G112" s="340"/>
      <c r="H112" s="340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1" t="str">
        <f>E9</f>
        <v>SO-02 - Stabilizace podloží zpevněných ploch</v>
      </c>
      <c r="F114" s="341"/>
      <c r="G114" s="341"/>
      <c r="H114" s="341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14.5.2019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>ABCD studio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34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79"/>
      <c r="B121" s="180"/>
      <c r="C121" s="181" t="s">
        <v>114</v>
      </c>
      <c r="D121" s="182" t="s">
        <v>62</v>
      </c>
      <c r="E121" s="182" t="s">
        <v>58</v>
      </c>
      <c r="F121" s="182" t="s">
        <v>59</v>
      </c>
      <c r="G121" s="182" t="s">
        <v>115</v>
      </c>
      <c r="H121" s="182" t="s">
        <v>116</v>
      </c>
      <c r="I121" s="183" t="s">
        <v>117</v>
      </c>
      <c r="J121" s="184" t="s">
        <v>102</v>
      </c>
      <c r="K121" s="185" t="s">
        <v>118</v>
      </c>
      <c r="L121" s="186"/>
      <c r="M121" s="76" t="s">
        <v>1</v>
      </c>
      <c r="N121" s="77" t="s">
        <v>41</v>
      </c>
      <c r="O121" s="77" t="s">
        <v>119</v>
      </c>
      <c r="P121" s="77" t="s">
        <v>120</v>
      </c>
      <c r="Q121" s="77" t="s">
        <v>121</v>
      </c>
      <c r="R121" s="77" t="s">
        <v>122</v>
      </c>
      <c r="S121" s="77" t="s">
        <v>123</v>
      </c>
      <c r="T121" s="78" t="s">
        <v>124</v>
      </c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</row>
    <row r="122" spans="1:65" s="2" customFormat="1" ht="22.9" customHeight="1">
      <c r="A122" s="35"/>
      <c r="B122" s="36"/>
      <c r="C122" s="83" t="s">
        <v>125</v>
      </c>
      <c r="D122" s="37"/>
      <c r="E122" s="37"/>
      <c r="F122" s="37"/>
      <c r="G122" s="37"/>
      <c r="H122" s="37"/>
      <c r="I122" s="116"/>
      <c r="J122" s="187">
        <f>BK122</f>
        <v>0</v>
      </c>
      <c r="K122" s="37"/>
      <c r="L122" s="40"/>
      <c r="M122" s="79"/>
      <c r="N122" s="188"/>
      <c r="O122" s="80"/>
      <c r="P122" s="189">
        <f>P123+P142+P147</f>
        <v>0</v>
      </c>
      <c r="Q122" s="80"/>
      <c r="R122" s="189">
        <f>R123+R142+R147</f>
        <v>0</v>
      </c>
      <c r="S122" s="80"/>
      <c r="T122" s="190">
        <f>T123+T142+T147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76</v>
      </c>
      <c r="AU122" s="18" t="s">
        <v>104</v>
      </c>
      <c r="BK122" s="191">
        <f>BK123+BK142+BK147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126</v>
      </c>
      <c r="F123" s="195" t="s">
        <v>127</v>
      </c>
      <c r="G123" s="193"/>
      <c r="H123" s="193"/>
      <c r="I123" s="196"/>
      <c r="J123" s="178">
        <f>BK123</f>
        <v>0</v>
      </c>
      <c r="K123" s="193"/>
      <c r="L123" s="197"/>
      <c r="M123" s="198"/>
      <c r="N123" s="199"/>
      <c r="O123" s="199"/>
      <c r="P123" s="200">
        <f>P124+P126+P139</f>
        <v>0</v>
      </c>
      <c r="Q123" s="199"/>
      <c r="R123" s="200">
        <f>R124+R126+R139</f>
        <v>0</v>
      </c>
      <c r="S123" s="199"/>
      <c r="T123" s="201">
        <f>T124+T126+T139</f>
        <v>0</v>
      </c>
      <c r="AR123" s="202" t="s">
        <v>85</v>
      </c>
      <c r="AT123" s="203" t="s">
        <v>76</v>
      </c>
      <c r="AU123" s="203" t="s">
        <v>77</v>
      </c>
      <c r="AY123" s="202" t="s">
        <v>128</v>
      </c>
      <c r="BK123" s="204">
        <f>BK124+BK126+BK139</f>
        <v>0</v>
      </c>
    </row>
    <row r="124" spans="1:65" s="12" customFormat="1" ht="22.9" customHeight="1">
      <c r="B124" s="192"/>
      <c r="C124" s="193"/>
      <c r="D124" s="194" t="s">
        <v>76</v>
      </c>
      <c r="E124" s="205" t="s">
        <v>199</v>
      </c>
      <c r="F124" s="205" t="s">
        <v>291</v>
      </c>
      <c r="G124" s="193"/>
      <c r="H124" s="193"/>
      <c r="I124" s="196"/>
      <c r="J124" s="206">
        <f>BK124</f>
        <v>0</v>
      </c>
      <c r="K124" s="193"/>
      <c r="L124" s="197"/>
      <c r="M124" s="198"/>
      <c r="N124" s="199"/>
      <c r="O124" s="199"/>
      <c r="P124" s="200">
        <f>P125</f>
        <v>0</v>
      </c>
      <c r="Q124" s="199"/>
      <c r="R124" s="200">
        <f>R125</f>
        <v>0</v>
      </c>
      <c r="S124" s="199"/>
      <c r="T124" s="201">
        <f>T125</f>
        <v>0</v>
      </c>
      <c r="AR124" s="202" t="s">
        <v>85</v>
      </c>
      <c r="AT124" s="203" t="s">
        <v>76</v>
      </c>
      <c r="AU124" s="203" t="s">
        <v>85</v>
      </c>
      <c r="AY124" s="202" t="s">
        <v>128</v>
      </c>
      <c r="BK124" s="204">
        <f>BK125</f>
        <v>0</v>
      </c>
    </row>
    <row r="125" spans="1:65" s="2" customFormat="1" ht="36" customHeight="1">
      <c r="A125" s="35"/>
      <c r="B125" s="36"/>
      <c r="C125" s="207" t="s">
        <v>85</v>
      </c>
      <c r="D125" s="207" t="s">
        <v>130</v>
      </c>
      <c r="E125" s="208" t="s">
        <v>295</v>
      </c>
      <c r="F125" s="209" t="s">
        <v>296</v>
      </c>
      <c r="G125" s="210" t="s">
        <v>202</v>
      </c>
      <c r="H125" s="211">
        <v>1</v>
      </c>
      <c r="I125" s="212"/>
      <c r="J125" s="213">
        <f>ROUND(I125*H125,2)</f>
        <v>0</v>
      </c>
      <c r="K125" s="214"/>
      <c r="L125" s="40"/>
      <c r="M125" s="215" t="s">
        <v>1</v>
      </c>
      <c r="N125" s="216" t="s">
        <v>42</v>
      </c>
      <c r="O125" s="72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134</v>
      </c>
      <c r="AT125" s="219" t="s">
        <v>130</v>
      </c>
      <c r="AU125" s="219" t="s">
        <v>87</v>
      </c>
      <c r="AY125" s="18" t="s">
        <v>128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8" t="s">
        <v>85</v>
      </c>
      <c r="BK125" s="220">
        <f>ROUND(I125*H125,2)</f>
        <v>0</v>
      </c>
      <c r="BL125" s="18" t="s">
        <v>134</v>
      </c>
      <c r="BM125" s="219" t="s">
        <v>1735</v>
      </c>
    </row>
    <row r="126" spans="1:65" s="12" customFormat="1" ht="22.9" customHeight="1">
      <c r="B126" s="192"/>
      <c r="C126" s="193"/>
      <c r="D126" s="194" t="s">
        <v>76</v>
      </c>
      <c r="E126" s="205" t="s">
        <v>85</v>
      </c>
      <c r="F126" s="205" t="s">
        <v>129</v>
      </c>
      <c r="G126" s="193"/>
      <c r="H126" s="193"/>
      <c r="I126" s="196"/>
      <c r="J126" s="206">
        <f>BK126</f>
        <v>0</v>
      </c>
      <c r="K126" s="193"/>
      <c r="L126" s="197"/>
      <c r="M126" s="198"/>
      <c r="N126" s="199"/>
      <c r="O126" s="199"/>
      <c r="P126" s="200">
        <f>SUM(P127:P138)</f>
        <v>0</v>
      </c>
      <c r="Q126" s="199"/>
      <c r="R126" s="200">
        <f>SUM(R127:R138)</f>
        <v>0</v>
      </c>
      <c r="S126" s="199"/>
      <c r="T126" s="201">
        <f>SUM(T127:T138)</f>
        <v>0</v>
      </c>
      <c r="AR126" s="202" t="s">
        <v>85</v>
      </c>
      <c r="AT126" s="203" t="s">
        <v>76</v>
      </c>
      <c r="AU126" s="203" t="s">
        <v>85</v>
      </c>
      <c r="AY126" s="202" t="s">
        <v>128</v>
      </c>
      <c r="BK126" s="204">
        <f>SUM(BK127:BK138)</f>
        <v>0</v>
      </c>
    </row>
    <row r="127" spans="1:65" s="2" customFormat="1" ht="24" customHeight="1">
      <c r="A127" s="35"/>
      <c r="B127" s="36"/>
      <c r="C127" s="207" t="s">
        <v>87</v>
      </c>
      <c r="D127" s="207" t="s">
        <v>130</v>
      </c>
      <c r="E127" s="208" t="s">
        <v>318</v>
      </c>
      <c r="F127" s="209" t="s">
        <v>319</v>
      </c>
      <c r="G127" s="210" t="s">
        <v>133</v>
      </c>
      <c r="H127" s="211">
        <v>293.38</v>
      </c>
      <c r="I127" s="212"/>
      <c r="J127" s="213">
        <f>ROUND(I127*H127,2)</f>
        <v>0</v>
      </c>
      <c r="K127" s="214"/>
      <c r="L127" s="40"/>
      <c r="M127" s="215" t="s">
        <v>1</v>
      </c>
      <c r="N127" s="216" t="s">
        <v>42</v>
      </c>
      <c r="O127" s="7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85</v>
      </c>
      <c r="BK127" s="220">
        <f>ROUND(I127*H127,2)</f>
        <v>0</v>
      </c>
      <c r="BL127" s="18" t="s">
        <v>134</v>
      </c>
      <c r="BM127" s="219" t="s">
        <v>1736</v>
      </c>
    </row>
    <row r="128" spans="1:65" s="13" customFormat="1" ht="11.25">
      <c r="B128" s="225"/>
      <c r="C128" s="226"/>
      <c r="D128" s="221" t="s">
        <v>137</v>
      </c>
      <c r="E128" s="227" t="s">
        <v>1</v>
      </c>
      <c r="F128" s="228" t="s">
        <v>1737</v>
      </c>
      <c r="G128" s="226"/>
      <c r="H128" s="229">
        <v>86.24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137</v>
      </c>
      <c r="AU128" s="235" t="s">
        <v>87</v>
      </c>
      <c r="AV128" s="13" t="s">
        <v>87</v>
      </c>
      <c r="AW128" s="13" t="s">
        <v>33</v>
      </c>
      <c r="AX128" s="13" t="s">
        <v>77</v>
      </c>
      <c r="AY128" s="235" t="s">
        <v>128</v>
      </c>
    </row>
    <row r="129" spans="1:65" s="13" customFormat="1" ht="11.25">
      <c r="B129" s="225"/>
      <c r="C129" s="226"/>
      <c r="D129" s="221" t="s">
        <v>137</v>
      </c>
      <c r="E129" s="227" t="s">
        <v>1</v>
      </c>
      <c r="F129" s="228" t="s">
        <v>1738</v>
      </c>
      <c r="G129" s="226"/>
      <c r="H129" s="229">
        <v>112.14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137</v>
      </c>
      <c r="AU129" s="235" t="s">
        <v>87</v>
      </c>
      <c r="AV129" s="13" t="s">
        <v>87</v>
      </c>
      <c r="AW129" s="13" t="s">
        <v>33</v>
      </c>
      <c r="AX129" s="13" t="s">
        <v>77</v>
      </c>
      <c r="AY129" s="235" t="s">
        <v>128</v>
      </c>
    </row>
    <row r="130" spans="1:65" s="13" customFormat="1" ht="11.25">
      <c r="B130" s="225"/>
      <c r="C130" s="226"/>
      <c r="D130" s="221" t="s">
        <v>137</v>
      </c>
      <c r="E130" s="227" t="s">
        <v>1</v>
      </c>
      <c r="F130" s="228" t="s">
        <v>1739</v>
      </c>
      <c r="G130" s="226"/>
      <c r="H130" s="229">
        <v>95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137</v>
      </c>
      <c r="AU130" s="235" t="s">
        <v>87</v>
      </c>
      <c r="AV130" s="13" t="s">
        <v>87</v>
      </c>
      <c r="AW130" s="13" t="s">
        <v>33</v>
      </c>
      <c r="AX130" s="13" t="s">
        <v>77</v>
      </c>
      <c r="AY130" s="235" t="s">
        <v>128</v>
      </c>
    </row>
    <row r="131" spans="1:65" s="14" customFormat="1" ht="11.25">
      <c r="B131" s="236"/>
      <c r="C131" s="237"/>
      <c r="D131" s="221" t="s">
        <v>137</v>
      </c>
      <c r="E131" s="238" t="s">
        <v>1</v>
      </c>
      <c r="F131" s="239" t="s">
        <v>139</v>
      </c>
      <c r="G131" s="237"/>
      <c r="H131" s="240">
        <v>293.38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137</v>
      </c>
      <c r="AU131" s="246" t="s">
        <v>87</v>
      </c>
      <c r="AV131" s="14" t="s">
        <v>134</v>
      </c>
      <c r="AW131" s="14" t="s">
        <v>33</v>
      </c>
      <c r="AX131" s="14" t="s">
        <v>85</v>
      </c>
      <c r="AY131" s="246" t="s">
        <v>128</v>
      </c>
    </row>
    <row r="132" spans="1:65" s="2" customFormat="1" ht="24" customHeight="1">
      <c r="A132" s="35"/>
      <c r="B132" s="36"/>
      <c r="C132" s="207" t="s">
        <v>146</v>
      </c>
      <c r="D132" s="207" t="s">
        <v>130</v>
      </c>
      <c r="E132" s="208" t="s">
        <v>334</v>
      </c>
      <c r="F132" s="209" t="s">
        <v>335</v>
      </c>
      <c r="G132" s="210" t="s">
        <v>133</v>
      </c>
      <c r="H132" s="211">
        <v>293.38</v>
      </c>
      <c r="I132" s="212"/>
      <c r="J132" s="213">
        <f>ROUND(I132*H132,2)</f>
        <v>0</v>
      </c>
      <c r="K132" s="214"/>
      <c r="L132" s="40"/>
      <c r="M132" s="215" t="s">
        <v>1</v>
      </c>
      <c r="N132" s="216" t="s">
        <v>42</v>
      </c>
      <c r="O132" s="7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134</v>
      </c>
      <c r="AT132" s="219" t="s">
        <v>130</v>
      </c>
      <c r="AU132" s="219" t="s">
        <v>87</v>
      </c>
      <c r="AY132" s="18" t="s">
        <v>128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8" t="s">
        <v>85</v>
      </c>
      <c r="BK132" s="220">
        <f>ROUND(I132*H132,2)</f>
        <v>0</v>
      </c>
      <c r="BL132" s="18" t="s">
        <v>134</v>
      </c>
      <c r="BM132" s="219" t="s">
        <v>1740</v>
      </c>
    </row>
    <row r="133" spans="1:65" s="2" customFormat="1" ht="24" customHeight="1">
      <c r="A133" s="35"/>
      <c r="B133" s="36"/>
      <c r="C133" s="207" t="s">
        <v>134</v>
      </c>
      <c r="D133" s="207" t="s">
        <v>130</v>
      </c>
      <c r="E133" s="208" t="s">
        <v>365</v>
      </c>
      <c r="F133" s="209" t="s">
        <v>366</v>
      </c>
      <c r="G133" s="210" t="s">
        <v>133</v>
      </c>
      <c r="H133" s="211">
        <v>293.38</v>
      </c>
      <c r="I133" s="212"/>
      <c r="J133" s="213">
        <f>ROUND(I133*H133,2)</f>
        <v>0</v>
      </c>
      <c r="K133" s="214"/>
      <c r="L133" s="40"/>
      <c r="M133" s="215" t="s">
        <v>1</v>
      </c>
      <c r="N133" s="216" t="s">
        <v>42</v>
      </c>
      <c r="O133" s="72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134</v>
      </c>
      <c r="AT133" s="219" t="s">
        <v>130</v>
      </c>
      <c r="AU133" s="219" t="s">
        <v>87</v>
      </c>
      <c r="AY133" s="18" t="s">
        <v>128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8" t="s">
        <v>85</v>
      </c>
      <c r="BK133" s="220">
        <f>ROUND(I133*H133,2)</f>
        <v>0</v>
      </c>
      <c r="BL133" s="18" t="s">
        <v>134</v>
      </c>
      <c r="BM133" s="219" t="s">
        <v>1741</v>
      </c>
    </row>
    <row r="134" spans="1:65" s="2" customFormat="1" ht="16.5" customHeight="1">
      <c r="A134" s="35"/>
      <c r="B134" s="36"/>
      <c r="C134" s="207" t="s">
        <v>160</v>
      </c>
      <c r="D134" s="207" t="s">
        <v>130</v>
      </c>
      <c r="E134" s="208" t="s">
        <v>368</v>
      </c>
      <c r="F134" s="209" t="s">
        <v>369</v>
      </c>
      <c r="G134" s="210" t="s">
        <v>133</v>
      </c>
      <c r="H134" s="211">
        <v>293.38</v>
      </c>
      <c r="I134" s="212"/>
      <c r="J134" s="213">
        <f>ROUND(I134*H134,2)</f>
        <v>0</v>
      </c>
      <c r="K134" s="214"/>
      <c r="L134" s="40"/>
      <c r="M134" s="215" t="s">
        <v>1</v>
      </c>
      <c r="N134" s="216" t="s">
        <v>42</v>
      </c>
      <c r="O134" s="72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134</v>
      </c>
      <c r="AT134" s="219" t="s">
        <v>130</v>
      </c>
      <c r="AU134" s="219" t="s">
        <v>87</v>
      </c>
      <c r="AY134" s="18" t="s">
        <v>128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8" t="s">
        <v>85</v>
      </c>
      <c r="BK134" s="220">
        <f>ROUND(I134*H134,2)</f>
        <v>0</v>
      </c>
      <c r="BL134" s="18" t="s">
        <v>134</v>
      </c>
      <c r="BM134" s="219" t="s">
        <v>1742</v>
      </c>
    </row>
    <row r="135" spans="1:65" s="13" customFormat="1" ht="11.25">
      <c r="B135" s="225"/>
      <c r="C135" s="226"/>
      <c r="D135" s="221" t="s">
        <v>137</v>
      </c>
      <c r="E135" s="227" t="s">
        <v>1</v>
      </c>
      <c r="F135" s="228" t="s">
        <v>1743</v>
      </c>
      <c r="G135" s="226"/>
      <c r="H135" s="229">
        <v>293.38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AT135" s="235" t="s">
        <v>137</v>
      </c>
      <c r="AU135" s="235" t="s">
        <v>87</v>
      </c>
      <c r="AV135" s="13" t="s">
        <v>87</v>
      </c>
      <c r="AW135" s="13" t="s">
        <v>33</v>
      </c>
      <c r="AX135" s="13" t="s">
        <v>85</v>
      </c>
      <c r="AY135" s="235" t="s">
        <v>128</v>
      </c>
    </row>
    <row r="136" spans="1:65" s="2" customFormat="1" ht="16.5" customHeight="1">
      <c r="A136" s="35"/>
      <c r="B136" s="36"/>
      <c r="C136" s="207" t="s">
        <v>149</v>
      </c>
      <c r="D136" s="207" t="s">
        <v>130</v>
      </c>
      <c r="E136" s="208" t="s">
        <v>377</v>
      </c>
      <c r="F136" s="209" t="s">
        <v>378</v>
      </c>
      <c r="G136" s="210" t="s">
        <v>133</v>
      </c>
      <c r="H136" s="211">
        <v>293.38</v>
      </c>
      <c r="I136" s="212"/>
      <c r="J136" s="213">
        <f>ROUND(I136*H136,2)</f>
        <v>0</v>
      </c>
      <c r="K136" s="214"/>
      <c r="L136" s="40"/>
      <c r="M136" s="215" t="s">
        <v>1</v>
      </c>
      <c r="N136" s="216" t="s">
        <v>42</v>
      </c>
      <c r="O136" s="72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134</v>
      </c>
      <c r="AT136" s="219" t="s">
        <v>130</v>
      </c>
      <c r="AU136" s="219" t="s">
        <v>87</v>
      </c>
      <c r="AY136" s="18" t="s">
        <v>128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8" t="s">
        <v>85</v>
      </c>
      <c r="BK136" s="220">
        <f>ROUND(I136*H136,2)</f>
        <v>0</v>
      </c>
      <c r="BL136" s="18" t="s">
        <v>134</v>
      </c>
      <c r="BM136" s="219" t="s">
        <v>1744</v>
      </c>
    </row>
    <row r="137" spans="1:65" s="2" customFormat="1" ht="24" customHeight="1">
      <c r="A137" s="35"/>
      <c r="B137" s="36"/>
      <c r="C137" s="207" t="s">
        <v>172</v>
      </c>
      <c r="D137" s="207" t="s">
        <v>130</v>
      </c>
      <c r="E137" s="208" t="s">
        <v>380</v>
      </c>
      <c r="F137" s="209" t="s">
        <v>381</v>
      </c>
      <c r="G137" s="210" t="s">
        <v>182</v>
      </c>
      <c r="H137" s="211">
        <v>528.08399999999995</v>
      </c>
      <c r="I137" s="212"/>
      <c r="J137" s="213">
        <f>ROUND(I137*H137,2)</f>
        <v>0</v>
      </c>
      <c r="K137" s="214"/>
      <c r="L137" s="40"/>
      <c r="M137" s="215" t="s">
        <v>1</v>
      </c>
      <c r="N137" s="216" t="s">
        <v>42</v>
      </c>
      <c r="O137" s="72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134</v>
      </c>
      <c r="AT137" s="219" t="s">
        <v>130</v>
      </c>
      <c r="AU137" s="219" t="s">
        <v>87</v>
      </c>
      <c r="AY137" s="18" t="s">
        <v>128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8" t="s">
        <v>85</v>
      </c>
      <c r="BK137" s="220">
        <f>ROUND(I137*H137,2)</f>
        <v>0</v>
      </c>
      <c r="BL137" s="18" t="s">
        <v>134</v>
      </c>
      <c r="BM137" s="219" t="s">
        <v>1745</v>
      </c>
    </row>
    <row r="138" spans="1:65" s="13" customFormat="1" ht="11.25">
      <c r="B138" s="225"/>
      <c r="C138" s="226"/>
      <c r="D138" s="221" t="s">
        <v>137</v>
      </c>
      <c r="E138" s="226"/>
      <c r="F138" s="228" t="s">
        <v>1746</v>
      </c>
      <c r="G138" s="226"/>
      <c r="H138" s="229">
        <v>528.08399999999995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137</v>
      </c>
      <c r="AU138" s="235" t="s">
        <v>87</v>
      </c>
      <c r="AV138" s="13" t="s">
        <v>87</v>
      </c>
      <c r="AW138" s="13" t="s">
        <v>4</v>
      </c>
      <c r="AX138" s="13" t="s">
        <v>85</v>
      </c>
      <c r="AY138" s="235" t="s">
        <v>128</v>
      </c>
    </row>
    <row r="139" spans="1:65" s="12" customFormat="1" ht="22.9" customHeight="1">
      <c r="B139" s="192"/>
      <c r="C139" s="193"/>
      <c r="D139" s="194" t="s">
        <v>76</v>
      </c>
      <c r="E139" s="205" t="s">
        <v>160</v>
      </c>
      <c r="F139" s="205" t="s">
        <v>742</v>
      </c>
      <c r="G139" s="193"/>
      <c r="H139" s="193"/>
      <c r="I139" s="196"/>
      <c r="J139" s="206">
        <f>BK139</f>
        <v>0</v>
      </c>
      <c r="K139" s="193"/>
      <c r="L139" s="197"/>
      <c r="M139" s="198"/>
      <c r="N139" s="199"/>
      <c r="O139" s="199"/>
      <c r="P139" s="200">
        <f>SUM(P140:P141)</f>
        <v>0</v>
      </c>
      <c r="Q139" s="199"/>
      <c r="R139" s="200">
        <f>SUM(R140:R141)</f>
        <v>0</v>
      </c>
      <c r="S139" s="199"/>
      <c r="T139" s="201">
        <f>SUM(T140:T141)</f>
        <v>0</v>
      </c>
      <c r="AR139" s="202" t="s">
        <v>85</v>
      </c>
      <c r="AT139" s="203" t="s">
        <v>76</v>
      </c>
      <c r="AU139" s="203" t="s">
        <v>85</v>
      </c>
      <c r="AY139" s="202" t="s">
        <v>128</v>
      </c>
      <c r="BK139" s="204">
        <f>SUM(BK140:BK141)</f>
        <v>0</v>
      </c>
    </row>
    <row r="140" spans="1:65" s="2" customFormat="1" ht="16.5" customHeight="1">
      <c r="A140" s="35"/>
      <c r="B140" s="36"/>
      <c r="C140" s="207" t="s">
        <v>156</v>
      </c>
      <c r="D140" s="207" t="s">
        <v>130</v>
      </c>
      <c r="E140" s="208" t="s">
        <v>1747</v>
      </c>
      <c r="F140" s="209" t="s">
        <v>1748</v>
      </c>
      <c r="G140" s="210" t="s">
        <v>144</v>
      </c>
      <c r="H140" s="211">
        <v>586.76</v>
      </c>
      <c r="I140" s="212"/>
      <c r="J140" s="213">
        <f>ROUND(I140*H140,2)</f>
        <v>0</v>
      </c>
      <c r="K140" s="214"/>
      <c r="L140" s="40"/>
      <c r="M140" s="215" t="s">
        <v>1</v>
      </c>
      <c r="N140" s="216" t="s">
        <v>42</v>
      </c>
      <c r="O140" s="7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134</v>
      </c>
      <c r="AT140" s="219" t="s">
        <v>130</v>
      </c>
      <c r="AU140" s="219" t="s">
        <v>87</v>
      </c>
      <c r="AY140" s="18" t="s">
        <v>128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8" t="s">
        <v>85</v>
      </c>
      <c r="BK140" s="220">
        <f>ROUND(I140*H140,2)</f>
        <v>0</v>
      </c>
      <c r="BL140" s="18" t="s">
        <v>134</v>
      </c>
      <c r="BM140" s="219" t="s">
        <v>1749</v>
      </c>
    </row>
    <row r="141" spans="1:65" s="13" customFormat="1" ht="11.25">
      <c r="B141" s="225"/>
      <c r="C141" s="226"/>
      <c r="D141" s="221" t="s">
        <v>137</v>
      </c>
      <c r="E141" s="227" t="s">
        <v>1</v>
      </c>
      <c r="F141" s="228" t="s">
        <v>1750</v>
      </c>
      <c r="G141" s="226"/>
      <c r="H141" s="229">
        <v>586.76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137</v>
      </c>
      <c r="AU141" s="235" t="s">
        <v>87</v>
      </c>
      <c r="AV141" s="13" t="s">
        <v>87</v>
      </c>
      <c r="AW141" s="13" t="s">
        <v>33</v>
      </c>
      <c r="AX141" s="13" t="s">
        <v>85</v>
      </c>
      <c r="AY141" s="235" t="s">
        <v>128</v>
      </c>
    </row>
    <row r="142" spans="1:65" s="12" customFormat="1" ht="25.9" customHeight="1">
      <c r="B142" s="192"/>
      <c r="C142" s="193"/>
      <c r="D142" s="194" t="s">
        <v>76</v>
      </c>
      <c r="E142" s="195" t="s">
        <v>1685</v>
      </c>
      <c r="F142" s="195" t="s">
        <v>1686</v>
      </c>
      <c r="G142" s="193"/>
      <c r="H142" s="193"/>
      <c r="I142" s="196"/>
      <c r="J142" s="178">
        <f>BK142</f>
        <v>0</v>
      </c>
      <c r="K142" s="193"/>
      <c r="L142" s="197"/>
      <c r="M142" s="198"/>
      <c r="N142" s="199"/>
      <c r="O142" s="199"/>
      <c r="P142" s="200">
        <f>SUM(P143:P146)</f>
        <v>0</v>
      </c>
      <c r="Q142" s="199"/>
      <c r="R142" s="200">
        <f>SUM(R143:R146)</f>
        <v>0</v>
      </c>
      <c r="S142" s="199"/>
      <c r="T142" s="201">
        <f>SUM(T143:T146)</f>
        <v>0</v>
      </c>
      <c r="AR142" s="202" t="s">
        <v>160</v>
      </c>
      <c r="AT142" s="203" t="s">
        <v>76</v>
      </c>
      <c r="AU142" s="203" t="s">
        <v>77</v>
      </c>
      <c r="AY142" s="202" t="s">
        <v>128</v>
      </c>
      <c r="BK142" s="204">
        <f>SUM(BK143:BK146)</f>
        <v>0</v>
      </c>
    </row>
    <row r="143" spans="1:65" s="2" customFormat="1" ht="16.5" customHeight="1">
      <c r="A143" s="35"/>
      <c r="B143" s="36"/>
      <c r="C143" s="207" t="s">
        <v>140</v>
      </c>
      <c r="D143" s="207" t="s">
        <v>130</v>
      </c>
      <c r="E143" s="208" t="s">
        <v>1693</v>
      </c>
      <c r="F143" s="209" t="s">
        <v>1751</v>
      </c>
      <c r="G143" s="210" t="s">
        <v>1695</v>
      </c>
      <c r="H143" s="290"/>
      <c r="I143" s="212"/>
      <c r="J143" s="213">
        <f>ROUND(I143*H143,2)</f>
        <v>0</v>
      </c>
      <c r="K143" s="214"/>
      <c r="L143" s="40"/>
      <c r="M143" s="215" t="s">
        <v>1</v>
      </c>
      <c r="N143" s="216" t="s">
        <v>42</v>
      </c>
      <c r="O143" s="72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1690</v>
      </c>
      <c r="AT143" s="219" t="s">
        <v>130</v>
      </c>
      <c r="AU143" s="219" t="s">
        <v>85</v>
      </c>
      <c r="AY143" s="18" t="s">
        <v>128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8" t="s">
        <v>85</v>
      </c>
      <c r="BK143" s="220">
        <f>ROUND(I143*H143,2)</f>
        <v>0</v>
      </c>
      <c r="BL143" s="18" t="s">
        <v>1690</v>
      </c>
      <c r="BM143" s="219" t="s">
        <v>1752</v>
      </c>
    </row>
    <row r="144" spans="1:65" s="2" customFormat="1" ht="16.5" customHeight="1">
      <c r="A144" s="35"/>
      <c r="B144" s="36"/>
      <c r="C144" s="207" t="s">
        <v>163</v>
      </c>
      <c r="D144" s="207" t="s">
        <v>130</v>
      </c>
      <c r="E144" s="208" t="s">
        <v>1702</v>
      </c>
      <c r="F144" s="209" t="s">
        <v>1703</v>
      </c>
      <c r="G144" s="210" t="s">
        <v>1695</v>
      </c>
      <c r="H144" s="290"/>
      <c r="I144" s="212"/>
      <c r="J144" s="213">
        <f>ROUND(I144*H144,2)</f>
        <v>0</v>
      </c>
      <c r="K144" s="214"/>
      <c r="L144" s="40"/>
      <c r="M144" s="215" t="s">
        <v>1</v>
      </c>
      <c r="N144" s="216" t="s">
        <v>42</v>
      </c>
      <c r="O144" s="72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1690</v>
      </c>
      <c r="AT144" s="219" t="s">
        <v>130</v>
      </c>
      <c r="AU144" s="219" t="s">
        <v>85</v>
      </c>
      <c r="AY144" s="18" t="s">
        <v>128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8" t="s">
        <v>85</v>
      </c>
      <c r="BK144" s="220">
        <f>ROUND(I144*H144,2)</f>
        <v>0</v>
      </c>
      <c r="BL144" s="18" t="s">
        <v>1690</v>
      </c>
      <c r="BM144" s="219" t="s">
        <v>1753</v>
      </c>
    </row>
    <row r="145" spans="1:65" s="2" customFormat="1" ht="16.5" customHeight="1">
      <c r="A145" s="35"/>
      <c r="B145" s="36"/>
      <c r="C145" s="207" t="s">
        <v>199</v>
      </c>
      <c r="D145" s="207" t="s">
        <v>130</v>
      </c>
      <c r="E145" s="208" t="s">
        <v>1706</v>
      </c>
      <c r="F145" s="209" t="s">
        <v>1707</v>
      </c>
      <c r="G145" s="210" t="s">
        <v>1695</v>
      </c>
      <c r="H145" s="290"/>
      <c r="I145" s="212"/>
      <c r="J145" s="213">
        <f>ROUND(I145*H145,2)</f>
        <v>0</v>
      </c>
      <c r="K145" s="214"/>
      <c r="L145" s="40"/>
      <c r="M145" s="215" t="s">
        <v>1</v>
      </c>
      <c r="N145" s="216" t="s">
        <v>42</v>
      </c>
      <c r="O145" s="72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1690</v>
      </c>
      <c r="AT145" s="219" t="s">
        <v>130</v>
      </c>
      <c r="AU145" s="219" t="s">
        <v>85</v>
      </c>
      <c r="AY145" s="18" t="s">
        <v>128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8" t="s">
        <v>85</v>
      </c>
      <c r="BK145" s="220">
        <f>ROUND(I145*H145,2)</f>
        <v>0</v>
      </c>
      <c r="BL145" s="18" t="s">
        <v>1690</v>
      </c>
      <c r="BM145" s="219" t="s">
        <v>1754</v>
      </c>
    </row>
    <row r="146" spans="1:65" s="2" customFormat="1" ht="16.5" customHeight="1">
      <c r="A146" s="35"/>
      <c r="B146" s="36"/>
      <c r="C146" s="207" t="s">
        <v>166</v>
      </c>
      <c r="D146" s="207" t="s">
        <v>130</v>
      </c>
      <c r="E146" s="208" t="s">
        <v>1710</v>
      </c>
      <c r="F146" s="209" t="s">
        <v>1711</v>
      </c>
      <c r="G146" s="210" t="s">
        <v>1695</v>
      </c>
      <c r="H146" s="290"/>
      <c r="I146" s="212"/>
      <c r="J146" s="213">
        <f>ROUND(I146*H146,2)</f>
        <v>0</v>
      </c>
      <c r="K146" s="214"/>
      <c r="L146" s="40"/>
      <c r="M146" s="215" t="s">
        <v>1</v>
      </c>
      <c r="N146" s="216" t="s">
        <v>42</v>
      </c>
      <c r="O146" s="72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1690</v>
      </c>
      <c r="AT146" s="219" t="s">
        <v>130</v>
      </c>
      <c r="AU146" s="219" t="s">
        <v>85</v>
      </c>
      <c r="AY146" s="18" t="s">
        <v>128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85</v>
      </c>
      <c r="BK146" s="220">
        <f>ROUND(I146*H146,2)</f>
        <v>0</v>
      </c>
      <c r="BL146" s="18" t="s">
        <v>1690</v>
      </c>
      <c r="BM146" s="219" t="s">
        <v>1755</v>
      </c>
    </row>
    <row r="147" spans="1:65" s="2" customFormat="1" ht="49.9" customHeight="1">
      <c r="A147" s="35"/>
      <c r="B147" s="36"/>
      <c r="C147" s="37"/>
      <c r="D147" s="37"/>
      <c r="E147" s="195" t="s">
        <v>260</v>
      </c>
      <c r="F147" s="195" t="s">
        <v>261</v>
      </c>
      <c r="G147" s="37"/>
      <c r="H147" s="37"/>
      <c r="I147" s="116"/>
      <c r="J147" s="178">
        <f t="shared" ref="J147:J152" si="0">BK147</f>
        <v>0</v>
      </c>
      <c r="K147" s="37"/>
      <c r="L147" s="40"/>
      <c r="M147" s="223"/>
      <c r="N147" s="224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76</v>
      </c>
      <c r="AU147" s="18" t="s">
        <v>77</v>
      </c>
      <c r="AY147" s="18" t="s">
        <v>262</v>
      </c>
      <c r="BK147" s="220">
        <f>SUM(BK148:BK152)</f>
        <v>0</v>
      </c>
    </row>
    <row r="148" spans="1:65" s="2" customFormat="1" ht="16.350000000000001" customHeight="1">
      <c r="A148" s="35"/>
      <c r="B148" s="36"/>
      <c r="C148" s="247" t="s">
        <v>1</v>
      </c>
      <c r="D148" s="247" t="s">
        <v>130</v>
      </c>
      <c r="E148" s="248" t="s">
        <v>1</v>
      </c>
      <c r="F148" s="249" t="s">
        <v>1</v>
      </c>
      <c r="G148" s="250" t="s">
        <v>1</v>
      </c>
      <c r="H148" s="251"/>
      <c r="I148" s="252"/>
      <c r="J148" s="253">
        <f t="shared" si="0"/>
        <v>0</v>
      </c>
      <c r="K148" s="214"/>
      <c r="L148" s="40"/>
      <c r="M148" s="254" t="s">
        <v>1</v>
      </c>
      <c r="N148" s="255" t="s">
        <v>42</v>
      </c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262</v>
      </c>
      <c r="AU148" s="18" t="s">
        <v>85</v>
      </c>
      <c r="AY148" s="18" t="s">
        <v>262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8" t="s">
        <v>85</v>
      </c>
      <c r="BK148" s="220">
        <f>I148*H148</f>
        <v>0</v>
      </c>
    </row>
    <row r="149" spans="1:65" s="2" customFormat="1" ht="16.350000000000001" customHeight="1">
      <c r="A149" s="35"/>
      <c r="B149" s="36"/>
      <c r="C149" s="247" t="s">
        <v>1</v>
      </c>
      <c r="D149" s="247" t="s">
        <v>130</v>
      </c>
      <c r="E149" s="248" t="s">
        <v>1</v>
      </c>
      <c r="F149" s="249" t="s">
        <v>1</v>
      </c>
      <c r="G149" s="250" t="s">
        <v>1</v>
      </c>
      <c r="H149" s="251"/>
      <c r="I149" s="252"/>
      <c r="J149" s="253">
        <f t="shared" si="0"/>
        <v>0</v>
      </c>
      <c r="K149" s="214"/>
      <c r="L149" s="40"/>
      <c r="M149" s="254" t="s">
        <v>1</v>
      </c>
      <c r="N149" s="255" t="s">
        <v>42</v>
      </c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262</v>
      </c>
      <c r="AU149" s="18" t="s">
        <v>85</v>
      </c>
      <c r="AY149" s="18" t="s">
        <v>262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85</v>
      </c>
      <c r="BK149" s="220">
        <f>I149*H149</f>
        <v>0</v>
      </c>
    </row>
    <row r="150" spans="1:65" s="2" customFormat="1" ht="16.350000000000001" customHeight="1">
      <c r="A150" s="35"/>
      <c r="B150" s="36"/>
      <c r="C150" s="247" t="s">
        <v>1</v>
      </c>
      <c r="D150" s="247" t="s">
        <v>130</v>
      </c>
      <c r="E150" s="248" t="s">
        <v>1</v>
      </c>
      <c r="F150" s="249" t="s">
        <v>1</v>
      </c>
      <c r="G150" s="250" t="s">
        <v>1</v>
      </c>
      <c r="H150" s="251"/>
      <c r="I150" s="252"/>
      <c r="J150" s="253">
        <f t="shared" si="0"/>
        <v>0</v>
      </c>
      <c r="K150" s="214"/>
      <c r="L150" s="40"/>
      <c r="M150" s="254" t="s">
        <v>1</v>
      </c>
      <c r="N150" s="255" t="s">
        <v>42</v>
      </c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262</v>
      </c>
      <c r="AU150" s="18" t="s">
        <v>85</v>
      </c>
      <c r="AY150" s="18" t="s">
        <v>262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8" t="s">
        <v>85</v>
      </c>
      <c r="BK150" s="220">
        <f>I150*H150</f>
        <v>0</v>
      </c>
    </row>
    <row r="151" spans="1:65" s="2" customFormat="1" ht="16.350000000000001" customHeight="1">
      <c r="A151" s="35"/>
      <c r="B151" s="36"/>
      <c r="C151" s="247" t="s">
        <v>1</v>
      </c>
      <c r="D151" s="247" t="s">
        <v>130</v>
      </c>
      <c r="E151" s="248" t="s">
        <v>1</v>
      </c>
      <c r="F151" s="249" t="s">
        <v>1</v>
      </c>
      <c r="G151" s="250" t="s">
        <v>1</v>
      </c>
      <c r="H151" s="251"/>
      <c r="I151" s="252"/>
      <c r="J151" s="253">
        <f t="shared" si="0"/>
        <v>0</v>
      </c>
      <c r="K151" s="214"/>
      <c r="L151" s="40"/>
      <c r="M151" s="254" t="s">
        <v>1</v>
      </c>
      <c r="N151" s="255" t="s">
        <v>42</v>
      </c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262</v>
      </c>
      <c r="AU151" s="18" t="s">
        <v>85</v>
      </c>
      <c r="AY151" s="18" t="s">
        <v>262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8" t="s">
        <v>85</v>
      </c>
      <c r="BK151" s="220">
        <f>I151*H151</f>
        <v>0</v>
      </c>
    </row>
    <row r="152" spans="1:65" s="2" customFormat="1" ht="16.350000000000001" customHeight="1">
      <c r="A152" s="35"/>
      <c r="B152" s="36"/>
      <c r="C152" s="247" t="s">
        <v>1</v>
      </c>
      <c r="D152" s="247" t="s">
        <v>130</v>
      </c>
      <c r="E152" s="248" t="s">
        <v>1</v>
      </c>
      <c r="F152" s="249" t="s">
        <v>1</v>
      </c>
      <c r="G152" s="250" t="s">
        <v>1</v>
      </c>
      <c r="H152" s="251"/>
      <c r="I152" s="252"/>
      <c r="J152" s="253">
        <f t="shared" si="0"/>
        <v>0</v>
      </c>
      <c r="K152" s="214"/>
      <c r="L152" s="40"/>
      <c r="M152" s="254" t="s">
        <v>1</v>
      </c>
      <c r="N152" s="255" t="s">
        <v>42</v>
      </c>
      <c r="O152" s="256"/>
      <c r="P152" s="256"/>
      <c r="Q152" s="256"/>
      <c r="R152" s="256"/>
      <c r="S152" s="256"/>
      <c r="T152" s="25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262</v>
      </c>
      <c r="AU152" s="18" t="s">
        <v>85</v>
      </c>
      <c r="AY152" s="18" t="s">
        <v>262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8" t="s">
        <v>85</v>
      </c>
      <c r="BK152" s="220">
        <f>I152*H152</f>
        <v>0</v>
      </c>
    </row>
    <row r="153" spans="1:65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153"/>
      <c r="J153" s="56"/>
      <c r="K153" s="56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3zuAcf5THDlr2JskS5pemnLTT/331GTNOjap5u3rNuu5sjobOvUC1r19K3567iKadDgi8n+NuGNkHgWnCBlRvg==" saltValue="IKWVlhxvGGg5UImBjl2rvgqmcNNC4YXTRFzS6VFYe8TuhI31SqZz90LhPcPX/3nVFVywBNcRQC3ckXJTl6cqtw==" spinCount="100000" sheet="1" objects="1" scenarios="1" formatColumns="0" formatRows="0" autoFilter="0"/>
  <autoFilter ref="C121:K152" xr:uid="{00000000-0009-0000-0000-00000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48:D153" xr:uid="{00000000-0002-0000-0400-000000000000}">
      <formula1>"K, M"</formula1>
    </dataValidation>
    <dataValidation type="list" allowBlank="1" showInputMessage="1" showErrorMessage="1" error="Povoleny jsou hodnoty základní, snížená, zákl. přenesená, sníž. přenesená, nulová." sqref="N148:N153" xr:uid="{00000000-0002-0000-04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4"/>
  <sheetViews>
    <sheetView showGridLines="0" tabSelected="1" workbookViewId="0">
      <selection activeCell="F73" sqref="F7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1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2" t="str">
        <f>'Rekapitulace stavby'!K6</f>
        <v>Přestavba zázemí PZ, FAPPZ, FŽP</v>
      </c>
      <c r="F7" s="333"/>
      <c r="G7" s="333"/>
      <c r="H7" s="333"/>
      <c r="I7" s="109"/>
      <c r="L7" s="21"/>
    </row>
    <row r="8" spans="1:46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99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22794107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>ABCD studio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CZ22794107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ROUND((ROUND((SUM(BE124:BE207)),  2) + SUM(BE209:BE213)), 2)</f>
        <v>0</v>
      </c>
      <c r="G33" s="35"/>
      <c r="H33" s="35"/>
      <c r="I33" s="132">
        <v>0.21</v>
      </c>
      <c r="J33" s="131">
        <f>ROUND((ROUND(((SUM(BE124:BE207))*I33),  2) + (SUM(BE209:BE213)*I33)),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ROUND((ROUND((SUM(BF124:BF207)),  2) + SUM(BF209:BF213)), 2)</f>
        <v>0</v>
      </c>
      <c r="G34" s="35"/>
      <c r="H34" s="35"/>
      <c r="I34" s="132">
        <v>0.15</v>
      </c>
      <c r="J34" s="131">
        <f>ROUND((ROUND(((SUM(BF124:BF207))*I34),  2) + (SUM(BF209:BF213)*I34)),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44</v>
      </c>
      <c r="F35" s="131">
        <f>ROUND((ROUND((SUM(BG124:BG207)),  2) + SUM(BG209:BG213)),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45</v>
      </c>
      <c r="F36" s="131">
        <f>ROUND((ROUND((SUM(BH124:BH207)),  2) + SUM(BH209:BH213)),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46</v>
      </c>
      <c r="F37" s="131">
        <f>ROUND((ROUND((SUM(BI124:BI207)),  2) + SUM(BI209:BI213)),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9" t="str">
        <f>E7</f>
        <v>Přestavba zázemí PZ, FAPPZ, FŽP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1" t="str">
        <f>E9</f>
        <v>010_MV01 - Přestavba Zázemí...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106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107</v>
      </c>
      <c r="E99" s="172"/>
      <c r="F99" s="172"/>
      <c r="G99" s="172"/>
      <c r="H99" s="172"/>
      <c r="I99" s="173"/>
      <c r="J99" s="174">
        <f>J131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108</v>
      </c>
      <c r="E100" s="172"/>
      <c r="F100" s="172"/>
      <c r="G100" s="172"/>
      <c r="H100" s="172"/>
      <c r="I100" s="173"/>
      <c r="J100" s="174">
        <f>J183</f>
        <v>0</v>
      </c>
      <c r="K100" s="170"/>
      <c r="L100" s="175"/>
    </row>
    <row r="101" spans="1:31" s="9" customFormat="1" ht="24.95" customHeight="1">
      <c r="B101" s="162"/>
      <c r="C101" s="163"/>
      <c r="D101" s="164" t="s">
        <v>109</v>
      </c>
      <c r="E101" s="165"/>
      <c r="F101" s="165"/>
      <c r="G101" s="165"/>
      <c r="H101" s="165"/>
      <c r="I101" s="166"/>
      <c r="J101" s="167">
        <f>J199</f>
        <v>0</v>
      </c>
      <c r="K101" s="163"/>
      <c r="L101" s="168"/>
    </row>
    <row r="102" spans="1:31" s="10" customFormat="1" ht="19.899999999999999" customHeight="1">
      <c r="B102" s="169"/>
      <c r="C102" s="170"/>
      <c r="D102" s="171" t="s">
        <v>110</v>
      </c>
      <c r="E102" s="172"/>
      <c r="F102" s="172"/>
      <c r="G102" s="172"/>
      <c r="H102" s="172"/>
      <c r="I102" s="173"/>
      <c r="J102" s="174">
        <f>J200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111</v>
      </c>
      <c r="E103" s="172"/>
      <c r="F103" s="172"/>
      <c r="G103" s="172"/>
      <c r="H103" s="172"/>
      <c r="I103" s="173"/>
      <c r="J103" s="174">
        <f>J204</f>
        <v>0</v>
      </c>
      <c r="K103" s="170"/>
      <c r="L103" s="175"/>
    </row>
    <row r="104" spans="1:31" s="9" customFormat="1" ht="21.75" customHeight="1">
      <c r="B104" s="162"/>
      <c r="C104" s="163"/>
      <c r="D104" s="176" t="s">
        <v>112</v>
      </c>
      <c r="E104" s="163"/>
      <c r="F104" s="163"/>
      <c r="G104" s="163"/>
      <c r="H104" s="163"/>
      <c r="I104" s="177"/>
      <c r="J104" s="178">
        <f>J208</f>
        <v>0</v>
      </c>
      <c r="K104" s="163"/>
      <c r="L104" s="168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113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39" t="str">
        <f>E7</f>
        <v>Přestavba zázemí PZ, FAPPZ, FŽP</v>
      </c>
      <c r="F114" s="340"/>
      <c r="G114" s="340"/>
      <c r="H114" s="340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98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11" t="str">
        <f>E9</f>
        <v>010_MV01 - Přestavba Zázemí...</v>
      </c>
      <c r="F116" s="341"/>
      <c r="G116" s="341"/>
      <c r="H116" s="341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14.5.2019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 xml:space="preserve"> </v>
      </c>
      <c r="G120" s="37"/>
      <c r="H120" s="37"/>
      <c r="I120" s="118" t="s">
        <v>29</v>
      </c>
      <c r="J120" s="33" t="str">
        <f>E21</f>
        <v>ABCD studio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118" t="s">
        <v>34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79"/>
      <c r="B123" s="180"/>
      <c r="C123" s="181" t="s">
        <v>114</v>
      </c>
      <c r="D123" s="182" t="s">
        <v>62</v>
      </c>
      <c r="E123" s="182" t="s">
        <v>58</v>
      </c>
      <c r="F123" s="182" t="s">
        <v>59</v>
      </c>
      <c r="G123" s="182" t="s">
        <v>115</v>
      </c>
      <c r="H123" s="182" t="s">
        <v>116</v>
      </c>
      <c r="I123" s="183" t="s">
        <v>117</v>
      </c>
      <c r="J123" s="184" t="s">
        <v>102</v>
      </c>
      <c r="K123" s="185" t="s">
        <v>118</v>
      </c>
      <c r="L123" s="186"/>
      <c r="M123" s="76" t="s">
        <v>1</v>
      </c>
      <c r="N123" s="77" t="s">
        <v>41</v>
      </c>
      <c r="O123" s="77" t="s">
        <v>119</v>
      </c>
      <c r="P123" s="77" t="s">
        <v>120</v>
      </c>
      <c r="Q123" s="77" t="s">
        <v>121</v>
      </c>
      <c r="R123" s="77" t="s">
        <v>122</v>
      </c>
      <c r="S123" s="77" t="s">
        <v>123</v>
      </c>
      <c r="T123" s="78" t="s">
        <v>124</v>
      </c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</row>
    <row r="124" spans="1:65" s="2" customFormat="1" ht="22.9" customHeight="1">
      <c r="A124" s="35"/>
      <c r="B124" s="36"/>
      <c r="C124" s="83" t="s">
        <v>125</v>
      </c>
      <c r="D124" s="37"/>
      <c r="E124" s="37"/>
      <c r="F124" s="37"/>
      <c r="G124" s="37"/>
      <c r="H124" s="37"/>
      <c r="I124" s="116"/>
      <c r="J124" s="187">
        <f>BK124</f>
        <v>0</v>
      </c>
      <c r="K124" s="37"/>
      <c r="L124" s="40"/>
      <c r="M124" s="79"/>
      <c r="N124" s="188"/>
      <c r="O124" s="80"/>
      <c r="P124" s="189">
        <f>P125+P199+P208</f>
        <v>0</v>
      </c>
      <c r="Q124" s="80"/>
      <c r="R124" s="189">
        <f>R125+R199+R208</f>
        <v>0</v>
      </c>
      <c r="S124" s="80"/>
      <c r="T124" s="190">
        <f>T125+T199+T208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76</v>
      </c>
      <c r="AU124" s="18" t="s">
        <v>104</v>
      </c>
      <c r="BK124" s="191">
        <f>BK125+BK199+BK208</f>
        <v>0</v>
      </c>
    </row>
    <row r="125" spans="1:65" s="12" customFormat="1" ht="25.9" customHeight="1">
      <c r="B125" s="192"/>
      <c r="C125" s="193"/>
      <c r="D125" s="194" t="s">
        <v>76</v>
      </c>
      <c r="E125" s="195" t="s">
        <v>126</v>
      </c>
      <c r="F125" s="195" t="s">
        <v>127</v>
      </c>
      <c r="G125" s="193"/>
      <c r="H125" s="193"/>
      <c r="I125" s="196"/>
      <c r="J125" s="178">
        <f>BK125</f>
        <v>0</v>
      </c>
      <c r="K125" s="193"/>
      <c r="L125" s="197"/>
      <c r="M125" s="198"/>
      <c r="N125" s="199"/>
      <c r="O125" s="199"/>
      <c r="P125" s="200">
        <f>P126+P131+P183</f>
        <v>0</v>
      </c>
      <c r="Q125" s="199"/>
      <c r="R125" s="200">
        <f>R126+R131+R183</f>
        <v>0</v>
      </c>
      <c r="S125" s="199"/>
      <c r="T125" s="201">
        <f>T126+T131+T183</f>
        <v>0</v>
      </c>
      <c r="AR125" s="202" t="s">
        <v>85</v>
      </c>
      <c r="AT125" s="203" t="s">
        <v>76</v>
      </c>
      <c r="AU125" s="203" t="s">
        <v>77</v>
      </c>
      <c r="AY125" s="202" t="s">
        <v>128</v>
      </c>
      <c r="BK125" s="204">
        <f>BK126+BK131+BK183</f>
        <v>0</v>
      </c>
    </row>
    <row r="126" spans="1:65" s="12" customFormat="1" ht="22.9" customHeight="1">
      <c r="B126" s="192"/>
      <c r="C126" s="193"/>
      <c r="D126" s="194" t="s">
        <v>76</v>
      </c>
      <c r="E126" s="205" t="s">
        <v>85</v>
      </c>
      <c r="F126" s="205" t="s">
        <v>129</v>
      </c>
      <c r="G126" s="193"/>
      <c r="H126" s="193"/>
      <c r="I126" s="196"/>
      <c r="J126" s="206">
        <f>BK126</f>
        <v>0</v>
      </c>
      <c r="K126" s="193"/>
      <c r="L126" s="197"/>
      <c r="M126" s="198"/>
      <c r="N126" s="199"/>
      <c r="O126" s="199"/>
      <c r="P126" s="200">
        <f>SUM(P127:P130)</f>
        <v>0</v>
      </c>
      <c r="Q126" s="199"/>
      <c r="R126" s="200">
        <f>SUM(R127:R130)</f>
        <v>0</v>
      </c>
      <c r="S126" s="199"/>
      <c r="T126" s="201">
        <f>SUM(T127:T130)</f>
        <v>0</v>
      </c>
      <c r="AR126" s="202" t="s">
        <v>85</v>
      </c>
      <c r="AT126" s="203" t="s">
        <v>76</v>
      </c>
      <c r="AU126" s="203" t="s">
        <v>85</v>
      </c>
      <c r="AY126" s="202" t="s">
        <v>128</v>
      </c>
      <c r="BK126" s="204">
        <f>SUM(BK127:BK130)</f>
        <v>0</v>
      </c>
    </row>
    <row r="127" spans="1:65" s="2" customFormat="1" ht="24" customHeight="1">
      <c r="A127" s="35"/>
      <c r="B127" s="36"/>
      <c r="C127" s="207" t="s">
        <v>85</v>
      </c>
      <c r="D127" s="207" t="s">
        <v>130</v>
      </c>
      <c r="E127" s="208" t="s">
        <v>131</v>
      </c>
      <c r="F127" s="209" t="s">
        <v>132</v>
      </c>
      <c r="G127" s="210" t="s">
        <v>133</v>
      </c>
      <c r="H127" s="211">
        <v>180</v>
      </c>
      <c r="I127" s="212"/>
      <c r="J127" s="213">
        <f>ROUND(I127*H127,2)</f>
        <v>0</v>
      </c>
      <c r="K127" s="214"/>
      <c r="L127" s="40"/>
      <c r="M127" s="215" t="s">
        <v>1</v>
      </c>
      <c r="N127" s="216" t="s">
        <v>42</v>
      </c>
      <c r="O127" s="7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134</v>
      </c>
      <c r="AT127" s="219" t="s">
        <v>130</v>
      </c>
      <c r="AU127" s="219" t="s">
        <v>87</v>
      </c>
      <c r="AY127" s="18" t="s">
        <v>128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85</v>
      </c>
      <c r="BK127" s="220">
        <f>ROUND(I127*H127,2)</f>
        <v>0</v>
      </c>
      <c r="BL127" s="18" t="s">
        <v>134</v>
      </c>
      <c r="BM127" s="219" t="s">
        <v>87</v>
      </c>
    </row>
    <row r="128" spans="1:65" s="2" customFormat="1" ht="39">
      <c r="A128" s="35"/>
      <c r="B128" s="36"/>
      <c r="C128" s="37"/>
      <c r="D128" s="221" t="s">
        <v>135</v>
      </c>
      <c r="E128" s="37"/>
      <c r="F128" s="222" t="s">
        <v>136</v>
      </c>
      <c r="G128" s="37"/>
      <c r="H128" s="37"/>
      <c r="I128" s="116"/>
      <c r="J128" s="37"/>
      <c r="K128" s="37"/>
      <c r="L128" s="40"/>
      <c r="M128" s="223"/>
      <c r="N128" s="224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135</v>
      </c>
      <c r="AU128" s="18" t="s">
        <v>87</v>
      </c>
    </row>
    <row r="129" spans="1:65" s="13" customFormat="1" ht="11.25">
      <c r="B129" s="225"/>
      <c r="C129" s="226"/>
      <c r="D129" s="221" t="s">
        <v>137</v>
      </c>
      <c r="E129" s="227" t="s">
        <v>1</v>
      </c>
      <c r="F129" s="228" t="s">
        <v>138</v>
      </c>
      <c r="G129" s="226"/>
      <c r="H129" s="229">
        <v>180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137</v>
      </c>
      <c r="AU129" s="235" t="s">
        <v>87</v>
      </c>
      <c r="AV129" s="13" t="s">
        <v>87</v>
      </c>
      <c r="AW129" s="13" t="s">
        <v>33</v>
      </c>
      <c r="AX129" s="13" t="s">
        <v>77</v>
      </c>
      <c r="AY129" s="235" t="s">
        <v>128</v>
      </c>
    </row>
    <row r="130" spans="1:65" s="14" customFormat="1" ht="11.25">
      <c r="B130" s="236"/>
      <c r="C130" s="237"/>
      <c r="D130" s="221" t="s">
        <v>137</v>
      </c>
      <c r="E130" s="238" t="s">
        <v>1</v>
      </c>
      <c r="F130" s="239" t="s">
        <v>139</v>
      </c>
      <c r="G130" s="237"/>
      <c r="H130" s="240">
        <v>180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137</v>
      </c>
      <c r="AU130" s="246" t="s">
        <v>87</v>
      </c>
      <c r="AV130" s="14" t="s">
        <v>134</v>
      </c>
      <c r="AW130" s="14" t="s">
        <v>33</v>
      </c>
      <c r="AX130" s="14" t="s">
        <v>85</v>
      </c>
      <c r="AY130" s="246" t="s">
        <v>128</v>
      </c>
    </row>
    <row r="131" spans="1:65" s="12" customFormat="1" ht="22.9" customHeight="1">
      <c r="B131" s="192"/>
      <c r="C131" s="193"/>
      <c r="D131" s="194" t="s">
        <v>76</v>
      </c>
      <c r="E131" s="205" t="s">
        <v>140</v>
      </c>
      <c r="F131" s="205" t="s">
        <v>141</v>
      </c>
      <c r="G131" s="193"/>
      <c r="H131" s="193"/>
      <c r="I131" s="196"/>
      <c r="J131" s="206">
        <f>BK131</f>
        <v>0</v>
      </c>
      <c r="K131" s="193"/>
      <c r="L131" s="197"/>
      <c r="M131" s="198"/>
      <c r="N131" s="199"/>
      <c r="O131" s="199"/>
      <c r="P131" s="200">
        <f>SUM(P132:P182)</f>
        <v>0</v>
      </c>
      <c r="Q131" s="199"/>
      <c r="R131" s="200">
        <f>SUM(R132:R182)</f>
        <v>0</v>
      </c>
      <c r="S131" s="199"/>
      <c r="T131" s="201">
        <f>SUM(T132:T182)</f>
        <v>0</v>
      </c>
      <c r="AR131" s="202" t="s">
        <v>85</v>
      </c>
      <c r="AT131" s="203" t="s">
        <v>76</v>
      </c>
      <c r="AU131" s="203" t="s">
        <v>85</v>
      </c>
      <c r="AY131" s="202" t="s">
        <v>128</v>
      </c>
      <c r="BK131" s="204">
        <f>SUM(BK132:BK182)</f>
        <v>0</v>
      </c>
    </row>
    <row r="132" spans="1:65" s="2" customFormat="1" ht="16.5" customHeight="1">
      <c r="A132" s="35"/>
      <c r="B132" s="36"/>
      <c r="C132" s="207" t="s">
        <v>87</v>
      </c>
      <c r="D132" s="207" t="s">
        <v>130</v>
      </c>
      <c r="E132" s="208" t="s">
        <v>142</v>
      </c>
      <c r="F132" s="209" t="s">
        <v>143</v>
      </c>
      <c r="G132" s="210" t="s">
        <v>144</v>
      </c>
      <c r="H132" s="211">
        <v>35.97</v>
      </c>
      <c r="I132" s="212"/>
      <c r="J132" s="213">
        <f>ROUND(I132*H132,2)</f>
        <v>0</v>
      </c>
      <c r="K132" s="214"/>
      <c r="L132" s="40"/>
      <c r="M132" s="215" t="s">
        <v>1</v>
      </c>
      <c r="N132" s="216" t="s">
        <v>42</v>
      </c>
      <c r="O132" s="7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134</v>
      </c>
      <c r="AT132" s="219" t="s">
        <v>130</v>
      </c>
      <c r="AU132" s="219" t="s">
        <v>87</v>
      </c>
      <c r="AY132" s="18" t="s">
        <v>128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8" t="s">
        <v>85</v>
      </c>
      <c r="BK132" s="220">
        <f>ROUND(I132*H132,2)</f>
        <v>0</v>
      </c>
      <c r="BL132" s="18" t="s">
        <v>134</v>
      </c>
      <c r="BM132" s="219" t="s">
        <v>134</v>
      </c>
    </row>
    <row r="133" spans="1:65" s="13" customFormat="1" ht="11.25">
      <c r="B133" s="225"/>
      <c r="C133" s="226"/>
      <c r="D133" s="221" t="s">
        <v>137</v>
      </c>
      <c r="E133" s="227" t="s">
        <v>1</v>
      </c>
      <c r="F133" s="228" t="s">
        <v>145</v>
      </c>
      <c r="G133" s="226"/>
      <c r="H133" s="229">
        <v>35.97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137</v>
      </c>
      <c r="AU133" s="235" t="s">
        <v>87</v>
      </c>
      <c r="AV133" s="13" t="s">
        <v>87</v>
      </c>
      <c r="AW133" s="13" t="s">
        <v>33</v>
      </c>
      <c r="AX133" s="13" t="s">
        <v>77</v>
      </c>
      <c r="AY133" s="235" t="s">
        <v>128</v>
      </c>
    </row>
    <row r="134" spans="1:65" s="14" customFormat="1" ht="11.25">
      <c r="B134" s="236"/>
      <c r="C134" s="237"/>
      <c r="D134" s="221" t="s">
        <v>137</v>
      </c>
      <c r="E134" s="238" t="s">
        <v>1</v>
      </c>
      <c r="F134" s="239" t="s">
        <v>139</v>
      </c>
      <c r="G134" s="237"/>
      <c r="H134" s="240">
        <v>35.97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137</v>
      </c>
      <c r="AU134" s="246" t="s">
        <v>87</v>
      </c>
      <c r="AV134" s="14" t="s">
        <v>134</v>
      </c>
      <c r="AW134" s="14" t="s">
        <v>33</v>
      </c>
      <c r="AX134" s="14" t="s">
        <v>85</v>
      </c>
      <c r="AY134" s="246" t="s">
        <v>128</v>
      </c>
    </row>
    <row r="135" spans="1:65" s="2" customFormat="1" ht="24" customHeight="1">
      <c r="A135" s="35"/>
      <c r="B135" s="36"/>
      <c r="C135" s="207" t="s">
        <v>146</v>
      </c>
      <c r="D135" s="207" t="s">
        <v>130</v>
      </c>
      <c r="E135" s="208" t="s">
        <v>147</v>
      </c>
      <c r="F135" s="209" t="s">
        <v>148</v>
      </c>
      <c r="G135" s="210" t="s">
        <v>133</v>
      </c>
      <c r="H135" s="211">
        <v>86.99</v>
      </c>
      <c r="I135" s="212"/>
      <c r="J135" s="213">
        <f>ROUND(I135*H135,2)</f>
        <v>0</v>
      </c>
      <c r="K135" s="214"/>
      <c r="L135" s="40"/>
      <c r="M135" s="215" t="s">
        <v>1</v>
      </c>
      <c r="N135" s="216" t="s">
        <v>42</v>
      </c>
      <c r="O135" s="72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134</v>
      </c>
      <c r="AT135" s="219" t="s">
        <v>130</v>
      </c>
      <c r="AU135" s="219" t="s">
        <v>87</v>
      </c>
      <c r="AY135" s="18" t="s">
        <v>128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8" t="s">
        <v>85</v>
      </c>
      <c r="BK135" s="220">
        <f>ROUND(I135*H135,2)</f>
        <v>0</v>
      </c>
      <c r="BL135" s="18" t="s">
        <v>134</v>
      </c>
      <c r="BM135" s="219" t="s">
        <v>149</v>
      </c>
    </row>
    <row r="136" spans="1:65" s="13" customFormat="1" ht="11.25">
      <c r="B136" s="225"/>
      <c r="C136" s="226"/>
      <c r="D136" s="221" t="s">
        <v>137</v>
      </c>
      <c r="E136" s="227" t="s">
        <v>1</v>
      </c>
      <c r="F136" s="228" t="s">
        <v>150</v>
      </c>
      <c r="G136" s="226"/>
      <c r="H136" s="229">
        <v>18.611999999999998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137</v>
      </c>
      <c r="AU136" s="235" t="s">
        <v>87</v>
      </c>
      <c r="AV136" s="13" t="s">
        <v>87</v>
      </c>
      <c r="AW136" s="13" t="s">
        <v>33</v>
      </c>
      <c r="AX136" s="13" t="s">
        <v>77</v>
      </c>
      <c r="AY136" s="235" t="s">
        <v>128</v>
      </c>
    </row>
    <row r="137" spans="1:65" s="13" customFormat="1" ht="11.25">
      <c r="B137" s="225"/>
      <c r="C137" s="226"/>
      <c r="D137" s="221" t="s">
        <v>137</v>
      </c>
      <c r="E137" s="227" t="s">
        <v>1</v>
      </c>
      <c r="F137" s="228" t="s">
        <v>151</v>
      </c>
      <c r="G137" s="226"/>
      <c r="H137" s="229">
        <v>33.825000000000003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137</v>
      </c>
      <c r="AU137" s="235" t="s">
        <v>87</v>
      </c>
      <c r="AV137" s="13" t="s">
        <v>87</v>
      </c>
      <c r="AW137" s="13" t="s">
        <v>33</v>
      </c>
      <c r="AX137" s="13" t="s">
        <v>77</v>
      </c>
      <c r="AY137" s="235" t="s">
        <v>128</v>
      </c>
    </row>
    <row r="138" spans="1:65" s="13" customFormat="1" ht="11.25">
      <c r="B138" s="225"/>
      <c r="C138" s="226"/>
      <c r="D138" s="221" t="s">
        <v>137</v>
      </c>
      <c r="E138" s="227" t="s">
        <v>1</v>
      </c>
      <c r="F138" s="228" t="s">
        <v>152</v>
      </c>
      <c r="G138" s="226"/>
      <c r="H138" s="229">
        <v>2.633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137</v>
      </c>
      <c r="AU138" s="235" t="s">
        <v>87</v>
      </c>
      <c r="AV138" s="13" t="s">
        <v>87</v>
      </c>
      <c r="AW138" s="13" t="s">
        <v>33</v>
      </c>
      <c r="AX138" s="13" t="s">
        <v>77</v>
      </c>
      <c r="AY138" s="235" t="s">
        <v>128</v>
      </c>
    </row>
    <row r="139" spans="1:65" s="13" customFormat="1" ht="11.25">
      <c r="B139" s="225"/>
      <c r="C139" s="226"/>
      <c r="D139" s="221" t="s">
        <v>137</v>
      </c>
      <c r="E139" s="227" t="s">
        <v>1</v>
      </c>
      <c r="F139" s="228" t="s">
        <v>153</v>
      </c>
      <c r="G139" s="226"/>
      <c r="H139" s="229">
        <v>31.92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137</v>
      </c>
      <c r="AU139" s="235" t="s">
        <v>87</v>
      </c>
      <c r="AV139" s="13" t="s">
        <v>87</v>
      </c>
      <c r="AW139" s="13" t="s">
        <v>33</v>
      </c>
      <c r="AX139" s="13" t="s">
        <v>77</v>
      </c>
      <c r="AY139" s="235" t="s">
        <v>128</v>
      </c>
    </row>
    <row r="140" spans="1:65" s="14" customFormat="1" ht="11.25">
      <c r="B140" s="236"/>
      <c r="C140" s="237"/>
      <c r="D140" s="221" t="s">
        <v>137</v>
      </c>
      <c r="E140" s="238" t="s">
        <v>1</v>
      </c>
      <c r="F140" s="239" t="s">
        <v>139</v>
      </c>
      <c r="G140" s="237"/>
      <c r="H140" s="240">
        <v>86.990000000000009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137</v>
      </c>
      <c r="AU140" s="246" t="s">
        <v>87</v>
      </c>
      <c r="AV140" s="14" t="s">
        <v>134</v>
      </c>
      <c r="AW140" s="14" t="s">
        <v>33</v>
      </c>
      <c r="AX140" s="14" t="s">
        <v>85</v>
      </c>
      <c r="AY140" s="246" t="s">
        <v>128</v>
      </c>
    </row>
    <row r="141" spans="1:65" s="2" customFormat="1" ht="36" customHeight="1">
      <c r="A141" s="35"/>
      <c r="B141" s="36"/>
      <c r="C141" s="207" t="s">
        <v>134</v>
      </c>
      <c r="D141" s="207" t="s">
        <v>130</v>
      </c>
      <c r="E141" s="208" t="s">
        <v>154</v>
      </c>
      <c r="F141" s="209" t="s">
        <v>155</v>
      </c>
      <c r="G141" s="210" t="s">
        <v>133</v>
      </c>
      <c r="H141" s="211">
        <v>74.5</v>
      </c>
      <c r="I141" s="212"/>
      <c r="J141" s="213">
        <f>ROUND(I141*H141,2)</f>
        <v>0</v>
      </c>
      <c r="K141" s="214"/>
      <c r="L141" s="40"/>
      <c r="M141" s="215" t="s">
        <v>1</v>
      </c>
      <c r="N141" s="216" t="s">
        <v>42</v>
      </c>
      <c r="O141" s="72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134</v>
      </c>
      <c r="AT141" s="219" t="s">
        <v>130</v>
      </c>
      <c r="AU141" s="219" t="s">
        <v>87</v>
      </c>
      <c r="AY141" s="18" t="s">
        <v>128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8" t="s">
        <v>85</v>
      </c>
      <c r="BK141" s="220">
        <f>ROUND(I141*H141,2)</f>
        <v>0</v>
      </c>
      <c r="BL141" s="18" t="s">
        <v>134</v>
      </c>
      <c r="BM141" s="219" t="s">
        <v>156</v>
      </c>
    </row>
    <row r="142" spans="1:65" s="13" customFormat="1" ht="11.25">
      <c r="B142" s="225"/>
      <c r="C142" s="226"/>
      <c r="D142" s="221" t="s">
        <v>137</v>
      </c>
      <c r="E142" s="227" t="s">
        <v>1</v>
      </c>
      <c r="F142" s="228" t="s">
        <v>157</v>
      </c>
      <c r="G142" s="226"/>
      <c r="H142" s="229">
        <v>8.1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137</v>
      </c>
      <c r="AU142" s="235" t="s">
        <v>87</v>
      </c>
      <c r="AV142" s="13" t="s">
        <v>87</v>
      </c>
      <c r="AW142" s="13" t="s">
        <v>33</v>
      </c>
      <c r="AX142" s="13" t="s">
        <v>77</v>
      </c>
      <c r="AY142" s="235" t="s">
        <v>128</v>
      </c>
    </row>
    <row r="143" spans="1:65" s="13" customFormat="1" ht="22.5">
      <c r="B143" s="225"/>
      <c r="C143" s="226"/>
      <c r="D143" s="221" t="s">
        <v>137</v>
      </c>
      <c r="E143" s="227" t="s">
        <v>1</v>
      </c>
      <c r="F143" s="228" t="s">
        <v>158</v>
      </c>
      <c r="G143" s="226"/>
      <c r="H143" s="229">
        <v>60.9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137</v>
      </c>
      <c r="AU143" s="235" t="s">
        <v>87</v>
      </c>
      <c r="AV143" s="13" t="s">
        <v>87</v>
      </c>
      <c r="AW143" s="13" t="s">
        <v>33</v>
      </c>
      <c r="AX143" s="13" t="s">
        <v>77</v>
      </c>
      <c r="AY143" s="235" t="s">
        <v>128</v>
      </c>
    </row>
    <row r="144" spans="1:65" s="13" customFormat="1" ht="11.25">
      <c r="B144" s="225"/>
      <c r="C144" s="226"/>
      <c r="D144" s="221" t="s">
        <v>137</v>
      </c>
      <c r="E144" s="227" t="s">
        <v>1</v>
      </c>
      <c r="F144" s="228" t="s">
        <v>159</v>
      </c>
      <c r="G144" s="226"/>
      <c r="H144" s="229">
        <v>5.5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137</v>
      </c>
      <c r="AU144" s="235" t="s">
        <v>87</v>
      </c>
      <c r="AV144" s="13" t="s">
        <v>87</v>
      </c>
      <c r="AW144" s="13" t="s">
        <v>33</v>
      </c>
      <c r="AX144" s="13" t="s">
        <v>77</v>
      </c>
      <c r="AY144" s="235" t="s">
        <v>128</v>
      </c>
    </row>
    <row r="145" spans="1:65" s="14" customFormat="1" ht="11.25">
      <c r="B145" s="236"/>
      <c r="C145" s="237"/>
      <c r="D145" s="221" t="s">
        <v>137</v>
      </c>
      <c r="E145" s="238" t="s">
        <v>1</v>
      </c>
      <c r="F145" s="239" t="s">
        <v>139</v>
      </c>
      <c r="G145" s="237"/>
      <c r="H145" s="240">
        <v>74.5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137</v>
      </c>
      <c r="AU145" s="246" t="s">
        <v>87</v>
      </c>
      <c r="AV145" s="14" t="s">
        <v>134</v>
      </c>
      <c r="AW145" s="14" t="s">
        <v>33</v>
      </c>
      <c r="AX145" s="14" t="s">
        <v>85</v>
      </c>
      <c r="AY145" s="246" t="s">
        <v>128</v>
      </c>
    </row>
    <row r="146" spans="1:65" s="2" customFormat="1" ht="24" customHeight="1">
      <c r="A146" s="35"/>
      <c r="B146" s="36"/>
      <c r="C146" s="207" t="s">
        <v>160</v>
      </c>
      <c r="D146" s="207" t="s">
        <v>130</v>
      </c>
      <c r="E146" s="208" t="s">
        <v>161</v>
      </c>
      <c r="F146" s="209" t="s">
        <v>162</v>
      </c>
      <c r="G146" s="210" t="s">
        <v>133</v>
      </c>
      <c r="H146" s="211">
        <v>8.1</v>
      </c>
      <c r="I146" s="212"/>
      <c r="J146" s="213">
        <f>ROUND(I146*H146,2)</f>
        <v>0</v>
      </c>
      <c r="K146" s="214"/>
      <c r="L146" s="40"/>
      <c r="M146" s="215" t="s">
        <v>1</v>
      </c>
      <c r="N146" s="216" t="s">
        <v>42</v>
      </c>
      <c r="O146" s="72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134</v>
      </c>
      <c r="AT146" s="219" t="s">
        <v>130</v>
      </c>
      <c r="AU146" s="219" t="s">
        <v>87</v>
      </c>
      <c r="AY146" s="18" t="s">
        <v>128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85</v>
      </c>
      <c r="BK146" s="220">
        <f>ROUND(I146*H146,2)</f>
        <v>0</v>
      </c>
      <c r="BL146" s="18" t="s">
        <v>134</v>
      </c>
      <c r="BM146" s="219" t="s">
        <v>163</v>
      </c>
    </row>
    <row r="147" spans="1:65" s="13" customFormat="1" ht="11.25">
      <c r="B147" s="225"/>
      <c r="C147" s="226"/>
      <c r="D147" s="221" t="s">
        <v>137</v>
      </c>
      <c r="E147" s="227" t="s">
        <v>1</v>
      </c>
      <c r="F147" s="228" t="s">
        <v>157</v>
      </c>
      <c r="G147" s="226"/>
      <c r="H147" s="229">
        <v>8.1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137</v>
      </c>
      <c r="AU147" s="235" t="s">
        <v>87</v>
      </c>
      <c r="AV147" s="13" t="s">
        <v>87</v>
      </c>
      <c r="AW147" s="13" t="s">
        <v>33</v>
      </c>
      <c r="AX147" s="13" t="s">
        <v>77</v>
      </c>
      <c r="AY147" s="235" t="s">
        <v>128</v>
      </c>
    </row>
    <row r="148" spans="1:65" s="14" customFormat="1" ht="11.25">
      <c r="B148" s="236"/>
      <c r="C148" s="237"/>
      <c r="D148" s="221" t="s">
        <v>137</v>
      </c>
      <c r="E148" s="238" t="s">
        <v>1</v>
      </c>
      <c r="F148" s="239" t="s">
        <v>139</v>
      </c>
      <c r="G148" s="237"/>
      <c r="H148" s="240">
        <v>8.1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137</v>
      </c>
      <c r="AU148" s="246" t="s">
        <v>87</v>
      </c>
      <c r="AV148" s="14" t="s">
        <v>134</v>
      </c>
      <c r="AW148" s="14" t="s">
        <v>33</v>
      </c>
      <c r="AX148" s="14" t="s">
        <v>85</v>
      </c>
      <c r="AY148" s="246" t="s">
        <v>128</v>
      </c>
    </row>
    <row r="149" spans="1:65" s="2" customFormat="1" ht="24" customHeight="1">
      <c r="A149" s="35"/>
      <c r="B149" s="36"/>
      <c r="C149" s="207" t="s">
        <v>149</v>
      </c>
      <c r="D149" s="207" t="s">
        <v>130</v>
      </c>
      <c r="E149" s="208" t="s">
        <v>164</v>
      </c>
      <c r="F149" s="209" t="s">
        <v>165</v>
      </c>
      <c r="G149" s="210" t="s">
        <v>144</v>
      </c>
      <c r="H149" s="211">
        <v>191.1</v>
      </c>
      <c r="I149" s="212"/>
      <c r="J149" s="213">
        <f>ROUND(I149*H149,2)</f>
        <v>0</v>
      </c>
      <c r="K149" s="214"/>
      <c r="L149" s="40"/>
      <c r="M149" s="215" t="s">
        <v>1</v>
      </c>
      <c r="N149" s="216" t="s">
        <v>42</v>
      </c>
      <c r="O149" s="72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134</v>
      </c>
      <c r="AT149" s="219" t="s">
        <v>130</v>
      </c>
      <c r="AU149" s="219" t="s">
        <v>87</v>
      </c>
      <c r="AY149" s="18" t="s">
        <v>128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85</v>
      </c>
      <c r="BK149" s="220">
        <f>ROUND(I149*H149,2)</f>
        <v>0</v>
      </c>
      <c r="BL149" s="18" t="s">
        <v>134</v>
      </c>
      <c r="BM149" s="219" t="s">
        <v>166</v>
      </c>
    </row>
    <row r="150" spans="1:65" s="13" customFormat="1" ht="11.25">
      <c r="B150" s="225"/>
      <c r="C150" s="226"/>
      <c r="D150" s="221" t="s">
        <v>137</v>
      </c>
      <c r="E150" s="227" t="s">
        <v>1</v>
      </c>
      <c r="F150" s="228" t="s">
        <v>167</v>
      </c>
      <c r="G150" s="226"/>
      <c r="H150" s="229">
        <v>18.899999999999999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137</v>
      </c>
      <c r="AU150" s="235" t="s">
        <v>87</v>
      </c>
      <c r="AV150" s="13" t="s">
        <v>87</v>
      </c>
      <c r="AW150" s="13" t="s">
        <v>33</v>
      </c>
      <c r="AX150" s="13" t="s">
        <v>77</v>
      </c>
      <c r="AY150" s="235" t="s">
        <v>128</v>
      </c>
    </row>
    <row r="151" spans="1:65" s="13" customFormat="1" ht="11.25">
      <c r="B151" s="225"/>
      <c r="C151" s="226"/>
      <c r="D151" s="221" t="s">
        <v>137</v>
      </c>
      <c r="E151" s="227" t="s">
        <v>1</v>
      </c>
      <c r="F151" s="228" t="s">
        <v>168</v>
      </c>
      <c r="G151" s="226"/>
      <c r="H151" s="229">
        <v>26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137</v>
      </c>
      <c r="AU151" s="235" t="s">
        <v>87</v>
      </c>
      <c r="AV151" s="13" t="s">
        <v>87</v>
      </c>
      <c r="AW151" s="13" t="s">
        <v>33</v>
      </c>
      <c r="AX151" s="13" t="s">
        <v>77</v>
      </c>
      <c r="AY151" s="235" t="s">
        <v>128</v>
      </c>
    </row>
    <row r="152" spans="1:65" s="13" customFormat="1" ht="11.25">
      <c r="B152" s="225"/>
      <c r="C152" s="226"/>
      <c r="D152" s="221" t="s">
        <v>137</v>
      </c>
      <c r="E152" s="227" t="s">
        <v>1</v>
      </c>
      <c r="F152" s="228" t="s">
        <v>169</v>
      </c>
      <c r="G152" s="226"/>
      <c r="H152" s="229">
        <v>67.2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137</v>
      </c>
      <c r="AU152" s="235" t="s">
        <v>87</v>
      </c>
      <c r="AV152" s="13" t="s">
        <v>87</v>
      </c>
      <c r="AW152" s="13" t="s">
        <v>33</v>
      </c>
      <c r="AX152" s="13" t="s">
        <v>77</v>
      </c>
      <c r="AY152" s="235" t="s">
        <v>128</v>
      </c>
    </row>
    <row r="153" spans="1:65" s="13" customFormat="1" ht="11.25">
      <c r="B153" s="225"/>
      <c r="C153" s="226"/>
      <c r="D153" s="221" t="s">
        <v>137</v>
      </c>
      <c r="E153" s="227" t="s">
        <v>1</v>
      </c>
      <c r="F153" s="228" t="s">
        <v>170</v>
      </c>
      <c r="G153" s="226"/>
      <c r="H153" s="229">
        <v>65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137</v>
      </c>
      <c r="AU153" s="235" t="s">
        <v>87</v>
      </c>
      <c r="AV153" s="13" t="s">
        <v>87</v>
      </c>
      <c r="AW153" s="13" t="s">
        <v>33</v>
      </c>
      <c r="AX153" s="13" t="s">
        <v>77</v>
      </c>
      <c r="AY153" s="235" t="s">
        <v>128</v>
      </c>
    </row>
    <row r="154" spans="1:65" s="13" customFormat="1" ht="11.25">
      <c r="B154" s="225"/>
      <c r="C154" s="226"/>
      <c r="D154" s="221" t="s">
        <v>137</v>
      </c>
      <c r="E154" s="227" t="s">
        <v>1</v>
      </c>
      <c r="F154" s="228" t="s">
        <v>171</v>
      </c>
      <c r="G154" s="226"/>
      <c r="H154" s="229">
        <v>14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137</v>
      </c>
      <c r="AU154" s="235" t="s">
        <v>87</v>
      </c>
      <c r="AV154" s="13" t="s">
        <v>87</v>
      </c>
      <c r="AW154" s="13" t="s">
        <v>33</v>
      </c>
      <c r="AX154" s="13" t="s">
        <v>77</v>
      </c>
      <c r="AY154" s="235" t="s">
        <v>128</v>
      </c>
    </row>
    <row r="155" spans="1:65" s="14" customFormat="1" ht="11.25">
      <c r="B155" s="236"/>
      <c r="C155" s="237"/>
      <c r="D155" s="221" t="s">
        <v>137</v>
      </c>
      <c r="E155" s="238" t="s">
        <v>1</v>
      </c>
      <c r="F155" s="239" t="s">
        <v>139</v>
      </c>
      <c r="G155" s="237"/>
      <c r="H155" s="240">
        <v>191.1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137</v>
      </c>
      <c r="AU155" s="246" t="s">
        <v>87</v>
      </c>
      <c r="AV155" s="14" t="s">
        <v>134</v>
      </c>
      <c r="AW155" s="14" t="s">
        <v>33</v>
      </c>
      <c r="AX155" s="14" t="s">
        <v>85</v>
      </c>
      <c r="AY155" s="246" t="s">
        <v>128</v>
      </c>
    </row>
    <row r="156" spans="1:65" s="2" customFormat="1" ht="24" customHeight="1">
      <c r="A156" s="35"/>
      <c r="B156" s="36"/>
      <c r="C156" s="207" t="s">
        <v>172</v>
      </c>
      <c r="D156" s="207" t="s">
        <v>130</v>
      </c>
      <c r="E156" s="208" t="s">
        <v>173</v>
      </c>
      <c r="F156" s="209" t="s">
        <v>174</v>
      </c>
      <c r="G156" s="210" t="s">
        <v>133</v>
      </c>
      <c r="H156" s="211">
        <v>2968.64</v>
      </c>
      <c r="I156" s="212"/>
      <c r="J156" s="213">
        <f>ROUND(I156*H156,2)</f>
        <v>0</v>
      </c>
      <c r="K156" s="214"/>
      <c r="L156" s="40"/>
      <c r="M156" s="215" t="s">
        <v>1</v>
      </c>
      <c r="N156" s="216" t="s">
        <v>42</v>
      </c>
      <c r="O156" s="72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134</v>
      </c>
      <c r="AT156" s="219" t="s">
        <v>130</v>
      </c>
      <c r="AU156" s="219" t="s">
        <v>87</v>
      </c>
      <c r="AY156" s="18" t="s">
        <v>128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8" t="s">
        <v>85</v>
      </c>
      <c r="BK156" s="220">
        <f>ROUND(I156*H156,2)</f>
        <v>0</v>
      </c>
      <c r="BL156" s="18" t="s">
        <v>134</v>
      </c>
      <c r="BM156" s="219" t="s">
        <v>175</v>
      </c>
    </row>
    <row r="157" spans="1:65" s="13" customFormat="1" ht="11.25">
      <c r="B157" s="225"/>
      <c r="C157" s="226"/>
      <c r="D157" s="221" t="s">
        <v>137</v>
      </c>
      <c r="E157" s="227" t="s">
        <v>1</v>
      </c>
      <c r="F157" s="228" t="s">
        <v>176</v>
      </c>
      <c r="G157" s="226"/>
      <c r="H157" s="229">
        <v>204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137</v>
      </c>
      <c r="AU157" s="235" t="s">
        <v>87</v>
      </c>
      <c r="AV157" s="13" t="s">
        <v>87</v>
      </c>
      <c r="AW157" s="13" t="s">
        <v>33</v>
      </c>
      <c r="AX157" s="13" t="s">
        <v>77</v>
      </c>
      <c r="AY157" s="235" t="s">
        <v>128</v>
      </c>
    </row>
    <row r="158" spans="1:65" s="13" customFormat="1" ht="11.25">
      <c r="B158" s="225"/>
      <c r="C158" s="226"/>
      <c r="D158" s="221" t="s">
        <v>137</v>
      </c>
      <c r="E158" s="227" t="s">
        <v>1</v>
      </c>
      <c r="F158" s="228" t="s">
        <v>177</v>
      </c>
      <c r="G158" s="226"/>
      <c r="H158" s="229">
        <v>2601.84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137</v>
      </c>
      <c r="AU158" s="235" t="s">
        <v>87</v>
      </c>
      <c r="AV158" s="13" t="s">
        <v>87</v>
      </c>
      <c r="AW158" s="13" t="s">
        <v>33</v>
      </c>
      <c r="AX158" s="13" t="s">
        <v>77</v>
      </c>
      <c r="AY158" s="235" t="s">
        <v>128</v>
      </c>
    </row>
    <row r="159" spans="1:65" s="13" customFormat="1" ht="11.25">
      <c r="B159" s="225"/>
      <c r="C159" s="226"/>
      <c r="D159" s="221" t="s">
        <v>137</v>
      </c>
      <c r="E159" s="227" t="s">
        <v>1</v>
      </c>
      <c r="F159" s="228" t="s">
        <v>178</v>
      </c>
      <c r="G159" s="226"/>
      <c r="H159" s="229">
        <v>148.5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137</v>
      </c>
      <c r="AU159" s="235" t="s">
        <v>87</v>
      </c>
      <c r="AV159" s="13" t="s">
        <v>87</v>
      </c>
      <c r="AW159" s="13" t="s">
        <v>33</v>
      </c>
      <c r="AX159" s="13" t="s">
        <v>77</v>
      </c>
      <c r="AY159" s="235" t="s">
        <v>128</v>
      </c>
    </row>
    <row r="160" spans="1:65" s="13" customFormat="1" ht="11.25">
      <c r="B160" s="225"/>
      <c r="C160" s="226"/>
      <c r="D160" s="221" t="s">
        <v>137</v>
      </c>
      <c r="E160" s="227" t="s">
        <v>1</v>
      </c>
      <c r="F160" s="228" t="s">
        <v>179</v>
      </c>
      <c r="G160" s="226"/>
      <c r="H160" s="229">
        <v>14.3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137</v>
      </c>
      <c r="AU160" s="235" t="s">
        <v>87</v>
      </c>
      <c r="AV160" s="13" t="s">
        <v>87</v>
      </c>
      <c r="AW160" s="13" t="s">
        <v>33</v>
      </c>
      <c r="AX160" s="13" t="s">
        <v>77</v>
      </c>
      <c r="AY160" s="235" t="s">
        <v>128</v>
      </c>
    </row>
    <row r="161" spans="1:65" s="14" customFormat="1" ht="11.25">
      <c r="B161" s="236"/>
      <c r="C161" s="237"/>
      <c r="D161" s="221" t="s">
        <v>137</v>
      </c>
      <c r="E161" s="238" t="s">
        <v>1</v>
      </c>
      <c r="F161" s="239" t="s">
        <v>139</v>
      </c>
      <c r="G161" s="237"/>
      <c r="H161" s="240">
        <v>2968.6400000000003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137</v>
      </c>
      <c r="AU161" s="246" t="s">
        <v>87</v>
      </c>
      <c r="AV161" s="14" t="s">
        <v>134</v>
      </c>
      <c r="AW161" s="14" t="s">
        <v>33</v>
      </c>
      <c r="AX161" s="14" t="s">
        <v>85</v>
      </c>
      <c r="AY161" s="246" t="s">
        <v>128</v>
      </c>
    </row>
    <row r="162" spans="1:65" s="2" customFormat="1" ht="24" customHeight="1">
      <c r="A162" s="35"/>
      <c r="B162" s="36"/>
      <c r="C162" s="207" t="s">
        <v>156</v>
      </c>
      <c r="D162" s="207" t="s">
        <v>130</v>
      </c>
      <c r="E162" s="208" t="s">
        <v>180</v>
      </c>
      <c r="F162" s="209" t="s">
        <v>181</v>
      </c>
      <c r="G162" s="210" t="s">
        <v>182</v>
      </c>
      <c r="H162" s="211">
        <v>1.528</v>
      </c>
      <c r="I162" s="212"/>
      <c r="J162" s="213">
        <f>ROUND(I162*H162,2)</f>
        <v>0</v>
      </c>
      <c r="K162" s="214"/>
      <c r="L162" s="40"/>
      <c r="M162" s="215" t="s">
        <v>1</v>
      </c>
      <c r="N162" s="216" t="s">
        <v>42</v>
      </c>
      <c r="O162" s="72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9" t="s">
        <v>134</v>
      </c>
      <c r="AT162" s="219" t="s">
        <v>130</v>
      </c>
      <c r="AU162" s="219" t="s">
        <v>87</v>
      </c>
      <c r="AY162" s="18" t="s">
        <v>128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8" t="s">
        <v>85</v>
      </c>
      <c r="BK162" s="220">
        <f>ROUND(I162*H162,2)</f>
        <v>0</v>
      </c>
      <c r="BL162" s="18" t="s">
        <v>134</v>
      </c>
      <c r="BM162" s="219" t="s">
        <v>183</v>
      </c>
    </row>
    <row r="163" spans="1:65" s="13" customFormat="1" ht="11.25">
      <c r="B163" s="225"/>
      <c r="C163" s="226"/>
      <c r="D163" s="221" t="s">
        <v>137</v>
      </c>
      <c r="E163" s="227" t="s">
        <v>1</v>
      </c>
      <c r="F163" s="228" t="s">
        <v>184</v>
      </c>
      <c r="G163" s="226"/>
      <c r="H163" s="229">
        <v>0.20300000000000001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137</v>
      </c>
      <c r="AU163" s="235" t="s">
        <v>87</v>
      </c>
      <c r="AV163" s="13" t="s">
        <v>87</v>
      </c>
      <c r="AW163" s="13" t="s">
        <v>33</v>
      </c>
      <c r="AX163" s="13" t="s">
        <v>77</v>
      </c>
      <c r="AY163" s="235" t="s">
        <v>128</v>
      </c>
    </row>
    <row r="164" spans="1:65" s="13" customFormat="1" ht="11.25">
      <c r="B164" s="225"/>
      <c r="C164" s="226"/>
      <c r="D164" s="221" t="s">
        <v>137</v>
      </c>
      <c r="E164" s="227" t="s">
        <v>1</v>
      </c>
      <c r="F164" s="228" t="s">
        <v>185</v>
      </c>
      <c r="G164" s="226"/>
      <c r="H164" s="229">
        <v>0.33200000000000002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137</v>
      </c>
      <c r="AU164" s="235" t="s">
        <v>87</v>
      </c>
      <c r="AV164" s="13" t="s">
        <v>87</v>
      </c>
      <c r="AW164" s="13" t="s">
        <v>33</v>
      </c>
      <c r="AX164" s="13" t="s">
        <v>77</v>
      </c>
      <c r="AY164" s="235" t="s">
        <v>128</v>
      </c>
    </row>
    <row r="165" spans="1:65" s="13" customFormat="1" ht="11.25">
      <c r="B165" s="225"/>
      <c r="C165" s="226"/>
      <c r="D165" s="221" t="s">
        <v>137</v>
      </c>
      <c r="E165" s="227" t="s">
        <v>1</v>
      </c>
      <c r="F165" s="228" t="s">
        <v>186</v>
      </c>
      <c r="G165" s="226"/>
      <c r="H165" s="229">
        <v>8.1000000000000003E-2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137</v>
      </c>
      <c r="AU165" s="235" t="s">
        <v>87</v>
      </c>
      <c r="AV165" s="13" t="s">
        <v>87</v>
      </c>
      <c r="AW165" s="13" t="s">
        <v>33</v>
      </c>
      <c r="AX165" s="13" t="s">
        <v>77</v>
      </c>
      <c r="AY165" s="235" t="s">
        <v>128</v>
      </c>
    </row>
    <row r="166" spans="1:65" s="13" customFormat="1" ht="11.25">
      <c r="B166" s="225"/>
      <c r="C166" s="226"/>
      <c r="D166" s="221" t="s">
        <v>137</v>
      </c>
      <c r="E166" s="227" t="s">
        <v>1</v>
      </c>
      <c r="F166" s="228" t="s">
        <v>187</v>
      </c>
      <c r="G166" s="226"/>
      <c r="H166" s="229">
        <v>0.27400000000000002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137</v>
      </c>
      <c r="AU166" s="235" t="s">
        <v>87</v>
      </c>
      <c r="AV166" s="13" t="s">
        <v>87</v>
      </c>
      <c r="AW166" s="13" t="s">
        <v>33</v>
      </c>
      <c r="AX166" s="13" t="s">
        <v>77</v>
      </c>
      <c r="AY166" s="235" t="s">
        <v>128</v>
      </c>
    </row>
    <row r="167" spans="1:65" s="13" customFormat="1" ht="22.5">
      <c r="B167" s="225"/>
      <c r="C167" s="226"/>
      <c r="D167" s="221" t="s">
        <v>137</v>
      </c>
      <c r="E167" s="227" t="s">
        <v>1</v>
      </c>
      <c r="F167" s="228" t="s">
        <v>188</v>
      </c>
      <c r="G167" s="226"/>
      <c r="H167" s="229">
        <v>0.56000000000000005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137</v>
      </c>
      <c r="AU167" s="235" t="s">
        <v>87</v>
      </c>
      <c r="AV167" s="13" t="s">
        <v>87</v>
      </c>
      <c r="AW167" s="13" t="s">
        <v>33</v>
      </c>
      <c r="AX167" s="13" t="s">
        <v>77</v>
      </c>
      <c r="AY167" s="235" t="s">
        <v>128</v>
      </c>
    </row>
    <row r="168" spans="1:65" s="13" customFormat="1" ht="11.25">
      <c r="B168" s="225"/>
      <c r="C168" s="226"/>
      <c r="D168" s="221" t="s">
        <v>137</v>
      </c>
      <c r="E168" s="227" t="s">
        <v>1</v>
      </c>
      <c r="F168" s="228" t="s">
        <v>189</v>
      </c>
      <c r="G168" s="226"/>
      <c r="H168" s="229">
        <v>7.8E-2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137</v>
      </c>
      <c r="AU168" s="235" t="s">
        <v>87</v>
      </c>
      <c r="AV168" s="13" t="s">
        <v>87</v>
      </c>
      <c r="AW168" s="13" t="s">
        <v>33</v>
      </c>
      <c r="AX168" s="13" t="s">
        <v>77</v>
      </c>
      <c r="AY168" s="235" t="s">
        <v>128</v>
      </c>
    </row>
    <row r="169" spans="1:65" s="14" customFormat="1" ht="11.25">
      <c r="B169" s="236"/>
      <c r="C169" s="237"/>
      <c r="D169" s="221" t="s">
        <v>137</v>
      </c>
      <c r="E169" s="238" t="s">
        <v>1</v>
      </c>
      <c r="F169" s="239" t="s">
        <v>139</v>
      </c>
      <c r="G169" s="237"/>
      <c r="H169" s="240">
        <v>1.5280000000000002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137</v>
      </c>
      <c r="AU169" s="246" t="s">
        <v>87</v>
      </c>
      <c r="AV169" s="14" t="s">
        <v>134</v>
      </c>
      <c r="AW169" s="14" t="s">
        <v>33</v>
      </c>
      <c r="AX169" s="14" t="s">
        <v>85</v>
      </c>
      <c r="AY169" s="246" t="s">
        <v>128</v>
      </c>
    </row>
    <row r="170" spans="1:65" s="2" customFormat="1" ht="24" customHeight="1">
      <c r="A170" s="35"/>
      <c r="B170" s="36"/>
      <c r="C170" s="207" t="s">
        <v>140</v>
      </c>
      <c r="D170" s="207" t="s">
        <v>130</v>
      </c>
      <c r="E170" s="208" t="s">
        <v>190</v>
      </c>
      <c r="F170" s="209" t="s">
        <v>191</v>
      </c>
      <c r="G170" s="210" t="s">
        <v>133</v>
      </c>
      <c r="H170" s="211">
        <v>85.1</v>
      </c>
      <c r="I170" s="212"/>
      <c r="J170" s="213">
        <f>ROUND(I170*H170,2)</f>
        <v>0</v>
      </c>
      <c r="K170" s="214"/>
      <c r="L170" s="40"/>
      <c r="M170" s="215" t="s">
        <v>1</v>
      </c>
      <c r="N170" s="216" t="s">
        <v>42</v>
      </c>
      <c r="O170" s="72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9" t="s">
        <v>134</v>
      </c>
      <c r="AT170" s="219" t="s">
        <v>130</v>
      </c>
      <c r="AU170" s="219" t="s">
        <v>87</v>
      </c>
      <c r="AY170" s="18" t="s">
        <v>128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8" t="s">
        <v>85</v>
      </c>
      <c r="BK170" s="220">
        <f>ROUND(I170*H170,2)</f>
        <v>0</v>
      </c>
      <c r="BL170" s="18" t="s">
        <v>134</v>
      </c>
      <c r="BM170" s="219" t="s">
        <v>192</v>
      </c>
    </row>
    <row r="171" spans="1:65" s="13" customFormat="1" ht="11.25">
      <c r="B171" s="225"/>
      <c r="C171" s="226"/>
      <c r="D171" s="221" t="s">
        <v>137</v>
      </c>
      <c r="E171" s="227" t="s">
        <v>1</v>
      </c>
      <c r="F171" s="228" t="s">
        <v>193</v>
      </c>
      <c r="G171" s="226"/>
      <c r="H171" s="229">
        <v>85.1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137</v>
      </c>
      <c r="AU171" s="235" t="s">
        <v>87</v>
      </c>
      <c r="AV171" s="13" t="s">
        <v>87</v>
      </c>
      <c r="AW171" s="13" t="s">
        <v>33</v>
      </c>
      <c r="AX171" s="13" t="s">
        <v>77</v>
      </c>
      <c r="AY171" s="235" t="s">
        <v>128</v>
      </c>
    </row>
    <row r="172" spans="1:65" s="14" customFormat="1" ht="11.25">
      <c r="B172" s="236"/>
      <c r="C172" s="237"/>
      <c r="D172" s="221" t="s">
        <v>137</v>
      </c>
      <c r="E172" s="238" t="s">
        <v>1</v>
      </c>
      <c r="F172" s="239" t="s">
        <v>139</v>
      </c>
      <c r="G172" s="237"/>
      <c r="H172" s="240">
        <v>85.1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137</v>
      </c>
      <c r="AU172" s="246" t="s">
        <v>87</v>
      </c>
      <c r="AV172" s="14" t="s">
        <v>134</v>
      </c>
      <c r="AW172" s="14" t="s">
        <v>33</v>
      </c>
      <c r="AX172" s="14" t="s">
        <v>85</v>
      </c>
      <c r="AY172" s="246" t="s">
        <v>128</v>
      </c>
    </row>
    <row r="173" spans="1:65" s="2" customFormat="1" ht="48" customHeight="1">
      <c r="A173" s="35"/>
      <c r="B173" s="36"/>
      <c r="C173" s="207" t="s">
        <v>163</v>
      </c>
      <c r="D173" s="207" t="s">
        <v>130</v>
      </c>
      <c r="E173" s="208" t="s">
        <v>194</v>
      </c>
      <c r="F173" s="209" t="s">
        <v>195</v>
      </c>
      <c r="G173" s="210" t="s">
        <v>144</v>
      </c>
      <c r="H173" s="211">
        <v>56</v>
      </c>
      <c r="I173" s="212"/>
      <c r="J173" s="213">
        <f>ROUND(I173*H173,2)</f>
        <v>0</v>
      </c>
      <c r="K173" s="214"/>
      <c r="L173" s="40"/>
      <c r="M173" s="215" t="s">
        <v>1</v>
      </c>
      <c r="N173" s="216" t="s">
        <v>42</v>
      </c>
      <c r="O173" s="72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9" t="s">
        <v>134</v>
      </c>
      <c r="AT173" s="219" t="s">
        <v>130</v>
      </c>
      <c r="AU173" s="219" t="s">
        <v>87</v>
      </c>
      <c r="AY173" s="18" t="s">
        <v>128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8" t="s">
        <v>85</v>
      </c>
      <c r="BK173" s="220">
        <f>ROUND(I173*H173,2)</f>
        <v>0</v>
      </c>
      <c r="BL173" s="18" t="s">
        <v>134</v>
      </c>
      <c r="BM173" s="219" t="s">
        <v>196</v>
      </c>
    </row>
    <row r="174" spans="1:65" s="13" customFormat="1" ht="11.25">
      <c r="B174" s="225"/>
      <c r="C174" s="226"/>
      <c r="D174" s="221" t="s">
        <v>137</v>
      </c>
      <c r="E174" s="227" t="s">
        <v>1</v>
      </c>
      <c r="F174" s="228" t="s">
        <v>197</v>
      </c>
      <c r="G174" s="226"/>
      <c r="H174" s="229">
        <v>42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137</v>
      </c>
      <c r="AU174" s="235" t="s">
        <v>87</v>
      </c>
      <c r="AV174" s="13" t="s">
        <v>87</v>
      </c>
      <c r="AW174" s="13" t="s">
        <v>33</v>
      </c>
      <c r="AX174" s="13" t="s">
        <v>77</v>
      </c>
      <c r="AY174" s="235" t="s">
        <v>128</v>
      </c>
    </row>
    <row r="175" spans="1:65" s="13" customFormat="1" ht="11.25">
      <c r="B175" s="225"/>
      <c r="C175" s="226"/>
      <c r="D175" s="221" t="s">
        <v>137</v>
      </c>
      <c r="E175" s="227" t="s">
        <v>1</v>
      </c>
      <c r="F175" s="228" t="s">
        <v>198</v>
      </c>
      <c r="G175" s="226"/>
      <c r="H175" s="229">
        <v>14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137</v>
      </c>
      <c r="AU175" s="235" t="s">
        <v>87</v>
      </c>
      <c r="AV175" s="13" t="s">
        <v>87</v>
      </c>
      <c r="AW175" s="13" t="s">
        <v>33</v>
      </c>
      <c r="AX175" s="13" t="s">
        <v>77</v>
      </c>
      <c r="AY175" s="235" t="s">
        <v>128</v>
      </c>
    </row>
    <row r="176" spans="1:65" s="14" customFormat="1" ht="11.25">
      <c r="B176" s="236"/>
      <c r="C176" s="237"/>
      <c r="D176" s="221" t="s">
        <v>137</v>
      </c>
      <c r="E176" s="238" t="s">
        <v>1</v>
      </c>
      <c r="F176" s="239" t="s">
        <v>139</v>
      </c>
      <c r="G176" s="237"/>
      <c r="H176" s="240">
        <v>56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137</v>
      </c>
      <c r="AU176" s="246" t="s">
        <v>87</v>
      </c>
      <c r="AV176" s="14" t="s">
        <v>134</v>
      </c>
      <c r="AW176" s="14" t="s">
        <v>33</v>
      </c>
      <c r="AX176" s="14" t="s">
        <v>85</v>
      </c>
      <c r="AY176" s="246" t="s">
        <v>128</v>
      </c>
    </row>
    <row r="177" spans="1:65" s="2" customFormat="1" ht="24" customHeight="1">
      <c r="A177" s="35"/>
      <c r="B177" s="36"/>
      <c r="C177" s="207" t="s">
        <v>199</v>
      </c>
      <c r="D177" s="207" t="s">
        <v>130</v>
      </c>
      <c r="E177" s="208" t="s">
        <v>200</v>
      </c>
      <c r="F177" s="209" t="s">
        <v>201</v>
      </c>
      <c r="G177" s="210" t="s">
        <v>202</v>
      </c>
      <c r="H177" s="211">
        <v>16</v>
      </c>
      <c r="I177" s="212"/>
      <c r="J177" s="213">
        <f>ROUND(I177*H177,2)</f>
        <v>0</v>
      </c>
      <c r="K177" s="214"/>
      <c r="L177" s="40"/>
      <c r="M177" s="215" t="s">
        <v>1</v>
      </c>
      <c r="N177" s="216" t="s">
        <v>42</v>
      </c>
      <c r="O177" s="72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9" t="s">
        <v>134</v>
      </c>
      <c r="AT177" s="219" t="s">
        <v>130</v>
      </c>
      <c r="AU177" s="219" t="s">
        <v>87</v>
      </c>
      <c r="AY177" s="18" t="s">
        <v>128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8" t="s">
        <v>85</v>
      </c>
      <c r="BK177" s="220">
        <f>ROUND(I177*H177,2)</f>
        <v>0</v>
      </c>
      <c r="BL177" s="18" t="s">
        <v>134</v>
      </c>
      <c r="BM177" s="219" t="s">
        <v>203</v>
      </c>
    </row>
    <row r="178" spans="1:65" s="2" customFormat="1" ht="36" customHeight="1">
      <c r="A178" s="35"/>
      <c r="B178" s="36"/>
      <c r="C178" s="207" t="s">
        <v>166</v>
      </c>
      <c r="D178" s="207" t="s">
        <v>130</v>
      </c>
      <c r="E178" s="208" t="s">
        <v>204</v>
      </c>
      <c r="F178" s="209" t="s">
        <v>205</v>
      </c>
      <c r="G178" s="210" t="s">
        <v>144</v>
      </c>
      <c r="H178" s="211">
        <v>81</v>
      </c>
      <c r="I178" s="212"/>
      <c r="J178" s="213">
        <f>ROUND(I178*H178,2)</f>
        <v>0</v>
      </c>
      <c r="K178" s="214"/>
      <c r="L178" s="40"/>
      <c r="M178" s="215" t="s">
        <v>1</v>
      </c>
      <c r="N178" s="216" t="s">
        <v>42</v>
      </c>
      <c r="O178" s="72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9" t="s">
        <v>134</v>
      </c>
      <c r="AT178" s="219" t="s">
        <v>130</v>
      </c>
      <c r="AU178" s="219" t="s">
        <v>87</v>
      </c>
      <c r="AY178" s="18" t="s">
        <v>128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8" t="s">
        <v>85</v>
      </c>
      <c r="BK178" s="220">
        <f>ROUND(I178*H178,2)</f>
        <v>0</v>
      </c>
      <c r="BL178" s="18" t="s">
        <v>134</v>
      </c>
      <c r="BM178" s="219" t="s">
        <v>206</v>
      </c>
    </row>
    <row r="179" spans="1:65" s="2" customFormat="1" ht="24" customHeight="1">
      <c r="A179" s="35"/>
      <c r="B179" s="36"/>
      <c r="C179" s="207" t="s">
        <v>207</v>
      </c>
      <c r="D179" s="207" t="s">
        <v>130</v>
      </c>
      <c r="E179" s="208" t="s">
        <v>208</v>
      </c>
      <c r="F179" s="209" t="s">
        <v>209</v>
      </c>
      <c r="G179" s="210" t="s">
        <v>144</v>
      </c>
      <c r="H179" s="211">
        <v>22.7</v>
      </c>
      <c r="I179" s="212"/>
      <c r="J179" s="213">
        <f>ROUND(I179*H179,2)</f>
        <v>0</v>
      </c>
      <c r="K179" s="214"/>
      <c r="L179" s="40"/>
      <c r="M179" s="215" t="s">
        <v>1</v>
      </c>
      <c r="N179" s="216" t="s">
        <v>42</v>
      </c>
      <c r="O179" s="72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9" t="s">
        <v>134</v>
      </c>
      <c r="AT179" s="219" t="s">
        <v>130</v>
      </c>
      <c r="AU179" s="219" t="s">
        <v>87</v>
      </c>
      <c r="AY179" s="18" t="s">
        <v>128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8" t="s">
        <v>85</v>
      </c>
      <c r="BK179" s="220">
        <f>ROUND(I179*H179,2)</f>
        <v>0</v>
      </c>
      <c r="BL179" s="18" t="s">
        <v>134</v>
      </c>
      <c r="BM179" s="219" t="s">
        <v>210</v>
      </c>
    </row>
    <row r="180" spans="1:65" s="2" customFormat="1" ht="24" customHeight="1">
      <c r="A180" s="35"/>
      <c r="B180" s="36"/>
      <c r="C180" s="207" t="s">
        <v>175</v>
      </c>
      <c r="D180" s="207" t="s">
        <v>130</v>
      </c>
      <c r="E180" s="208" t="s">
        <v>211</v>
      </c>
      <c r="F180" s="209" t="s">
        <v>212</v>
      </c>
      <c r="G180" s="210" t="s">
        <v>144</v>
      </c>
      <c r="H180" s="211">
        <v>84.27</v>
      </c>
      <c r="I180" s="212"/>
      <c r="J180" s="213">
        <f>ROUND(I180*H180,2)</f>
        <v>0</v>
      </c>
      <c r="K180" s="214"/>
      <c r="L180" s="40"/>
      <c r="M180" s="215" t="s">
        <v>1</v>
      </c>
      <c r="N180" s="216" t="s">
        <v>42</v>
      </c>
      <c r="O180" s="72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9" t="s">
        <v>134</v>
      </c>
      <c r="AT180" s="219" t="s">
        <v>130</v>
      </c>
      <c r="AU180" s="219" t="s">
        <v>87</v>
      </c>
      <c r="AY180" s="18" t="s">
        <v>128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8" t="s">
        <v>85</v>
      </c>
      <c r="BK180" s="220">
        <f>ROUND(I180*H180,2)</f>
        <v>0</v>
      </c>
      <c r="BL180" s="18" t="s">
        <v>134</v>
      </c>
      <c r="BM180" s="219" t="s">
        <v>213</v>
      </c>
    </row>
    <row r="181" spans="1:65" s="13" customFormat="1" ht="11.25">
      <c r="B181" s="225"/>
      <c r="C181" s="226"/>
      <c r="D181" s="221" t="s">
        <v>137</v>
      </c>
      <c r="E181" s="227" t="s">
        <v>1</v>
      </c>
      <c r="F181" s="228" t="s">
        <v>214</v>
      </c>
      <c r="G181" s="226"/>
      <c r="H181" s="229">
        <v>84.27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137</v>
      </c>
      <c r="AU181" s="235" t="s">
        <v>87</v>
      </c>
      <c r="AV181" s="13" t="s">
        <v>87</v>
      </c>
      <c r="AW181" s="13" t="s">
        <v>33</v>
      </c>
      <c r="AX181" s="13" t="s">
        <v>77</v>
      </c>
      <c r="AY181" s="235" t="s">
        <v>128</v>
      </c>
    </row>
    <row r="182" spans="1:65" s="14" customFormat="1" ht="11.25">
      <c r="B182" s="236"/>
      <c r="C182" s="237"/>
      <c r="D182" s="221" t="s">
        <v>137</v>
      </c>
      <c r="E182" s="238" t="s">
        <v>1</v>
      </c>
      <c r="F182" s="239" t="s">
        <v>139</v>
      </c>
      <c r="G182" s="237"/>
      <c r="H182" s="240">
        <v>84.27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137</v>
      </c>
      <c r="AU182" s="246" t="s">
        <v>87</v>
      </c>
      <c r="AV182" s="14" t="s">
        <v>134</v>
      </c>
      <c r="AW182" s="14" t="s">
        <v>33</v>
      </c>
      <c r="AX182" s="14" t="s">
        <v>85</v>
      </c>
      <c r="AY182" s="246" t="s">
        <v>128</v>
      </c>
    </row>
    <row r="183" spans="1:65" s="12" customFormat="1" ht="22.9" customHeight="1">
      <c r="B183" s="192"/>
      <c r="C183" s="193"/>
      <c r="D183" s="194" t="s">
        <v>76</v>
      </c>
      <c r="E183" s="205" t="s">
        <v>215</v>
      </c>
      <c r="F183" s="205" t="s">
        <v>216</v>
      </c>
      <c r="G183" s="193"/>
      <c r="H183" s="193"/>
      <c r="I183" s="196"/>
      <c r="J183" s="206">
        <f>BK183</f>
        <v>0</v>
      </c>
      <c r="K183" s="193"/>
      <c r="L183" s="197"/>
      <c r="M183" s="198"/>
      <c r="N183" s="199"/>
      <c r="O183" s="199"/>
      <c r="P183" s="200">
        <f>SUM(P184:P198)</f>
        <v>0</v>
      </c>
      <c r="Q183" s="199"/>
      <c r="R183" s="200">
        <f>SUM(R184:R198)</f>
        <v>0</v>
      </c>
      <c r="S183" s="199"/>
      <c r="T183" s="201">
        <f>SUM(T184:T198)</f>
        <v>0</v>
      </c>
      <c r="AR183" s="202" t="s">
        <v>85</v>
      </c>
      <c r="AT183" s="203" t="s">
        <v>76</v>
      </c>
      <c r="AU183" s="203" t="s">
        <v>85</v>
      </c>
      <c r="AY183" s="202" t="s">
        <v>128</v>
      </c>
      <c r="BK183" s="204">
        <f>SUM(BK184:BK198)</f>
        <v>0</v>
      </c>
    </row>
    <row r="184" spans="1:65" s="2" customFormat="1" ht="24" customHeight="1">
      <c r="A184" s="35"/>
      <c r="B184" s="36"/>
      <c r="C184" s="207" t="s">
        <v>8</v>
      </c>
      <c r="D184" s="207" t="s">
        <v>130</v>
      </c>
      <c r="E184" s="208" t="s">
        <v>217</v>
      </c>
      <c r="F184" s="209" t="s">
        <v>218</v>
      </c>
      <c r="G184" s="210" t="s">
        <v>182</v>
      </c>
      <c r="H184" s="211">
        <v>455.79300000000001</v>
      </c>
      <c r="I184" s="212"/>
      <c r="J184" s="213">
        <f>ROUND(I184*H184,2)</f>
        <v>0</v>
      </c>
      <c r="K184" s="214"/>
      <c r="L184" s="40"/>
      <c r="M184" s="215" t="s">
        <v>1</v>
      </c>
      <c r="N184" s="216" t="s">
        <v>42</v>
      </c>
      <c r="O184" s="72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9" t="s">
        <v>134</v>
      </c>
      <c r="AT184" s="219" t="s">
        <v>130</v>
      </c>
      <c r="AU184" s="219" t="s">
        <v>87</v>
      </c>
      <c r="AY184" s="18" t="s">
        <v>128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8" t="s">
        <v>85</v>
      </c>
      <c r="BK184" s="220">
        <f>ROUND(I184*H184,2)</f>
        <v>0</v>
      </c>
      <c r="BL184" s="18" t="s">
        <v>134</v>
      </c>
      <c r="BM184" s="219" t="s">
        <v>219</v>
      </c>
    </row>
    <row r="185" spans="1:65" s="2" customFormat="1" ht="24" customHeight="1">
      <c r="A185" s="35"/>
      <c r="B185" s="36"/>
      <c r="C185" s="207" t="s">
        <v>183</v>
      </c>
      <c r="D185" s="207" t="s">
        <v>130</v>
      </c>
      <c r="E185" s="208" t="s">
        <v>220</v>
      </c>
      <c r="F185" s="209" t="s">
        <v>221</v>
      </c>
      <c r="G185" s="210" t="s">
        <v>182</v>
      </c>
      <c r="H185" s="211">
        <v>455.79300000000001</v>
      </c>
      <c r="I185" s="212"/>
      <c r="J185" s="213">
        <f>ROUND(I185*H185,2)</f>
        <v>0</v>
      </c>
      <c r="K185" s="214"/>
      <c r="L185" s="40"/>
      <c r="M185" s="215" t="s">
        <v>1</v>
      </c>
      <c r="N185" s="216" t="s">
        <v>42</v>
      </c>
      <c r="O185" s="72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9" t="s">
        <v>134</v>
      </c>
      <c r="AT185" s="219" t="s">
        <v>130</v>
      </c>
      <c r="AU185" s="219" t="s">
        <v>87</v>
      </c>
      <c r="AY185" s="18" t="s">
        <v>128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8" t="s">
        <v>85</v>
      </c>
      <c r="BK185" s="220">
        <f>ROUND(I185*H185,2)</f>
        <v>0</v>
      </c>
      <c r="BL185" s="18" t="s">
        <v>134</v>
      </c>
      <c r="BM185" s="219" t="s">
        <v>222</v>
      </c>
    </row>
    <row r="186" spans="1:65" s="2" customFormat="1" ht="24" customHeight="1">
      <c r="A186" s="35"/>
      <c r="B186" s="36"/>
      <c r="C186" s="207" t="s">
        <v>223</v>
      </c>
      <c r="D186" s="207" t="s">
        <v>130</v>
      </c>
      <c r="E186" s="208" t="s">
        <v>224</v>
      </c>
      <c r="F186" s="209" t="s">
        <v>225</v>
      </c>
      <c r="G186" s="210" t="s">
        <v>182</v>
      </c>
      <c r="H186" s="211">
        <v>4102.1369999999997</v>
      </c>
      <c r="I186" s="212"/>
      <c r="J186" s="213">
        <f>ROUND(I186*H186,2)</f>
        <v>0</v>
      </c>
      <c r="K186" s="214"/>
      <c r="L186" s="40"/>
      <c r="M186" s="215" t="s">
        <v>1</v>
      </c>
      <c r="N186" s="216" t="s">
        <v>42</v>
      </c>
      <c r="O186" s="72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9" t="s">
        <v>134</v>
      </c>
      <c r="AT186" s="219" t="s">
        <v>130</v>
      </c>
      <c r="AU186" s="219" t="s">
        <v>87</v>
      </c>
      <c r="AY186" s="18" t="s">
        <v>128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8" t="s">
        <v>85</v>
      </c>
      <c r="BK186" s="220">
        <f>ROUND(I186*H186,2)</f>
        <v>0</v>
      </c>
      <c r="BL186" s="18" t="s">
        <v>134</v>
      </c>
      <c r="BM186" s="219" t="s">
        <v>226</v>
      </c>
    </row>
    <row r="187" spans="1:65" s="13" customFormat="1" ht="11.25">
      <c r="B187" s="225"/>
      <c r="C187" s="226"/>
      <c r="D187" s="221" t="s">
        <v>137</v>
      </c>
      <c r="E187" s="227" t="s">
        <v>1</v>
      </c>
      <c r="F187" s="228" t="s">
        <v>227</v>
      </c>
      <c r="G187" s="226"/>
      <c r="H187" s="229">
        <v>4102.1369999999997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137</v>
      </c>
      <c r="AU187" s="235" t="s">
        <v>87</v>
      </c>
      <c r="AV187" s="13" t="s">
        <v>87</v>
      </c>
      <c r="AW187" s="13" t="s">
        <v>33</v>
      </c>
      <c r="AX187" s="13" t="s">
        <v>77</v>
      </c>
      <c r="AY187" s="235" t="s">
        <v>128</v>
      </c>
    </row>
    <row r="188" spans="1:65" s="14" customFormat="1" ht="11.25">
      <c r="B188" s="236"/>
      <c r="C188" s="237"/>
      <c r="D188" s="221" t="s">
        <v>137</v>
      </c>
      <c r="E188" s="238" t="s">
        <v>1</v>
      </c>
      <c r="F188" s="239" t="s">
        <v>139</v>
      </c>
      <c r="G188" s="237"/>
      <c r="H188" s="240">
        <v>4102.1369999999997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137</v>
      </c>
      <c r="AU188" s="246" t="s">
        <v>87</v>
      </c>
      <c r="AV188" s="14" t="s">
        <v>134</v>
      </c>
      <c r="AW188" s="14" t="s">
        <v>33</v>
      </c>
      <c r="AX188" s="14" t="s">
        <v>85</v>
      </c>
      <c r="AY188" s="246" t="s">
        <v>128</v>
      </c>
    </row>
    <row r="189" spans="1:65" s="2" customFormat="1" ht="24" customHeight="1">
      <c r="A189" s="35"/>
      <c r="B189" s="36"/>
      <c r="C189" s="207" t="s">
        <v>192</v>
      </c>
      <c r="D189" s="207" t="s">
        <v>130</v>
      </c>
      <c r="E189" s="208" t="s">
        <v>228</v>
      </c>
      <c r="F189" s="209" t="s">
        <v>229</v>
      </c>
      <c r="G189" s="210" t="s">
        <v>182</v>
      </c>
      <c r="H189" s="211">
        <v>182.31700000000001</v>
      </c>
      <c r="I189" s="212"/>
      <c r="J189" s="213">
        <f>ROUND(I189*H189,2)</f>
        <v>0</v>
      </c>
      <c r="K189" s="214"/>
      <c r="L189" s="40"/>
      <c r="M189" s="215" t="s">
        <v>1</v>
      </c>
      <c r="N189" s="216" t="s">
        <v>42</v>
      </c>
      <c r="O189" s="72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9" t="s">
        <v>134</v>
      </c>
      <c r="AT189" s="219" t="s">
        <v>130</v>
      </c>
      <c r="AU189" s="219" t="s">
        <v>87</v>
      </c>
      <c r="AY189" s="18" t="s">
        <v>128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8" t="s">
        <v>85</v>
      </c>
      <c r="BK189" s="220">
        <f>ROUND(I189*H189,2)</f>
        <v>0</v>
      </c>
      <c r="BL189" s="18" t="s">
        <v>134</v>
      </c>
      <c r="BM189" s="219" t="s">
        <v>230</v>
      </c>
    </row>
    <row r="190" spans="1:65" s="13" customFormat="1" ht="11.25">
      <c r="B190" s="225"/>
      <c r="C190" s="226"/>
      <c r="D190" s="221" t="s">
        <v>137</v>
      </c>
      <c r="E190" s="227" t="s">
        <v>1</v>
      </c>
      <c r="F190" s="228" t="s">
        <v>231</v>
      </c>
      <c r="G190" s="226"/>
      <c r="H190" s="229">
        <v>182.31700000000001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137</v>
      </c>
      <c r="AU190" s="235" t="s">
        <v>87</v>
      </c>
      <c r="AV190" s="13" t="s">
        <v>87</v>
      </c>
      <c r="AW190" s="13" t="s">
        <v>33</v>
      </c>
      <c r="AX190" s="13" t="s">
        <v>77</v>
      </c>
      <c r="AY190" s="235" t="s">
        <v>128</v>
      </c>
    </row>
    <row r="191" spans="1:65" s="14" customFormat="1" ht="11.25">
      <c r="B191" s="236"/>
      <c r="C191" s="237"/>
      <c r="D191" s="221" t="s">
        <v>137</v>
      </c>
      <c r="E191" s="238" t="s">
        <v>1</v>
      </c>
      <c r="F191" s="239" t="s">
        <v>139</v>
      </c>
      <c r="G191" s="237"/>
      <c r="H191" s="240">
        <v>182.31700000000001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137</v>
      </c>
      <c r="AU191" s="246" t="s">
        <v>87</v>
      </c>
      <c r="AV191" s="14" t="s">
        <v>134</v>
      </c>
      <c r="AW191" s="14" t="s">
        <v>33</v>
      </c>
      <c r="AX191" s="14" t="s">
        <v>85</v>
      </c>
      <c r="AY191" s="246" t="s">
        <v>128</v>
      </c>
    </row>
    <row r="192" spans="1:65" s="2" customFormat="1" ht="24" customHeight="1">
      <c r="A192" s="35"/>
      <c r="B192" s="36"/>
      <c r="C192" s="207" t="s">
        <v>232</v>
      </c>
      <c r="D192" s="207" t="s">
        <v>130</v>
      </c>
      <c r="E192" s="208" t="s">
        <v>233</v>
      </c>
      <c r="F192" s="209" t="s">
        <v>234</v>
      </c>
      <c r="G192" s="210" t="s">
        <v>182</v>
      </c>
      <c r="H192" s="211">
        <v>113.94799999999999</v>
      </c>
      <c r="I192" s="212"/>
      <c r="J192" s="213">
        <f>ROUND(I192*H192,2)</f>
        <v>0</v>
      </c>
      <c r="K192" s="214"/>
      <c r="L192" s="40"/>
      <c r="M192" s="215" t="s">
        <v>1</v>
      </c>
      <c r="N192" s="216" t="s">
        <v>42</v>
      </c>
      <c r="O192" s="72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9" t="s">
        <v>134</v>
      </c>
      <c r="AT192" s="219" t="s">
        <v>130</v>
      </c>
      <c r="AU192" s="219" t="s">
        <v>87</v>
      </c>
      <c r="AY192" s="18" t="s">
        <v>128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8" t="s">
        <v>85</v>
      </c>
      <c r="BK192" s="220">
        <f>ROUND(I192*H192,2)</f>
        <v>0</v>
      </c>
      <c r="BL192" s="18" t="s">
        <v>134</v>
      </c>
      <c r="BM192" s="219" t="s">
        <v>235</v>
      </c>
    </row>
    <row r="193" spans="1:65" s="13" customFormat="1" ht="11.25">
      <c r="B193" s="225"/>
      <c r="C193" s="226"/>
      <c r="D193" s="221" t="s">
        <v>137</v>
      </c>
      <c r="E193" s="227" t="s">
        <v>1</v>
      </c>
      <c r="F193" s="228" t="s">
        <v>236</v>
      </c>
      <c r="G193" s="226"/>
      <c r="H193" s="229">
        <v>113.94799999999999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137</v>
      </c>
      <c r="AU193" s="235" t="s">
        <v>87</v>
      </c>
      <c r="AV193" s="13" t="s">
        <v>87</v>
      </c>
      <c r="AW193" s="13" t="s">
        <v>33</v>
      </c>
      <c r="AX193" s="13" t="s">
        <v>77</v>
      </c>
      <c r="AY193" s="235" t="s">
        <v>128</v>
      </c>
    </row>
    <row r="194" spans="1:65" s="14" customFormat="1" ht="11.25">
      <c r="B194" s="236"/>
      <c r="C194" s="237"/>
      <c r="D194" s="221" t="s">
        <v>137</v>
      </c>
      <c r="E194" s="238" t="s">
        <v>1</v>
      </c>
      <c r="F194" s="239" t="s">
        <v>139</v>
      </c>
      <c r="G194" s="237"/>
      <c r="H194" s="240">
        <v>113.94799999999999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137</v>
      </c>
      <c r="AU194" s="246" t="s">
        <v>87</v>
      </c>
      <c r="AV194" s="14" t="s">
        <v>134</v>
      </c>
      <c r="AW194" s="14" t="s">
        <v>33</v>
      </c>
      <c r="AX194" s="14" t="s">
        <v>85</v>
      </c>
      <c r="AY194" s="246" t="s">
        <v>128</v>
      </c>
    </row>
    <row r="195" spans="1:65" s="2" customFormat="1" ht="24" customHeight="1">
      <c r="A195" s="35"/>
      <c r="B195" s="36"/>
      <c r="C195" s="207" t="s">
        <v>196</v>
      </c>
      <c r="D195" s="207" t="s">
        <v>130</v>
      </c>
      <c r="E195" s="208" t="s">
        <v>237</v>
      </c>
      <c r="F195" s="209" t="s">
        <v>238</v>
      </c>
      <c r="G195" s="210" t="s">
        <v>182</v>
      </c>
      <c r="H195" s="211">
        <v>158.32</v>
      </c>
      <c r="I195" s="212"/>
      <c r="J195" s="213">
        <f>ROUND(I195*H195,2)</f>
        <v>0</v>
      </c>
      <c r="K195" s="214"/>
      <c r="L195" s="40"/>
      <c r="M195" s="215" t="s">
        <v>1</v>
      </c>
      <c r="N195" s="216" t="s">
        <v>42</v>
      </c>
      <c r="O195" s="72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9" t="s">
        <v>134</v>
      </c>
      <c r="AT195" s="219" t="s">
        <v>130</v>
      </c>
      <c r="AU195" s="219" t="s">
        <v>87</v>
      </c>
      <c r="AY195" s="18" t="s">
        <v>128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8" t="s">
        <v>85</v>
      </c>
      <c r="BK195" s="220">
        <f>ROUND(I195*H195,2)</f>
        <v>0</v>
      </c>
      <c r="BL195" s="18" t="s">
        <v>134</v>
      </c>
      <c r="BM195" s="219" t="s">
        <v>239</v>
      </c>
    </row>
    <row r="196" spans="1:65" s="13" customFormat="1" ht="11.25">
      <c r="B196" s="225"/>
      <c r="C196" s="226"/>
      <c r="D196" s="221" t="s">
        <v>137</v>
      </c>
      <c r="E196" s="227" t="s">
        <v>1</v>
      </c>
      <c r="F196" s="228" t="s">
        <v>240</v>
      </c>
      <c r="G196" s="226"/>
      <c r="H196" s="229">
        <v>158.32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137</v>
      </c>
      <c r="AU196" s="235" t="s">
        <v>87</v>
      </c>
      <c r="AV196" s="13" t="s">
        <v>87</v>
      </c>
      <c r="AW196" s="13" t="s">
        <v>33</v>
      </c>
      <c r="AX196" s="13" t="s">
        <v>77</v>
      </c>
      <c r="AY196" s="235" t="s">
        <v>128</v>
      </c>
    </row>
    <row r="197" spans="1:65" s="14" customFormat="1" ht="11.25">
      <c r="B197" s="236"/>
      <c r="C197" s="237"/>
      <c r="D197" s="221" t="s">
        <v>137</v>
      </c>
      <c r="E197" s="238" t="s">
        <v>1</v>
      </c>
      <c r="F197" s="239" t="s">
        <v>139</v>
      </c>
      <c r="G197" s="237"/>
      <c r="H197" s="240">
        <v>158.32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137</v>
      </c>
      <c r="AU197" s="246" t="s">
        <v>87</v>
      </c>
      <c r="AV197" s="14" t="s">
        <v>134</v>
      </c>
      <c r="AW197" s="14" t="s">
        <v>33</v>
      </c>
      <c r="AX197" s="14" t="s">
        <v>85</v>
      </c>
      <c r="AY197" s="246" t="s">
        <v>128</v>
      </c>
    </row>
    <row r="198" spans="1:65" s="2" customFormat="1" ht="36" customHeight="1">
      <c r="A198" s="35"/>
      <c r="B198" s="36"/>
      <c r="C198" s="207" t="s">
        <v>7</v>
      </c>
      <c r="D198" s="207" t="s">
        <v>130</v>
      </c>
      <c r="E198" s="208" t="s">
        <v>241</v>
      </c>
      <c r="F198" s="209" t="s">
        <v>242</v>
      </c>
      <c r="G198" s="210" t="s">
        <v>182</v>
      </c>
      <c r="H198" s="211">
        <v>1.208</v>
      </c>
      <c r="I198" s="212"/>
      <c r="J198" s="213">
        <f>ROUND(I198*H198,2)</f>
        <v>0</v>
      </c>
      <c r="K198" s="214"/>
      <c r="L198" s="40"/>
      <c r="M198" s="215" t="s">
        <v>1</v>
      </c>
      <c r="N198" s="216" t="s">
        <v>42</v>
      </c>
      <c r="O198" s="72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9" t="s">
        <v>134</v>
      </c>
      <c r="AT198" s="219" t="s">
        <v>130</v>
      </c>
      <c r="AU198" s="219" t="s">
        <v>87</v>
      </c>
      <c r="AY198" s="18" t="s">
        <v>128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8" t="s">
        <v>85</v>
      </c>
      <c r="BK198" s="220">
        <f>ROUND(I198*H198,2)</f>
        <v>0</v>
      </c>
      <c r="BL198" s="18" t="s">
        <v>134</v>
      </c>
      <c r="BM198" s="219" t="s">
        <v>243</v>
      </c>
    </row>
    <row r="199" spans="1:65" s="12" customFormat="1" ht="25.9" customHeight="1">
      <c r="B199" s="192"/>
      <c r="C199" s="193"/>
      <c r="D199" s="194" t="s">
        <v>76</v>
      </c>
      <c r="E199" s="195" t="s">
        <v>244</v>
      </c>
      <c r="F199" s="195" t="s">
        <v>245</v>
      </c>
      <c r="G199" s="193"/>
      <c r="H199" s="193"/>
      <c r="I199" s="196"/>
      <c r="J199" s="178">
        <f>BK199</f>
        <v>0</v>
      </c>
      <c r="K199" s="193"/>
      <c r="L199" s="197"/>
      <c r="M199" s="198"/>
      <c r="N199" s="199"/>
      <c r="O199" s="199"/>
      <c r="P199" s="200">
        <f>P200+P204</f>
        <v>0</v>
      </c>
      <c r="Q199" s="199"/>
      <c r="R199" s="200">
        <f>R200+R204</f>
        <v>0</v>
      </c>
      <c r="S199" s="199"/>
      <c r="T199" s="201">
        <f>T200+T204</f>
        <v>0</v>
      </c>
      <c r="AR199" s="202" t="s">
        <v>87</v>
      </c>
      <c r="AT199" s="203" t="s">
        <v>76</v>
      </c>
      <c r="AU199" s="203" t="s">
        <v>77</v>
      </c>
      <c r="AY199" s="202" t="s">
        <v>128</v>
      </c>
      <c r="BK199" s="204">
        <f>BK200+BK204</f>
        <v>0</v>
      </c>
    </row>
    <row r="200" spans="1:65" s="12" customFormat="1" ht="22.9" customHeight="1">
      <c r="B200" s="192"/>
      <c r="C200" s="193"/>
      <c r="D200" s="194" t="s">
        <v>76</v>
      </c>
      <c r="E200" s="205" t="s">
        <v>246</v>
      </c>
      <c r="F200" s="205" t="s">
        <v>247</v>
      </c>
      <c r="G200" s="193"/>
      <c r="H200" s="193"/>
      <c r="I200" s="196"/>
      <c r="J200" s="206">
        <f>BK200</f>
        <v>0</v>
      </c>
      <c r="K200" s="193"/>
      <c r="L200" s="197"/>
      <c r="M200" s="198"/>
      <c r="N200" s="199"/>
      <c r="O200" s="199"/>
      <c r="P200" s="200">
        <f>SUM(P201:P203)</f>
        <v>0</v>
      </c>
      <c r="Q200" s="199"/>
      <c r="R200" s="200">
        <f>SUM(R201:R203)</f>
        <v>0</v>
      </c>
      <c r="S200" s="199"/>
      <c r="T200" s="201">
        <f>SUM(T201:T203)</f>
        <v>0</v>
      </c>
      <c r="AR200" s="202" t="s">
        <v>87</v>
      </c>
      <c r="AT200" s="203" t="s">
        <v>76</v>
      </c>
      <c r="AU200" s="203" t="s">
        <v>85</v>
      </c>
      <c r="AY200" s="202" t="s">
        <v>128</v>
      </c>
      <c r="BK200" s="204">
        <f>SUM(BK201:BK203)</f>
        <v>0</v>
      </c>
    </row>
    <row r="201" spans="1:65" s="2" customFormat="1" ht="24" customHeight="1">
      <c r="A201" s="35"/>
      <c r="B201" s="36"/>
      <c r="C201" s="207" t="s">
        <v>203</v>
      </c>
      <c r="D201" s="207" t="s">
        <v>130</v>
      </c>
      <c r="E201" s="208" t="s">
        <v>248</v>
      </c>
      <c r="F201" s="209" t="s">
        <v>249</v>
      </c>
      <c r="G201" s="210" t="s">
        <v>144</v>
      </c>
      <c r="H201" s="211">
        <v>603.84</v>
      </c>
      <c r="I201" s="212"/>
      <c r="J201" s="213">
        <f>ROUND(I201*H201,2)</f>
        <v>0</v>
      </c>
      <c r="K201" s="214"/>
      <c r="L201" s="40"/>
      <c r="M201" s="215" t="s">
        <v>1</v>
      </c>
      <c r="N201" s="216" t="s">
        <v>42</v>
      </c>
      <c r="O201" s="72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9" t="s">
        <v>183</v>
      </c>
      <c r="AT201" s="219" t="s">
        <v>130</v>
      </c>
      <c r="AU201" s="219" t="s">
        <v>87</v>
      </c>
      <c r="AY201" s="18" t="s">
        <v>128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8" t="s">
        <v>85</v>
      </c>
      <c r="BK201" s="220">
        <f>ROUND(I201*H201,2)</f>
        <v>0</v>
      </c>
      <c r="BL201" s="18" t="s">
        <v>183</v>
      </c>
      <c r="BM201" s="219" t="s">
        <v>250</v>
      </c>
    </row>
    <row r="202" spans="1:65" s="13" customFormat="1" ht="11.25">
      <c r="B202" s="225"/>
      <c r="C202" s="226"/>
      <c r="D202" s="221" t="s">
        <v>137</v>
      </c>
      <c r="E202" s="227" t="s">
        <v>1</v>
      </c>
      <c r="F202" s="228" t="s">
        <v>251</v>
      </c>
      <c r="G202" s="226"/>
      <c r="H202" s="229">
        <v>603.84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137</v>
      </c>
      <c r="AU202" s="235" t="s">
        <v>87</v>
      </c>
      <c r="AV202" s="13" t="s">
        <v>87</v>
      </c>
      <c r="AW202" s="13" t="s">
        <v>33</v>
      </c>
      <c r="AX202" s="13" t="s">
        <v>77</v>
      </c>
      <c r="AY202" s="235" t="s">
        <v>128</v>
      </c>
    </row>
    <row r="203" spans="1:65" s="14" customFormat="1" ht="11.25">
      <c r="B203" s="236"/>
      <c r="C203" s="237"/>
      <c r="D203" s="221" t="s">
        <v>137</v>
      </c>
      <c r="E203" s="238" t="s">
        <v>1</v>
      </c>
      <c r="F203" s="239" t="s">
        <v>139</v>
      </c>
      <c r="G203" s="237"/>
      <c r="H203" s="240">
        <v>603.84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137</v>
      </c>
      <c r="AU203" s="246" t="s">
        <v>87</v>
      </c>
      <c r="AV203" s="14" t="s">
        <v>134</v>
      </c>
      <c r="AW203" s="14" t="s">
        <v>33</v>
      </c>
      <c r="AX203" s="14" t="s">
        <v>85</v>
      </c>
      <c r="AY203" s="246" t="s">
        <v>128</v>
      </c>
    </row>
    <row r="204" spans="1:65" s="12" customFormat="1" ht="22.9" customHeight="1">
      <c r="B204" s="192"/>
      <c r="C204" s="193"/>
      <c r="D204" s="194" t="s">
        <v>76</v>
      </c>
      <c r="E204" s="205" t="s">
        <v>252</v>
      </c>
      <c r="F204" s="205" t="s">
        <v>253</v>
      </c>
      <c r="G204" s="193"/>
      <c r="H204" s="193"/>
      <c r="I204" s="196"/>
      <c r="J204" s="206">
        <f>BK204</f>
        <v>0</v>
      </c>
      <c r="K204" s="193"/>
      <c r="L204" s="197"/>
      <c r="M204" s="198"/>
      <c r="N204" s="199"/>
      <c r="O204" s="199"/>
      <c r="P204" s="200">
        <f>SUM(P205:P207)</f>
        <v>0</v>
      </c>
      <c r="Q204" s="199"/>
      <c r="R204" s="200">
        <f>SUM(R205:R207)</f>
        <v>0</v>
      </c>
      <c r="S204" s="199"/>
      <c r="T204" s="201">
        <f>SUM(T205:T207)</f>
        <v>0</v>
      </c>
      <c r="AR204" s="202" t="s">
        <v>87</v>
      </c>
      <c r="AT204" s="203" t="s">
        <v>76</v>
      </c>
      <c r="AU204" s="203" t="s">
        <v>85</v>
      </c>
      <c r="AY204" s="202" t="s">
        <v>128</v>
      </c>
      <c r="BK204" s="204">
        <f>SUM(BK205:BK207)</f>
        <v>0</v>
      </c>
    </row>
    <row r="205" spans="1:65" s="2" customFormat="1" ht="24" customHeight="1">
      <c r="A205" s="35"/>
      <c r="B205" s="36"/>
      <c r="C205" s="207" t="s">
        <v>254</v>
      </c>
      <c r="D205" s="207" t="s">
        <v>130</v>
      </c>
      <c r="E205" s="208" t="s">
        <v>255</v>
      </c>
      <c r="F205" s="209" t="s">
        <v>256</v>
      </c>
      <c r="G205" s="210" t="s">
        <v>257</v>
      </c>
      <c r="H205" s="211">
        <v>15</v>
      </c>
      <c r="I205" s="212"/>
      <c r="J205" s="213">
        <f>ROUND(I205*H205,2)</f>
        <v>0</v>
      </c>
      <c r="K205" s="214"/>
      <c r="L205" s="40"/>
      <c r="M205" s="215" t="s">
        <v>1</v>
      </c>
      <c r="N205" s="216" t="s">
        <v>42</v>
      </c>
      <c r="O205" s="72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9" t="s">
        <v>183</v>
      </c>
      <c r="AT205" s="219" t="s">
        <v>130</v>
      </c>
      <c r="AU205" s="219" t="s">
        <v>87</v>
      </c>
      <c r="AY205" s="18" t="s">
        <v>128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85</v>
      </c>
      <c r="BK205" s="220">
        <f>ROUND(I205*H205,2)</f>
        <v>0</v>
      </c>
      <c r="BL205" s="18" t="s">
        <v>183</v>
      </c>
      <c r="BM205" s="219" t="s">
        <v>258</v>
      </c>
    </row>
    <row r="206" spans="1:65" s="13" customFormat="1" ht="11.25">
      <c r="B206" s="225"/>
      <c r="C206" s="226"/>
      <c r="D206" s="221" t="s">
        <v>137</v>
      </c>
      <c r="E206" s="227" t="s">
        <v>1</v>
      </c>
      <c r="F206" s="228" t="s">
        <v>259</v>
      </c>
      <c r="G206" s="226"/>
      <c r="H206" s="229">
        <v>15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137</v>
      </c>
      <c r="AU206" s="235" t="s">
        <v>87</v>
      </c>
      <c r="AV206" s="13" t="s">
        <v>87</v>
      </c>
      <c r="AW206" s="13" t="s">
        <v>33</v>
      </c>
      <c r="AX206" s="13" t="s">
        <v>77</v>
      </c>
      <c r="AY206" s="235" t="s">
        <v>128</v>
      </c>
    </row>
    <row r="207" spans="1:65" s="14" customFormat="1" ht="11.25">
      <c r="B207" s="236"/>
      <c r="C207" s="237"/>
      <c r="D207" s="221" t="s">
        <v>137</v>
      </c>
      <c r="E207" s="238" t="s">
        <v>1</v>
      </c>
      <c r="F207" s="239" t="s">
        <v>139</v>
      </c>
      <c r="G207" s="237"/>
      <c r="H207" s="240">
        <v>15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137</v>
      </c>
      <c r="AU207" s="246" t="s">
        <v>87</v>
      </c>
      <c r="AV207" s="14" t="s">
        <v>134</v>
      </c>
      <c r="AW207" s="14" t="s">
        <v>33</v>
      </c>
      <c r="AX207" s="14" t="s">
        <v>85</v>
      </c>
      <c r="AY207" s="246" t="s">
        <v>128</v>
      </c>
    </row>
    <row r="208" spans="1:65" s="2" customFormat="1" ht="49.9" customHeight="1">
      <c r="A208" s="35"/>
      <c r="B208" s="36"/>
      <c r="C208" s="37"/>
      <c r="D208" s="37"/>
      <c r="E208" s="195" t="s">
        <v>260</v>
      </c>
      <c r="F208" s="195" t="s">
        <v>261</v>
      </c>
      <c r="G208" s="37"/>
      <c r="H208" s="37"/>
      <c r="I208" s="116"/>
      <c r="J208" s="178">
        <f t="shared" ref="J208:J213" si="0">BK208</f>
        <v>0</v>
      </c>
      <c r="K208" s="37"/>
      <c r="L208" s="40"/>
      <c r="M208" s="223"/>
      <c r="N208" s="224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76</v>
      </c>
      <c r="AU208" s="18" t="s">
        <v>77</v>
      </c>
      <c r="AY208" s="18" t="s">
        <v>262</v>
      </c>
      <c r="BK208" s="220">
        <f>SUM(BK209:BK213)</f>
        <v>0</v>
      </c>
    </row>
    <row r="209" spans="1:63" s="2" customFormat="1" ht="16.350000000000001" customHeight="1">
      <c r="A209" s="35"/>
      <c r="B209" s="36"/>
      <c r="C209" s="247" t="s">
        <v>1</v>
      </c>
      <c r="D209" s="247" t="s">
        <v>130</v>
      </c>
      <c r="E209" s="248" t="s">
        <v>1</v>
      </c>
      <c r="F209" s="249" t="s">
        <v>1</v>
      </c>
      <c r="G209" s="250" t="s">
        <v>1</v>
      </c>
      <c r="H209" s="251"/>
      <c r="I209" s="252"/>
      <c r="J209" s="253">
        <f t="shared" si="0"/>
        <v>0</v>
      </c>
      <c r="K209" s="214"/>
      <c r="L209" s="40"/>
      <c r="M209" s="254" t="s">
        <v>1</v>
      </c>
      <c r="N209" s="255" t="s">
        <v>42</v>
      </c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262</v>
      </c>
      <c r="AU209" s="18" t="s">
        <v>85</v>
      </c>
      <c r="AY209" s="18" t="s">
        <v>262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8" t="s">
        <v>85</v>
      </c>
      <c r="BK209" s="220">
        <f>I209*H209</f>
        <v>0</v>
      </c>
    </row>
    <row r="210" spans="1:63" s="2" customFormat="1" ht="16.350000000000001" customHeight="1">
      <c r="A210" s="35"/>
      <c r="B210" s="36"/>
      <c r="C210" s="247" t="s">
        <v>1</v>
      </c>
      <c r="D210" s="247" t="s">
        <v>130</v>
      </c>
      <c r="E210" s="248" t="s">
        <v>1</v>
      </c>
      <c r="F210" s="249" t="s">
        <v>1</v>
      </c>
      <c r="G210" s="250" t="s">
        <v>1</v>
      </c>
      <c r="H210" s="251"/>
      <c r="I210" s="252"/>
      <c r="J210" s="253">
        <f t="shared" si="0"/>
        <v>0</v>
      </c>
      <c r="K210" s="214"/>
      <c r="L210" s="40"/>
      <c r="M210" s="254" t="s">
        <v>1</v>
      </c>
      <c r="N210" s="255" t="s">
        <v>42</v>
      </c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262</v>
      </c>
      <c r="AU210" s="18" t="s">
        <v>85</v>
      </c>
      <c r="AY210" s="18" t="s">
        <v>262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8" t="s">
        <v>85</v>
      </c>
      <c r="BK210" s="220">
        <f>I210*H210</f>
        <v>0</v>
      </c>
    </row>
    <row r="211" spans="1:63" s="2" customFormat="1" ht="16.350000000000001" customHeight="1">
      <c r="A211" s="35"/>
      <c r="B211" s="36"/>
      <c r="C211" s="247" t="s">
        <v>1</v>
      </c>
      <c r="D211" s="247" t="s">
        <v>130</v>
      </c>
      <c r="E211" s="248" t="s">
        <v>1</v>
      </c>
      <c r="F211" s="249" t="s">
        <v>1</v>
      </c>
      <c r="G211" s="250" t="s">
        <v>1</v>
      </c>
      <c r="H211" s="251"/>
      <c r="I211" s="252"/>
      <c r="J211" s="253">
        <f t="shared" si="0"/>
        <v>0</v>
      </c>
      <c r="K211" s="214"/>
      <c r="L211" s="40"/>
      <c r="M211" s="254" t="s">
        <v>1</v>
      </c>
      <c r="N211" s="255" t="s">
        <v>42</v>
      </c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262</v>
      </c>
      <c r="AU211" s="18" t="s">
        <v>85</v>
      </c>
      <c r="AY211" s="18" t="s">
        <v>262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8" t="s">
        <v>85</v>
      </c>
      <c r="BK211" s="220">
        <f>I211*H211</f>
        <v>0</v>
      </c>
    </row>
    <row r="212" spans="1:63" s="2" customFormat="1" ht="16.350000000000001" customHeight="1">
      <c r="A212" s="35"/>
      <c r="B212" s="36"/>
      <c r="C212" s="247" t="s">
        <v>1</v>
      </c>
      <c r="D212" s="247" t="s">
        <v>130</v>
      </c>
      <c r="E212" s="248" t="s">
        <v>1</v>
      </c>
      <c r="F212" s="249" t="s">
        <v>1</v>
      </c>
      <c r="G212" s="250" t="s">
        <v>1</v>
      </c>
      <c r="H212" s="251"/>
      <c r="I212" s="252"/>
      <c r="J212" s="253">
        <f t="shared" si="0"/>
        <v>0</v>
      </c>
      <c r="K212" s="214"/>
      <c r="L212" s="40"/>
      <c r="M212" s="254" t="s">
        <v>1</v>
      </c>
      <c r="N212" s="255" t="s">
        <v>42</v>
      </c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262</v>
      </c>
      <c r="AU212" s="18" t="s">
        <v>85</v>
      </c>
      <c r="AY212" s="18" t="s">
        <v>262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8" t="s">
        <v>85</v>
      </c>
      <c r="BK212" s="220">
        <f>I212*H212</f>
        <v>0</v>
      </c>
    </row>
    <row r="213" spans="1:63" s="2" customFormat="1" ht="16.350000000000001" customHeight="1">
      <c r="A213" s="35"/>
      <c r="B213" s="36"/>
      <c r="C213" s="247" t="s">
        <v>1</v>
      </c>
      <c r="D213" s="247" t="s">
        <v>130</v>
      </c>
      <c r="E213" s="248" t="s">
        <v>1</v>
      </c>
      <c r="F213" s="249" t="s">
        <v>1</v>
      </c>
      <c r="G213" s="250" t="s">
        <v>1</v>
      </c>
      <c r="H213" s="251"/>
      <c r="I213" s="252"/>
      <c r="J213" s="253">
        <f t="shared" si="0"/>
        <v>0</v>
      </c>
      <c r="K213" s="214"/>
      <c r="L213" s="40"/>
      <c r="M213" s="254" t="s">
        <v>1</v>
      </c>
      <c r="N213" s="255" t="s">
        <v>42</v>
      </c>
      <c r="O213" s="256"/>
      <c r="P213" s="256"/>
      <c r="Q213" s="256"/>
      <c r="R213" s="256"/>
      <c r="S213" s="256"/>
      <c r="T213" s="257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262</v>
      </c>
      <c r="AU213" s="18" t="s">
        <v>85</v>
      </c>
      <c r="AY213" s="18" t="s">
        <v>262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8" t="s">
        <v>85</v>
      </c>
      <c r="BK213" s="220">
        <f>I213*H213</f>
        <v>0</v>
      </c>
    </row>
    <row r="214" spans="1:63" s="2" customFormat="1" ht="6.95" customHeight="1">
      <c r="A214" s="35"/>
      <c r="B214" s="55"/>
      <c r="C214" s="56"/>
      <c r="D214" s="56"/>
      <c r="E214" s="56"/>
      <c r="F214" s="56"/>
      <c r="G214" s="56"/>
      <c r="H214" s="56"/>
      <c r="I214" s="153"/>
      <c r="J214" s="56"/>
      <c r="K214" s="56"/>
      <c r="L214" s="40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algorithmName="SHA-512" hashValue="XUh1gIW4Hta1wY5wGB1Os7bAJpD2NmVim81UCXfUGkPlI0byuuUau+KbswJKjWIUs0nslJ1MMfGEM0lKIcDwQQ==" saltValue="WDI+rhqRrUH8nnr0zn390678S7opPvw1d9qthI+m7AV6xGnguomTYQcEK3fnSiPxFhZOh7gNURZH0/DPNBdZ0A==" spinCount="100000" sheet="1" objects="1" scenarios="1" formatColumns="0" formatRows="0" autoFilter="0"/>
  <autoFilter ref="C123:K213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09:D214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N209:N214" xr:uid="{00000000-0002-0000-01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40"/>
  <sheetViews>
    <sheetView showGridLines="0" workbookViewId="0">
      <selection activeCell="I642" sqref="I64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87</v>
      </c>
    </row>
    <row r="4" spans="1:46" s="1" customFormat="1" ht="24.95" customHeight="1">
      <c r="B4" s="21"/>
      <c r="D4" s="113" t="s">
        <v>97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2" t="str">
        <f>'Rekapitulace stavby'!K6</f>
        <v>Přestavba zázemí PZ, FAPPZ, FŽP</v>
      </c>
      <c r="F7" s="333"/>
      <c r="G7" s="333"/>
      <c r="H7" s="333"/>
      <c r="I7" s="109"/>
      <c r="L7" s="21"/>
    </row>
    <row r="8" spans="1:46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263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14.5.2019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26</v>
      </c>
      <c r="J21" s="117" t="s">
        <v>32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1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ROUND(J150,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41</v>
      </c>
      <c r="E33" s="115" t="s">
        <v>42</v>
      </c>
      <c r="F33" s="131">
        <f>ROUND((ROUND((SUM(BE150:BE833)),  2) + SUM(BE835:BE839)), 2)</f>
        <v>0</v>
      </c>
      <c r="G33" s="35"/>
      <c r="H33" s="35"/>
      <c r="I33" s="132">
        <v>0.21</v>
      </c>
      <c r="J33" s="131">
        <f>ROUND((ROUND(((SUM(BE150:BE833))*I33),  2) + (SUM(BE835:BE839)*I33)),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43</v>
      </c>
      <c r="F34" s="131">
        <f>ROUND((ROUND((SUM(BF150:BF833)),  2) + SUM(BF835:BF839)), 2)</f>
        <v>0</v>
      </c>
      <c r="G34" s="35"/>
      <c r="H34" s="35"/>
      <c r="I34" s="132">
        <v>0.15</v>
      </c>
      <c r="J34" s="131">
        <f>ROUND((ROUND(((SUM(BF150:BF833))*I34),  2) + (SUM(BF835:BF839)*I34)),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44</v>
      </c>
      <c r="F35" s="131">
        <f>ROUND((ROUND((SUM(BG150:BG833)),  2) + SUM(BG835:BG839)),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45</v>
      </c>
      <c r="F36" s="131">
        <f>ROUND((ROUND((SUM(BH150:BH833)),  2) + SUM(BH835:BH839)),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46</v>
      </c>
      <c r="F37" s="131">
        <f>ROUND((ROUND((SUM(BI150:BI833)),  2) + SUM(BI835:BI839)),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9" t="str">
        <f>E7</f>
        <v>Přestavba zázemí PZ, FAPPZ, FŽP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1" t="str">
        <f>E9</f>
        <v>SO-01 - Stavební práce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14.5.2019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>ABCD studio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J150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J151</f>
        <v>0</v>
      </c>
      <c r="K97" s="163"/>
      <c r="L97" s="168"/>
    </row>
    <row r="98" spans="2:12" s="10" customFormat="1" ht="19.899999999999999" customHeight="1">
      <c r="B98" s="169"/>
      <c r="C98" s="170"/>
      <c r="D98" s="171" t="s">
        <v>264</v>
      </c>
      <c r="E98" s="172"/>
      <c r="F98" s="172"/>
      <c r="G98" s="172"/>
      <c r="H98" s="172"/>
      <c r="I98" s="173"/>
      <c r="J98" s="174">
        <f>J152</f>
        <v>0</v>
      </c>
      <c r="K98" s="170"/>
      <c r="L98" s="175"/>
    </row>
    <row r="99" spans="2:12" s="10" customFormat="1" ht="19.899999999999999" customHeight="1">
      <c r="B99" s="169"/>
      <c r="C99" s="170"/>
      <c r="D99" s="171" t="s">
        <v>106</v>
      </c>
      <c r="E99" s="172"/>
      <c r="F99" s="172"/>
      <c r="G99" s="172"/>
      <c r="H99" s="172"/>
      <c r="I99" s="173"/>
      <c r="J99" s="174">
        <f>J159</f>
        <v>0</v>
      </c>
      <c r="K99" s="170"/>
      <c r="L99" s="175"/>
    </row>
    <row r="100" spans="2:12" s="10" customFormat="1" ht="19.899999999999999" customHeight="1">
      <c r="B100" s="169"/>
      <c r="C100" s="170"/>
      <c r="D100" s="171" t="s">
        <v>265</v>
      </c>
      <c r="E100" s="172"/>
      <c r="F100" s="172"/>
      <c r="G100" s="172"/>
      <c r="H100" s="172"/>
      <c r="I100" s="173"/>
      <c r="J100" s="174">
        <f>J257</f>
        <v>0</v>
      </c>
      <c r="K100" s="170"/>
      <c r="L100" s="175"/>
    </row>
    <row r="101" spans="2:12" s="10" customFormat="1" ht="19.899999999999999" customHeight="1">
      <c r="B101" s="169"/>
      <c r="C101" s="170"/>
      <c r="D101" s="171" t="s">
        <v>266</v>
      </c>
      <c r="E101" s="172"/>
      <c r="F101" s="172"/>
      <c r="G101" s="172"/>
      <c r="H101" s="172"/>
      <c r="I101" s="173"/>
      <c r="J101" s="174">
        <f>J313</f>
        <v>0</v>
      </c>
      <c r="K101" s="170"/>
      <c r="L101" s="175"/>
    </row>
    <row r="102" spans="2:12" s="10" customFormat="1" ht="19.899999999999999" customHeight="1">
      <c r="B102" s="169"/>
      <c r="C102" s="170"/>
      <c r="D102" s="171" t="s">
        <v>267</v>
      </c>
      <c r="E102" s="172"/>
      <c r="F102" s="172"/>
      <c r="G102" s="172"/>
      <c r="H102" s="172"/>
      <c r="I102" s="173"/>
      <c r="J102" s="174">
        <f>J373</f>
        <v>0</v>
      </c>
      <c r="K102" s="170"/>
      <c r="L102" s="175"/>
    </row>
    <row r="103" spans="2:12" s="10" customFormat="1" ht="19.899999999999999" customHeight="1">
      <c r="B103" s="169"/>
      <c r="C103" s="170"/>
      <c r="D103" s="171" t="s">
        <v>268</v>
      </c>
      <c r="E103" s="172"/>
      <c r="F103" s="172"/>
      <c r="G103" s="172"/>
      <c r="H103" s="172"/>
      <c r="I103" s="173"/>
      <c r="J103" s="174">
        <f>J386</f>
        <v>0</v>
      </c>
      <c r="K103" s="170"/>
      <c r="L103" s="175"/>
    </row>
    <row r="104" spans="2:12" s="10" customFormat="1" ht="19.899999999999999" customHeight="1">
      <c r="B104" s="169"/>
      <c r="C104" s="170"/>
      <c r="D104" s="171" t="s">
        <v>269</v>
      </c>
      <c r="E104" s="172"/>
      <c r="F104" s="172"/>
      <c r="G104" s="172"/>
      <c r="H104" s="172"/>
      <c r="I104" s="173"/>
      <c r="J104" s="174">
        <f>J422</f>
        <v>0</v>
      </c>
      <c r="K104" s="170"/>
      <c r="L104" s="175"/>
    </row>
    <row r="105" spans="2:12" s="10" customFormat="1" ht="19.899999999999999" customHeight="1">
      <c r="B105" s="169"/>
      <c r="C105" s="170"/>
      <c r="D105" s="171" t="s">
        <v>270</v>
      </c>
      <c r="E105" s="172"/>
      <c r="F105" s="172"/>
      <c r="G105" s="172"/>
      <c r="H105" s="172"/>
      <c r="I105" s="173"/>
      <c r="J105" s="174">
        <f>J481</f>
        <v>0</v>
      </c>
      <c r="K105" s="170"/>
      <c r="L105" s="175"/>
    </row>
    <row r="106" spans="2:12" s="10" customFormat="1" ht="19.899999999999999" customHeight="1">
      <c r="B106" s="169"/>
      <c r="C106" s="170"/>
      <c r="D106" s="171" t="s">
        <v>107</v>
      </c>
      <c r="E106" s="172"/>
      <c r="F106" s="172"/>
      <c r="G106" s="172"/>
      <c r="H106" s="172"/>
      <c r="I106" s="173"/>
      <c r="J106" s="174">
        <f>J506</f>
        <v>0</v>
      </c>
      <c r="K106" s="170"/>
      <c r="L106" s="175"/>
    </row>
    <row r="107" spans="2:12" s="10" customFormat="1" ht="19.899999999999999" customHeight="1">
      <c r="B107" s="169"/>
      <c r="C107" s="170"/>
      <c r="D107" s="171" t="s">
        <v>108</v>
      </c>
      <c r="E107" s="172"/>
      <c r="F107" s="172"/>
      <c r="G107" s="172"/>
      <c r="H107" s="172"/>
      <c r="I107" s="173"/>
      <c r="J107" s="174">
        <f>J553</f>
        <v>0</v>
      </c>
      <c r="K107" s="170"/>
      <c r="L107" s="175"/>
    </row>
    <row r="108" spans="2:12" s="10" customFormat="1" ht="19.899999999999999" customHeight="1">
      <c r="B108" s="169"/>
      <c r="C108" s="170"/>
      <c r="D108" s="171" t="s">
        <v>271</v>
      </c>
      <c r="E108" s="172"/>
      <c r="F108" s="172"/>
      <c r="G108" s="172"/>
      <c r="H108" s="172"/>
      <c r="I108" s="173"/>
      <c r="J108" s="174">
        <f>J562</f>
        <v>0</v>
      </c>
      <c r="K108" s="170"/>
      <c r="L108" s="175"/>
    </row>
    <row r="109" spans="2:12" s="9" customFormat="1" ht="24.95" customHeight="1">
      <c r="B109" s="162"/>
      <c r="C109" s="163"/>
      <c r="D109" s="164" t="s">
        <v>109</v>
      </c>
      <c r="E109" s="165"/>
      <c r="F109" s="165"/>
      <c r="G109" s="165"/>
      <c r="H109" s="165"/>
      <c r="I109" s="166"/>
      <c r="J109" s="167">
        <f>J564</f>
        <v>0</v>
      </c>
      <c r="K109" s="163"/>
      <c r="L109" s="168"/>
    </row>
    <row r="110" spans="2:12" s="10" customFormat="1" ht="19.899999999999999" customHeight="1">
      <c r="B110" s="169"/>
      <c r="C110" s="170"/>
      <c r="D110" s="171" t="s">
        <v>272</v>
      </c>
      <c r="E110" s="172"/>
      <c r="F110" s="172"/>
      <c r="G110" s="172"/>
      <c r="H110" s="172"/>
      <c r="I110" s="173"/>
      <c r="J110" s="174">
        <f>J565</f>
        <v>0</v>
      </c>
      <c r="K110" s="170"/>
      <c r="L110" s="175"/>
    </row>
    <row r="111" spans="2:12" s="10" customFormat="1" ht="19.899999999999999" customHeight="1">
      <c r="B111" s="169"/>
      <c r="C111" s="170"/>
      <c r="D111" s="171" t="s">
        <v>273</v>
      </c>
      <c r="E111" s="172"/>
      <c r="F111" s="172"/>
      <c r="G111" s="172"/>
      <c r="H111" s="172"/>
      <c r="I111" s="173"/>
      <c r="J111" s="174">
        <f>J602</f>
        <v>0</v>
      </c>
      <c r="K111" s="170"/>
      <c r="L111" s="175"/>
    </row>
    <row r="112" spans="2:12" s="10" customFormat="1" ht="19.899999999999999" customHeight="1">
      <c r="B112" s="169"/>
      <c r="C112" s="170"/>
      <c r="D112" s="171" t="s">
        <v>274</v>
      </c>
      <c r="E112" s="172"/>
      <c r="F112" s="172"/>
      <c r="G112" s="172"/>
      <c r="H112" s="172"/>
      <c r="I112" s="173"/>
      <c r="J112" s="174">
        <f>J622</f>
        <v>0</v>
      </c>
      <c r="K112" s="170"/>
      <c r="L112" s="175"/>
    </row>
    <row r="113" spans="2:12" s="10" customFormat="1" ht="19.899999999999999" customHeight="1">
      <c r="B113" s="169"/>
      <c r="C113" s="170"/>
      <c r="D113" s="171" t="s">
        <v>275</v>
      </c>
      <c r="E113" s="172"/>
      <c r="F113" s="172"/>
      <c r="G113" s="172"/>
      <c r="H113" s="172"/>
      <c r="I113" s="173"/>
      <c r="J113" s="174">
        <f>J624</f>
        <v>0</v>
      </c>
      <c r="K113" s="170"/>
      <c r="L113" s="175"/>
    </row>
    <row r="114" spans="2:12" s="10" customFormat="1" ht="19.899999999999999" customHeight="1">
      <c r="B114" s="169"/>
      <c r="C114" s="170"/>
      <c r="D114" s="171" t="s">
        <v>276</v>
      </c>
      <c r="E114" s="172"/>
      <c r="F114" s="172"/>
      <c r="G114" s="172"/>
      <c r="H114" s="172"/>
      <c r="I114" s="173"/>
      <c r="J114" s="174">
        <f>J626</f>
        <v>0</v>
      </c>
      <c r="K114" s="170"/>
      <c r="L114" s="175"/>
    </row>
    <row r="115" spans="2:12" s="10" customFormat="1" ht="19.899999999999999" customHeight="1">
      <c r="B115" s="169"/>
      <c r="C115" s="170"/>
      <c r="D115" s="171" t="s">
        <v>277</v>
      </c>
      <c r="E115" s="172"/>
      <c r="F115" s="172"/>
      <c r="G115" s="172"/>
      <c r="H115" s="172"/>
      <c r="I115" s="173"/>
      <c r="J115" s="174">
        <f>J628</f>
        <v>0</v>
      </c>
      <c r="K115" s="170"/>
      <c r="L115" s="175"/>
    </row>
    <row r="116" spans="2:12" s="10" customFormat="1" ht="19.899999999999999" customHeight="1">
      <c r="B116" s="169"/>
      <c r="C116" s="170"/>
      <c r="D116" s="171" t="s">
        <v>278</v>
      </c>
      <c r="E116" s="172"/>
      <c r="F116" s="172"/>
      <c r="G116" s="172"/>
      <c r="H116" s="172"/>
      <c r="I116" s="173"/>
      <c r="J116" s="174">
        <f>J630</f>
        <v>0</v>
      </c>
      <c r="K116" s="170"/>
      <c r="L116" s="175"/>
    </row>
    <row r="117" spans="2:12" s="10" customFormat="1" ht="19.899999999999999" customHeight="1">
      <c r="B117" s="169"/>
      <c r="C117" s="170"/>
      <c r="D117" s="171" t="s">
        <v>279</v>
      </c>
      <c r="E117" s="172"/>
      <c r="F117" s="172"/>
      <c r="G117" s="172"/>
      <c r="H117" s="172"/>
      <c r="I117" s="173"/>
      <c r="J117" s="174">
        <f>J633</f>
        <v>0</v>
      </c>
      <c r="K117" s="170"/>
      <c r="L117" s="175"/>
    </row>
    <row r="118" spans="2:12" s="10" customFormat="1" ht="19.899999999999999" customHeight="1">
      <c r="B118" s="169"/>
      <c r="C118" s="170"/>
      <c r="D118" s="171" t="s">
        <v>280</v>
      </c>
      <c r="E118" s="172"/>
      <c r="F118" s="172"/>
      <c r="G118" s="172"/>
      <c r="H118" s="172"/>
      <c r="I118" s="173"/>
      <c r="J118" s="174">
        <f>J640</f>
        <v>0</v>
      </c>
      <c r="K118" s="170"/>
      <c r="L118" s="175"/>
    </row>
    <row r="119" spans="2:12" s="10" customFormat="1" ht="19.899999999999999" customHeight="1">
      <c r="B119" s="169"/>
      <c r="C119" s="170"/>
      <c r="D119" s="171" t="s">
        <v>111</v>
      </c>
      <c r="E119" s="172"/>
      <c r="F119" s="172"/>
      <c r="G119" s="172"/>
      <c r="H119" s="172"/>
      <c r="I119" s="173"/>
      <c r="J119" s="174">
        <f>J642</f>
        <v>0</v>
      </c>
      <c r="K119" s="170"/>
      <c r="L119" s="175"/>
    </row>
    <row r="120" spans="2:12" s="10" customFormat="1" ht="19.899999999999999" customHeight="1">
      <c r="B120" s="169"/>
      <c r="C120" s="170"/>
      <c r="D120" s="171" t="s">
        <v>281</v>
      </c>
      <c r="E120" s="172"/>
      <c r="F120" s="172"/>
      <c r="G120" s="172"/>
      <c r="H120" s="172"/>
      <c r="I120" s="173"/>
      <c r="J120" s="174">
        <f>J657</f>
        <v>0</v>
      </c>
      <c r="K120" s="170"/>
      <c r="L120" s="175"/>
    </row>
    <row r="121" spans="2:12" s="10" customFormat="1" ht="19.899999999999999" customHeight="1">
      <c r="B121" s="169"/>
      <c r="C121" s="170"/>
      <c r="D121" s="171" t="s">
        <v>282</v>
      </c>
      <c r="E121" s="172"/>
      <c r="F121" s="172"/>
      <c r="G121" s="172"/>
      <c r="H121" s="172"/>
      <c r="I121" s="173"/>
      <c r="J121" s="174">
        <f>J716</f>
        <v>0</v>
      </c>
      <c r="K121" s="170"/>
      <c r="L121" s="175"/>
    </row>
    <row r="122" spans="2:12" s="10" customFormat="1" ht="19.899999999999999" customHeight="1">
      <c r="B122" s="169"/>
      <c r="C122" s="170"/>
      <c r="D122" s="171" t="s">
        <v>283</v>
      </c>
      <c r="E122" s="172"/>
      <c r="F122" s="172"/>
      <c r="G122" s="172"/>
      <c r="H122" s="172"/>
      <c r="I122" s="173"/>
      <c r="J122" s="174">
        <f>J729</f>
        <v>0</v>
      </c>
      <c r="K122" s="170"/>
      <c r="L122" s="175"/>
    </row>
    <row r="123" spans="2:12" s="10" customFormat="1" ht="19.899999999999999" customHeight="1">
      <c r="B123" s="169"/>
      <c r="C123" s="170"/>
      <c r="D123" s="171" t="s">
        <v>284</v>
      </c>
      <c r="E123" s="172"/>
      <c r="F123" s="172"/>
      <c r="G123" s="172"/>
      <c r="H123" s="172"/>
      <c r="I123" s="173"/>
      <c r="J123" s="174">
        <f>J745</f>
        <v>0</v>
      </c>
      <c r="K123" s="170"/>
      <c r="L123" s="175"/>
    </row>
    <row r="124" spans="2:12" s="10" customFormat="1" ht="19.899999999999999" customHeight="1">
      <c r="B124" s="169"/>
      <c r="C124" s="170"/>
      <c r="D124" s="171" t="s">
        <v>285</v>
      </c>
      <c r="E124" s="172"/>
      <c r="F124" s="172"/>
      <c r="G124" s="172"/>
      <c r="H124" s="172"/>
      <c r="I124" s="173"/>
      <c r="J124" s="174">
        <f>J769</f>
        <v>0</v>
      </c>
      <c r="K124" s="170"/>
      <c r="L124" s="175"/>
    </row>
    <row r="125" spans="2:12" s="10" customFormat="1" ht="19.899999999999999" customHeight="1">
      <c r="B125" s="169"/>
      <c r="C125" s="170"/>
      <c r="D125" s="171" t="s">
        <v>286</v>
      </c>
      <c r="E125" s="172"/>
      <c r="F125" s="172"/>
      <c r="G125" s="172"/>
      <c r="H125" s="172"/>
      <c r="I125" s="173"/>
      <c r="J125" s="174">
        <f>J781</f>
        <v>0</v>
      </c>
      <c r="K125" s="170"/>
      <c r="L125" s="175"/>
    </row>
    <row r="126" spans="2:12" s="10" customFormat="1" ht="19.899999999999999" customHeight="1">
      <c r="B126" s="169"/>
      <c r="C126" s="170"/>
      <c r="D126" s="171" t="s">
        <v>287</v>
      </c>
      <c r="E126" s="172"/>
      <c r="F126" s="172"/>
      <c r="G126" s="172"/>
      <c r="H126" s="172"/>
      <c r="I126" s="173"/>
      <c r="J126" s="174">
        <f>J785</f>
        <v>0</v>
      </c>
      <c r="K126" s="170"/>
      <c r="L126" s="175"/>
    </row>
    <row r="127" spans="2:12" s="10" customFormat="1" ht="19.899999999999999" customHeight="1">
      <c r="B127" s="169"/>
      <c r="C127" s="170"/>
      <c r="D127" s="171" t="s">
        <v>288</v>
      </c>
      <c r="E127" s="172"/>
      <c r="F127" s="172"/>
      <c r="G127" s="172"/>
      <c r="H127" s="172"/>
      <c r="I127" s="173"/>
      <c r="J127" s="174">
        <f>J801</f>
        <v>0</v>
      </c>
      <c r="K127" s="170"/>
      <c r="L127" s="175"/>
    </row>
    <row r="128" spans="2:12" s="10" customFormat="1" ht="19.899999999999999" customHeight="1">
      <c r="B128" s="169"/>
      <c r="C128" s="170"/>
      <c r="D128" s="171" t="s">
        <v>289</v>
      </c>
      <c r="E128" s="172"/>
      <c r="F128" s="172"/>
      <c r="G128" s="172"/>
      <c r="H128" s="172"/>
      <c r="I128" s="173"/>
      <c r="J128" s="174">
        <f>J819</f>
        <v>0</v>
      </c>
      <c r="K128" s="170"/>
      <c r="L128" s="175"/>
    </row>
    <row r="129" spans="1:31" s="9" customFormat="1" ht="24.95" customHeight="1">
      <c r="B129" s="162"/>
      <c r="C129" s="163"/>
      <c r="D129" s="164" t="s">
        <v>290</v>
      </c>
      <c r="E129" s="165"/>
      <c r="F129" s="165"/>
      <c r="G129" s="165"/>
      <c r="H129" s="165"/>
      <c r="I129" s="166"/>
      <c r="J129" s="167">
        <f>J827</f>
        <v>0</v>
      </c>
      <c r="K129" s="163"/>
      <c r="L129" s="168"/>
    </row>
    <row r="130" spans="1:31" s="9" customFormat="1" ht="21.75" customHeight="1">
      <c r="B130" s="162"/>
      <c r="C130" s="163"/>
      <c r="D130" s="176" t="s">
        <v>112</v>
      </c>
      <c r="E130" s="163"/>
      <c r="F130" s="163"/>
      <c r="G130" s="163"/>
      <c r="H130" s="163"/>
      <c r="I130" s="177"/>
      <c r="J130" s="178">
        <f>J834</f>
        <v>0</v>
      </c>
      <c r="K130" s="163"/>
      <c r="L130" s="168"/>
    </row>
    <row r="131" spans="1:31" s="2" customFormat="1" ht="21.75" customHeight="1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153"/>
      <c r="J132" s="56"/>
      <c r="K132" s="56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6" spans="1:31" s="2" customFormat="1" ht="6.95" customHeight="1">
      <c r="A136" s="35"/>
      <c r="B136" s="57"/>
      <c r="C136" s="58"/>
      <c r="D136" s="58"/>
      <c r="E136" s="58"/>
      <c r="F136" s="58"/>
      <c r="G136" s="58"/>
      <c r="H136" s="58"/>
      <c r="I136" s="156"/>
      <c r="J136" s="58"/>
      <c r="K136" s="58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24.95" customHeight="1">
      <c r="A137" s="35"/>
      <c r="B137" s="36"/>
      <c r="C137" s="24" t="s">
        <v>113</v>
      </c>
      <c r="D137" s="37"/>
      <c r="E137" s="37"/>
      <c r="F137" s="37"/>
      <c r="G137" s="37"/>
      <c r="H137" s="37"/>
      <c r="I137" s="116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116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30" t="s">
        <v>16</v>
      </c>
      <c r="D139" s="37"/>
      <c r="E139" s="37"/>
      <c r="F139" s="37"/>
      <c r="G139" s="37"/>
      <c r="H139" s="37"/>
      <c r="I139" s="116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7"/>
      <c r="D140" s="37"/>
      <c r="E140" s="339" t="str">
        <f>E7</f>
        <v>Přestavba zázemí PZ, FAPPZ, FŽP</v>
      </c>
      <c r="F140" s="340"/>
      <c r="G140" s="340"/>
      <c r="H140" s="340"/>
      <c r="I140" s="116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98</v>
      </c>
      <c r="D141" s="37"/>
      <c r="E141" s="37"/>
      <c r="F141" s="37"/>
      <c r="G141" s="37"/>
      <c r="H141" s="37"/>
      <c r="I141" s="116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6.5" customHeight="1">
      <c r="A142" s="35"/>
      <c r="B142" s="36"/>
      <c r="C142" s="37"/>
      <c r="D142" s="37"/>
      <c r="E142" s="311" t="str">
        <f>E9</f>
        <v>SO-01 - Stavební práce</v>
      </c>
      <c r="F142" s="341"/>
      <c r="G142" s="341"/>
      <c r="H142" s="341"/>
      <c r="I142" s="116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7"/>
      <c r="D143" s="37"/>
      <c r="E143" s="37"/>
      <c r="F143" s="37"/>
      <c r="G143" s="37"/>
      <c r="H143" s="37"/>
      <c r="I143" s="116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2" customHeight="1">
      <c r="A144" s="35"/>
      <c r="B144" s="36"/>
      <c r="C144" s="30" t="s">
        <v>20</v>
      </c>
      <c r="D144" s="37"/>
      <c r="E144" s="37"/>
      <c r="F144" s="28" t="str">
        <f>F12</f>
        <v xml:space="preserve"> </v>
      </c>
      <c r="G144" s="37"/>
      <c r="H144" s="37"/>
      <c r="I144" s="118" t="s">
        <v>22</v>
      </c>
      <c r="J144" s="67" t="str">
        <f>IF(J12="","",J12)</f>
        <v>14.5.2019</v>
      </c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6.95" customHeight="1">
      <c r="A145" s="35"/>
      <c r="B145" s="36"/>
      <c r="C145" s="37"/>
      <c r="D145" s="37"/>
      <c r="E145" s="37"/>
      <c r="F145" s="37"/>
      <c r="G145" s="37"/>
      <c r="H145" s="37"/>
      <c r="I145" s="116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5.2" customHeight="1">
      <c r="A146" s="35"/>
      <c r="B146" s="36"/>
      <c r="C146" s="30" t="s">
        <v>24</v>
      </c>
      <c r="D146" s="37"/>
      <c r="E146" s="37"/>
      <c r="F146" s="28" t="str">
        <f>E15</f>
        <v xml:space="preserve"> </v>
      </c>
      <c r="G146" s="37"/>
      <c r="H146" s="37"/>
      <c r="I146" s="118" t="s">
        <v>29</v>
      </c>
      <c r="J146" s="33" t="str">
        <f>E21</f>
        <v>ABCD studio s.r.o.</v>
      </c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2" customFormat="1" ht="15.2" customHeight="1">
      <c r="A147" s="35"/>
      <c r="B147" s="36"/>
      <c r="C147" s="30" t="s">
        <v>27</v>
      </c>
      <c r="D147" s="37"/>
      <c r="E147" s="37"/>
      <c r="F147" s="28" t="str">
        <f>IF(E18="","",E18)</f>
        <v>Vyplň údaj</v>
      </c>
      <c r="G147" s="37"/>
      <c r="H147" s="37"/>
      <c r="I147" s="118" t="s">
        <v>34</v>
      </c>
      <c r="J147" s="33" t="str">
        <f>E24</f>
        <v xml:space="preserve"> 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65" s="2" customFormat="1" ht="10.35" customHeight="1">
      <c r="A148" s="35"/>
      <c r="B148" s="36"/>
      <c r="C148" s="37"/>
      <c r="D148" s="37"/>
      <c r="E148" s="37"/>
      <c r="F148" s="37"/>
      <c r="G148" s="37"/>
      <c r="H148" s="37"/>
      <c r="I148" s="116"/>
      <c r="J148" s="37"/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65" s="11" customFormat="1" ht="29.25" customHeight="1">
      <c r="A149" s="179"/>
      <c r="B149" s="180"/>
      <c r="C149" s="181" t="s">
        <v>114</v>
      </c>
      <c r="D149" s="182" t="s">
        <v>62</v>
      </c>
      <c r="E149" s="182" t="s">
        <v>58</v>
      </c>
      <c r="F149" s="182" t="s">
        <v>59</v>
      </c>
      <c r="G149" s="182" t="s">
        <v>115</v>
      </c>
      <c r="H149" s="182" t="s">
        <v>116</v>
      </c>
      <c r="I149" s="183" t="s">
        <v>117</v>
      </c>
      <c r="J149" s="184" t="s">
        <v>102</v>
      </c>
      <c r="K149" s="185" t="s">
        <v>118</v>
      </c>
      <c r="L149" s="186"/>
      <c r="M149" s="76" t="s">
        <v>1</v>
      </c>
      <c r="N149" s="77" t="s">
        <v>41</v>
      </c>
      <c r="O149" s="77" t="s">
        <v>119</v>
      </c>
      <c r="P149" s="77" t="s">
        <v>120</v>
      </c>
      <c r="Q149" s="77" t="s">
        <v>121</v>
      </c>
      <c r="R149" s="77" t="s">
        <v>122</v>
      </c>
      <c r="S149" s="77" t="s">
        <v>123</v>
      </c>
      <c r="T149" s="78" t="s">
        <v>124</v>
      </c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</row>
    <row r="150" spans="1:65" s="2" customFormat="1" ht="22.9" customHeight="1">
      <c r="A150" s="35"/>
      <c r="B150" s="36"/>
      <c r="C150" s="83" t="s">
        <v>125</v>
      </c>
      <c r="D150" s="37"/>
      <c r="E150" s="37"/>
      <c r="F150" s="37"/>
      <c r="G150" s="37"/>
      <c r="H150" s="37"/>
      <c r="I150" s="116"/>
      <c r="J150" s="187">
        <f>BK150</f>
        <v>0</v>
      </c>
      <c r="K150" s="37"/>
      <c r="L150" s="40"/>
      <c r="M150" s="79"/>
      <c r="N150" s="188"/>
      <c r="O150" s="80"/>
      <c r="P150" s="189">
        <f>P151+P564+P827+P834</f>
        <v>0</v>
      </c>
      <c r="Q150" s="80"/>
      <c r="R150" s="189">
        <f>R151+R564+R827+R834</f>
        <v>1399.2700208899998</v>
      </c>
      <c r="S150" s="80"/>
      <c r="T150" s="190">
        <f>T151+T564+T827+T834</f>
        <v>429.58998280000003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76</v>
      </c>
      <c r="AU150" s="18" t="s">
        <v>104</v>
      </c>
      <c r="BK150" s="191">
        <f>BK151+BK564+BK827+BK834</f>
        <v>0</v>
      </c>
    </row>
    <row r="151" spans="1:65" s="12" customFormat="1" ht="25.9" customHeight="1">
      <c r="B151" s="192"/>
      <c r="C151" s="193"/>
      <c r="D151" s="194" t="s">
        <v>76</v>
      </c>
      <c r="E151" s="195" t="s">
        <v>126</v>
      </c>
      <c r="F151" s="195" t="s">
        <v>127</v>
      </c>
      <c r="G151" s="193"/>
      <c r="H151" s="193"/>
      <c r="I151" s="196"/>
      <c r="J151" s="178">
        <f>BK151</f>
        <v>0</v>
      </c>
      <c r="K151" s="193"/>
      <c r="L151" s="197"/>
      <c r="M151" s="198"/>
      <c r="N151" s="199"/>
      <c r="O151" s="199"/>
      <c r="P151" s="200">
        <f>P152+P159+P257+P313+P373+P386+P422+P481+P506+P553+P562</f>
        <v>0</v>
      </c>
      <c r="Q151" s="199"/>
      <c r="R151" s="200">
        <f>R152+R159+R257+R313+R373+R386+R422+R481+R506+R553+R562</f>
        <v>1356.8634635899998</v>
      </c>
      <c r="S151" s="199"/>
      <c r="T151" s="201">
        <f>T152+T159+T257+T313+T373+T386+T422+T481+T506+T553+T562</f>
        <v>429.55080000000004</v>
      </c>
      <c r="AR151" s="202" t="s">
        <v>85</v>
      </c>
      <c r="AT151" s="203" t="s">
        <v>76</v>
      </c>
      <c r="AU151" s="203" t="s">
        <v>77</v>
      </c>
      <c r="AY151" s="202" t="s">
        <v>128</v>
      </c>
      <c r="BK151" s="204">
        <f>BK152+BK159+BK257+BK313+BK373+BK386+BK422+BK481+BK506+BK553+BK562</f>
        <v>0</v>
      </c>
    </row>
    <row r="152" spans="1:65" s="12" customFormat="1" ht="22.9" customHeight="1">
      <c r="B152" s="192"/>
      <c r="C152" s="193"/>
      <c r="D152" s="194" t="s">
        <v>76</v>
      </c>
      <c r="E152" s="205" t="s">
        <v>199</v>
      </c>
      <c r="F152" s="205" t="s">
        <v>291</v>
      </c>
      <c r="G152" s="193"/>
      <c r="H152" s="193"/>
      <c r="I152" s="196"/>
      <c r="J152" s="206">
        <f>BK152</f>
        <v>0</v>
      </c>
      <c r="K152" s="193"/>
      <c r="L152" s="197"/>
      <c r="M152" s="198"/>
      <c r="N152" s="199"/>
      <c r="O152" s="199"/>
      <c r="P152" s="200">
        <f>SUM(P153:P158)</f>
        <v>0</v>
      </c>
      <c r="Q152" s="199"/>
      <c r="R152" s="200">
        <f>SUM(R153:R158)</f>
        <v>0</v>
      </c>
      <c r="S152" s="199"/>
      <c r="T152" s="201">
        <f>SUM(T153:T158)</f>
        <v>0</v>
      </c>
      <c r="AR152" s="202" t="s">
        <v>85</v>
      </c>
      <c r="AT152" s="203" t="s">
        <v>76</v>
      </c>
      <c r="AU152" s="203" t="s">
        <v>85</v>
      </c>
      <c r="AY152" s="202" t="s">
        <v>128</v>
      </c>
      <c r="BK152" s="204">
        <f>SUM(BK153:BK158)</f>
        <v>0</v>
      </c>
    </row>
    <row r="153" spans="1:65" s="2" customFormat="1" ht="24" customHeight="1">
      <c r="A153" s="35"/>
      <c r="B153" s="36"/>
      <c r="C153" s="207" t="s">
        <v>85</v>
      </c>
      <c r="D153" s="207" t="s">
        <v>130</v>
      </c>
      <c r="E153" s="208" t="s">
        <v>292</v>
      </c>
      <c r="F153" s="209" t="s">
        <v>293</v>
      </c>
      <c r="G153" s="210" t="s">
        <v>202</v>
      </c>
      <c r="H153" s="211">
        <v>1</v>
      </c>
      <c r="I153" s="212"/>
      <c r="J153" s="213">
        <f t="shared" ref="J153:J158" si="0">ROUND(I153*H153,2)</f>
        <v>0</v>
      </c>
      <c r="K153" s="214"/>
      <c r="L153" s="40"/>
      <c r="M153" s="215" t="s">
        <v>1</v>
      </c>
      <c r="N153" s="216" t="s">
        <v>42</v>
      </c>
      <c r="O153" s="72"/>
      <c r="P153" s="217">
        <f t="shared" ref="P153:P158" si="1">O153*H153</f>
        <v>0</v>
      </c>
      <c r="Q153" s="217">
        <v>0</v>
      </c>
      <c r="R153" s="217">
        <f t="shared" ref="R153:R158" si="2">Q153*H153</f>
        <v>0</v>
      </c>
      <c r="S153" s="217">
        <v>0</v>
      </c>
      <c r="T153" s="218">
        <f t="shared" ref="T153:T158" si="3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134</v>
      </c>
      <c r="AT153" s="219" t="s">
        <v>130</v>
      </c>
      <c r="AU153" s="219" t="s">
        <v>87</v>
      </c>
      <c r="AY153" s="18" t="s">
        <v>128</v>
      </c>
      <c r="BE153" s="220">
        <f t="shared" ref="BE153:BE158" si="4">IF(N153="základní",J153,0)</f>
        <v>0</v>
      </c>
      <c r="BF153" s="220">
        <f t="shared" ref="BF153:BF158" si="5">IF(N153="snížená",J153,0)</f>
        <v>0</v>
      </c>
      <c r="BG153" s="220">
        <f t="shared" ref="BG153:BG158" si="6">IF(N153="zákl. přenesená",J153,0)</f>
        <v>0</v>
      </c>
      <c r="BH153" s="220">
        <f t="shared" ref="BH153:BH158" si="7">IF(N153="sníž. přenesená",J153,0)</f>
        <v>0</v>
      </c>
      <c r="BI153" s="220">
        <f t="shared" ref="BI153:BI158" si="8">IF(N153="nulová",J153,0)</f>
        <v>0</v>
      </c>
      <c r="BJ153" s="18" t="s">
        <v>85</v>
      </c>
      <c r="BK153" s="220">
        <f t="shared" ref="BK153:BK158" si="9">ROUND(I153*H153,2)</f>
        <v>0</v>
      </c>
      <c r="BL153" s="18" t="s">
        <v>134</v>
      </c>
      <c r="BM153" s="219" t="s">
        <v>294</v>
      </c>
    </row>
    <row r="154" spans="1:65" s="2" customFormat="1" ht="36" customHeight="1">
      <c r="A154" s="35"/>
      <c r="B154" s="36"/>
      <c r="C154" s="207" t="s">
        <v>87</v>
      </c>
      <c r="D154" s="207" t="s">
        <v>130</v>
      </c>
      <c r="E154" s="208" t="s">
        <v>295</v>
      </c>
      <c r="F154" s="209" t="s">
        <v>296</v>
      </c>
      <c r="G154" s="210" t="s">
        <v>202</v>
      </c>
      <c r="H154" s="211">
        <v>1</v>
      </c>
      <c r="I154" s="212"/>
      <c r="J154" s="213">
        <f t="shared" si="0"/>
        <v>0</v>
      </c>
      <c r="K154" s="214"/>
      <c r="L154" s="40"/>
      <c r="M154" s="215" t="s">
        <v>1</v>
      </c>
      <c r="N154" s="216" t="s">
        <v>42</v>
      </c>
      <c r="O154" s="72"/>
      <c r="P154" s="217">
        <f t="shared" si="1"/>
        <v>0</v>
      </c>
      <c r="Q154" s="217">
        <v>0</v>
      </c>
      <c r="R154" s="217">
        <f t="shared" si="2"/>
        <v>0</v>
      </c>
      <c r="S154" s="217">
        <v>0</v>
      </c>
      <c r="T154" s="218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9" t="s">
        <v>134</v>
      </c>
      <c r="AT154" s="219" t="s">
        <v>130</v>
      </c>
      <c r="AU154" s="219" t="s">
        <v>87</v>
      </c>
      <c r="AY154" s="18" t="s">
        <v>128</v>
      </c>
      <c r="BE154" s="220">
        <f t="shared" si="4"/>
        <v>0</v>
      </c>
      <c r="BF154" s="220">
        <f t="shared" si="5"/>
        <v>0</v>
      </c>
      <c r="BG154" s="220">
        <f t="shared" si="6"/>
        <v>0</v>
      </c>
      <c r="BH154" s="220">
        <f t="shared" si="7"/>
        <v>0</v>
      </c>
      <c r="BI154" s="220">
        <f t="shared" si="8"/>
        <v>0</v>
      </c>
      <c r="BJ154" s="18" t="s">
        <v>85</v>
      </c>
      <c r="BK154" s="220">
        <f t="shared" si="9"/>
        <v>0</v>
      </c>
      <c r="BL154" s="18" t="s">
        <v>134</v>
      </c>
      <c r="BM154" s="219" t="s">
        <v>297</v>
      </c>
    </row>
    <row r="155" spans="1:65" s="2" customFormat="1" ht="48" customHeight="1">
      <c r="A155" s="35"/>
      <c r="B155" s="36"/>
      <c r="C155" s="207" t="s">
        <v>146</v>
      </c>
      <c r="D155" s="207" t="s">
        <v>130</v>
      </c>
      <c r="E155" s="208" t="s">
        <v>298</v>
      </c>
      <c r="F155" s="209" t="s">
        <v>299</v>
      </c>
      <c r="G155" s="210" t="s">
        <v>202</v>
      </c>
      <c r="H155" s="211">
        <v>1</v>
      </c>
      <c r="I155" s="212"/>
      <c r="J155" s="213">
        <f t="shared" si="0"/>
        <v>0</v>
      </c>
      <c r="K155" s="214"/>
      <c r="L155" s="40"/>
      <c r="M155" s="215" t="s">
        <v>1</v>
      </c>
      <c r="N155" s="216" t="s">
        <v>42</v>
      </c>
      <c r="O155" s="72"/>
      <c r="P155" s="217">
        <f t="shared" si="1"/>
        <v>0</v>
      </c>
      <c r="Q155" s="217">
        <v>0</v>
      </c>
      <c r="R155" s="217">
        <f t="shared" si="2"/>
        <v>0</v>
      </c>
      <c r="S155" s="217">
        <v>0</v>
      </c>
      <c r="T155" s="218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134</v>
      </c>
      <c r="AT155" s="219" t="s">
        <v>130</v>
      </c>
      <c r="AU155" s="219" t="s">
        <v>87</v>
      </c>
      <c r="AY155" s="18" t="s">
        <v>128</v>
      </c>
      <c r="BE155" s="220">
        <f t="shared" si="4"/>
        <v>0</v>
      </c>
      <c r="BF155" s="220">
        <f t="shared" si="5"/>
        <v>0</v>
      </c>
      <c r="BG155" s="220">
        <f t="shared" si="6"/>
        <v>0</v>
      </c>
      <c r="BH155" s="220">
        <f t="shared" si="7"/>
        <v>0</v>
      </c>
      <c r="BI155" s="220">
        <f t="shared" si="8"/>
        <v>0</v>
      </c>
      <c r="BJ155" s="18" t="s">
        <v>85</v>
      </c>
      <c r="BK155" s="220">
        <f t="shared" si="9"/>
        <v>0</v>
      </c>
      <c r="BL155" s="18" t="s">
        <v>134</v>
      </c>
      <c r="BM155" s="219" t="s">
        <v>300</v>
      </c>
    </row>
    <row r="156" spans="1:65" s="2" customFormat="1" ht="24" customHeight="1">
      <c r="A156" s="35"/>
      <c r="B156" s="36"/>
      <c r="C156" s="207" t="s">
        <v>134</v>
      </c>
      <c r="D156" s="207" t="s">
        <v>130</v>
      </c>
      <c r="E156" s="208" t="s">
        <v>301</v>
      </c>
      <c r="F156" s="209" t="s">
        <v>302</v>
      </c>
      <c r="G156" s="210" t="s">
        <v>202</v>
      </c>
      <c r="H156" s="211">
        <v>1</v>
      </c>
      <c r="I156" s="212"/>
      <c r="J156" s="213">
        <f t="shared" si="0"/>
        <v>0</v>
      </c>
      <c r="K156" s="214"/>
      <c r="L156" s="40"/>
      <c r="M156" s="215" t="s">
        <v>1</v>
      </c>
      <c r="N156" s="216" t="s">
        <v>42</v>
      </c>
      <c r="O156" s="72"/>
      <c r="P156" s="217">
        <f t="shared" si="1"/>
        <v>0</v>
      </c>
      <c r="Q156" s="217">
        <v>0</v>
      </c>
      <c r="R156" s="217">
        <f t="shared" si="2"/>
        <v>0</v>
      </c>
      <c r="S156" s="217">
        <v>0</v>
      </c>
      <c r="T156" s="218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134</v>
      </c>
      <c r="AT156" s="219" t="s">
        <v>130</v>
      </c>
      <c r="AU156" s="219" t="s">
        <v>87</v>
      </c>
      <c r="AY156" s="18" t="s">
        <v>128</v>
      </c>
      <c r="BE156" s="220">
        <f t="shared" si="4"/>
        <v>0</v>
      </c>
      <c r="BF156" s="220">
        <f t="shared" si="5"/>
        <v>0</v>
      </c>
      <c r="BG156" s="220">
        <f t="shared" si="6"/>
        <v>0</v>
      </c>
      <c r="BH156" s="220">
        <f t="shared" si="7"/>
        <v>0</v>
      </c>
      <c r="BI156" s="220">
        <f t="shared" si="8"/>
        <v>0</v>
      </c>
      <c r="BJ156" s="18" t="s">
        <v>85</v>
      </c>
      <c r="BK156" s="220">
        <f t="shared" si="9"/>
        <v>0</v>
      </c>
      <c r="BL156" s="18" t="s">
        <v>134</v>
      </c>
      <c r="BM156" s="219" t="s">
        <v>303</v>
      </c>
    </row>
    <row r="157" spans="1:65" s="2" customFormat="1" ht="24" customHeight="1">
      <c r="A157" s="35"/>
      <c r="B157" s="36"/>
      <c r="C157" s="207" t="s">
        <v>160</v>
      </c>
      <c r="D157" s="207" t="s">
        <v>130</v>
      </c>
      <c r="E157" s="208" t="s">
        <v>304</v>
      </c>
      <c r="F157" s="209" t="s">
        <v>305</v>
      </c>
      <c r="G157" s="210" t="s">
        <v>202</v>
      </c>
      <c r="H157" s="211">
        <v>1</v>
      </c>
      <c r="I157" s="212"/>
      <c r="J157" s="213">
        <f t="shared" si="0"/>
        <v>0</v>
      </c>
      <c r="K157" s="214"/>
      <c r="L157" s="40"/>
      <c r="M157" s="215" t="s">
        <v>1</v>
      </c>
      <c r="N157" s="216" t="s">
        <v>42</v>
      </c>
      <c r="O157" s="72"/>
      <c r="P157" s="217">
        <f t="shared" si="1"/>
        <v>0</v>
      </c>
      <c r="Q157" s="217">
        <v>0</v>
      </c>
      <c r="R157" s="217">
        <f t="shared" si="2"/>
        <v>0</v>
      </c>
      <c r="S157" s="217">
        <v>0</v>
      </c>
      <c r="T157" s="218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134</v>
      </c>
      <c r="AT157" s="219" t="s">
        <v>130</v>
      </c>
      <c r="AU157" s="219" t="s">
        <v>87</v>
      </c>
      <c r="AY157" s="18" t="s">
        <v>128</v>
      </c>
      <c r="BE157" s="220">
        <f t="shared" si="4"/>
        <v>0</v>
      </c>
      <c r="BF157" s="220">
        <f t="shared" si="5"/>
        <v>0</v>
      </c>
      <c r="BG157" s="220">
        <f t="shared" si="6"/>
        <v>0</v>
      </c>
      <c r="BH157" s="220">
        <f t="shared" si="7"/>
        <v>0</v>
      </c>
      <c r="BI157" s="220">
        <f t="shared" si="8"/>
        <v>0</v>
      </c>
      <c r="BJ157" s="18" t="s">
        <v>85</v>
      </c>
      <c r="BK157" s="220">
        <f t="shared" si="9"/>
        <v>0</v>
      </c>
      <c r="BL157" s="18" t="s">
        <v>134</v>
      </c>
      <c r="BM157" s="219" t="s">
        <v>306</v>
      </c>
    </row>
    <row r="158" spans="1:65" s="2" customFormat="1" ht="48" customHeight="1">
      <c r="A158" s="35"/>
      <c r="B158" s="36"/>
      <c r="C158" s="207" t="s">
        <v>149</v>
      </c>
      <c r="D158" s="207" t="s">
        <v>130</v>
      </c>
      <c r="E158" s="208" t="s">
        <v>307</v>
      </c>
      <c r="F158" s="209" t="s">
        <v>308</v>
      </c>
      <c r="G158" s="210" t="s">
        <v>202</v>
      </c>
      <c r="H158" s="211">
        <v>1</v>
      </c>
      <c r="I158" s="212"/>
      <c r="J158" s="213">
        <f t="shared" si="0"/>
        <v>0</v>
      </c>
      <c r="K158" s="214"/>
      <c r="L158" s="40"/>
      <c r="M158" s="215" t="s">
        <v>1</v>
      </c>
      <c r="N158" s="216" t="s">
        <v>42</v>
      </c>
      <c r="O158" s="72"/>
      <c r="P158" s="217">
        <f t="shared" si="1"/>
        <v>0</v>
      </c>
      <c r="Q158" s="217">
        <v>0</v>
      </c>
      <c r="R158" s="217">
        <f t="shared" si="2"/>
        <v>0</v>
      </c>
      <c r="S158" s="217">
        <v>0</v>
      </c>
      <c r="T158" s="218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9" t="s">
        <v>134</v>
      </c>
      <c r="AT158" s="219" t="s">
        <v>130</v>
      </c>
      <c r="AU158" s="219" t="s">
        <v>87</v>
      </c>
      <c r="AY158" s="18" t="s">
        <v>128</v>
      </c>
      <c r="BE158" s="220">
        <f t="shared" si="4"/>
        <v>0</v>
      </c>
      <c r="BF158" s="220">
        <f t="shared" si="5"/>
        <v>0</v>
      </c>
      <c r="BG158" s="220">
        <f t="shared" si="6"/>
        <v>0</v>
      </c>
      <c r="BH158" s="220">
        <f t="shared" si="7"/>
        <v>0</v>
      </c>
      <c r="BI158" s="220">
        <f t="shared" si="8"/>
        <v>0</v>
      </c>
      <c r="BJ158" s="18" t="s">
        <v>85</v>
      </c>
      <c r="BK158" s="220">
        <f t="shared" si="9"/>
        <v>0</v>
      </c>
      <c r="BL158" s="18" t="s">
        <v>134</v>
      </c>
      <c r="BM158" s="219" t="s">
        <v>309</v>
      </c>
    </row>
    <row r="159" spans="1:65" s="12" customFormat="1" ht="22.9" customHeight="1">
      <c r="B159" s="192"/>
      <c r="C159" s="193"/>
      <c r="D159" s="194" t="s">
        <v>76</v>
      </c>
      <c r="E159" s="205" t="s">
        <v>85</v>
      </c>
      <c r="F159" s="205" t="s">
        <v>129</v>
      </c>
      <c r="G159" s="193"/>
      <c r="H159" s="193"/>
      <c r="I159" s="196"/>
      <c r="J159" s="206">
        <f>BK159</f>
        <v>0</v>
      </c>
      <c r="K159" s="193"/>
      <c r="L159" s="197"/>
      <c r="M159" s="198"/>
      <c r="N159" s="199"/>
      <c r="O159" s="199"/>
      <c r="P159" s="200">
        <f>SUM(P160:P256)</f>
        <v>0</v>
      </c>
      <c r="Q159" s="199"/>
      <c r="R159" s="200">
        <f>SUM(R160:R256)</f>
        <v>6.5018479999999998</v>
      </c>
      <c r="S159" s="199"/>
      <c r="T159" s="201">
        <f>SUM(T160:T256)</f>
        <v>421.52160000000003</v>
      </c>
      <c r="AR159" s="202" t="s">
        <v>85</v>
      </c>
      <c r="AT159" s="203" t="s">
        <v>76</v>
      </c>
      <c r="AU159" s="203" t="s">
        <v>85</v>
      </c>
      <c r="AY159" s="202" t="s">
        <v>128</v>
      </c>
      <c r="BK159" s="204">
        <f>SUM(BK160:BK256)</f>
        <v>0</v>
      </c>
    </row>
    <row r="160" spans="1:65" s="2" customFormat="1" ht="24" customHeight="1">
      <c r="A160" s="35"/>
      <c r="B160" s="36"/>
      <c r="C160" s="207" t="s">
        <v>172</v>
      </c>
      <c r="D160" s="207" t="s">
        <v>130</v>
      </c>
      <c r="E160" s="208" t="s">
        <v>310</v>
      </c>
      <c r="F160" s="209" t="s">
        <v>311</v>
      </c>
      <c r="G160" s="210" t="s">
        <v>144</v>
      </c>
      <c r="H160" s="211">
        <v>657.6</v>
      </c>
      <c r="I160" s="212"/>
      <c r="J160" s="213">
        <f>ROUND(I160*H160,2)</f>
        <v>0</v>
      </c>
      <c r="K160" s="214"/>
      <c r="L160" s="40"/>
      <c r="M160" s="215" t="s">
        <v>1</v>
      </c>
      <c r="N160" s="216" t="s">
        <v>42</v>
      </c>
      <c r="O160" s="72"/>
      <c r="P160" s="217">
        <f>O160*H160</f>
        <v>0</v>
      </c>
      <c r="Q160" s="217">
        <v>0</v>
      </c>
      <c r="R160" s="217">
        <f>Q160*H160</f>
        <v>0</v>
      </c>
      <c r="S160" s="217">
        <v>0.32500000000000001</v>
      </c>
      <c r="T160" s="218">
        <f>S160*H160</f>
        <v>213.72000000000003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9" t="s">
        <v>134</v>
      </c>
      <c r="AT160" s="219" t="s">
        <v>130</v>
      </c>
      <c r="AU160" s="219" t="s">
        <v>87</v>
      </c>
      <c r="AY160" s="18" t="s">
        <v>128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8" t="s">
        <v>85</v>
      </c>
      <c r="BK160" s="220">
        <f>ROUND(I160*H160,2)</f>
        <v>0</v>
      </c>
      <c r="BL160" s="18" t="s">
        <v>134</v>
      </c>
      <c r="BM160" s="219" t="s">
        <v>312</v>
      </c>
    </row>
    <row r="161" spans="1:65" s="2" customFormat="1" ht="24" customHeight="1">
      <c r="A161" s="35"/>
      <c r="B161" s="36"/>
      <c r="C161" s="207" t="s">
        <v>156</v>
      </c>
      <c r="D161" s="207" t="s">
        <v>130</v>
      </c>
      <c r="E161" s="208" t="s">
        <v>313</v>
      </c>
      <c r="F161" s="209" t="s">
        <v>314</v>
      </c>
      <c r="G161" s="210" t="s">
        <v>144</v>
      </c>
      <c r="H161" s="211">
        <v>657.6</v>
      </c>
      <c r="I161" s="212"/>
      <c r="J161" s="213">
        <f>ROUND(I161*H161,2)</f>
        <v>0</v>
      </c>
      <c r="K161" s="214"/>
      <c r="L161" s="40"/>
      <c r="M161" s="215" t="s">
        <v>1</v>
      </c>
      <c r="N161" s="216" t="s">
        <v>42</v>
      </c>
      <c r="O161" s="72"/>
      <c r="P161" s="217">
        <f>O161*H161</f>
        <v>0</v>
      </c>
      <c r="Q161" s="217">
        <v>0</v>
      </c>
      <c r="R161" s="217">
        <f>Q161*H161</f>
        <v>0</v>
      </c>
      <c r="S161" s="217">
        <v>0.316</v>
      </c>
      <c r="T161" s="218">
        <f>S161*H161</f>
        <v>207.80160000000001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183</v>
      </c>
      <c r="AT161" s="219" t="s">
        <v>130</v>
      </c>
      <c r="AU161" s="219" t="s">
        <v>87</v>
      </c>
      <c r="AY161" s="18" t="s">
        <v>128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8" t="s">
        <v>85</v>
      </c>
      <c r="BK161" s="220">
        <f>ROUND(I161*H161,2)</f>
        <v>0</v>
      </c>
      <c r="BL161" s="18" t="s">
        <v>183</v>
      </c>
      <c r="BM161" s="219" t="s">
        <v>315</v>
      </c>
    </row>
    <row r="162" spans="1:65" s="13" customFormat="1" ht="11.25">
      <c r="B162" s="225"/>
      <c r="C162" s="226"/>
      <c r="D162" s="221" t="s">
        <v>137</v>
      </c>
      <c r="E162" s="227" t="s">
        <v>1</v>
      </c>
      <c r="F162" s="228" t="s">
        <v>316</v>
      </c>
      <c r="G162" s="226"/>
      <c r="H162" s="229">
        <v>467.6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137</v>
      </c>
      <c r="AU162" s="235" t="s">
        <v>87</v>
      </c>
      <c r="AV162" s="13" t="s">
        <v>87</v>
      </c>
      <c r="AW162" s="13" t="s">
        <v>33</v>
      </c>
      <c r="AX162" s="13" t="s">
        <v>77</v>
      </c>
      <c r="AY162" s="235" t="s">
        <v>128</v>
      </c>
    </row>
    <row r="163" spans="1:65" s="13" customFormat="1" ht="11.25">
      <c r="B163" s="225"/>
      <c r="C163" s="226"/>
      <c r="D163" s="221" t="s">
        <v>137</v>
      </c>
      <c r="E163" s="227" t="s">
        <v>1</v>
      </c>
      <c r="F163" s="228" t="s">
        <v>317</v>
      </c>
      <c r="G163" s="226"/>
      <c r="H163" s="229">
        <v>190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137</v>
      </c>
      <c r="AU163" s="235" t="s">
        <v>87</v>
      </c>
      <c r="AV163" s="13" t="s">
        <v>87</v>
      </c>
      <c r="AW163" s="13" t="s">
        <v>33</v>
      </c>
      <c r="AX163" s="13" t="s">
        <v>77</v>
      </c>
      <c r="AY163" s="235" t="s">
        <v>128</v>
      </c>
    </row>
    <row r="164" spans="1:65" s="14" customFormat="1" ht="11.25">
      <c r="B164" s="236"/>
      <c r="C164" s="237"/>
      <c r="D164" s="221" t="s">
        <v>137</v>
      </c>
      <c r="E164" s="238" t="s">
        <v>1</v>
      </c>
      <c r="F164" s="239" t="s">
        <v>139</v>
      </c>
      <c r="G164" s="237"/>
      <c r="H164" s="240">
        <v>657.6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137</v>
      </c>
      <c r="AU164" s="246" t="s">
        <v>87</v>
      </c>
      <c r="AV164" s="14" t="s">
        <v>134</v>
      </c>
      <c r="AW164" s="14" t="s">
        <v>33</v>
      </c>
      <c r="AX164" s="14" t="s">
        <v>85</v>
      </c>
      <c r="AY164" s="246" t="s">
        <v>128</v>
      </c>
    </row>
    <row r="165" spans="1:65" s="2" customFormat="1" ht="24" customHeight="1">
      <c r="A165" s="35"/>
      <c r="B165" s="36"/>
      <c r="C165" s="207" t="s">
        <v>140</v>
      </c>
      <c r="D165" s="207" t="s">
        <v>130</v>
      </c>
      <c r="E165" s="208" t="s">
        <v>318</v>
      </c>
      <c r="F165" s="209" t="s">
        <v>319</v>
      </c>
      <c r="G165" s="210" t="s">
        <v>133</v>
      </c>
      <c r="H165" s="211">
        <v>302.93900000000002</v>
      </c>
      <c r="I165" s="212"/>
      <c r="J165" s="213">
        <f>ROUND(I165*H165,2)</f>
        <v>0</v>
      </c>
      <c r="K165" s="214"/>
      <c r="L165" s="40"/>
      <c r="M165" s="215" t="s">
        <v>1</v>
      </c>
      <c r="N165" s="216" t="s">
        <v>42</v>
      </c>
      <c r="O165" s="72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9" t="s">
        <v>134</v>
      </c>
      <c r="AT165" s="219" t="s">
        <v>130</v>
      </c>
      <c r="AU165" s="219" t="s">
        <v>87</v>
      </c>
      <c r="AY165" s="18" t="s">
        <v>128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8" t="s">
        <v>85</v>
      </c>
      <c r="BK165" s="220">
        <f>ROUND(I165*H165,2)</f>
        <v>0</v>
      </c>
      <c r="BL165" s="18" t="s">
        <v>134</v>
      </c>
      <c r="BM165" s="219" t="s">
        <v>320</v>
      </c>
    </row>
    <row r="166" spans="1:65" s="13" customFormat="1" ht="22.5">
      <c r="B166" s="225"/>
      <c r="C166" s="226"/>
      <c r="D166" s="221" t="s">
        <v>137</v>
      </c>
      <c r="E166" s="227" t="s">
        <v>1</v>
      </c>
      <c r="F166" s="228" t="s">
        <v>321</v>
      </c>
      <c r="G166" s="226"/>
      <c r="H166" s="229">
        <v>134.702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137</v>
      </c>
      <c r="AU166" s="235" t="s">
        <v>87</v>
      </c>
      <c r="AV166" s="13" t="s">
        <v>87</v>
      </c>
      <c r="AW166" s="13" t="s">
        <v>33</v>
      </c>
      <c r="AX166" s="13" t="s">
        <v>77</v>
      </c>
      <c r="AY166" s="235" t="s">
        <v>128</v>
      </c>
    </row>
    <row r="167" spans="1:65" s="13" customFormat="1" ht="11.25">
      <c r="B167" s="225"/>
      <c r="C167" s="226"/>
      <c r="D167" s="221" t="s">
        <v>137</v>
      </c>
      <c r="E167" s="227" t="s">
        <v>1</v>
      </c>
      <c r="F167" s="228" t="s">
        <v>322</v>
      </c>
      <c r="G167" s="226"/>
      <c r="H167" s="229">
        <v>22.638000000000002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137</v>
      </c>
      <c r="AU167" s="235" t="s">
        <v>87</v>
      </c>
      <c r="AV167" s="13" t="s">
        <v>87</v>
      </c>
      <c r="AW167" s="13" t="s">
        <v>33</v>
      </c>
      <c r="AX167" s="13" t="s">
        <v>77</v>
      </c>
      <c r="AY167" s="235" t="s">
        <v>128</v>
      </c>
    </row>
    <row r="168" spans="1:65" s="15" customFormat="1" ht="11.25">
      <c r="B168" s="258"/>
      <c r="C168" s="259"/>
      <c r="D168" s="221" t="s">
        <v>137</v>
      </c>
      <c r="E168" s="260" t="s">
        <v>1</v>
      </c>
      <c r="F168" s="261" t="s">
        <v>323</v>
      </c>
      <c r="G168" s="259"/>
      <c r="H168" s="262">
        <v>157.34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137</v>
      </c>
      <c r="AU168" s="268" t="s">
        <v>87</v>
      </c>
      <c r="AV168" s="15" t="s">
        <v>146</v>
      </c>
      <c r="AW168" s="15" t="s">
        <v>33</v>
      </c>
      <c r="AX168" s="15" t="s">
        <v>77</v>
      </c>
      <c r="AY168" s="268" t="s">
        <v>128</v>
      </c>
    </row>
    <row r="169" spans="1:65" s="13" customFormat="1" ht="11.25">
      <c r="B169" s="225"/>
      <c r="C169" s="226"/>
      <c r="D169" s="221" t="s">
        <v>137</v>
      </c>
      <c r="E169" s="227" t="s">
        <v>1</v>
      </c>
      <c r="F169" s="228" t="s">
        <v>324</v>
      </c>
      <c r="G169" s="226"/>
      <c r="H169" s="229">
        <v>57.475999999999999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137</v>
      </c>
      <c r="AU169" s="235" t="s">
        <v>87</v>
      </c>
      <c r="AV169" s="13" t="s">
        <v>87</v>
      </c>
      <c r="AW169" s="13" t="s">
        <v>33</v>
      </c>
      <c r="AX169" s="13" t="s">
        <v>77</v>
      </c>
      <c r="AY169" s="235" t="s">
        <v>128</v>
      </c>
    </row>
    <row r="170" spans="1:65" s="15" customFormat="1" ht="11.25">
      <c r="B170" s="258"/>
      <c r="C170" s="259"/>
      <c r="D170" s="221" t="s">
        <v>137</v>
      </c>
      <c r="E170" s="260" t="s">
        <v>1</v>
      </c>
      <c r="F170" s="261" t="s">
        <v>325</v>
      </c>
      <c r="G170" s="259"/>
      <c r="H170" s="262">
        <v>57.475999999999999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137</v>
      </c>
      <c r="AU170" s="268" t="s">
        <v>87</v>
      </c>
      <c r="AV170" s="15" t="s">
        <v>146</v>
      </c>
      <c r="AW170" s="15" t="s">
        <v>33</v>
      </c>
      <c r="AX170" s="15" t="s">
        <v>77</v>
      </c>
      <c r="AY170" s="268" t="s">
        <v>128</v>
      </c>
    </row>
    <row r="171" spans="1:65" s="13" customFormat="1" ht="11.25">
      <c r="B171" s="225"/>
      <c r="C171" s="226"/>
      <c r="D171" s="221" t="s">
        <v>137</v>
      </c>
      <c r="E171" s="227" t="s">
        <v>1</v>
      </c>
      <c r="F171" s="228" t="s">
        <v>326</v>
      </c>
      <c r="G171" s="226"/>
      <c r="H171" s="229">
        <v>27.068000000000001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137</v>
      </c>
      <c r="AU171" s="235" t="s">
        <v>87</v>
      </c>
      <c r="AV171" s="13" t="s">
        <v>87</v>
      </c>
      <c r="AW171" s="13" t="s">
        <v>33</v>
      </c>
      <c r="AX171" s="13" t="s">
        <v>77</v>
      </c>
      <c r="AY171" s="235" t="s">
        <v>128</v>
      </c>
    </row>
    <row r="172" spans="1:65" s="13" customFormat="1" ht="11.25">
      <c r="B172" s="225"/>
      <c r="C172" s="226"/>
      <c r="D172" s="221" t="s">
        <v>137</v>
      </c>
      <c r="E172" s="227" t="s">
        <v>1</v>
      </c>
      <c r="F172" s="228" t="s">
        <v>327</v>
      </c>
      <c r="G172" s="226"/>
      <c r="H172" s="229">
        <v>36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137</v>
      </c>
      <c r="AU172" s="235" t="s">
        <v>87</v>
      </c>
      <c r="AV172" s="13" t="s">
        <v>87</v>
      </c>
      <c r="AW172" s="13" t="s">
        <v>33</v>
      </c>
      <c r="AX172" s="13" t="s">
        <v>77</v>
      </c>
      <c r="AY172" s="235" t="s">
        <v>128</v>
      </c>
    </row>
    <row r="173" spans="1:65" s="13" customFormat="1" ht="11.25">
      <c r="B173" s="225"/>
      <c r="C173" s="226"/>
      <c r="D173" s="221" t="s">
        <v>137</v>
      </c>
      <c r="E173" s="227" t="s">
        <v>1</v>
      </c>
      <c r="F173" s="228" t="s">
        <v>328</v>
      </c>
      <c r="G173" s="226"/>
      <c r="H173" s="229">
        <v>36.659999999999997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137</v>
      </c>
      <c r="AU173" s="235" t="s">
        <v>87</v>
      </c>
      <c r="AV173" s="13" t="s">
        <v>87</v>
      </c>
      <c r="AW173" s="13" t="s">
        <v>33</v>
      </c>
      <c r="AX173" s="13" t="s">
        <v>77</v>
      </c>
      <c r="AY173" s="235" t="s">
        <v>128</v>
      </c>
    </row>
    <row r="174" spans="1:65" s="13" customFormat="1" ht="11.25">
      <c r="B174" s="225"/>
      <c r="C174" s="226"/>
      <c r="D174" s="221" t="s">
        <v>137</v>
      </c>
      <c r="E174" s="227" t="s">
        <v>1</v>
      </c>
      <c r="F174" s="228" t="s">
        <v>329</v>
      </c>
      <c r="G174" s="226"/>
      <c r="H174" s="229">
        <v>57.424999999999997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137</v>
      </c>
      <c r="AU174" s="235" t="s">
        <v>87</v>
      </c>
      <c r="AV174" s="13" t="s">
        <v>87</v>
      </c>
      <c r="AW174" s="13" t="s">
        <v>33</v>
      </c>
      <c r="AX174" s="13" t="s">
        <v>77</v>
      </c>
      <c r="AY174" s="235" t="s">
        <v>128</v>
      </c>
    </row>
    <row r="175" spans="1:65" s="13" customFormat="1" ht="11.25">
      <c r="B175" s="225"/>
      <c r="C175" s="226"/>
      <c r="D175" s="221" t="s">
        <v>137</v>
      </c>
      <c r="E175" s="227" t="s">
        <v>1</v>
      </c>
      <c r="F175" s="228" t="s">
        <v>330</v>
      </c>
      <c r="G175" s="226"/>
      <c r="H175" s="229">
        <v>122.74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137</v>
      </c>
      <c r="AU175" s="235" t="s">
        <v>87</v>
      </c>
      <c r="AV175" s="13" t="s">
        <v>87</v>
      </c>
      <c r="AW175" s="13" t="s">
        <v>33</v>
      </c>
      <c r="AX175" s="13" t="s">
        <v>77</v>
      </c>
      <c r="AY175" s="235" t="s">
        <v>128</v>
      </c>
    </row>
    <row r="176" spans="1:65" s="15" customFormat="1" ht="11.25">
      <c r="B176" s="258"/>
      <c r="C176" s="259"/>
      <c r="D176" s="221" t="s">
        <v>137</v>
      </c>
      <c r="E176" s="260" t="s">
        <v>1</v>
      </c>
      <c r="F176" s="261" t="s">
        <v>331</v>
      </c>
      <c r="G176" s="259"/>
      <c r="H176" s="262">
        <v>279.89299999999997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137</v>
      </c>
      <c r="AU176" s="268" t="s">
        <v>87</v>
      </c>
      <c r="AV176" s="15" t="s">
        <v>146</v>
      </c>
      <c r="AW176" s="15" t="s">
        <v>33</v>
      </c>
      <c r="AX176" s="15" t="s">
        <v>77</v>
      </c>
      <c r="AY176" s="268" t="s">
        <v>128</v>
      </c>
    </row>
    <row r="177" spans="1:65" s="13" customFormat="1" ht="11.25">
      <c r="B177" s="225"/>
      <c r="C177" s="226"/>
      <c r="D177" s="221" t="s">
        <v>137</v>
      </c>
      <c r="E177" s="227" t="s">
        <v>1</v>
      </c>
      <c r="F177" s="228" t="s">
        <v>332</v>
      </c>
      <c r="G177" s="226"/>
      <c r="H177" s="229">
        <v>-197.28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137</v>
      </c>
      <c r="AU177" s="235" t="s">
        <v>87</v>
      </c>
      <c r="AV177" s="13" t="s">
        <v>87</v>
      </c>
      <c r="AW177" s="13" t="s">
        <v>33</v>
      </c>
      <c r="AX177" s="13" t="s">
        <v>77</v>
      </c>
      <c r="AY177" s="235" t="s">
        <v>128</v>
      </c>
    </row>
    <row r="178" spans="1:65" s="13" customFormat="1" ht="11.25">
      <c r="B178" s="225"/>
      <c r="C178" s="226"/>
      <c r="D178" s="221" t="s">
        <v>137</v>
      </c>
      <c r="E178" s="227" t="s">
        <v>1</v>
      </c>
      <c r="F178" s="228" t="s">
        <v>333</v>
      </c>
      <c r="G178" s="226"/>
      <c r="H178" s="229">
        <v>5.51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137</v>
      </c>
      <c r="AU178" s="235" t="s">
        <v>87</v>
      </c>
      <c r="AV178" s="13" t="s">
        <v>87</v>
      </c>
      <c r="AW178" s="13" t="s">
        <v>33</v>
      </c>
      <c r="AX178" s="13" t="s">
        <v>77</v>
      </c>
      <c r="AY178" s="235" t="s">
        <v>128</v>
      </c>
    </row>
    <row r="179" spans="1:65" s="14" customFormat="1" ht="11.25">
      <c r="B179" s="236"/>
      <c r="C179" s="237"/>
      <c r="D179" s="221" t="s">
        <v>137</v>
      </c>
      <c r="E179" s="238" t="s">
        <v>1</v>
      </c>
      <c r="F179" s="239" t="s">
        <v>139</v>
      </c>
      <c r="G179" s="237"/>
      <c r="H179" s="240">
        <v>302.93900000000002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137</v>
      </c>
      <c r="AU179" s="246" t="s">
        <v>87</v>
      </c>
      <c r="AV179" s="14" t="s">
        <v>134</v>
      </c>
      <c r="AW179" s="14" t="s">
        <v>33</v>
      </c>
      <c r="AX179" s="14" t="s">
        <v>85</v>
      </c>
      <c r="AY179" s="246" t="s">
        <v>128</v>
      </c>
    </row>
    <row r="180" spans="1:65" s="2" customFormat="1" ht="24" customHeight="1">
      <c r="A180" s="35"/>
      <c r="B180" s="36"/>
      <c r="C180" s="207" t="s">
        <v>163</v>
      </c>
      <c r="D180" s="207" t="s">
        <v>130</v>
      </c>
      <c r="E180" s="208" t="s">
        <v>334</v>
      </c>
      <c r="F180" s="209" t="s">
        <v>335</v>
      </c>
      <c r="G180" s="210" t="s">
        <v>133</v>
      </c>
      <c r="H180" s="211">
        <v>302.93900000000002</v>
      </c>
      <c r="I180" s="212"/>
      <c r="J180" s="213">
        <f>ROUND(I180*H180,2)</f>
        <v>0</v>
      </c>
      <c r="K180" s="214"/>
      <c r="L180" s="40"/>
      <c r="M180" s="215" t="s">
        <v>1</v>
      </c>
      <c r="N180" s="216" t="s">
        <v>42</v>
      </c>
      <c r="O180" s="72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9" t="s">
        <v>134</v>
      </c>
      <c r="AT180" s="219" t="s">
        <v>130</v>
      </c>
      <c r="AU180" s="219" t="s">
        <v>87</v>
      </c>
      <c r="AY180" s="18" t="s">
        <v>128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8" t="s">
        <v>85</v>
      </c>
      <c r="BK180" s="220">
        <f>ROUND(I180*H180,2)</f>
        <v>0</v>
      </c>
      <c r="BL180" s="18" t="s">
        <v>134</v>
      </c>
      <c r="BM180" s="219" t="s">
        <v>336</v>
      </c>
    </row>
    <row r="181" spans="1:65" s="2" customFormat="1" ht="24" customHeight="1">
      <c r="A181" s="35"/>
      <c r="B181" s="36"/>
      <c r="C181" s="207" t="s">
        <v>199</v>
      </c>
      <c r="D181" s="207" t="s">
        <v>130</v>
      </c>
      <c r="E181" s="208" t="s">
        <v>337</v>
      </c>
      <c r="F181" s="209" t="s">
        <v>338</v>
      </c>
      <c r="G181" s="210" t="s">
        <v>133</v>
      </c>
      <c r="H181" s="211">
        <v>111.325</v>
      </c>
      <c r="I181" s="212"/>
      <c r="J181" s="213">
        <f>ROUND(I181*H181,2)</f>
        <v>0</v>
      </c>
      <c r="K181" s="214"/>
      <c r="L181" s="40"/>
      <c r="M181" s="215" t="s">
        <v>1</v>
      </c>
      <c r="N181" s="216" t="s">
        <v>42</v>
      </c>
      <c r="O181" s="72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9" t="s">
        <v>134</v>
      </c>
      <c r="AT181" s="219" t="s">
        <v>130</v>
      </c>
      <c r="AU181" s="219" t="s">
        <v>87</v>
      </c>
      <c r="AY181" s="18" t="s">
        <v>128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8" t="s">
        <v>85</v>
      </c>
      <c r="BK181" s="220">
        <f>ROUND(I181*H181,2)</f>
        <v>0</v>
      </c>
      <c r="BL181" s="18" t="s">
        <v>134</v>
      </c>
      <c r="BM181" s="219" t="s">
        <v>339</v>
      </c>
    </row>
    <row r="182" spans="1:65" s="13" customFormat="1" ht="11.25">
      <c r="B182" s="225"/>
      <c r="C182" s="226"/>
      <c r="D182" s="221" t="s">
        <v>137</v>
      </c>
      <c r="E182" s="227" t="s">
        <v>1</v>
      </c>
      <c r="F182" s="228" t="s">
        <v>340</v>
      </c>
      <c r="G182" s="226"/>
      <c r="H182" s="229">
        <v>11.12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137</v>
      </c>
      <c r="AU182" s="235" t="s">
        <v>87</v>
      </c>
      <c r="AV182" s="13" t="s">
        <v>87</v>
      </c>
      <c r="AW182" s="13" t="s">
        <v>33</v>
      </c>
      <c r="AX182" s="13" t="s">
        <v>77</v>
      </c>
      <c r="AY182" s="235" t="s">
        <v>128</v>
      </c>
    </row>
    <row r="183" spans="1:65" s="13" customFormat="1" ht="11.25">
      <c r="B183" s="225"/>
      <c r="C183" s="226"/>
      <c r="D183" s="221" t="s">
        <v>137</v>
      </c>
      <c r="E183" s="227" t="s">
        <v>1</v>
      </c>
      <c r="F183" s="228" t="s">
        <v>341</v>
      </c>
      <c r="G183" s="226"/>
      <c r="H183" s="229">
        <v>6.7619999999999996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137</v>
      </c>
      <c r="AU183" s="235" t="s">
        <v>87</v>
      </c>
      <c r="AV183" s="13" t="s">
        <v>87</v>
      </c>
      <c r="AW183" s="13" t="s">
        <v>33</v>
      </c>
      <c r="AX183" s="13" t="s">
        <v>77</v>
      </c>
      <c r="AY183" s="235" t="s">
        <v>128</v>
      </c>
    </row>
    <row r="184" spans="1:65" s="13" customFormat="1" ht="33.75">
      <c r="B184" s="225"/>
      <c r="C184" s="226"/>
      <c r="D184" s="221" t="s">
        <v>137</v>
      </c>
      <c r="E184" s="227" t="s">
        <v>1</v>
      </c>
      <c r="F184" s="228" t="s">
        <v>342</v>
      </c>
      <c r="G184" s="226"/>
      <c r="H184" s="229">
        <v>42.695999999999998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137</v>
      </c>
      <c r="AU184" s="235" t="s">
        <v>87</v>
      </c>
      <c r="AV184" s="13" t="s">
        <v>87</v>
      </c>
      <c r="AW184" s="13" t="s">
        <v>33</v>
      </c>
      <c r="AX184" s="13" t="s">
        <v>77</v>
      </c>
      <c r="AY184" s="235" t="s">
        <v>128</v>
      </c>
    </row>
    <row r="185" spans="1:65" s="13" customFormat="1" ht="11.25">
      <c r="B185" s="225"/>
      <c r="C185" s="226"/>
      <c r="D185" s="221" t="s">
        <v>137</v>
      </c>
      <c r="E185" s="227" t="s">
        <v>1</v>
      </c>
      <c r="F185" s="228" t="s">
        <v>343</v>
      </c>
      <c r="G185" s="226"/>
      <c r="H185" s="229">
        <v>10.101000000000001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137</v>
      </c>
      <c r="AU185" s="235" t="s">
        <v>87</v>
      </c>
      <c r="AV185" s="13" t="s">
        <v>87</v>
      </c>
      <c r="AW185" s="13" t="s">
        <v>33</v>
      </c>
      <c r="AX185" s="13" t="s">
        <v>77</v>
      </c>
      <c r="AY185" s="235" t="s">
        <v>128</v>
      </c>
    </row>
    <row r="186" spans="1:65" s="15" customFormat="1" ht="11.25">
      <c r="B186" s="258"/>
      <c r="C186" s="259"/>
      <c r="D186" s="221" t="s">
        <v>137</v>
      </c>
      <c r="E186" s="260" t="s">
        <v>1</v>
      </c>
      <c r="F186" s="261" t="s">
        <v>344</v>
      </c>
      <c r="G186" s="259"/>
      <c r="H186" s="262">
        <v>70.679000000000002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137</v>
      </c>
      <c r="AU186" s="268" t="s">
        <v>87</v>
      </c>
      <c r="AV186" s="15" t="s">
        <v>146</v>
      </c>
      <c r="AW186" s="15" t="s">
        <v>33</v>
      </c>
      <c r="AX186" s="15" t="s">
        <v>77</v>
      </c>
      <c r="AY186" s="268" t="s">
        <v>128</v>
      </c>
    </row>
    <row r="187" spans="1:65" s="13" customFormat="1" ht="11.25">
      <c r="B187" s="225"/>
      <c r="C187" s="226"/>
      <c r="D187" s="221" t="s">
        <v>137</v>
      </c>
      <c r="E187" s="227" t="s">
        <v>1</v>
      </c>
      <c r="F187" s="228" t="s">
        <v>345</v>
      </c>
      <c r="G187" s="226"/>
      <c r="H187" s="229">
        <v>3.956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137</v>
      </c>
      <c r="AU187" s="235" t="s">
        <v>87</v>
      </c>
      <c r="AV187" s="13" t="s">
        <v>87</v>
      </c>
      <c r="AW187" s="13" t="s">
        <v>33</v>
      </c>
      <c r="AX187" s="13" t="s">
        <v>77</v>
      </c>
      <c r="AY187" s="235" t="s">
        <v>128</v>
      </c>
    </row>
    <row r="188" spans="1:65" s="13" customFormat="1" ht="11.25">
      <c r="B188" s="225"/>
      <c r="C188" s="226"/>
      <c r="D188" s="221" t="s">
        <v>137</v>
      </c>
      <c r="E188" s="227" t="s">
        <v>1</v>
      </c>
      <c r="F188" s="228" t="s">
        <v>346</v>
      </c>
      <c r="G188" s="226"/>
      <c r="H188" s="229">
        <v>22.8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137</v>
      </c>
      <c r="AU188" s="235" t="s">
        <v>87</v>
      </c>
      <c r="AV188" s="13" t="s">
        <v>87</v>
      </c>
      <c r="AW188" s="13" t="s">
        <v>33</v>
      </c>
      <c r="AX188" s="13" t="s">
        <v>77</v>
      </c>
      <c r="AY188" s="235" t="s">
        <v>128</v>
      </c>
    </row>
    <row r="189" spans="1:65" s="13" customFormat="1" ht="11.25">
      <c r="B189" s="225"/>
      <c r="C189" s="226"/>
      <c r="D189" s="221" t="s">
        <v>137</v>
      </c>
      <c r="E189" s="227" t="s">
        <v>1</v>
      </c>
      <c r="F189" s="228" t="s">
        <v>347</v>
      </c>
      <c r="G189" s="226"/>
      <c r="H189" s="229">
        <v>13.89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137</v>
      </c>
      <c r="AU189" s="235" t="s">
        <v>87</v>
      </c>
      <c r="AV189" s="13" t="s">
        <v>87</v>
      </c>
      <c r="AW189" s="13" t="s">
        <v>33</v>
      </c>
      <c r="AX189" s="13" t="s">
        <v>77</v>
      </c>
      <c r="AY189" s="235" t="s">
        <v>128</v>
      </c>
    </row>
    <row r="190" spans="1:65" s="15" customFormat="1" ht="11.25">
      <c r="B190" s="258"/>
      <c r="C190" s="259"/>
      <c r="D190" s="221" t="s">
        <v>137</v>
      </c>
      <c r="E190" s="260" t="s">
        <v>1</v>
      </c>
      <c r="F190" s="261" t="s">
        <v>331</v>
      </c>
      <c r="G190" s="259"/>
      <c r="H190" s="262">
        <v>40.646000000000001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137</v>
      </c>
      <c r="AU190" s="268" t="s">
        <v>87</v>
      </c>
      <c r="AV190" s="15" t="s">
        <v>146</v>
      </c>
      <c r="AW190" s="15" t="s">
        <v>33</v>
      </c>
      <c r="AX190" s="15" t="s">
        <v>77</v>
      </c>
      <c r="AY190" s="268" t="s">
        <v>128</v>
      </c>
    </row>
    <row r="191" spans="1:65" s="14" customFormat="1" ht="11.25">
      <c r="B191" s="236"/>
      <c r="C191" s="237"/>
      <c r="D191" s="221" t="s">
        <v>137</v>
      </c>
      <c r="E191" s="238" t="s">
        <v>1</v>
      </c>
      <c r="F191" s="239" t="s">
        <v>139</v>
      </c>
      <c r="G191" s="237"/>
      <c r="H191" s="240">
        <v>111.325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137</v>
      </c>
      <c r="AU191" s="246" t="s">
        <v>87</v>
      </c>
      <c r="AV191" s="14" t="s">
        <v>134</v>
      </c>
      <c r="AW191" s="14" t="s">
        <v>33</v>
      </c>
      <c r="AX191" s="14" t="s">
        <v>85</v>
      </c>
      <c r="AY191" s="246" t="s">
        <v>128</v>
      </c>
    </row>
    <row r="192" spans="1:65" s="2" customFormat="1" ht="24" customHeight="1">
      <c r="A192" s="35"/>
      <c r="B192" s="36"/>
      <c r="C192" s="207" t="s">
        <v>166</v>
      </c>
      <c r="D192" s="207" t="s">
        <v>130</v>
      </c>
      <c r="E192" s="208" t="s">
        <v>348</v>
      </c>
      <c r="F192" s="209" t="s">
        <v>349</v>
      </c>
      <c r="G192" s="210" t="s">
        <v>133</v>
      </c>
      <c r="H192" s="211">
        <v>111.325</v>
      </c>
      <c r="I192" s="212"/>
      <c r="J192" s="213">
        <f>ROUND(I192*H192,2)</f>
        <v>0</v>
      </c>
      <c r="K192" s="214"/>
      <c r="L192" s="40"/>
      <c r="M192" s="215" t="s">
        <v>1</v>
      </c>
      <c r="N192" s="216" t="s">
        <v>42</v>
      </c>
      <c r="O192" s="72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9" t="s">
        <v>134</v>
      </c>
      <c r="AT192" s="219" t="s">
        <v>130</v>
      </c>
      <c r="AU192" s="219" t="s">
        <v>87</v>
      </c>
      <c r="AY192" s="18" t="s">
        <v>128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8" t="s">
        <v>85</v>
      </c>
      <c r="BK192" s="220">
        <f>ROUND(I192*H192,2)</f>
        <v>0</v>
      </c>
      <c r="BL192" s="18" t="s">
        <v>134</v>
      </c>
      <c r="BM192" s="219" t="s">
        <v>350</v>
      </c>
    </row>
    <row r="193" spans="1:65" s="2" customFormat="1" ht="16.5" customHeight="1">
      <c r="A193" s="35"/>
      <c r="B193" s="36"/>
      <c r="C193" s="207" t="s">
        <v>207</v>
      </c>
      <c r="D193" s="207" t="s">
        <v>130</v>
      </c>
      <c r="E193" s="208" t="s">
        <v>351</v>
      </c>
      <c r="F193" s="209" t="s">
        <v>352</v>
      </c>
      <c r="G193" s="210" t="s">
        <v>133</v>
      </c>
      <c r="H193" s="211">
        <v>62.816000000000003</v>
      </c>
      <c r="I193" s="212"/>
      <c r="J193" s="213">
        <f>ROUND(I193*H193,2)</f>
        <v>0</v>
      </c>
      <c r="K193" s="214"/>
      <c r="L193" s="40"/>
      <c r="M193" s="215" t="s">
        <v>1</v>
      </c>
      <c r="N193" s="216" t="s">
        <v>42</v>
      </c>
      <c r="O193" s="72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9" t="s">
        <v>134</v>
      </c>
      <c r="AT193" s="219" t="s">
        <v>130</v>
      </c>
      <c r="AU193" s="219" t="s">
        <v>87</v>
      </c>
      <c r="AY193" s="18" t="s">
        <v>128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8" t="s">
        <v>85</v>
      </c>
      <c r="BK193" s="220">
        <f>ROUND(I193*H193,2)</f>
        <v>0</v>
      </c>
      <c r="BL193" s="18" t="s">
        <v>134</v>
      </c>
      <c r="BM193" s="219" t="s">
        <v>353</v>
      </c>
    </row>
    <row r="194" spans="1:65" s="13" customFormat="1" ht="33.75">
      <c r="B194" s="225"/>
      <c r="C194" s="226"/>
      <c r="D194" s="221" t="s">
        <v>137</v>
      </c>
      <c r="E194" s="227" t="s">
        <v>1</v>
      </c>
      <c r="F194" s="228" t="s">
        <v>354</v>
      </c>
      <c r="G194" s="226"/>
      <c r="H194" s="229">
        <v>40.896000000000001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137</v>
      </c>
      <c r="AU194" s="235" t="s">
        <v>87</v>
      </c>
      <c r="AV194" s="13" t="s">
        <v>87</v>
      </c>
      <c r="AW194" s="13" t="s">
        <v>33</v>
      </c>
      <c r="AX194" s="13" t="s">
        <v>77</v>
      </c>
      <c r="AY194" s="235" t="s">
        <v>128</v>
      </c>
    </row>
    <row r="195" spans="1:65" s="13" customFormat="1" ht="11.25">
      <c r="B195" s="225"/>
      <c r="C195" s="226"/>
      <c r="D195" s="221" t="s">
        <v>137</v>
      </c>
      <c r="E195" s="227" t="s">
        <v>1</v>
      </c>
      <c r="F195" s="228" t="s">
        <v>355</v>
      </c>
      <c r="G195" s="226"/>
      <c r="H195" s="229">
        <v>3.899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137</v>
      </c>
      <c r="AU195" s="235" t="s">
        <v>87</v>
      </c>
      <c r="AV195" s="13" t="s">
        <v>87</v>
      </c>
      <c r="AW195" s="13" t="s">
        <v>33</v>
      </c>
      <c r="AX195" s="13" t="s">
        <v>77</v>
      </c>
      <c r="AY195" s="235" t="s">
        <v>128</v>
      </c>
    </row>
    <row r="196" spans="1:65" s="13" customFormat="1" ht="11.25">
      <c r="B196" s="225"/>
      <c r="C196" s="226"/>
      <c r="D196" s="221" t="s">
        <v>137</v>
      </c>
      <c r="E196" s="227" t="s">
        <v>1</v>
      </c>
      <c r="F196" s="228" t="s">
        <v>356</v>
      </c>
      <c r="G196" s="226"/>
      <c r="H196" s="229">
        <v>9.3810000000000002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137</v>
      </c>
      <c r="AU196" s="235" t="s">
        <v>87</v>
      </c>
      <c r="AV196" s="13" t="s">
        <v>87</v>
      </c>
      <c r="AW196" s="13" t="s">
        <v>33</v>
      </c>
      <c r="AX196" s="13" t="s">
        <v>77</v>
      </c>
      <c r="AY196" s="235" t="s">
        <v>128</v>
      </c>
    </row>
    <row r="197" spans="1:65" s="15" customFormat="1" ht="11.25">
      <c r="B197" s="258"/>
      <c r="C197" s="259"/>
      <c r="D197" s="221" t="s">
        <v>137</v>
      </c>
      <c r="E197" s="260" t="s">
        <v>1</v>
      </c>
      <c r="F197" s="261" t="s">
        <v>323</v>
      </c>
      <c r="G197" s="259"/>
      <c r="H197" s="262">
        <v>54.176000000000002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137</v>
      </c>
      <c r="AU197" s="268" t="s">
        <v>87</v>
      </c>
      <c r="AV197" s="15" t="s">
        <v>146</v>
      </c>
      <c r="AW197" s="15" t="s">
        <v>33</v>
      </c>
      <c r="AX197" s="15" t="s">
        <v>77</v>
      </c>
      <c r="AY197" s="268" t="s">
        <v>128</v>
      </c>
    </row>
    <row r="198" spans="1:65" s="13" customFormat="1" ht="11.25">
      <c r="B198" s="225"/>
      <c r="C198" s="226"/>
      <c r="D198" s="221" t="s">
        <v>137</v>
      </c>
      <c r="E198" s="227" t="s">
        <v>1</v>
      </c>
      <c r="F198" s="228" t="s">
        <v>357</v>
      </c>
      <c r="G198" s="226"/>
      <c r="H198" s="229">
        <v>8.64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137</v>
      </c>
      <c r="AU198" s="235" t="s">
        <v>87</v>
      </c>
      <c r="AV198" s="13" t="s">
        <v>87</v>
      </c>
      <c r="AW198" s="13" t="s">
        <v>33</v>
      </c>
      <c r="AX198" s="13" t="s">
        <v>77</v>
      </c>
      <c r="AY198" s="235" t="s">
        <v>128</v>
      </c>
    </row>
    <row r="199" spans="1:65" s="15" customFormat="1" ht="11.25">
      <c r="B199" s="258"/>
      <c r="C199" s="259"/>
      <c r="D199" s="221" t="s">
        <v>137</v>
      </c>
      <c r="E199" s="260" t="s">
        <v>1</v>
      </c>
      <c r="F199" s="261" t="s">
        <v>325</v>
      </c>
      <c r="G199" s="259"/>
      <c r="H199" s="262">
        <v>8.64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137</v>
      </c>
      <c r="AU199" s="268" t="s">
        <v>87</v>
      </c>
      <c r="AV199" s="15" t="s">
        <v>146</v>
      </c>
      <c r="AW199" s="15" t="s">
        <v>33</v>
      </c>
      <c r="AX199" s="15" t="s">
        <v>77</v>
      </c>
      <c r="AY199" s="268" t="s">
        <v>128</v>
      </c>
    </row>
    <row r="200" spans="1:65" s="14" customFormat="1" ht="11.25">
      <c r="B200" s="236"/>
      <c r="C200" s="237"/>
      <c r="D200" s="221" t="s">
        <v>137</v>
      </c>
      <c r="E200" s="238" t="s">
        <v>1</v>
      </c>
      <c r="F200" s="239" t="s">
        <v>139</v>
      </c>
      <c r="G200" s="237"/>
      <c r="H200" s="240">
        <v>62.816000000000003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137</v>
      </c>
      <c r="AU200" s="246" t="s">
        <v>87</v>
      </c>
      <c r="AV200" s="14" t="s">
        <v>134</v>
      </c>
      <c r="AW200" s="14" t="s">
        <v>33</v>
      </c>
      <c r="AX200" s="14" t="s">
        <v>85</v>
      </c>
      <c r="AY200" s="246" t="s">
        <v>128</v>
      </c>
    </row>
    <row r="201" spans="1:65" s="2" customFormat="1" ht="16.5" customHeight="1">
      <c r="A201" s="35"/>
      <c r="B201" s="36"/>
      <c r="C201" s="207" t="s">
        <v>175</v>
      </c>
      <c r="D201" s="207" t="s">
        <v>130</v>
      </c>
      <c r="E201" s="208" t="s">
        <v>358</v>
      </c>
      <c r="F201" s="209" t="s">
        <v>359</v>
      </c>
      <c r="G201" s="210" t="s">
        <v>133</v>
      </c>
      <c r="H201" s="211">
        <v>62.816000000000003</v>
      </c>
      <c r="I201" s="212"/>
      <c r="J201" s="213">
        <f>ROUND(I201*H201,2)</f>
        <v>0</v>
      </c>
      <c r="K201" s="214"/>
      <c r="L201" s="40"/>
      <c r="M201" s="215" t="s">
        <v>1</v>
      </c>
      <c r="N201" s="216" t="s">
        <v>42</v>
      </c>
      <c r="O201" s="72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9" t="s">
        <v>134</v>
      </c>
      <c r="AT201" s="219" t="s">
        <v>130</v>
      </c>
      <c r="AU201" s="219" t="s">
        <v>87</v>
      </c>
      <c r="AY201" s="18" t="s">
        <v>128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8" t="s">
        <v>85</v>
      </c>
      <c r="BK201" s="220">
        <f>ROUND(I201*H201,2)</f>
        <v>0</v>
      </c>
      <c r="BL201" s="18" t="s">
        <v>134</v>
      </c>
      <c r="BM201" s="219" t="s">
        <v>360</v>
      </c>
    </row>
    <row r="202" spans="1:65" s="2" customFormat="1" ht="24" customHeight="1">
      <c r="A202" s="35"/>
      <c r="B202" s="36"/>
      <c r="C202" s="207" t="s">
        <v>8</v>
      </c>
      <c r="D202" s="207" t="s">
        <v>130</v>
      </c>
      <c r="E202" s="208" t="s">
        <v>361</v>
      </c>
      <c r="F202" s="209" t="s">
        <v>362</v>
      </c>
      <c r="G202" s="210" t="s">
        <v>133</v>
      </c>
      <c r="H202" s="211">
        <v>90.715000000000003</v>
      </c>
      <c r="I202" s="212"/>
      <c r="J202" s="213">
        <f>ROUND(I202*H202,2)</f>
        <v>0</v>
      </c>
      <c r="K202" s="214"/>
      <c r="L202" s="40"/>
      <c r="M202" s="215" t="s">
        <v>1</v>
      </c>
      <c r="N202" s="216" t="s">
        <v>42</v>
      </c>
      <c r="O202" s="72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9" t="s">
        <v>134</v>
      </c>
      <c r="AT202" s="219" t="s">
        <v>130</v>
      </c>
      <c r="AU202" s="219" t="s">
        <v>87</v>
      </c>
      <c r="AY202" s="18" t="s">
        <v>128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8" t="s">
        <v>85</v>
      </c>
      <c r="BK202" s="220">
        <f>ROUND(I202*H202,2)</f>
        <v>0</v>
      </c>
      <c r="BL202" s="18" t="s">
        <v>134</v>
      </c>
      <c r="BM202" s="219" t="s">
        <v>363</v>
      </c>
    </row>
    <row r="203" spans="1:65" s="13" customFormat="1" ht="11.25">
      <c r="B203" s="225"/>
      <c r="C203" s="226"/>
      <c r="D203" s="221" t="s">
        <v>137</v>
      </c>
      <c r="E203" s="227" t="s">
        <v>1</v>
      </c>
      <c r="F203" s="228" t="s">
        <v>364</v>
      </c>
      <c r="G203" s="226"/>
      <c r="H203" s="229">
        <v>90.715000000000003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137</v>
      </c>
      <c r="AU203" s="235" t="s">
        <v>87</v>
      </c>
      <c r="AV203" s="13" t="s">
        <v>87</v>
      </c>
      <c r="AW203" s="13" t="s">
        <v>33</v>
      </c>
      <c r="AX203" s="13" t="s">
        <v>85</v>
      </c>
      <c r="AY203" s="235" t="s">
        <v>128</v>
      </c>
    </row>
    <row r="204" spans="1:65" s="2" customFormat="1" ht="24" customHeight="1">
      <c r="A204" s="35"/>
      <c r="B204" s="36"/>
      <c r="C204" s="207" t="s">
        <v>183</v>
      </c>
      <c r="D204" s="207" t="s">
        <v>130</v>
      </c>
      <c r="E204" s="208" t="s">
        <v>365</v>
      </c>
      <c r="F204" s="209" t="s">
        <v>366</v>
      </c>
      <c r="G204" s="210" t="s">
        <v>133</v>
      </c>
      <c r="H204" s="211">
        <v>386.36500000000001</v>
      </c>
      <c r="I204" s="212"/>
      <c r="J204" s="213">
        <f>ROUND(I204*H204,2)</f>
        <v>0</v>
      </c>
      <c r="K204" s="214"/>
      <c r="L204" s="40"/>
      <c r="M204" s="215" t="s">
        <v>1</v>
      </c>
      <c r="N204" s="216" t="s">
        <v>42</v>
      </c>
      <c r="O204" s="72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9" t="s">
        <v>134</v>
      </c>
      <c r="AT204" s="219" t="s">
        <v>130</v>
      </c>
      <c r="AU204" s="219" t="s">
        <v>87</v>
      </c>
      <c r="AY204" s="18" t="s">
        <v>128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8" t="s">
        <v>85</v>
      </c>
      <c r="BK204" s="220">
        <f>ROUND(I204*H204,2)</f>
        <v>0</v>
      </c>
      <c r="BL204" s="18" t="s">
        <v>134</v>
      </c>
      <c r="BM204" s="219" t="s">
        <v>367</v>
      </c>
    </row>
    <row r="205" spans="1:65" s="2" customFormat="1" ht="16.5" customHeight="1">
      <c r="A205" s="35"/>
      <c r="B205" s="36"/>
      <c r="C205" s="207" t="s">
        <v>223</v>
      </c>
      <c r="D205" s="207" t="s">
        <v>130</v>
      </c>
      <c r="E205" s="208" t="s">
        <v>368</v>
      </c>
      <c r="F205" s="209" t="s">
        <v>369</v>
      </c>
      <c r="G205" s="210" t="s">
        <v>133</v>
      </c>
      <c r="H205" s="211">
        <v>386.36500000000001</v>
      </c>
      <c r="I205" s="212"/>
      <c r="J205" s="213">
        <f>ROUND(I205*H205,2)</f>
        <v>0</v>
      </c>
      <c r="K205" s="214"/>
      <c r="L205" s="40"/>
      <c r="M205" s="215" t="s">
        <v>1</v>
      </c>
      <c r="N205" s="216" t="s">
        <v>42</v>
      </c>
      <c r="O205" s="72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9" t="s">
        <v>134</v>
      </c>
      <c r="AT205" s="219" t="s">
        <v>130</v>
      </c>
      <c r="AU205" s="219" t="s">
        <v>87</v>
      </c>
      <c r="AY205" s="18" t="s">
        <v>128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85</v>
      </c>
      <c r="BK205" s="220">
        <f>ROUND(I205*H205,2)</f>
        <v>0</v>
      </c>
      <c r="BL205" s="18" t="s">
        <v>134</v>
      </c>
      <c r="BM205" s="219" t="s">
        <v>370</v>
      </c>
    </row>
    <row r="206" spans="1:65" s="13" customFormat="1" ht="11.25">
      <c r="B206" s="225"/>
      <c r="C206" s="226"/>
      <c r="D206" s="221" t="s">
        <v>137</v>
      </c>
      <c r="E206" s="227" t="s">
        <v>1</v>
      </c>
      <c r="F206" s="228" t="s">
        <v>371</v>
      </c>
      <c r="G206" s="226"/>
      <c r="H206" s="229">
        <v>477.08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137</v>
      </c>
      <c r="AU206" s="235" t="s">
        <v>87</v>
      </c>
      <c r="AV206" s="13" t="s">
        <v>87</v>
      </c>
      <c r="AW206" s="13" t="s">
        <v>33</v>
      </c>
      <c r="AX206" s="13" t="s">
        <v>77</v>
      </c>
      <c r="AY206" s="235" t="s">
        <v>128</v>
      </c>
    </row>
    <row r="207" spans="1:65" s="13" customFormat="1" ht="11.25">
      <c r="B207" s="225"/>
      <c r="C207" s="226"/>
      <c r="D207" s="221" t="s">
        <v>137</v>
      </c>
      <c r="E207" s="227" t="s">
        <v>1</v>
      </c>
      <c r="F207" s="228" t="s">
        <v>372</v>
      </c>
      <c r="G207" s="226"/>
      <c r="H207" s="229">
        <v>-90.715000000000003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137</v>
      </c>
      <c r="AU207" s="235" t="s">
        <v>87</v>
      </c>
      <c r="AV207" s="13" t="s">
        <v>87</v>
      </c>
      <c r="AW207" s="13" t="s">
        <v>33</v>
      </c>
      <c r="AX207" s="13" t="s">
        <v>77</v>
      </c>
      <c r="AY207" s="235" t="s">
        <v>128</v>
      </c>
    </row>
    <row r="208" spans="1:65" s="14" customFormat="1" ht="11.25">
      <c r="B208" s="236"/>
      <c r="C208" s="237"/>
      <c r="D208" s="221" t="s">
        <v>137</v>
      </c>
      <c r="E208" s="238" t="s">
        <v>1</v>
      </c>
      <c r="F208" s="239" t="s">
        <v>139</v>
      </c>
      <c r="G208" s="237"/>
      <c r="H208" s="240">
        <v>386.36500000000001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137</v>
      </c>
      <c r="AU208" s="246" t="s">
        <v>87</v>
      </c>
      <c r="AV208" s="14" t="s">
        <v>134</v>
      </c>
      <c r="AW208" s="14" t="s">
        <v>33</v>
      </c>
      <c r="AX208" s="14" t="s">
        <v>85</v>
      </c>
      <c r="AY208" s="246" t="s">
        <v>128</v>
      </c>
    </row>
    <row r="209" spans="1:65" s="2" customFormat="1" ht="24" customHeight="1">
      <c r="A209" s="35"/>
      <c r="B209" s="36"/>
      <c r="C209" s="207" t="s">
        <v>192</v>
      </c>
      <c r="D209" s="207" t="s">
        <v>130</v>
      </c>
      <c r="E209" s="208" t="s">
        <v>373</v>
      </c>
      <c r="F209" s="209" t="s">
        <v>374</v>
      </c>
      <c r="G209" s="210" t="s">
        <v>133</v>
      </c>
      <c r="H209" s="211">
        <v>53.186</v>
      </c>
      <c r="I209" s="212"/>
      <c r="J209" s="213">
        <f>ROUND(I209*H209,2)</f>
        <v>0</v>
      </c>
      <c r="K209" s="214"/>
      <c r="L209" s="40"/>
      <c r="M209" s="215" t="s">
        <v>1</v>
      </c>
      <c r="N209" s="216" t="s">
        <v>42</v>
      </c>
      <c r="O209" s="72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9" t="s">
        <v>134</v>
      </c>
      <c r="AT209" s="219" t="s">
        <v>130</v>
      </c>
      <c r="AU209" s="219" t="s">
        <v>87</v>
      </c>
      <c r="AY209" s="18" t="s">
        <v>128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8" t="s">
        <v>85</v>
      </c>
      <c r="BK209" s="220">
        <f>ROUND(I209*H209,2)</f>
        <v>0</v>
      </c>
      <c r="BL209" s="18" t="s">
        <v>134</v>
      </c>
      <c r="BM209" s="219" t="s">
        <v>375</v>
      </c>
    </row>
    <row r="210" spans="1:65" s="13" customFormat="1" ht="22.5">
      <c r="B210" s="225"/>
      <c r="C210" s="226"/>
      <c r="D210" s="221" t="s">
        <v>137</v>
      </c>
      <c r="E210" s="227" t="s">
        <v>1</v>
      </c>
      <c r="F210" s="228" t="s">
        <v>376</v>
      </c>
      <c r="G210" s="226"/>
      <c r="H210" s="229">
        <v>53.186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137</v>
      </c>
      <c r="AU210" s="235" t="s">
        <v>87</v>
      </c>
      <c r="AV210" s="13" t="s">
        <v>87</v>
      </c>
      <c r="AW210" s="13" t="s">
        <v>33</v>
      </c>
      <c r="AX210" s="13" t="s">
        <v>85</v>
      </c>
      <c r="AY210" s="235" t="s">
        <v>128</v>
      </c>
    </row>
    <row r="211" spans="1:65" s="2" customFormat="1" ht="16.5" customHeight="1">
      <c r="A211" s="35"/>
      <c r="B211" s="36"/>
      <c r="C211" s="207" t="s">
        <v>232</v>
      </c>
      <c r="D211" s="207" t="s">
        <v>130</v>
      </c>
      <c r="E211" s="208" t="s">
        <v>377</v>
      </c>
      <c r="F211" s="209" t="s">
        <v>378</v>
      </c>
      <c r="G211" s="210" t="s">
        <v>133</v>
      </c>
      <c r="H211" s="211">
        <v>386.36500000000001</v>
      </c>
      <c r="I211" s="212"/>
      <c r="J211" s="213">
        <f>ROUND(I211*H211,2)</f>
        <v>0</v>
      </c>
      <c r="K211" s="214"/>
      <c r="L211" s="40"/>
      <c r="M211" s="215" t="s">
        <v>1</v>
      </c>
      <c r="N211" s="216" t="s">
        <v>42</v>
      </c>
      <c r="O211" s="72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9" t="s">
        <v>134</v>
      </c>
      <c r="AT211" s="219" t="s">
        <v>130</v>
      </c>
      <c r="AU211" s="219" t="s">
        <v>87</v>
      </c>
      <c r="AY211" s="18" t="s">
        <v>128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8" t="s">
        <v>85</v>
      </c>
      <c r="BK211" s="220">
        <f>ROUND(I211*H211,2)</f>
        <v>0</v>
      </c>
      <c r="BL211" s="18" t="s">
        <v>134</v>
      </c>
      <c r="BM211" s="219" t="s">
        <v>379</v>
      </c>
    </row>
    <row r="212" spans="1:65" s="2" customFormat="1" ht="24" customHeight="1">
      <c r="A212" s="35"/>
      <c r="B212" s="36"/>
      <c r="C212" s="207" t="s">
        <v>196</v>
      </c>
      <c r="D212" s="207" t="s">
        <v>130</v>
      </c>
      <c r="E212" s="208" t="s">
        <v>380</v>
      </c>
      <c r="F212" s="209" t="s">
        <v>381</v>
      </c>
      <c r="G212" s="210" t="s">
        <v>182</v>
      </c>
      <c r="H212" s="211">
        <v>695.45699999999999</v>
      </c>
      <c r="I212" s="212"/>
      <c r="J212" s="213">
        <f>ROUND(I212*H212,2)</f>
        <v>0</v>
      </c>
      <c r="K212" s="214"/>
      <c r="L212" s="40"/>
      <c r="M212" s="215" t="s">
        <v>1</v>
      </c>
      <c r="N212" s="216" t="s">
        <v>42</v>
      </c>
      <c r="O212" s="72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9" t="s">
        <v>134</v>
      </c>
      <c r="AT212" s="219" t="s">
        <v>130</v>
      </c>
      <c r="AU212" s="219" t="s">
        <v>87</v>
      </c>
      <c r="AY212" s="18" t="s">
        <v>128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8" t="s">
        <v>85</v>
      </c>
      <c r="BK212" s="220">
        <f>ROUND(I212*H212,2)</f>
        <v>0</v>
      </c>
      <c r="BL212" s="18" t="s">
        <v>134</v>
      </c>
      <c r="BM212" s="219" t="s">
        <v>382</v>
      </c>
    </row>
    <row r="213" spans="1:65" s="13" customFormat="1" ht="11.25">
      <c r="B213" s="225"/>
      <c r="C213" s="226"/>
      <c r="D213" s="221" t="s">
        <v>137</v>
      </c>
      <c r="E213" s="226"/>
      <c r="F213" s="228" t="s">
        <v>383</v>
      </c>
      <c r="G213" s="226"/>
      <c r="H213" s="229">
        <v>695.45699999999999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137</v>
      </c>
      <c r="AU213" s="235" t="s">
        <v>87</v>
      </c>
      <c r="AV213" s="13" t="s">
        <v>87</v>
      </c>
      <c r="AW213" s="13" t="s">
        <v>4</v>
      </c>
      <c r="AX213" s="13" t="s">
        <v>85</v>
      </c>
      <c r="AY213" s="235" t="s">
        <v>128</v>
      </c>
    </row>
    <row r="214" spans="1:65" s="2" customFormat="1" ht="24" customHeight="1">
      <c r="A214" s="35"/>
      <c r="B214" s="36"/>
      <c r="C214" s="207" t="s">
        <v>7</v>
      </c>
      <c r="D214" s="207" t="s">
        <v>130</v>
      </c>
      <c r="E214" s="208" t="s">
        <v>384</v>
      </c>
      <c r="F214" s="209" t="s">
        <v>385</v>
      </c>
      <c r="G214" s="210" t="s">
        <v>133</v>
      </c>
      <c r="H214" s="211">
        <v>37.529000000000003</v>
      </c>
      <c r="I214" s="212"/>
      <c r="J214" s="213">
        <f>ROUND(I214*H214,2)</f>
        <v>0</v>
      </c>
      <c r="K214" s="214"/>
      <c r="L214" s="40"/>
      <c r="M214" s="215" t="s">
        <v>1</v>
      </c>
      <c r="N214" s="216" t="s">
        <v>42</v>
      </c>
      <c r="O214" s="72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9" t="s">
        <v>134</v>
      </c>
      <c r="AT214" s="219" t="s">
        <v>130</v>
      </c>
      <c r="AU214" s="219" t="s">
        <v>87</v>
      </c>
      <c r="AY214" s="18" t="s">
        <v>128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8" t="s">
        <v>85</v>
      </c>
      <c r="BK214" s="220">
        <f>ROUND(I214*H214,2)</f>
        <v>0</v>
      </c>
      <c r="BL214" s="18" t="s">
        <v>134</v>
      </c>
      <c r="BM214" s="219" t="s">
        <v>386</v>
      </c>
    </row>
    <row r="215" spans="1:65" s="13" customFormat="1" ht="11.25">
      <c r="B215" s="225"/>
      <c r="C215" s="226"/>
      <c r="D215" s="221" t="s">
        <v>137</v>
      </c>
      <c r="E215" s="227" t="s">
        <v>1</v>
      </c>
      <c r="F215" s="228" t="s">
        <v>356</v>
      </c>
      <c r="G215" s="226"/>
      <c r="H215" s="229">
        <v>9.3810000000000002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137</v>
      </c>
      <c r="AU215" s="235" t="s">
        <v>87</v>
      </c>
      <c r="AV215" s="13" t="s">
        <v>87</v>
      </c>
      <c r="AW215" s="13" t="s">
        <v>33</v>
      </c>
      <c r="AX215" s="13" t="s">
        <v>77</v>
      </c>
      <c r="AY215" s="235" t="s">
        <v>128</v>
      </c>
    </row>
    <row r="216" spans="1:65" s="13" customFormat="1" ht="11.25">
      <c r="B216" s="225"/>
      <c r="C216" s="226"/>
      <c r="D216" s="221" t="s">
        <v>137</v>
      </c>
      <c r="E216" s="227" t="s">
        <v>1</v>
      </c>
      <c r="F216" s="228" t="s">
        <v>322</v>
      </c>
      <c r="G216" s="226"/>
      <c r="H216" s="229">
        <v>22.638000000000002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137</v>
      </c>
      <c r="AU216" s="235" t="s">
        <v>87</v>
      </c>
      <c r="AV216" s="13" t="s">
        <v>87</v>
      </c>
      <c r="AW216" s="13" t="s">
        <v>33</v>
      </c>
      <c r="AX216" s="13" t="s">
        <v>77</v>
      </c>
      <c r="AY216" s="235" t="s">
        <v>128</v>
      </c>
    </row>
    <row r="217" spans="1:65" s="13" customFormat="1" ht="11.25">
      <c r="B217" s="225"/>
      <c r="C217" s="226"/>
      <c r="D217" s="221" t="s">
        <v>137</v>
      </c>
      <c r="E217" s="227" t="s">
        <v>1</v>
      </c>
      <c r="F217" s="228" t="s">
        <v>333</v>
      </c>
      <c r="G217" s="226"/>
      <c r="H217" s="229">
        <v>5.51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137</v>
      </c>
      <c r="AU217" s="235" t="s">
        <v>87</v>
      </c>
      <c r="AV217" s="13" t="s">
        <v>87</v>
      </c>
      <c r="AW217" s="13" t="s">
        <v>33</v>
      </c>
      <c r="AX217" s="13" t="s">
        <v>77</v>
      </c>
      <c r="AY217" s="235" t="s">
        <v>128</v>
      </c>
    </row>
    <row r="218" spans="1:65" s="14" customFormat="1" ht="11.25">
      <c r="B218" s="236"/>
      <c r="C218" s="237"/>
      <c r="D218" s="221" t="s">
        <v>137</v>
      </c>
      <c r="E218" s="238" t="s">
        <v>1</v>
      </c>
      <c r="F218" s="239" t="s">
        <v>139</v>
      </c>
      <c r="G218" s="237"/>
      <c r="H218" s="240">
        <v>37.529000000000003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137</v>
      </c>
      <c r="AU218" s="246" t="s">
        <v>87</v>
      </c>
      <c r="AV218" s="14" t="s">
        <v>134</v>
      </c>
      <c r="AW218" s="14" t="s">
        <v>33</v>
      </c>
      <c r="AX218" s="14" t="s">
        <v>85</v>
      </c>
      <c r="AY218" s="246" t="s">
        <v>128</v>
      </c>
    </row>
    <row r="219" spans="1:65" s="2" customFormat="1" ht="24" customHeight="1">
      <c r="A219" s="35"/>
      <c r="B219" s="36"/>
      <c r="C219" s="207" t="s">
        <v>203</v>
      </c>
      <c r="D219" s="207" t="s">
        <v>130</v>
      </c>
      <c r="E219" s="208" t="s">
        <v>387</v>
      </c>
      <c r="F219" s="209" t="s">
        <v>388</v>
      </c>
      <c r="G219" s="210" t="s">
        <v>144</v>
      </c>
      <c r="H219" s="211">
        <v>510.3</v>
      </c>
      <c r="I219" s="212"/>
      <c r="J219" s="213">
        <f>ROUND(I219*H219,2)</f>
        <v>0</v>
      </c>
      <c r="K219" s="214"/>
      <c r="L219" s="40"/>
      <c r="M219" s="215" t="s">
        <v>1</v>
      </c>
      <c r="N219" s="216" t="s">
        <v>42</v>
      </c>
      <c r="O219" s="72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9" t="s">
        <v>134</v>
      </c>
      <c r="AT219" s="219" t="s">
        <v>130</v>
      </c>
      <c r="AU219" s="219" t="s">
        <v>87</v>
      </c>
      <c r="AY219" s="18" t="s">
        <v>128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8" t="s">
        <v>85</v>
      </c>
      <c r="BK219" s="220">
        <f>ROUND(I219*H219,2)</f>
        <v>0</v>
      </c>
      <c r="BL219" s="18" t="s">
        <v>134</v>
      </c>
      <c r="BM219" s="219" t="s">
        <v>389</v>
      </c>
    </row>
    <row r="220" spans="1:65" s="13" customFormat="1" ht="11.25">
      <c r="B220" s="225"/>
      <c r="C220" s="226"/>
      <c r="D220" s="221" t="s">
        <v>137</v>
      </c>
      <c r="E220" s="227" t="s">
        <v>1</v>
      </c>
      <c r="F220" s="228" t="s">
        <v>390</v>
      </c>
      <c r="G220" s="226"/>
      <c r="H220" s="229">
        <v>510.3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137</v>
      </c>
      <c r="AU220" s="235" t="s">
        <v>87</v>
      </c>
      <c r="AV220" s="13" t="s">
        <v>87</v>
      </c>
      <c r="AW220" s="13" t="s">
        <v>33</v>
      </c>
      <c r="AX220" s="13" t="s">
        <v>85</v>
      </c>
      <c r="AY220" s="235" t="s">
        <v>128</v>
      </c>
    </row>
    <row r="221" spans="1:65" s="2" customFormat="1" ht="24" customHeight="1">
      <c r="A221" s="35"/>
      <c r="B221" s="36"/>
      <c r="C221" s="207" t="s">
        <v>254</v>
      </c>
      <c r="D221" s="207" t="s">
        <v>130</v>
      </c>
      <c r="E221" s="208" t="s">
        <v>391</v>
      </c>
      <c r="F221" s="209" t="s">
        <v>392</v>
      </c>
      <c r="G221" s="210" t="s">
        <v>144</v>
      </c>
      <c r="H221" s="211">
        <v>21.56</v>
      </c>
      <c r="I221" s="212"/>
      <c r="J221" s="213">
        <f>ROUND(I221*H221,2)</f>
        <v>0</v>
      </c>
      <c r="K221" s="214"/>
      <c r="L221" s="40"/>
      <c r="M221" s="215" t="s">
        <v>1</v>
      </c>
      <c r="N221" s="216" t="s">
        <v>42</v>
      </c>
      <c r="O221" s="72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9" t="s">
        <v>134</v>
      </c>
      <c r="AT221" s="219" t="s">
        <v>130</v>
      </c>
      <c r="AU221" s="219" t="s">
        <v>87</v>
      </c>
      <c r="AY221" s="18" t="s">
        <v>128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8" t="s">
        <v>85</v>
      </c>
      <c r="BK221" s="220">
        <f>ROUND(I221*H221,2)</f>
        <v>0</v>
      </c>
      <c r="BL221" s="18" t="s">
        <v>134</v>
      </c>
      <c r="BM221" s="219" t="s">
        <v>393</v>
      </c>
    </row>
    <row r="222" spans="1:65" s="13" customFormat="1" ht="11.25">
      <c r="B222" s="225"/>
      <c r="C222" s="226"/>
      <c r="D222" s="221" t="s">
        <v>137</v>
      </c>
      <c r="E222" s="227" t="s">
        <v>1</v>
      </c>
      <c r="F222" s="228" t="s">
        <v>394</v>
      </c>
      <c r="G222" s="226"/>
      <c r="H222" s="229">
        <v>21.56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137</v>
      </c>
      <c r="AU222" s="235" t="s">
        <v>87</v>
      </c>
      <c r="AV222" s="13" t="s">
        <v>87</v>
      </c>
      <c r="AW222" s="13" t="s">
        <v>33</v>
      </c>
      <c r="AX222" s="13" t="s">
        <v>85</v>
      </c>
      <c r="AY222" s="235" t="s">
        <v>128</v>
      </c>
    </row>
    <row r="223" spans="1:65" s="2" customFormat="1" ht="24" customHeight="1">
      <c r="A223" s="35"/>
      <c r="B223" s="36"/>
      <c r="C223" s="207" t="s">
        <v>206</v>
      </c>
      <c r="D223" s="207" t="s">
        <v>130</v>
      </c>
      <c r="E223" s="208" t="s">
        <v>395</v>
      </c>
      <c r="F223" s="209" t="s">
        <v>396</v>
      </c>
      <c r="G223" s="210" t="s">
        <v>144</v>
      </c>
      <c r="H223" s="211">
        <v>510.3</v>
      </c>
      <c r="I223" s="212"/>
      <c r="J223" s="213">
        <f>ROUND(I223*H223,2)</f>
        <v>0</v>
      </c>
      <c r="K223" s="214"/>
      <c r="L223" s="40"/>
      <c r="M223" s="215" t="s">
        <v>1</v>
      </c>
      <c r="N223" s="216" t="s">
        <v>42</v>
      </c>
      <c r="O223" s="72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9" t="s">
        <v>134</v>
      </c>
      <c r="AT223" s="219" t="s">
        <v>130</v>
      </c>
      <c r="AU223" s="219" t="s">
        <v>87</v>
      </c>
      <c r="AY223" s="18" t="s">
        <v>128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8" t="s">
        <v>85</v>
      </c>
      <c r="BK223" s="220">
        <f>ROUND(I223*H223,2)</f>
        <v>0</v>
      </c>
      <c r="BL223" s="18" t="s">
        <v>134</v>
      </c>
      <c r="BM223" s="219" t="s">
        <v>397</v>
      </c>
    </row>
    <row r="224" spans="1:65" s="2" customFormat="1" ht="16.5" customHeight="1">
      <c r="A224" s="35"/>
      <c r="B224" s="36"/>
      <c r="C224" s="269" t="s">
        <v>398</v>
      </c>
      <c r="D224" s="269" t="s">
        <v>399</v>
      </c>
      <c r="E224" s="270" t="s">
        <v>400</v>
      </c>
      <c r="F224" s="271" t="s">
        <v>401</v>
      </c>
      <c r="G224" s="272" t="s">
        <v>402</v>
      </c>
      <c r="H224" s="273">
        <v>7.6550000000000002</v>
      </c>
      <c r="I224" s="274"/>
      <c r="J224" s="275">
        <f>ROUND(I224*H224,2)</f>
        <v>0</v>
      </c>
      <c r="K224" s="276"/>
      <c r="L224" s="277"/>
      <c r="M224" s="278" t="s">
        <v>1</v>
      </c>
      <c r="N224" s="279" t="s">
        <v>42</v>
      </c>
      <c r="O224" s="72"/>
      <c r="P224" s="217">
        <f>O224*H224</f>
        <v>0</v>
      </c>
      <c r="Q224" s="217">
        <v>1E-3</v>
      </c>
      <c r="R224" s="217">
        <f>Q224*H224</f>
        <v>7.6550000000000003E-3</v>
      </c>
      <c r="S224" s="217">
        <v>0</v>
      </c>
      <c r="T224" s="21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9" t="s">
        <v>156</v>
      </c>
      <c r="AT224" s="219" t="s">
        <v>399</v>
      </c>
      <c r="AU224" s="219" t="s">
        <v>87</v>
      </c>
      <c r="AY224" s="18" t="s">
        <v>128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8" t="s">
        <v>85</v>
      </c>
      <c r="BK224" s="220">
        <f>ROUND(I224*H224,2)</f>
        <v>0</v>
      </c>
      <c r="BL224" s="18" t="s">
        <v>134</v>
      </c>
      <c r="BM224" s="219" t="s">
        <v>403</v>
      </c>
    </row>
    <row r="225" spans="1:65" s="13" customFormat="1" ht="11.25">
      <c r="B225" s="225"/>
      <c r="C225" s="226"/>
      <c r="D225" s="221" t="s">
        <v>137</v>
      </c>
      <c r="E225" s="226"/>
      <c r="F225" s="228" t="s">
        <v>404</v>
      </c>
      <c r="G225" s="226"/>
      <c r="H225" s="229">
        <v>7.6550000000000002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137</v>
      </c>
      <c r="AU225" s="235" t="s">
        <v>87</v>
      </c>
      <c r="AV225" s="13" t="s">
        <v>87</v>
      </c>
      <c r="AW225" s="13" t="s">
        <v>4</v>
      </c>
      <c r="AX225" s="13" t="s">
        <v>85</v>
      </c>
      <c r="AY225" s="235" t="s">
        <v>128</v>
      </c>
    </row>
    <row r="226" spans="1:65" s="2" customFormat="1" ht="24" customHeight="1">
      <c r="A226" s="35"/>
      <c r="B226" s="36"/>
      <c r="C226" s="207" t="s">
        <v>210</v>
      </c>
      <c r="D226" s="207" t="s">
        <v>130</v>
      </c>
      <c r="E226" s="208" t="s">
        <v>405</v>
      </c>
      <c r="F226" s="209" t="s">
        <v>406</v>
      </c>
      <c r="G226" s="210" t="s">
        <v>144</v>
      </c>
      <c r="H226" s="211">
        <v>21.56</v>
      </c>
      <c r="I226" s="212"/>
      <c r="J226" s="213">
        <f>ROUND(I226*H226,2)</f>
        <v>0</v>
      </c>
      <c r="K226" s="214"/>
      <c r="L226" s="40"/>
      <c r="M226" s="215" t="s">
        <v>1</v>
      </c>
      <c r="N226" s="216" t="s">
        <v>42</v>
      </c>
      <c r="O226" s="72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9" t="s">
        <v>134</v>
      </c>
      <c r="AT226" s="219" t="s">
        <v>130</v>
      </c>
      <c r="AU226" s="219" t="s">
        <v>87</v>
      </c>
      <c r="AY226" s="18" t="s">
        <v>128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8" t="s">
        <v>85</v>
      </c>
      <c r="BK226" s="220">
        <f>ROUND(I226*H226,2)</f>
        <v>0</v>
      </c>
      <c r="BL226" s="18" t="s">
        <v>134</v>
      </c>
      <c r="BM226" s="219" t="s">
        <v>407</v>
      </c>
    </row>
    <row r="227" spans="1:65" s="2" customFormat="1" ht="16.5" customHeight="1">
      <c r="A227" s="35"/>
      <c r="B227" s="36"/>
      <c r="C227" s="269" t="s">
        <v>408</v>
      </c>
      <c r="D227" s="269" t="s">
        <v>399</v>
      </c>
      <c r="E227" s="270" t="s">
        <v>400</v>
      </c>
      <c r="F227" s="271" t="s">
        <v>401</v>
      </c>
      <c r="G227" s="272" t="s">
        <v>402</v>
      </c>
      <c r="H227" s="273">
        <v>0.32300000000000001</v>
      </c>
      <c r="I227" s="274"/>
      <c r="J227" s="275">
        <f>ROUND(I227*H227,2)</f>
        <v>0</v>
      </c>
      <c r="K227" s="276"/>
      <c r="L227" s="277"/>
      <c r="M227" s="278" t="s">
        <v>1</v>
      </c>
      <c r="N227" s="279" t="s">
        <v>42</v>
      </c>
      <c r="O227" s="72"/>
      <c r="P227" s="217">
        <f>O227*H227</f>
        <v>0</v>
      </c>
      <c r="Q227" s="217">
        <v>1E-3</v>
      </c>
      <c r="R227" s="217">
        <f>Q227*H227</f>
        <v>3.2299999999999999E-4</v>
      </c>
      <c r="S227" s="217">
        <v>0</v>
      </c>
      <c r="T227" s="21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9" t="s">
        <v>156</v>
      </c>
      <c r="AT227" s="219" t="s">
        <v>399</v>
      </c>
      <c r="AU227" s="219" t="s">
        <v>87</v>
      </c>
      <c r="AY227" s="18" t="s">
        <v>128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8" t="s">
        <v>85</v>
      </c>
      <c r="BK227" s="220">
        <f>ROUND(I227*H227,2)</f>
        <v>0</v>
      </c>
      <c r="BL227" s="18" t="s">
        <v>134</v>
      </c>
      <c r="BM227" s="219" t="s">
        <v>409</v>
      </c>
    </row>
    <row r="228" spans="1:65" s="13" customFormat="1" ht="11.25">
      <c r="B228" s="225"/>
      <c r="C228" s="226"/>
      <c r="D228" s="221" t="s">
        <v>137</v>
      </c>
      <c r="E228" s="226"/>
      <c r="F228" s="228" t="s">
        <v>410</v>
      </c>
      <c r="G228" s="226"/>
      <c r="H228" s="229">
        <v>0.32300000000000001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137</v>
      </c>
      <c r="AU228" s="235" t="s">
        <v>87</v>
      </c>
      <c r="AV228" s="13" t="s">
        <v>87</v>
      </c>
      <c r="AW228" s="13" t="s">
        <v>4</v>
      </c>
      <c r="AX228" s="13" t="s">
        <v>85</v>
      </c>
      <c r="AY228" s="235" t="s">
        <v>128</v>
      </c>
    </row>
    <row r="229" spans="1:65" s="2" customFormat="1" ht="16.5" customHeight="1">
      <c r="A229" s="35"/>
      <c r="B229" s="36"/>
      <c r="C229" s="207" t="s">
        <v>213</v>
      </c>
      <c r="D229" s="207" t="s">
        <v>130</v>
      </c>
      <c r="E229" s="208" t="s">
        <v>411</v>
      </c>
      <c r="F229" s="209" t="s">
        <v>412</v>
      </c>
      <c r="G229" s="210" t="s">
        <v>144</v>
      </c>
      <c r="H229" s="211">
        <v>531.86</v>
      </c>
      <c r="I229" s="212"/>
      <c r="J229" s="213">
        <f>ROUND(I229*H229,2)</f>
        <v>0</v>
      </c>
      <c r="K229" s="214"/>
      <c r="L229" s="40"/>
      <c r="M229" s="215" t="s">
        <v>1</v>
      </c>
      <c r="N229" s="216" t="s">
        <v>42</v>
      </c>
      <c r="O229" s="72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9" t="s">
        <v>134</v>
      </c>
      <c r="AT229" s="219" t="s">
        <v>130</v>
      </c>
      <c r="AU229" s="219" t="s">
        <v>87</v>
      </c>
      <c r="AY229" s="18" t="s">
        <v>128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8" t="s">
        <v>85</v>
      </c>
      <c r="BK229" s="220">
        <f>ROUND(I229*H229,2)</f>
        <v>0</v>
      </c>
      <c r="BL229" s="18" t="s">
        <v>134</v>
      </c>
      <c r="BM229" s="219" t="s">
        <v>413</v>
      </c>
    </row>
    <row r="230" spans="1:65" s="13" customFormat="1" ht="11.25">
      <c r="B230" s="225"/>
      <c r="C230" s="226"/>
      <c r="D230" s="221" t="s">
        <v>137</v>
      </c>
      <c r="E230" s="227" t="s">
        <v>1</v>
      </c>
      <c r="F230" s="228" t="s">
        <v>414</v>
      </c>
      <c r="G230" s="226"/>
      <c r="H230" s="229">
        <v>531.86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137</v>
      </c>
      <c r="AU230" s="235" t="s">
        <v>87</v>
      </c>
      <c r="AV230" s="13" t="s">
        <v>87</v>
      </c>
      <c r="AW230" s="13" t="s">
        <v>33</v>
      </c>
      <c r="AX230" s="13" t="s">
        <v>85</v>
      </c>
      <c r="AY230" s="235" t="s">
        <v>128</v>
      </c>
    </row>
    <row r="231" spans="1:65" s="2" customFormat="1" ht="24" customHeight="1">
      <c r="A231" s="35"/>
      <c r="B231" s="36"/>
      <c r="C231" s="207" t="s">
        <v>415</v>
      </c>
      <c r="D231" s="207" t="s">
        <v>130</v>
      </c>
      <c r="E231" s="208" t="s">
        <v>416</v>
      </c>
      <c r="F231" s="209" t="s">
        <v>417</v>
      </c>
      <c r="G231" s="210" t="s">
        <v>144</v>
      </c>
      <c r="H231" s="211">
        <v>510.3</v>
      </c>
      <c r="I231" s="212"/>
      <c r="J231" s="213">
        <f>ROUND(I231*H231,2)</f>
        <v>0</v>
      </c>
      <c r="K231" s="214"/>
      <c r="L231" s="40"/>
      <c r="M231" s="215" t="s">
        <v>1</v>
      </c>
      <c r="N231" s="216" t="s">
        <v>42</v>
      </c>
      <c r="O231" s="72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9" t="s">
        <v>134</v>
      </c>
      <c r="AT231" s="219" t="s">
        <v>130</v>
      </c>
      <c r="AU231" s="219" t="s">
        <v>87</v>
      </c>
      <c r="AY231" s="18" t="s">
        <v>128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8" t="s">
        <v>85</v>
      </c>
      <c r="BK231" s="220">
        <f>ROUND(I231*H231,2)</f>
        <v>0</v>
      </c>
      <c r="BL231" s="18" t="s">
        <v>134</v>
      </c>
      <c r="BM231" s="219" t="s">
        <v>418</v>
      </c>
    </row>
    <row r="232" spans="1:65" s="13" customFormat="1" ht="11.25">
      <c r="B232" s="225"/>
      <c r="C232" s="226"/>
      <c r="D232" s="221" t="s">
        <v>137</v>
      </c>
      <c r="E232" s="227" t="s">
        <v>1</v>
      </c>
      <c r="F232" s="228" t="s">
        <v>390</v>
      </c>
      <c r="G232" s="226"/>
      <c r="H232" s="229">
        <v>510.3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137</v>
      </c>
      <c r="AU232" s="235" t="s">
        <v>87</v>
      </c>
      <c r="AV232" s="13" t="s">
        <v>87</v>
      </c>
      <c r="AW232" s="13" t="s">
        <v>33</v>
      </c>
      <c r="AX232" s="13" t="s">
        <v>85</v>
      </c>
      <c r="AY232" s="235" t="s">
        <v>128</v>
      </c>
    </row>
    <row r="233" spans="1:65" s="2" customFormat="1" ht="16.5" customHeight="1">
      <c r="A233" s="35"/>
      <c r="B233" s="36"/>
      <c r="C233" s="269" t="s">
        <v>219</v>
      </c>
      <c r="D233" s="269" t="s">
        <v>399</v>
      </c>
      <c r="E233" s="270" t="s">
        <v>419</v>
      </c>
      <c r="F233" s="271" t="s">
        <v>420</v>
      </c>
      <c r="G233" s="272" t="s">
        <v>133</v>
      </c>
      <c r="H233" s="273">
        <v>29.597000000000001</v>
      </c>
      <c r="I233" s="274"/>
      <c r="J233" s="275">
        <f>ROUND(I233*H233,2)</f>
        <v>0</v>
      </c>
      <c r="K233" s="276"/>
      <c r="L233" s="277"/>
      <c r="M233" s="278" t="s">
        <v>1</v>
      </c>
      <c r="N233" s="279" t="s">
        <v>42</v>
      </c>
      <c r="O233" s="72"/>
      <c r="P233" s="217">
        <f>O233*H233</f>
        <v>0</v>
      </c>
      <c r="Q233" s="217">
        <v>0.21</v>
      </c>
      <c r="R233" s="217">
        <f>Q233*H233</f>
        <v>6.2153700000000001</v>
      </c>
      <c r="S233" s="217">
        <v>0</v>
      </c>
      <c r="T233" s="21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9" t="s">
        <v>156</v>
      </c>
      <c r="AT233" s="219" t="s">
        <v>399</v>
      </c>
      <c r="AU233" s="219" t="s">
        <v>87</v>
      </c>
      <c r="AY233" s="18" t="s">
        <v>128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8" t="s">
        <v>85</v>
      </c>
      <c r="BK233" s="220">
        <f>ROUND(I233*H233,2)</f>
        <v>0</v>
      </c>
      <c r="BL233" s="18" t="s">
        <v>134</v>
      </c>
      <c r="BM233" s="219" t="s">
        <v>421</v>
      </c>
    </row>
    <row r="234" spans="1:65" s="13" customFormat="1" ht="11.25">
      <c r="B234" s="225"/>
      <c r="C234" s="226"/>
      <c r="D234" s="221" t="s">
        <v>137</v>
      </c>
      <c r="E234" s="226"/>
      <c r="F234" s="228" t="s">
        <v>422</v>
      </c>
      <c r="G234" s="226"/>
      <c r="H234" s="229">
        <v>29.597000000000001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137</v>
      </c>
      <c r="AU234" s="235" t="s">
        <v>87</v>
      </c>
      <c r="AV234" s="13" t="s">
        <v>87</v>
      </c>
      <c r="AW234" s="13" t="s">
        <v>4</v>
      </c>
      <c r="AX234" s="13" t="s">
        <v>85</v>
      </c>
      <c r="AY234" s="235" t="s">
        <v>128</v>
      </c>
    </row>
    <row r="235" spans="1:65" s="2" customFormat="1" ht="24" customHeight="1">
      <c r="A235" s="35"/>
      <c r="B235" s="36"/>
      <c r="C235" s="207" t="s">
        <v>423</v>
      </c>
      <c r="D235" s="207" t="s">
        <v>130</v>
      </c>
      <c r="E235" s="208" t="s">
        <v>424</v>
      </c>
      <c r="F235" s="209" t="s">
        <v>425</v>
      </c>
      <c r="G235" s="210" t="s">
        <v>144</v>
      </c>
      <c r="H235" s="211">
        <v>21.56</v>
      </c>
      <c r="I235" s="212"/>
      <c r="J235" s="213">
        <f>ROUND(I235*H235,2)</f>
        <v>0</v>
      </c>
      <c r="K235" s="214"/>
      <c r="L235" s="40"/>
      <c r="M235" s="215" t="s">
        <v>1</v>
      </c>
      <c r="N235" s="216" t="s">
        <v>42</v>
      </c>
      <c r="O235" s="72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9" t="s">
        <v>134</v>
      </c>
      <c r="AT235" s="219" t="s">
        <v>130</v>
      </c>
      <c r="AU235" s="219" t="s">
        <v>87</v>
      </c>
      <c r="AY235" s="18" t="s">
        <v>128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8" t="s">
        <v>85</v>
      </c>
      <c r="BK235" s="220">
        <f>ROUND(I235*H235,2)</f>
        <v>0</v>
      </c>
      <c r="BL235" s="18" t="s">
        <v>134</v>
      </c>
      <c r="BM235" s="219" t="s">
        <v>426</v>
      </c>
    </row>
    <row r="236" spans="1:65" s="13" customFormat="1" ht="11.25">
      <c r="B236" s="225"/>
      <c r="C236" s="226"/>
      <c r="D236" s="221" t="s">
        <v>137</v>
      </c>
      <c r="E236" s="227" t="s">
        <v>1</v>
      </c>
      <c r="F236" s="228" t="s">
        <v>394</v>
      </c>
      <c r="G236" s="226"/>
      <c r="H236" s="229">
        <v>21.56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137</v>
      </c>
      <c r="AU236" s="235" t="s">
        <v>87</v>
      </c>
      <c r="AV236" s="13" t="s">
        <v>87</v>
      </c>
      <c r="AW236" s="13" t="s">
        <v>33</v>
      </c>
      <c r="AX236" s="13" t="s">
        <v>85</v>
      </c>
      <c r="AY236" s="235" t="s">
        <v>128</v>
      </c>
    </row>
    <row r="237" spans="1:65" s="2" customFormat="1" ht="16.5" customHeight="1">
      <c r="A237" s="35"/>
      <c r="B237" s="36"/>
      <c r="C237" s="269" t="s">
        <v>222</v>
      </c>
      <c r="D237" s="269" t="s">
        <v>399</v>
      </c>
      <c r="E237" s="270" t="s">
        <v>419</v>
      </c>
      <c r="F237" s="271" t="s">
        <v>420</v>
      </c>
      <c r="G237" s="272" t="s">
        <v>133</v>
      </c>
      <c r="H237" s="273">
        <v>1.25</v>
      </c>
      <c r="I237" s="274"/>
      <c r="J237" s="275">
        <f>ROUND(I237*H237,2)</f>
        <v>0</v>
      </c>
      <c r="K237" s="276"/>
      <c r="L237" s="277"/>
      <c r="M237" s="278" t="s">
        <v>1</v>
      </c>
      <c r="N237" s="279" t="s">
        <v>42</v>
      </c>
      <c r="O237" s="72"/>
      <c r="P237" s="217">
        <f>O237*H237</f>
        <v>0</v>
      </c>
      <c r="Q237" s="217">
        <v>0.21</v>
      </c>
      <c r="R237" s="217">
        <f>Q237*H237</f>
        <v>0.26250000000000001</v>
      </c>
      <c r="S237" s="217">
        <v>0</v>
      </c>
      <c r="T237" s="218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9" t="s">
        <v>156</v>
      </c>
      <c r="AT237" s="219" t="s">
        <v>399</v>
      </c>
      <c r="AU237" s="219" t="s">
        <v>87</v>
      </c>
      <c r="AY237" s="18" t="s">
        <v>128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8" t="s">
        <v>85</v>
      </c>
      <c r="BK237" s="220">
        <f>ROUND(I237*H237,2)</f>
        <v>0</v>
      </c>
      <c r="BL237" s="18" t="s">
        <v>134</v>
      </c>
      <c r="BM237" s="219" t="s">
        <v>427</v>
      </c>
    </row>
    <row r="238" spans="1:65" s="13" customFormat="1" ht="11.25">
      <c r="B238" s="225"/>
      <c r="C238" s="226"/>
      <c r="D238" s="221" t="s">
        <v>137</v>
      </c>
      <c r="E238" s="226"/>
      <c r="F238" s="228" t="s">
        <v>428</v>
      </c>
      <c r="G238" s="226"/>
      <c r="H238" s="229">
        <v>1.25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137</v>
      </c>
      <c r="AU238" s="235" t="s">
        <v>87</v>
      </c>
      <c r="AV238" s="13" t="s">
        <v>87</v>
      </c>
      <c r="AW238" s="13" t="s">
        <v>4</v>
      </c>
      <c r="AX238" s="13" t="s">
        <v>85</v>
      </c>
      <c r="AY238" s="235" t="s">
        <v>128</v>
      </c>
    </row>
    <row r="239" spans="1:65" s="2" customFormat="1" ht="16.5" customHeight="1">
      <c r="A239" s="35"/>
      <c r="B239" s="36"/>
      <c r="C239" s="207" t="s">
        <v>429</v>
      </c>
      <c r="D239" s="207" t="s">
        <v>130</v>
      </c>
      <c r="E239" s="208" t="s">
        <v>430</v>
      </c>
      <c r="F239" s="209" t="s">
        <v>431</v>
      </c>
      <c r="G239" s="210" t="s">
        <v>144</v>
      </c>
      <c r="H239" s="211">
        <v>510.3</v>
      </c>
      <c r="I239" s="212"/>
      <c r="J239" s="213">
        <f>ROUND(I239*H239,2)</f>
        <v>0</v>
      </c>
      <c r="K239" s="214"/>
      <c r="L239" s="40"/>
      <c r="M239" s="215" t="s">
        <v>1</v>
      </c>
      <c r="N239" s="216" t="s">
        <v>42</v>
      </c>
      <c r="O239" s="72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9" t="s">
        <v>134</v>
      </c>
      <c r="AT239" s="219" t="s">
        <v>130</v>
      </c>
      <c r="AU239" s="219" t="s">
        <v>87</v>
      </c>
      <c r="AY239" s="18" t="s">
        <v>128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18" t="s">
        <v>85</v>
      </c>
      <c r="BK239" s="220">
        <f>ROUND(I239*H239,2)</f>
        <v>0</v>
      </c>
      <c r="BL239" s="18" t="s">
        <v>134</v>
      </c>
      <c r="BM239" s="219" t="s">
        <v>432</v>
      </c>
    </row>
    <row r="240" spans="1:65" s="2" customFormat="1" ht="16.5" customHeight="1">
      <c r="A240" s="35"/>
      <c r="B240" s="36"/>
      <c r="C240" s="207" t="s">
        <v>226</v>
      </c>
      <c r="D240" s="207" t="s">
        <v>130</v>
      </c>
      <c r="E240" s="208" t="s">
        <v>433</v>
      </c>
      <c r="F240" s="209" t="s">
        <v>434</v>
      </c>
      <c r="G240" s="210" t="s">
        <v>144</v>
      </c>
      <c r="H240" s="211">
        <v>21.56</v>
      </c>
      <c r="I240" s="212"/>
      <c r="J240" s="213">
        <f>ROUND(I240*H240,2)</f>
        <v>0</v>
      </c>
      <c r="K240" s="214"/>
      <c r="L240" s="40"/>
      <c r="M240" s="215" t="s">
        <v>1</v>
      </c>
      <c r="N240" s="216" t="s">
        <v>42</v>
      </c>
      <c r="O240" s="72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9" t="s">
        <v>134</v>
      </c>
      <c r="AT240" s="219" t="s">
        <v>130</v>
      </c>
      <c r="AU240" s="219" t="s">
        <v>87</v>
      </c>
      <c r="AY240" s="18" t="s">
        <v>128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8" t="s">
        <v>85</v>
      </c>
      <c r="BK240" s="220">
        <f>ROUND(I240*H240,2)</f>
        <v>0</v>
      </c>
      <c r="BL240" s="18" t="s">
        <v>134</v>
      </c>
      <c r="BM240" s="219" t="s">
        <v>435</v>
      </c>
    </row>
    <row r="241" spans="1:65" s="2" customFormat="1" ht="16.5" customHeight="1">
      <c r="A241" s="35"/>
      <c r="B241" s="36"/>
      <c r="C241" s="207" t="s">
        <v>436</v>
      </c>
      <c r="D241" s="207" t="s">
        <v>130</v>
      </c>
      <c r="E241" s="208" t="s">
        <v>437</v>
      </c>
      <c r="F241" s="209" t="s">
        <v>438</v>
      </c>
      <c r="G241" s="210" t="s">
        <v>144</v>
      </c>
      <c r="H241" s="211">
        <v>1020.6</v>
      </c>
      <c r="I241" s="212"/>
      <c r="J241" s="213">
        <f>ROUND(I241*H241,2)</f>
        <v>0</v>
      </c>
      <c r="K241" s="214"/>
      <c r="L241" s="40"/>
      <c r="M241" s="215" t="s">
        <v>1</v>
      </c>
      <c r="N241" s="216" t="s">
        <v>42</v>
      </c>
      <c r="O241" s="72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9" t="s">
        <v>134</v>
      </c>
      <c r="AT241" s="219" t="s">
        <v>130</v>
      </c>
      <c r="AU241" s="219" t="s">
        <v>87</v>
      </c>
      <c r="AY241" s="18" t="s">
        <v>128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8" t="s">
        <v>85</v>
      </c>
      <c r="BK241" s="220">
        <f>ROUND(I241*H241,2)</f>
        <v>0</v>
      </c>
      <c r="BL241" s="18" t="s">
        <v>134</v>
      </c>
      <c r="BM241" s="219" t="s">
        <v>439</v>
      </c>
    </row>
    <row r="242" spans="1:65" s="13" customFormat="1" ht="11.25">
      <c r="B242" s="225"/>
      <c r="C242" s="226"/>
      <c r="D242" s="221" t="s">
        <v>137</v>
      </c>
      <c r="E242" s="227" t="s">
        <v>1</v>
      </c>
      <c r="F242" s="228" t="s">
        <v>440</v>
      </c>
      <c r="G242" s="226"/>
      <c r="H242" s="229">
        <v>1020.6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137</v>
      </c>
      <c r="AU242" s="235" t="s">
        <v>87</v>
      </c>
      <c r="AV242" s="13" t="s">
        <v>87</v>
      </c>
      <c r="AW242" s="13" t="s">
        <v>33</v>
      </c>
      <c r="AX242" s="13" t="s">
        <v>85</v>
      </c>
      <c r="AY242" s="235" t="s">
        <v>128</v>
      </c>
    </row>
    <row r="243" spans="1:65" s="2" customFormat="1" ht="16.5" customHeight="1">
      <c r="A243" s="35"/>
      <c r="B243" s="36"/>
      <c r="C243" s="207" t="s">
        <v>230</v>
      </c>
      <c r="D243" s="207" t="s">
        <v>130</v>
      </c>
      <c r="E243" s="208" t="s">
        <v>441</v>
      </c>
      <c r="F243" s="209" t="s">
        <v>442</v>
      </c>
      <c r="G243" s="210" t="s">
        <v>144</v>
      </c>
      <c r="H243" s="211">
        <v>43.12</v>
      </c>
      <c r="I243" s="212"/>
      <c r="J243" s="213">
        <f>ROUND(I243*H243,2)</f>
        <v>0</v>
      </c>
      <c r="K243" s="214"/>
      <c r="L243" s="40"/>
      <c r="M243" s="215" t="s">
        <v>1</v>
      </c>
      <c r="N243" s="216" t="s">
        <v>42</v>
      </c>
      <c r="O243" s="72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9" t="s">
        <v>134</v>
      </c>
      <c r="AT243" s="219" t="s">
        <v>130</v>
      </c>
      <c r="AU243" s="219" t="s">
        <v>87</v>
      </c>
      <c r="AY243" s="18" t="s">
        <v>128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8" t="s">
        <v>85</v>
      </c>
      <c r="BK243" s="220">
        <f>ROUND(I243*H243,2)</f>
        <v>0</v>
      </c>
      <c r="BL243" s="18" t="s">
        <v>134</v>
      </c>
      <c r="BM243" s="219" t="s">
        <v>443</v>
      </c>
    </row>
    <row r="244" spans="1:65" s="13" customFormat="1" ht="11.25">
      <c r="B244" s="225"/>
      <c r="C244" s="226"/>
      <c r="D244" s="221" t="s">
        <v>137</v>
      </c>
      <c r="E244" s="227" t="s">
        <v>1</v>
      </c>
      <c r="F244" s="228" t="s">
        <v>444</v>
      </c>
      <c r="G244" s="226"/>
      <c r="H244" s="229">
        <v>43.12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137</v>
      </c>
      <c r="AU244" s="235" t="s">
        <v>87</v>
      </c>
      <c r="AV244" s="13" t="s">
        <v>87</v>
      </c>
      <c r="AW244" s="13" t="s">
        <v>33</v>
      </c>
      <c r="AX244" s="13" t="s">
        <v>85</v>
      </c>
      <c r="AY244" s="235" t="s">
        <v>128</v>
      </c>
    </row>
    <row r="245" spans="1:65" s="2" customFormat="1" ht="24" customHeight="1">
      <c r="A245" s="35"/>
      <c r="B245" s="36"/>
      <c r="C245" s="207" t="s">
        <v>445</v>
      </c>
      <c r="D245" s="207" t="s">
        <v>130</v>
      </c>
      <c r="E245" s="208" t="s">
        <v>446</v>
      </c>
      <c r="F245" s="209" t="s">
        <v>447</v>
      </c>
      <c r="G245" s="210" t="s">
        <v>144</v>
      </c>
      <c r="H245" s="211">
        <v>510.3</v>
      </c>
      <c r="I245" s="212"/>
      <c r="J245" s="213">
        <f>ROUND(I245*H245,2)</f>
        <v>0</v>
      </c>
      <c r="K245" s="214"/>
      <c r="L245" s="40"/>
      <c r="M245" s="215" t="s">
        <v>1</v>
      </c>
      <c r="N245" s="216" t="s">
        <v>42</v>
      </c>
      <c r="O245" s="72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9" t="s">
        <v>134</v>
      </c>
      <c r="AT245" s="219" t="s">
        <v>130</v>
      </c>
      <c r="AU245" s="219" t="s">
        <v>87</v>
      </c>
      <c r="AY245" s="18" t="s">
        <v>128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18" t="s">
        <v>85</v>
      </c>
      <c r="BK245" s="220">
        <f>ROUND(I245*H245,2)</f>
        <v>0</v>
      </c>
      <c r="BL245" s="18" t="s">
        <v>134</v>
      </c>
      <c r="BM245" s="219" t="s">
        <v>448</v>
      </c>
    </row>
    <row r="246" spans="1:65" s="2" customFormat="1" ht="24" customHeight="1">
      <c r="A246" s="35"/>
      <c r="B246" s="36"/>
      <c r="C246" s="207" t="s">
        <v>235</v>
      </c>
      <c r="D246" s="207" t="s">
        <v>130</v>
      </c>
      <c r="E246" s="208" t="s">
        <v>449</v>
      </c>
      <c r="F246" s="209" t="s">
        <v>450</v>
      </c>
      <c r="G246" s="210" t="s">
        <v>144</v>
      </c>
      <c r="H246" s="211">
        <v>21.56</v>
      </c>
      <c r="I246" s="212"/>
      <c r="J246" s="213">
        <f>ROUND(I246*H246,2)</f>
        <v>0</v>
      </c>
      <c r="K246" s="214"/>
      <c r="L246" s="40"/>
      <c r="M246" s="215" t="s">
        <v>1</v>
      </c>
      <c r="N246" s="216" t="s">
        <v>42</v>
      </c>
      <c r="O246" s="72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9" t="s">
        <v>134</v>
      </c>
      <c r="AT246" s="219" t="s">
        <v>130</v>
      </c>
      <c r="AU246" s="219" t="s">
        <v>87</v>
      </c>
      <c r="AY246" s="18" t="s">
        <v>128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8" t="s">
        <v>85</v>
      </c>
      <c r="BK246" s="220">
        <f>ROUND(I246*H246,2)</f>
        <v>0</v>
      </c>
      <c r="BL246" s="18" t="s">
        <v>134</v>
      </c>
      <c r="BM246" s="219" t="s">
        <v>451</v>
      </c>
    </row>
    <row r="247" spans="1:65" s="2" customFormat="1" ht="24" customHeight="1">
      <c r="A247" s="35"/>
      <c r="B247" s="36"/>
      <c r="C247" s="207" t="s">
        <v>452</v>
      </c>
      <c r="D247" s="207" t="s">
        <v>130</v>
      </c>
      <c r="E247" s="208" t="s">
        <v>453</v>
      </c>
      <c r="F247" s="209" t="s">
        <v>454</v>
      </c>
      <c r="G247" s="210" t="s">
        <v>144</v>
      </c>
      <c r="H247" s="211">
        <v>510.3</v>
      </c>
      <c r="I247" s="212"/>
      <c r="J247" s="213">
        <f>ROUND(I247*H247,2)</f>
        <v>0</v>
      </c>
      <c r="K247" s="214"/>
      <c r="L247" s="40"/>
      <c r="M247" s="215" t="s">
        <v>1</v>
      </c>
      <c r="N247" s="216" t="s">
        <v>42</v>
      </c>
      <c r="O247" s="72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9" t="s">
        <v>134</v>
      </c>
      <c r="AT247" s="219" t="s">
        <v>130</v>
      </c>
      <c r="AU247" s="219" t="s">
        <v>87</v>
      </c>
      <c r="AY247" s="18" t="s">
        <v>128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8" t="s">
        <v>85</v>
      </c>
      <c r="BK247" s="220">
        <f>ROUND(I247*H247,2)</f>
        <v>0</v>
      </c>
      <c r="BL247" s="18" t="s">
        <v>134</v>
      </c>
      <c r="BM247" s="219" t="s">
        <v>455</v>
      </c>
    </row>
    <row r="248" spans="1:65" s="2" customFormat="1" ht="24" customHeight="1">
      <c r="A248" s="35"/>
      <c r="B248" s="36"/>
      <c r="C248" s="207" t="s">
        <v>239</v>
      </c>
      <c r="D248" s="207" t="s">
        <v>130</v>
      </c>
      <c r="E248" s="208" t="s">
        <v>456</v>
      </c>
      <c r="F248" s="209" t="s">
        <v>457</v>
      </c>
      <c r="G248" s="210" t="s">
        <v>144</v>
      </c>
      <c r="H248" s="211">
        <v>21.56</v>
      </c>
      <c r="I248" s="212"/>
      <c r="J248" s="213">
        <f>ROUND(I248*H248,2)</f>
        <v>0</v>
      </c>
      <c r="K248" s="214"/>
      <c r="L248" s="40"/>
      <c r="M248" s="215" t="s">
        <v>1</v>
      </c>
      <c r="N248" s="216" t="s">
        <v>42</v>
      </c>
      <c r="O248" s="72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9" t="s">
        <v>134</v>
      </c>
      <c r="AT248" s="219" t="s">
        <v>130</v>
      </c>
      <c r="AU248" s="219" t="s">
        <v>87</v>
      </c>
      <c r="AY248" s="18" t="s">
        <v>128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8" t="s">
        <v>85</v>
      </c>
      <c r="BK248" s="220">
        <f>ROUND(I248*H248,2)</f>
        <v>0</v>
      </c>
      <c r="BL248" s="18" t="s">
        <v>134</v>
      </c>
      <c r="BM248" s="219" t="s">
        <v>458</v>
      </c>
    </row>
    <row r="249" spans="1:65" s="2" customFormat="1" ht="24" customHeight="1">
      <c r="A249" s="35"/>
      <c r="B249" s="36"/>
      <c r="C249" s="207" t="s">
        <v>459</v>
      </c>
      <c r="D249" s="207" t="s">
        <v>130</v>
      </c>
      <c r="E249" s="208" t="s">
        <v>460</v>
      </c>
      <c r="F249" s="209" t="s">
        <v>461</v>
      </c>
      <c r="G249" s="210" t="s">
        <v>182</v>
      </c>
      <c r="H249" s="211">
        <v>1.4999999999999999E-2</v>
      </c>
      <c r="I249" s="212"/>
      <c r="J249" s="213">
        <f>ROUND(I249*H249,2)</f>
        <v>0</v>
      </c>
      <c r="K249" s="214"/>
      <c r="L249" s="40"/>
      <c r="M249" s="215" t="s">
        <v>1</v>
      </c>
      <c r="N249" s="216" t="s">
        <v>42</v>
      </c>
      <c r="O249" s="72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9" t="s">
        <v>134</v>
      </c>
      <c r="AT249" s="219" t="s">
        <v>130</v>
      </c>
      <c r="AU249" s="219" t="s">
        <v>87</v>
      </c>
      <c r="AY249" s="18" t="s">
        <v>128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8" t="s">
        <v>85</v>
      </c>
      <c r="BK249" s="220">
        <f>ROUND(I249*H249,2)</f>
        <v>0</v>
      </c>
      <c r="BL249" s="18" t="s">
        <v>134</v>
      </c>
      <c r="BM249" s="219" t="s">
        <v>462</v>
      </c>
    </row>
    <row r="250" spans="1:65" s="13" customFormat="1" ht="11.25">
      <c r="B250" s="225"/>
      <c r="C250" s="226"/>
      <c r="D250" s="221" t="s">
        <v>137</v>
      </c>
      <c r="E250" s="227" t="s">
        <v>1</v>
      </c>
      <c r="F250" s="228" t="s">
        <v>463</v>
      </c>
      <c r="G250" s="226"/>
      <c r="H250" s="229">
        <v>1.4999999999999999E-2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137</v>
      </c>
      <c r="AU250" s="235" t="s">
        <v>87</v>
      </c>
      <c r="AV250" s="13" t="s">
        <v>87</v>
      </c>
      <c r="AW250" s="13" t="s">
        <v>33</v>
      </c>
      <c r="AX250" s="13" t="s">
        <v>85</v>
      </c>
      <c r="AY250" s="235" t="s">
        <v>128</v>
      </c>
    </row>
    <row r="251" spans="1:65" s="2" customFormat="1" ht="16.5" customHeight="1">
      <c r="A251" s="35"/>
      <c r="B251" s="36"/>
      <c r="C251" s="269" t="s">
        <v>243</v>
      </c>
      <c r="D251" s="269" t="s">
        <v>399</v>
      </c>
      <c r="E251" s="270" t="s">
        <v>464</v>
      </c>
      <c r="F251" s="271" t="s">
        <v>465</v>
      </c>
      <c r="G251" s="272" t="s">
        <v>402</v>
      </c>
      <c r="H251" s="273">
        <v>15</v>
      </c>
      <c r="I251" s="274"/>
      <c r="J251" s="275">
        <f>ROUND(I251*H251,2)</f>
        <v>0</v>
      </c>
      <c r="K251" s="276"/>
      <c r="L251" s="277"/>
      <c r="M251" s="278" t="s">
        <v>1</v>
      </c>
      <c r="N251" s="279" t="s">
        <v>42</v>
      </c>
      <c r="O251" s="72"/>
      <c r="P251" s="217">
        <f>O251*H251</f>
        <v>0</v>
      </c>
      <c r="Q251" s="217">
        <v>1E-3</v>
      </c>
      <c r="R251" s="217">
        <f>Q251*H251</f>
        <v>1.4999999999999999E-2</v>
      </c>
      <c r="S251" s="217">
        <v>0</v>
      </c>
      <c r="T251" s="21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9" t="s">
        <v>156</v>
      </c>
      <c r="AT251" s="219" t="s">
        <v>399</v>
      </c>
      <c r="AU251" s="219" t="s">
        <v>87</v>
      </c>
      <c r="AY251" s="18" t="s">
        <v>128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8" t="s">
        <v>85</v>
      </c>
      <c r="BK251" s="220">
        <f>ROUND(I251*H251,2)</f>
        <v>0</v>
      </c>
      <c r="BL251" s="18" t="s">
        <v>134</v>
      </c>
      <c r="BM251" s="219" t="s">
        <v>466</v>
      </c>
    </row>
    <row r="252" spans="1:65" s="13" customFormat="1" ht="11.25">
      <c r="B252" s="225"/>
      <c r="C252" s="226"/>
      <c r="D252" s="221" t="s">
        <v>137</v>
      </c>
      <c r="E252" s="226"/>
      <c r="F252" s="228" t="s">
        <v>467</v>
      </c>
      <c r="G252" s="226"/>
      <c r="H252" s="229">
        <v>15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137</v>
      </c>
      <c r="AU252" s="235" t="s">
        <v>87</v>
      </c>
      <c r="AV252" s="13" t="s">
        <v>87</v>
      </c>
      <c r="AW252" s="13" t="s">
        <v>4</v>
      </c>
      <c r="AX252" s="13" t="s">
        <v>85</v>
      </c>
      <c r="AY252" s="235" t="s">
        <v>128</v>
      </c>
    </row>
    <row r="253" spans="1:65" s="2" customFormat="1" ht="24" customHeight="1">
      <c r="A253" s="35"/>
      <c r="B253" s="36"/>
      <c r="C253" s="207" t="s">
        <v>468</v>
      </c>
      <c r="D253" s="207" t="s">
        <v>130</v>
      </c>
      <c r="E253" s="208" t="s">
        <v>469</v>
      </c>
      <c r="F253" s="209" t="s">
        <v>470</v>
      </c>
      <c r="G253" s="210" t="s">
        <v>182</v>
      </c>
      <c r="H253" s="211">
        <v>1E-3</v>
      </c>
      <c r="I253" s="212"/>
      <c r="J253" s="213">
        <f>ROUND(I253*H253,2)</f>
        <v>0</v>
      </c>
      <c r="K253" s="214"/>
      <c r="L253" s="40"/>
      <c r="M253" s="215" t="s">
        <v>1</v>
      </c>
      <c r="N253" s="216" t="s">
        <v>42</v>
      </c>
      <c r="O253" s="72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9" t="s">
        <v>134</v>
      </c>
      <c r="AT253" s="219" t="s">
        <v>130</v>
      </c>
      <c r="AU253" s="219" t="s">
        <v>87</v>
      </c>
      <c r="AY253" s="18" t="s">
        <v>128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8" t="s">
        <v>85</v>
      </c>
      <c r="BK253" s="220">
        <f>ROUND(I253*H253,2)</f>
        <v>0</v>
      </c>
      <c r="BL253" s="18" t="s">
        <v>134</v>
      </c>
      <c r="BM253" s="219" t="s">
        <v>471</v>
      </c>
    </row>
    <row r="254" spans="1:65" s="13" customFormat="1" ht="11.25">
      <c r="B254" s="225"/>
      <c r="C254" s="226"/>
      <c r="D254" s="221" t="s">
        <v>137</v>
      </c>
      <c r="E254" s="227" t="s">
        <v>1</v>
      </c>
      <c r="F254" s="228" t="s">
        <v>472</v>
      </c>
      <c r="G254" s="226"/>
      <c r="H254" s="229">
        <v>1E-3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137</v>
      </c>
      <c r="AU254" s="235" t="s">
        <v>87</v>
      </c>
      <c r="AV254" s="13" t="s">
        <v>87</v>
      </c>
      <c r="AW254" s="13" t="s">
        <v>33</v>
      </c>
      <c r="AX254" s="13" t="s">
        <v>85</v>
      </c>
      <c r="AY254" s="235" t="s">
        <v>128</v>
      </c>
    </row>
    <row r="255" spans="1:65" s="2" customFormat="1" ht="16.5" customHeight="1">
      <c r="A255" s="35"/>
      <c r="B255" s="36"/>
      <c r="C255" s="269" t="s">
        <v>250</v>
      </c>
      <c r="D255" s="269" t="s">
        <v>399</v>
      </c>
      <c r="E255" s="270" t="s">
        <v>464</v>
      </c>
      <c r="F255" s="271" t="s">
        <v>465</v>
      </c>
      <c r="G255" s="272" t="s">
        <v>402</v>
      </c>
      <c r="H255" s="273">
        <v>1</v>
      </c>
      <c r="I255" s="274"/>
      <c r="J255" s="275">
        <f>ROUND(I255*H255,2)</f>
        <v>0</v>
      </c>
      <c r="K255" s="276"/>
      <c r="L255" s="277"/>
      <c r="M255" s="278" t="s">
        <v>1</v>
      </c>
      <c r="N255" s="279" t="s">
        <v>42</v>
      </c>
      <c r="O255" s="72"/>
      <c r="P255" s="217">
        <f>O255*H255</f>
        <v>0</v>
      </c>
      <c r="Q255" s="217">
        <v>1E-3</v>
      </c>
      <c r="R255" s="217">
        <f>Q255*H255</f>
        <v>1E-3</v>
      </c>
      <c r="S255" s="217">
        <v>0</v>
      </c>
      <c r="T255" s="218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9" t="s">
        <v>156</v>
      </c>
      <c r="AT255" s="219" t="s">
        <v>399</v>
      </c>
      <c r="AU255" s="219" t="s">
        <v>87</v>
      </c>
      <c r="AY255" s="18" t="s">
        <v>128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8" t="s">
        <v>85</v>
      </c>
      <c r="BK255" s="220">
        <f>ROUND(I255*H255,2)</f>
        <v>0</v>
      </c>
      <c r="BL255" s="18" t="s">
        <v>134</v>
      </c>
      <c r="BM255" s="219" t="s">
        <v>473</v>
      </c>
    </row>
    <row r="256" spans="1:65" s="13" customFormat="1" ht="11.25">
      <c r="B256" s="225"/>
      <c r="C256" s="226"/>
      <c r="D256" s="221" t="s">
        <v>137</v>
      </c>
      <c r="E256" s="226"/>
      <c r="F256" s="228" t="s">
        <v>474</v>
      </c>
      <c r="G256" s="226"/>
      <c r="H256" s="229">
        <v>1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137</v>
      </c>
      <c r="AU256" s="235" t="s">
        <v>87</v>
      </c>
      <c r="AV256" s="13" t="s">
        <v>87</v>
      </c>
      <c r="AW256" s="13" t="s">
        <v>4</v>
      </c>
      <c r="AX256" s="13" t="s">
        <v>85</v>
      </c>
      <c r="AY256" s="235" t="s">
        <v>128</v>
      </c>
    </row>
    <row r="257" spans="1:65" s="12" customFormat="1" ht="22.9" customHeight="1">
      <c r="B257" s="192"/>
      <c r="C257" s="193"/>
      <c r="D257" s="194" t="s">
        <v>76</v>
      </c>
      <c r="E257" s="205" t="s">
        <v>87</v>
      </c>
      <c r="F257" s="205" t="s">
        <v>475</v>
      </c>
      <c r="G257" s="193"/>
      <c r="H257" s="193"/>
      <c r="I257" s="196"/>
      <c r="J257" s="206">
        <f>BK257</f>
        <v>0</v>
      </c>
      <c r="K257" s="193"/>
      <c r="L257" s="197"/>
      <c r="M257" s="198"/>
      <c r="N257" s="199"/>
      <c r="O257" s="199"/>
      <c r="P257" s="200">
        <f>SUM(P258:P312)</f>
        <v>0</v>
      </c>
      <c r="Q257" s="199"/>
      <c r="R257" s="200">
        <f>SUM(R258:R312)</f>
        <v>647.87620600000002</v>
      </c>
      <c r="S257" s="199"/>
      <c r="T257" s="201">
        <f>SUM(T258:T312)</f>
        <v>0</v>
      </c>
      <c r="AR257" s="202" t="s">
        <v>85</v>
      </c>
      <c r="AT257" s="203" t="s">
        <v>76</v>
      </c>
      <c r="AU257" s="203" t="s">
        <v>85</v>
      </c>
      <c r="AY257" s="202" t="s">
        <v>128</v>
      </c>
      <c r="BK257" s="204">
        <f>SUM(BK258:BK312)</f>
        <v>0</v>
      </c>
    </row>
    <row r="258" spans="1:65" s="2" customFormat="1" ht="24" customHeight="1">
      <c r="A258" s="35"/>
      <c r="B258" s="36"/>
      <c r="C258" s="207" t="s">
        <v>476</v>
      </c>
      <c r="D258" s="207" t="s">
        <v>130</v>
      </c>
      <c r="E258" s="208" t="s">
        <v>477</v>
      </c>
      <c r="F258" s="209" t="s">
        <v>478</v>
      </c>
      <c r="G258" s="210" t="s">
        <v>133</v>
      </c>
      <c r="H258" s="211">
        <v>12.500999999999999</v>
      </c>
      <c r="I258" s="212"/>
      <c r="J258" s="213">
        <f>ROUND(I258*H258,2)</f>
        <v>0</v>
      </c>
      <c r="K258" s="214"/>
      <c r="L258" s="40"/>
      <c r="M258" s="215" t="s">
        <v>1</v>
      </c>
      <c r="N258" s="216" t="s">
        <v>42</v>
      </c>
      <c r="O258" s="72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9" t="s">
        <v>134</v>
      </c>
      <c r="AT258" s="219" t="s">
        <v>130</v>
      </c>
      <c r="AU258" s="219" t="s">
        <v>87</v>
      </c>
      <c r="AY258" s="18" t="s">
        <v>128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8" t="s">
        <v>85</v>
      </c>
      <c r="BK258" s="220">
        <f>ROUND(I258*H258,2)</f>
        <v>0</v>
      </c>
      <c r="BL258" s="18" t="s">
        <v>134</v>
      </c>
      <c r="BM258" s="219" t="s">
        <v>479</v>
      </c>
    </row>
    <row r="259" spans="1:65" s="13" customFormat="1" ht="11.25">
      <c r="B259" s="225"/>
      <c r="C259" s="226"/>
      <c r="D259" s="221" t="s">
        <v>137</v>
      </c>
      <c r="E259" s="227" t="s">
        <v>1</v>
      </c>
      <c r="F259" s="228" t="s">
        <v>480</v>
      </c>
      <c r="G259" s="226"/>
      <c r="H259" s="229">
        <v>12.500999999999999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137</v>
      </c>
      <c r="AU259" s="235" t="s">
        <v>87</v>
      </c>
      <c r="AV259" s="13" t="s">
        <v>87</v>
      </c>
      <c r="AW259" s="13" t="s">
        <v>33</v>
      </c>
      <c r="AX259" s="13" t="s">
        <v>85</v>
      </c>
      <c r="AY259" s="235" t="s">
        <v>128</v>
      </c>
    </row>
    <row r="260" spans="1:65" s="2" customFormat="1" ht="24" customHeight="1">
      <c r="A260" s="35"/>
      <c r="B260" s="36"/>
      <c r="C260" s="207" t="s">
        <v>258</v>
      </c>
      <c r="D260" s="207" t="s">
        <v>130</v>
      </c>
      <c r="E260" s="208" t="s">
        <v>481</v>
      </c>
      <c r="F260" s="209" t="s">
        <v>482</v>
      </c>
      <c r="G260" s="210" t="s">
        <v>144</v>
      </c>
      <c r="H260" s="211">
        <v>148.16</v>
      </c>
      <c r="I260" s="212"/>
      <c r="J260" s="213">
        <f>ROUND(I260*H260,2)</f>
        <v>0</v>
      </c>
      <c r="K260" s="214"/>
      <c r="L260" s="40"/>
      <c r="M260" s="215" t="s">
        <v>1</v>
      </c>
      <c r="N260" s="216" t="s">
        <v>42</v>
      </c>
      <c r="O260" s="72"/>
      <c r="P260" s="217">
        <f>O260*H260</f>
        <v>0</v>
      </c>
      <c r="Q260" s="217">
        <v>3.1E-4</v>
      </c>
      <c r="R260" s="217">
        <f>Q260*H260</f>
        <v>4.5929600000000001E-2</v>
      </c>
      <c r="S260" s="217">
        <v>0</v>
      </c>
      <c r="T260" s="218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9" t="s">
        <v>134</v>
      </c>
      <c r="AT260" s="219" t="s">
        <v>130</v>
      </c>
      <c r="AU260" s="219" t="s">
        <v>87</v>
      </c>
      <c r="AY260" s="18" t="s">
        <v>128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8" t="s">
        <v>85</v>
      </c>
      <c r="BK260" s="220">
        <f>ROUND(I260*H260,2)</f>
        <v>0</v>
      </c>
      <c r="BL260" s="18" t="s">
        <v>134</v>
      </c>
      <c r="BM260" s="219" t="s">
        <v>483</v>
      </c>
    </row>
    <row r="261" spans="1:65" s="13" customFormat="1" ht="11.25">
      <c r="B261" s="225"/>
      <c r="C261" s="226"/>
      <c r="D261" s="221" t="s">
        <v>137</v>
      </c>
      <c r="E261" s="227" t="s">
        <v>1</v>
      </c>
      <c r="F261" s="228" t="s">
        <v>484</v>
      </c>
      <c r="G261" s="226"/>
      <c r="H261" s="229">
        <v>148.16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137</v>
      </c>
      <c r="AU261" s="235" t="s">
        <v>87</v>
      </c>
      <c r="AV261" s="13" t="s">
        <v>87</v>
      </c>
      <c r="AW261" s="13" t="s">
        <v>33</v>
      </c>
      <c r="AX261" s="13" t="s">
        <v>85</v>
      </c>
      <c r="AY261" s="235" t="s">
        <v>128</v>
      </c>
    </row>
    <row r="262" spans="1:65" s="2" customFormat="1" ht="24" customHeight="1">
      <c r="A262" s="35"/>
      <c r="B262" s="36"/>
      <c r="C262" s="269" t="s">
        <v>485</v>
      </c>
      <c r="D262" s="269" t="s">
        <v>399</v>
      </c>
      <c r="E262" s="270" t="s">
        <v>486</v>
      </c>
      <c r="F262" s="271" t="s">
        <v>487</v>
      </c>
      <c r="G262" s="272" t="s">
        <v>144</v>
      </c>
      <c r="H262" s="273">
        <v>162.976</v>
      </c>
      <c r="I262" s="274"/>
      <c r="J262" s="275">
        <f>ROUND(I262*H262,2)</f>
        <v>0</v>
      </c>
      <c r="K262" s="276"/>
      <c r="L262" s="277"/>
      <c r="M262" s="278" t="s">
        <v>1</v>
      </c>
      <c r="N262" s="279" t="s">
        <v>42</v>
      </c>
      <c r="O262" s="72"/>
      <c r="P262" s="217">
        <f>O262*H262</f>
        <v>0</v>
      </c>
      <c r="Q262" s="217">
        <v>2.9999999999999997E-4</v>
      </c>
      <c r="R262" s="217">
        <f>Q262*H262</f>
        <v>4.8892799999999993E-2</v>
      </c>
      <c r="S262" s="217">
        <v>0</v>
      </c>
      <c r="T262" s="218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9" t="s">
        <v>156</v>
      </c>
      <c r="AT262" s="219" t="s">
        <v>399</v>
      </c>
      <c r="AU262" s="219" t="s">
        <v>87</v>
      </c>
      <c r="AY262" s="18" t="s">
        <v>128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8" t="s">
        <v>85</v>
      </c>
      <c r="BK262" s="220">
        <f>ROUND(I262*H262,2)</f>
        <v>0</v>
      </c>
      <c r="BL262" s="18" t="s">
        <v>134</v>
      </c>
      <c r="BM262" s="219" t="s">
        <v>488</v>
      </c>
    </row>
    <row r="263" spans="1:65" s="13" customFormat="1" ht="11.25">
      <c r="B263" s="225"/>
      <c r="C263" s="226"/>
      <c r="D263" s="221" t="s">
        <v>137</v>
      </c>
      <c r="E263" s="226"/>
      <c r="F263" s="228" t="s">
        <v>489</v>
      </c>
      <c r="G263" s="226"/>
      <c r="H263" s="229">
        <v>162.976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137</v>
      </c>
      <c r="AU263" s="235" t="s">
        <v>87</v>
      </c>
      <c r="AV263" s="13" t="s">
        <v>87</v>
      </c>
      <c r="AW263" s="13" t="s">
        <v>4</v>
      </c>
      <c r="AX263" s="13" t="s">
        <v>85</v>
      </c>
      <c r="AY263" s="235" t="s">
        <v>128</v>
      </c>
    </row>
    <row r="264" spans="1:65" s="2" customFormat="1" ht="24" customHeight="1">
      <c r="A264" s="35"/>
      <c r="B264" s="36"/>
      <c r="C264" s="207" t="s">
        <v>490</v>
      </c>
      <c r="D264" s="207" t="s">
        <v>130</v>
      </c>
      <c r="E264" s="208" t="s">
        <v>491</v>
      </c>
      <c r="F264" s="209" t="s">
        <v>492</v>
      </c>
      <c r="G264" s="210" t="s">
        <v>257</v>
      </c>
      <c r="H264" s="211">
        <v>92.6</v>
      </c>
      <c r="I264" s="212"/>
      <c r="J264" s="213">
        <f>ROUND(I264*H264,2)</f>
        <v>0</v>
      </c>
      <c r="K264" s="214"/>
      <c r="L264" s="40"/>
      <c r="M264" s="215" t="s">
        <v>1</v>
      </c>
      <c r="N264" s="216" t="s">
        <v>42</v>
      </c>
      <c r="O264" s="72"/>
      <c r="P264" s="217">
        <f>O264*H264</f>
        <v>0</v>
      </c>
      <c r="Q264" s="217">
        <v>1.16E-3</v>
      </c>
      <c r="R264" s="217">
        <f>Q264*H264</f>
        <v>0.107416</v>
      </c>
      <c r="S264" s="217">
        <v>0</v>
      </c>
      <c r="T264" s="21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9" t="s">
        <v>134</v>
      </c>
      <c r="AT264" s="219" t="s">
        <v>130</v>
      </c>
      <c r="AU264" s="219" t="s">
        <v>87</v>
      </c>
      <c r="AY264" s="18" t="s">
        <v>128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8" t="s">
        <v>85</v>
      </c>
      <c r="BK264" s="220">
        <f>ROUND(I264*H264,2)</f>
        <v>0</v>
      </c>
      <c r="BL264" s="18" t="s">
        <v>134</v>
      </c>
      <c r="BM264" s="219" t="s">
        <v>493</v>
      </c>
    </row>
    <row r="265" spans="1:65" s="13" customFormat="1" ht="11.25">
      <c r="B265" s="225"/>
      <c r="C265" s="226"/>
      <c r="D265" s="221" t="s">
        <v>137</v>
      </c>
      <c r="E265" s="227" t="s">
        <v>1</v>
      </c>
      <c r="F265" s="228" t="s">
        <v>494</v>
      </c>
      <c r="G265" s="226"/>
      <c r="H265" s="229">
        <v>92.6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137</v>
      </c>
      <c r="AU265" s="235" t="s">
        <v>87</v>
      </c>
      <c r="AV265" s="13" t="s">
        <v>87</v>
      </c>
      <c r="AW265" s="13" t="s">
        <v>33</v>
      </c>
      <c r="AX265" s="13" t="s">
        <v>85</v>
      </c>
      <c r="AY265" s="235" t="s">
        <v>128</v>
      </c>
    </row>
    <row r="266" spans="1:65" s="2" customFormat="1" ht="24" customHeight="1">
      <c r="A266" s="35"/>
      <c r="B266" s="36"/>
      <c r="C266" s="207" t="s">
        <v>495</v>
      </c>
      <c r="D266" s="207" t="s">
        <v>130</v>
      </c>
      <c r="E266" s="208" t="s">
        <v>496</v>
      </c>
      <c r="F266" s="209" t="s">
        <v>497</v>
      </c>
      <c r="G266" s="210" t="s">
        <v>133</v>
      </c>
      <c r="H266" s="211">
        <v>65.721999999999994</v>
      </c>
      <c r="I266" s="212"/>
      <c r="J266" s="213">
        <f>ROUND(I266*H266,2)</f>
        <v>0</v>
      </c>
      <c r="K266" s="214"/>
      <c r="L266" s="40"/>
      <c r="M266" s="215" t="s">
        <v>1</v>
      </c>
      <c r="N266" s="216" t="s">
        <v>42</v>
      </c>
      <c r="O266" s="72"/>
      <c r="P266" s="217">
        <f>O266*H266</f>
        <v>0</v>
      </c>
      <c r="Q266" s="217">
        <v>2.16</v>
      </c>
      <c r="R266" s="217">
        <f>Q266*H266</f>
        <v>141.95952</v>
      </c>
      <c r="S266" s="217">
        <v>0</v>
      </c>
      <c r="T266" s="218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9" t="s">
        <v>134</v>
      </c>
      <c r="AT266" s="219" t="s">
        <v>130</v>
      </c>
      <c r="AU266" s="219" t="s">
        <v>87</v>
      </c>
      <c r="AY266" s="18" t="s">
        <v>128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8" t="s">
        <v>85</v>
      </c>
      <c r="BK266" s="220">
        <f>ROUND(I266*H266,2)</f>
        <v>0</v>
      </c>
      <c r="BL266" s="18" t="s">
        <v>134</v>
      </c>
      <c r="BM266" s="219" t="s">
        <v>498</v>
      </c>
    </row>
    <row r="267" spans="1:65" s="13" customFormat="1" ht="11.25">
      <c r="B267" s="225"/>
      <c r="C267" s="226"/>
      <c r="D267" s="221" t="s">
        <v>137</v>
      </c>
      <c r="E267" s="227" t="s">
        <v>1</v>
      </c>
      <c r="F267" s="228" t="s">
        <v>499</v>
      </c>
      <c r="G267" s="226"/>
      <c r="H267" s="229">
        <v>72.197999999999993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137</v>
      </c>
      <c r="AU267" s="235" t="s">
        <v>87</v>
      </c>
      <c r="AV267" s="13" t="s">
        <v>87</v>
      </c>
      <c r="AW267" s="13" t="s">
        <v>33</v>
      </c>
      <c r="AX267" s="13" t="s">
        <v>77</v>
      </c>
      <c r="AY267" s="235" t="s">
        <v>128</v>
      </c>
    </row>
    <row r="268" spans="1:65" s="13" customFormat="1" ht="11.25">
      <c r="B268" s="225"/>
      <c r="C268" s="226"/>
      <c r="D268" s="221" t="s">
        <v>137</v>
      </c>
      <c r="E268" s="227" t="s">
        <v>1</v>
      </c>
      <c r="F268" s="228" t="s">
        <v>500</v>
      </c>
      <c r="G268" s="226"/>
      <c r="H268" s="229">
        <v>-2.8159999999999998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137</v>
      </c>
      <c r="AU268" s="235" t="s">
        <v>87</v>
      </c>
      <c r="AV268" s="13" t="s">
        <v>87</v>
      </c>
      <c r="AW268" s="13" t="s">
        <v>33</v>
      </c>
      <c r="AX268" s="13" t="s">
        <v>77</v>
      </c>
      <c r="AY268" s="235" t="s">
        <v>128</v>
      </c>
    </row>
    <row r="269" spans="1:65" s="13" customFormat="1" ht="11.25">
      <c r="B269" s="225"/>
      <c r="C269" s="226"/>
      <c r="D269" s="221" t="s">
        <v>137</v>
      </c>
      <c r="E269" s="227" t="s">
        <v>1</v>
      </c>
      <c r="F269" s="228" t="s">
        <v>501</v>
      </c>
      <c r="G269" s="226"/>
      <c r="H269" s="229">
        <v>-3.927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137</v>
      </c>
      <c r="AU269" s="235" t="s">
        <v>87</v>
      </c>
      <c r="AV269" s="13" t="s">
        <v>87</v>
      </c>
      <c r="AW269" s="13" t="s">
        <v>33</v>
      </c>
      <c r="AX269" s="13" t="s">
        <v>77</v>
      </c>
      <c r="AY269" s="235" t="s">
        <v>128</v>
      </c>
    </row>
    <row r="270" spans="1:65" s="13" customFormat="1" ht="11.25">
      <c r="B270" s="225"/>
      <c r="C270" s="226"/>
      <c r="D270" s="221" t="s">
        <v>137</v>
      </c>
      <c r="E270" s="227" t="s">
        <v>1</v>
      </c>
      <c r="F270" s="228" t="s">
        <v>502</v>
      </c>
      <c r="G270" s="226"/>
      <c r="H270" s="229">
        <v>0.26700000000000002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137</v>
      </c>
      <c r="AU270" s="235" t="s">
        <v>87</v>
      </c>
      <c r="AV270" s="13" t="s">
        <v>87</v>
      </c>
      <c r="AW270" s="13" t="s">
        <v>33</v>
      </c>
      <c r="AX270" s="13" t="s">
        <v>77</v>
      </c>
      <c r="AY270" s="235" t="s">
        <v>128</v>
      </c>
    </row>
    <row r="271" spans="1:65" s="14" customFormat="1" ht="11.25">
      <c r="B271" s="236"/>
      <c r="C271" s="237"/>
      <c r="D271" s="221" t="s">
        <v>137</v>
      </c>
      <c r="E271" s="238" t="s">
        <v>1</v>
      </c>
      <c r="F271" s="239" t="s">
        <v>139</v>
      </c>
      <c r="G271" s="237"/>
      <c r="H271" s="240">
        <v>65.721999999999994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AT271" s="246" t="s">
        <v>137</v>
      </c>
      <c r="AU271" s="246" t="s">
        <v>87</v>
      </c>
      <c r="AV271" s="14" t="s">
        <v>134</v>
      </c>
      <c r="AW271" s="14" t="s">
        <v>33</v>
      </c>
      <c r="AX271" s="14" t="s">
        <v>85</v>
      </c>
      <c r="AY271" s="246" t="s">
        <v>128</v>
      </c>
    </row>
    <row r="272" spans="1:65" s="2" customFormat="1" ht="24" customHeight="1">
      <c r="A272" s="35"/>
      <c r="B272" s="36"/>
      <c r="C272" s="207" t="s">
        <v>503</v>
      </c>
      <c r="D272" s="207" t="s">
        <v>130</v>
      </c>
      <c r="E272" s="208" t="s">
        <v>504</v>
      </c>
      <c r="F272" s="209" t="s">
        <v>505</v>
      </c>
      <c r="G272" s="210" t="s">
        <v>133</v>
      </c>
      <c r="H272" s="211">
        <v>78.77</v>
      </c>
      <c r="I272" s="212"/>
      <c r="J272" s="213">
        <f>ROUND(I272*H272,2)</f>
        <v>0</v>
      </c>
      <c r="K272" s="214"/>
      <c r="L272" s="40"/>
      <c r="M272" s="215" t="s">
        <v>1</v>
      </c>
      <c r="N272" s="216" t="s">
        <v>42</v>
      </c>
      <c r="O272" s="72"/>
      <c r="P272" s="217">
        <f>O272*H272</f>
        <v>0</v>
      </c>
      <c r="Q272" s="217">
        <v>2.45329</v>
      </c>
      <c r="R272" s="217">
        <f>Q272*H272</f>
        <v>193.24565329999999</v>
      </c>
      <c r="S272" s="217">
        <v>0</v>
      </c>
      <c r="T272" s="218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9" t="s">
        <v>134</v>
      </c>
      <c r="AT272" s="219" t="s">
        <v>130</v>
      </c>
      <c r="AU272" s="219" t="s">
        <v>87</v>
      </c>
      <c r="AY272" s="18" t="s">
        <v>128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8" t="s">
        <v>85</v>
      </c>
      <c r="BK272" s="220">
        <f>ROUND(I272*H272,2)</f>
        <v>0</v>
      </c>
      <c r="BL272" s="18" t="s">
        <v>134</v>
      </c>
      <c r="BM272" s="219" t="s">
        <v>506</v>
      </c>
    </row>
    <row r="273" spans="1:65" s="13" customFormat="1" ht="11.25">
      <c r="B273" s="225"/>
      <c r="C273" s="226"/>
      <c r="D273" s="221" t="s">
        <v>137</v>
      </c>
      <c r="E273" s="227" t="s">
        <v>1</v>
      </c>
      <c r="F273" s="228" t="s">
        <v>507</v>
      </c>
      <c r="G273" s="226"/>
      <c r="H273" s="229">
        <v>77.853999999999999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137</v>
      </c>
      <c r="AU273" s="235" t="s">
        <v>87</v>
      </c>
      <c r="AV273" s="13" t="s">
        <v>87</v>
      </c>
      <c r="AW273" s="13" t="s">
        <v>33</v>
      </c>
      <c r="AX273" s="13" t="s">
        <v>77</v>
      </c>
      <c r="AY273" s="235" t="s">
        <v>128</v>
      </c>
    </row>
    <row r="274" spans="1:65" s="13" customFormat="1" ht="11.25">
      <c r="B274" s="225"/>
      <c r="C274" s="226"/>
      <c r="D274" s="221" t="s">
        <v>137</v>
      </c>
      <c r="E274" s="227" t="s">
        <v>1</v>
      </c>
      <c r="F274" s="228" t="s">
        <v>508</v>
      </c>
      <c r="G274" s="226"/>
      <c r="H274" s="229">
        <v>-0.20799999999999999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137</v>
      </c>
      <c r="AU274" s="235" t="s">
        <v>87</v>
      </c>
      <c r="AV274" s="13" t="s">
        <v>87</v>
      </c>
      <c r="AW274" s="13" t="s">
        <v>33</v>
      </c>
      <c r="AX274" s="13" t="s">
        <v>77</v>
      </c>
      <c r="AY274" s="235" t="s">
        <v>128</v>
      </c>
    </row>
    <row r="275" spans="1:65" s="13" customFormat="1" ht="11.25">
      <c r="B275" s="225"/>
      <c r="C275" s="226"/>
      <c r="D275" s="221" t="s">
        <v>137</v>
      </c>
      <c r="E275" s="227" t="s">
        <v>1</v>
      </c>
      <c r="F275" s="228" t="s">
        <v>509</v>
      </c>
      <c r="G275" s="226"/>
      <c r="H275" s="229">
        <v>0.59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137</v>
      </c>
      <c r="AU275" s="235" t="s">
        <v>87</v>
      </c>
      <c r="AV275" s="13" t="s">
        <v>87</v>
      </c>
      <c r="AW275" s="13" t="s">
        <v>33</v>
      </c>
      <c r="AX275" s="13" t="s">
        <v>77</v>
      </c>
      <c r="AY275" s="235" t="s">
        <v>128</v>
      </c>
    </row>
    <row r="276" spans="1:65" s="13" customFormat="1" ht="11.25">
      <c r="B276" s="225"/>
      <c r="C276" s="226"/>
      <c r="D276" s="221" t="s">
        <v>137</v>
      </c>
      <c r="E276" s="227" t="s">
        <v>1</v>
      </c>
      <c r="F276" s="228" t="s">
        <v>510</v>
      </c>
      <c r="G276" s="226"/>
      <c r="H276" s="229">
        <v>0.53400000000000003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137</v>
      </c>
      <c r="AU276" s="235" t="s">
        <v>87</v>
      </c>
      <c r="AV276" s="13" t="s">
        <v>87</v>
      </c>
      <c r="AW276" s="13" t="s">
        <v>33</v>
      </c>
      <c r="AX276" s="13" t="s">
        <v>77</v>
      </c>
      <c r="AY276" s="235" t="s">
        <v>128</v>
      </c>
    </row>
    <row r="277" spans="1:65" s="14" customFormat="1" ht="11.25">
      <c r="B277" s="236"/>
      <c r="C277" s="237"/>
      <c r="D277" s="221" t="s">
        <v>137</v>
      </c>
      <c r="E277" s="238" t="s">
        <v>1</v>
      </c>
      <c r="F277" s="239" t="s">
        <v>139</v>
      </c>
      <c r="G277" s="237"/>
      <c r="H277" s="240">
        <v>78.77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AT277" s="246" t="s">
        <v>137</v>
      </c>
      <c r="AU277" s="246" t="s">
        <v>87</v>
      </c>
      <c r="AV277" s="14" t="s">
        <v>134</v>
      </c>
      <c r="AW277" s="14" t="s">
        <v>33</v>
      </c>
      <c r="AX277" s="14" t="s">
        <v>85</v>
      </c>
      <c r="AY277" s="246" t="s">
        <v>128</v>
      </c>
    </row>
    <row r="278" spans="1:65" s="2" customFormat="1" ht="16.5" customHeight="1">
      <c r="A278" s="35"/>
      <c r="B278" s="36"/>
      <c r="C278" s="207" t="s">
        <v>511</v>
      </c>
      <c r="D278" s="207" t="s">
        <v>130</v>
      </c>
      <c r="E278" s="208" t="s">
        <v>512</v>
      </c>
      <c r="F278" s="209" t="s">
        <v>513</v>
      </c>
      <c r="G278" s="210" t="s">
        <v>144</v>
      </c>
      <c r="H278" s="211">
        <v>14.3</v>
      </c>
      <c r="I278" s="212"/>
      <c r="J278" s="213">
        <f>ROUND(I278*H278,2)</f>
        <v>0</v>
      </c>
      <c r="K278" s="214"/>
      <c r="L278" s="40"/>
      <c r="M278" s="215" t="s">
        <v>1</v>
      </c>
      <c r="N278" s="216" t="s">
        <v>42</v>
      </c>
      <c r="O278" s="72"/>
      <c r="P278" s="217">
        <f>O278*H278</f>
        <v>0</v>
      </c>
      <c r="Q278" s="217">
        <v>2.47E-3</v>
      </c>
      <c r="R278" s="217">
        <f>Q278*H278</f>
        <v>3.5320999999999998E-2</v>
      </c>
      <c r="S278" s="217">
        <v>0</v>
      </c>
      <c r="T278" s="218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9" t="s">
        <v>134</v>
      </c>
      <c r="AT278" s="219" t="s">
        <v>130</v>
      </c>
      <c r="AU278" s="219" t="s">
        <v>87</v>
      </c>
      <c r="AY278" s="18" t="s">
        <v>128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8" t="s">
        <v>85</v>
      </c>
      <c r="BK278" s="220">
        <f>ROUND(I278*H278,2)</f>
        <v>0</v>
      </c>
      <c r="BL278" s="18" t="s">
        <v>134</v>
      </c>
      <c r="BM278" s="219" t="s">
        <v>514</v>
      </c>
    </row>
    <row r="279" spans="1:65" s="13" customFormat="1" ht="11.25">
      <c r="B279" s="225"/>
      <c r="C279" s="226"/>
      <c r="D279" s="221" t="s">
        <v>137</v>
      </c>
      <c r="E279" s="227" t="s">
        <v>1</v>
      </c>
      <c r="F279" s="228" t="s">
        <v>515</v>
      </c>
      <c r="G279" s="226"/>
      <c r="H279" s="229">
        <v>14.3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137</v>
      </c>
      <c r="AU279" s="235" t="s">
        <v>87</v>
      </c>
      <c r="AV279" s="13" t="s">
        <v>87</v>
      </c>
      <c r="AW279" s="13" t="s">
        <v>33</v>
      </c>
      <c r="AX279" s="13" t="s">
        <v>85</v>
      </c>
      <c r="AY279" s="235" t="s">
        <v>128</v>
      </c>
    </row>
    <row r="280" spans="1:65" s="2" customFormat="1" ht="16.5" customHeight="1">
      <c r="A280" s="35"/>
      <c r="B280" s="36"/>
      <c r="C280" s="207" t="s">
        <v>516</v>
      </c>
      <c r="D280" s="207" t="s">
        <v>130</v>
      </c>
      <c r="E280" s="208" t="s">
        <v>517</v>
      </c>
      <c r="F280" s="209" t="s">
        <v>518</v>
      </c>
      <c r="G280" s="210" t="s">
        <v>144</v>
      </c>
      <c r="H280" s="211">
        <v>14.3</v>
      </c>
      <c r="I280" s="212"/>
      <c r="J280" s="213">
        <f>ROUND(I280*H280,2)</f>
        <v>0</v>
      </c>
      <c r="K280" s="214"/>
      <c r="L280" s="40"/>
      <c r="M280" s="215" t="s">
        <v>1</v>
      </c>
      <c r="N280" s="216" t="s">
        <v>42</v>
      </c>
      <c r="O280" s="72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9" t="s">
        <v>134</v>
      </c>
      <c r="AT280" s="219" t="s">
        <v>130</v>
      </c>
      <c r="AU280" s="219" t="s">
        <v>87</v>
      </c>
      <c r="AY280" s="18" t="s">
        <v>128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8" t="s">
        <v>85</v>
      </c>
      <c r="BK280" s="220">
        <f>ROUND(I280*H280,2)</f>
        <v>0</v>
      </c>
      <c r="BL280" s="18" t="s">
        <v>134</v>
      </c>
      <c r="BM280" s="219" t="s">
        <v>519</v>
      </c>
    </row>
    <row r="281" spans="1:65" s="2" customFormat="1" ht="16.5" customHeight="1">
      <c r="A281" s="35"/>
      <c r="B281" s="36"/>
      <c r="C281" s="207" t="s">
        <v>520</v>
      </c>
      <c r="D281" s="207" t="s">
        <v>130</v>
      </c>
      <c r="E281" s="208" t="s">
        <v>521</v>
      </c>
      <c r="F281" s="209" t="s">
        <v>522</v>
      </c>
      <c r="G281" s="210" t="s">
        <v>182</v>
      </c>
      <c r="H281" s="211">
        <v>3.4980000000000002</v>
      </c>
      <c r="I281" s="212"/>
      <c r="J281" s="213">
        <f>ROUND(I281*H281,2)</f>
        <v>0</v>
      </c>
      <c r="K281" s="214"/>
      <c r="L281" s="40"/>
      <c r="M281" s="215" t="s">
        <v>1</v>
      </c>
      <c r="N281" s="216" t="s">
        <v>42</v>
      </c>
      <c r="O281" s="72"/>
      <c r="P281" s="217">
        <f>O281*H281</f>
        <v>0</v>
      </c>
      <c r="Q281" s="217">
        <v>1.06277</v>
      </c>
      <c r="R281" s="217">
        <f>Q281*H281</f>
        <v>3.71756946</v>
      </c>
      <c r="S281" s="217">
        <v>0</v>
      </c>
      <c r="T281" s="218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9" t="s">
        <v>134</v>
      </c>
      <c r="AT281" s="219" t="s">
        <v>130</v>
      </c>
      <c r="AU281" s="219" t="s">
        <v>87</v>
      </c>
      <c r="AY281" s="18" t="s">
        <v>128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8" t="s">
        <v>85</v>
      </c>
      <c r="BK281" s="220">
        <f>ROUND(I281*H281,2)</f>
        <v>0</v>
      </c>
      <c r="BL281" s="18" t="s">
        <v>134</v>
      </c>
      <c r="BM281" s="219" t="s">
        <v>523</v>
      </c>
    </row>
    <row r="282" spans="1:65" s="13" customFormat="1" ht="11.25">
      <c r="B282" s="225"/>
      <c r="C282" s="226"/>
      <c r="D282" s="221" t="s">
        <v>137</v>
      </c>
      <c r="E282" s="227" t="s">
        <v>1</v>
      </c>
      <c r="F282" s="228" t="s">
        <v>524</v>
      </c>
      <c r="G282" s="226"/>
      <c r="H282" s="229">
        <v>3.4569999999999999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137</v>
      </c>
      <c r="AU282" s="235" t="s">
        <v>87</v>
      </c>
      <c r="AV282" s="13" t="s">
        <v>87</v>
      </c>
      <c r="AW282" s="13" t="s">
        <v>33</v>
      </c>
      <c r="AX282" s="13" t="s">
        <v>77</v>
      </c>
      <c r="AY282" s="235" t="s">
        <v>128</v>
      </c>
    </row>
    <row r="283" spans="1:65" s="13" customFormat="1" ht="22.5">
      <c r="B283" s="225"/>
      <c r="C283" s="226"/>
      <c r="D283" s="221" t="s">
        <v>137</v>
      </c>
      <c r="E283" s="227" t="s">
        <v>1</v>
      </c>
      <c r="F283" s="228" t="s">
        <v>525</v>
      </c>
      <c r="G283" s="226"/>
      <c r="H283" s="229">
        <v>-8.9999999999999993E-3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137</v>
      </c>
      <c r="AU283" s="235" t="s">
        <v>87</v>
      </c>
      <c r="AV283" s="13" t="s">
        <v>87</v>
      </c>
      <c r="AW283" s="13" t="s">
        <v>33</v>
      </c>
      <c r="AX283" s="13" t="s">
        <v>77</v>
      </c>
      <c r="AY283" s="235" t="s">
        <v>128</v>
      </c>
    </row>
    <row r="284" spans="1:65" s="13" customFormat="1" ht="11.25">
      <c r="B284" s="225"/>
      <c r="C284" s="226"/>
      <c r="D284" s="221" t="s">
        <v>137</v>
      </c>
      <c r="E284" s="227" t="s">
        <v>1</v>
      </c>
      <c r="F284" s="228" t="s">
        <v>526</v>
      </c>
      <c r="G284" s="226"/>
      <c r="H284" s="229">
        <v>2.5999999999999999E-2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137</v>
      </c>
      <c r="AU284" s="235" t="s">
        <v>87</v>
      </c>
      <c r="AV284" s="13" t="s">
        <v>87</v>
      </c>
      <c r="AW284" s="13" t="s">
        <v>33</v>
      </c>
      <c r="AX284" s="13" t="s">
        <v>77</v>
      </c>
      <c r="AY284" s="235" t="s">
        <v>128</v>
      </c>
    </row>
    <row r="285" spans="1:65" s="13" customFormat="1" ht="11.25">
      <c r="B285" s="225"/>
      <c r="C285" s="226"/>
      <c r="D285" s="221" t="s">
        <v>137</v>
      </c>
      <c r="E285" s="227" t="s">
        <v>1</v>
      </c>
      <c r="F285" s="228" t="s">
        <v>527</v>
      </c>
      <c r="G285" s="226"/>
      <c r="H285" s="229">
        <v>2.4E-2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137</v>
      </c>
      <c r="AU285" s="235" t="s">
        <v>87</v>
      </c>
      <c r="AV285" s="13" t="s">
        <v>87</v>
      </c>
      <c r="AW285" s="13" t="s">
        <v>33</v>
      </c>
      <c r="AX285" s="13" t="s">
        <v>77</v>
      </c>
      <c r="AY285" s="235" t="s">
        <v>128</v>
      </c>
    </row>
    <row r="286" spans="1:65" s="14" customFormat="1" ht="11.25">
      <c r="B286" s="236"/>
      <c r="C286" s="237"/>
      <c r="D286" s="221" t="s">
        <v>137</v>
      </c>
      <c r="E286" s="238" t="s">
        <v>1</v>
      </c>
      <c r="F286" s="239" t="s">
        <v>139</v>
      </c>
      <c r="G286" s="237"/>
      <c r="H286" s="240">
        <v>3.4980000000000002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AT286" s="246" t="s">
        <v>137</v>
      </c>
      <c r="AU286" s="246" t="s">
        <v>87</v>
      </c>
      <c r="AV286" s="14" t="s">
        <v>134</v>
      </c>
      <c r="AW286" s="14" t="s">
        <v>33</v>
      </c>
      <c r="AX286" s="14" t="s">
        <v>85</v>
      </c>
      <c r="AY286" s="246" t="s">
        <v>128</v>
      </c>
    </row>
    <row r="287" spans="1:65" s="2" customFormat="1" ht="16.5" customHeight="1">
      <c r="A287" s="35"/>
      <c r="B287" s="36"/>
      <c r="C287" s="207" t="s">
        <v>528</v>
      </c>
      <c r="D287" s="207" t="s">
        <v>130</v>
      </c>
      <c r="E287" s="208" t="s">
        <v>529</v>
      </c>
      <c r="F287" s="209" t="s">
        <v>530</v>
      </c>
      <c r="G287" s="210" t="s">
        <v>133</v>
      </c>
      <c r="H287" s="211">
        <v>13.343999999999999</v>
      </c>
      <c r="I287" s="212"/>
      <c r="J287" s="213">
        <f>ROUND(I287*H287,2)</f>
        <v>0</v>
      </c>
      <c r="K287" s="214"/>
      <c r="L287" s="40"/>
      <c r="M287" s="215" t="s">
        <v>1</v>
      </c>
      <c r="N287" s="216" t="s">
        <v>42</v>
      </c>
      <c r="O287" s="72"/>
      <c r="P287" s="217">
        <f>O287*H287</f>
        <v>0</v>
      </c>
      <c r="Q287" s="217">
        <v>2.45329</v>
      </c>
      <c r="R287" s="217">
        <f>Q287*H287</f>
        <v>32.736701759999995</v>
      </c>
      <c r="S287" s="217">
        <v>0</v>
      </c>
      <c r="T287" s="218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9" t="s">
        <v>134</v>
      </c>
      <c r="AT287" s="219" t="s">
        <v>130</v>
      </c>
      <c r="AU287" s="219" t="s">
        <v>87</v>
      </c>
      <c r="AY287" s="18" t="s">
        <v>128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18" t="s">
        <v>85</v>
      </c>
      <c r="BK287" s="220">
        <f>ROUND(I287*H287,2)</f>
        <v>0</v>
      </c>
      <c r="BL287" s="18" t="s">
        <v>134</v>
      </c>
      <c r="BM287" s="219" t="s">
        <v>531</v>
      </c>
    </row>
    <row r="288" spans="1:65" s="13" customFormat="1" ht="11.25">
      <c r="B288" s="225"/>
      <c r="C288" s="226"/>
      <c r="D288" s="221" t="s">
        <v>137</v>
      </c>
      <c r="E288" s="227" t="s">
        <v>1</v>
      </c>
      <c r="F288" s="228" t="s">
        <v>532</v>
      </c>
      <c r="G288" s="226"/>
      <c r="H288" s="229">
        <v>13.343999999999999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137</v>
      </c>
      <c r="AU288" s="235" t="s">
        <v>87</v>
      </c>
      <c r="AV288" s="13" t="s">
        <v>87</v>
      </c>
      <c r="AW288" s="13" t="s">
        <v>33</v>
      </c>
      <c r="AX288" s="13" t="s">
        <v>85</v>
      </c>
      <c r="AY288" s="235" t="s">
        <v>128</v>
      </c>
    </row>
    <row r="289" spans="1:65" s="2" customFormat="1" ht="24" customHeight="1">
      <c r="A289" s="35"/>
      <c r="B289" s="36"/>
      <c r="C289" s="207" t="s">
        <v>533</v>
      </c>
      <c r="D289" s="207" t="s">
        <v>130</v>
      </c>
      <c r="E289" s="208" t="s">
        <v>534</v>
      </c>
      <c r="F289" s="209" t="s">
        <v>535</v>
      </c>
      <c r="G289" s="210" t="s">
        <v>133</v>
      </c>
      <c r="H289" s="211">
        <v>64.259</v>
      </c>
      <c r="I289" s="212"/>
      <c r="J289" s="213">
        <f>ROUND(I289*H289,2)</f>
        <v>0</v>
      </c>
      <c r="K289" s="214"/>
      <c r="L289" s="40"/>
      <c r="M289" s="215" t="s">
        <v>1</v>
      </c>
      <c r="N289" s="216" t="s">
        <v>42</v>
      </c>
      <c r="O289" s="72"/>
      <c r="P289" s="217">
        <f>O289*H289</f>
        <v>0</v>
      </c>
      <c r="Q289" s="217">
        <v>2.45329</v>
      </c>
      <c r="R289" s="217">
        <f>Q289*H289</f>
        <v>157.64596211</v>
      </c>
      <c r="S289" s="217">
        <v>0</v>
      </c>
      <c r="T289" s="218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9" t="s">
        <v>134</v>
      </c>
      <c r="AT289" s="219" t="s">
        <v>130</v>
      </c>
      <c r="AU289" s="219" t="s">
        <v>87</v>
      </c>
      <c r="AY289" s="18" t="s">
        <v>128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18" t="s">
        <v>85</v>
      </c>
      <c r="BK289" s="220">
        <f>ROUND(I289*H289,2)</f>
        <v>0</v>
      </c>
      <c r="BL289" s="18" t="s">
        <v>134</v>
      </c>
      <c r="BM289" s="219" t="s">
        <v>536</v>
      </c>
    </row>
    <row r="290" spans="1:65" s="13" customFormat="1" ht="11.25">
      <c r="B290" s="225"/>
      <c r="C290" s="226"/>
      <c r="D290" s="221" t="s">
        <v>137</v>
      </c>
      <c r="E290" s="227" t="s">
        <v>1</v>
      </c>
      <c r="F290" s="228" t="s">
        <v>537</v>
      </c>
      <c r="G290" s="226"/>
      <c r="H290" s="229">
        <v>7.4059999999999997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137</v>
      </c>
      <c r="AU290" s="235" t="s">
        <v>87</v>
      </c>
      <c r="AV290" s="13" t="s">
        <v>87</v>
      </c>
      <c r="AW290" s="13" t="s">
        <v>33</v>
      </c>
      <c r="AX290" s="13" t="s">
        <v>77</v>
      </c>
      <c r="AY290" s="235" t="s">
        <v>128</v>
      </c>
    </row>
    <row r="291" spans="1:65" s="13" customFormat="1" ht="33.75">
      <c r="B291" s="225"/>
      <c r="C291" s="226"/>
      <c r="D291" s="221" t="s">
        <v>137</v>
      </c>
      <c r="E291" s="227" t="s">
        <v>1</v>
      </c>
      <c r="F291" s="228" t="s">
        <v>538</v>
      </c>
      <c r="G291" s="226"/>
      <c r="H291" s="229">
        <v>46.28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AT291" s="235" t="s">
        <v>137</v>
      </c>
      <c r="AU291" s="235" t="s">
        <v>87</v>
      </c>
      <c r="AV291" s="13" t="s">
        <v>87</v>
      </c>
      <c r="AW291" s="13" t="s">
        <v>33</v>
      </c>
      <c r="AX291" s="13" t="s">
        <v>77</v>
      </c>
      <c r="AY291" s="235" t="s">
        <v>128</v>
      </c>
    </row>
    <row r="292" spans="1:65" s="13" customFormat="1" ht="11.25">
      <c r="B292" s="225"/>
      <c r="C292" s="226"/>
      <c r="D292" s="221" t="s">
        <v>137</v>
      </c>
      <c r="E292" s="227" t="s">
        <v>1</v>
      </c>
      <c r="F292" s="228" t="s">
        <v>539</v>
      </c>
      <c r="G292" s="226"/>
      <c r="H292" s="229">
        <v>10.573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137</v>
      </c>
      <c r="AU292" s="235" t="s">
        <v>87</v>
      </c>
      <c r="AV292" s="13" t="s">
        <v>87</v>
      </c>
      <c r="AW292" s="13" t="s">
        <v>33</v>
      </c>
      <c r="AX292" s="13" t="s">
        <v>77</v>
      </c>
      <c r="AY292" s="235" t="s">
        <v>128</v>
      </c>
    </row>
    <row r="293" spans="1:65" s="14" customFormat="1" ht="11.25">
      <c r="B293" s="236"/>
      <c r="C293" s="237"/>
      <c r="D293" s="221" t="s">
        <v>137</v>
      </c>
      <c r="E293" s="238" t="s">
        <v>1</v>
      </c>
      <c r="F293" s="239" t="s">
        <v>139</v>
      </c>
      <c r="G293" s="237"/>
      <c r="H293" s="240">
        <v>64.259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AT293" s="246" t="s">
        <v>137</v>
      </c>
      <c r="AU293" s="246" t="s">
        <v>87</v>
      </c>
      <c r="AV293" s="14" t="s">
        <v>134</v>
      </c>
      <c r="AW293" s="14" t="s">
        <v>33</v>
      </c>
      <c r="AX293" s="14" t="s">
        <v>85</v>
      </c>
      <c r="AY293" s="246" t="s">
        <v>128</v>
      </c>
    </row>
    <row r="294" spans="1:65" s="2" customFormat="1" ht="16.5" customHeight="1">
      <c r="A294" s="35"/>
      <c r="B294" s="36"/>
      <c r="C294" s="207" t="s">
        <v>540</v>
      </c>
      <c r="D294" s="207" t="s">
        <v>130</v>
      </c>
      <c r="E294" s="208" t="s">
        <v>541</v>
      </c>
      <c r="F294" s="209" t="s">
        <v>542</v>
      </c>
      <c r="G294" s="210" t="s">
        <v>144</v>
      </c>
      <c r="H294" s="211">
        <v>51.48</v>
      </c>
      <c r="I294" s="212"/>
      <c r="J294" s="213">
        <f>ROUND(I294*H294,2)</f>
        <v>0</v>
      </c>
      <c r="K294" s="214"/>
      <c r="L294" s="40"/>
      <c r="M294" s="215" t="s">
        <v>1</v>
      </c>
      <c r="N294" s="216" t="s">
        <v>42</v>
      </c>
      <c r="O294" s="72"/>
      <c r="P294" s="217">
        <f>O294*H294</f>
        <v>0</v>
      </c>
      <c r="Q294" s="217">
        <v>2.6900000000000001E-3</v>
      </c>
      <c r="R294" s="217">
        <f>Q294*H294</f>
        <v>0.1384812</v>
      </c>
      <c r="S294" s="217">
        <v>0</v>
      </c>
      <c r="T294" s="21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9" t="s">
        <v>134</v>
      </c>
      <c r="AT294" s="219" t="s">
        <v>130</v>
      </c>
      <c r="AU294" s="219" t="s">
        <v>87</v>
      </c>
      <c r="AY294" s="18" t="s">
        <v>128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18" t="s">
        <v>85</v>
      </c>
      <c r="BK294" s="220">
        <f>ROUND(I294*H294,2)</f>
        <v>0</v>
      </c>
      <c r="BL294" s="18" t="s">
        <v>134</v>
      </c>
      <c r="BM294" s="219" t="s">
        <v>543</v>
      </c>
    </row>
    <row r="295" spans="1:65" s="13" customFormat="1" ht="11.25">
      <c r="B295" s="225"/>
      <c r="C295" s="226"/>
      <c r="D295" s="221" t="s">
        <v>137</v>
      </c>
      <c r="E295" s="227" t="s">
        <v>1</v>
      </c>
      <c r="F295" s="228" t="s">
        <v>544</v>
      </c>
      <c r="G295" s="226"/>
      <c r="H295" s="229">
        <v>25.638000000000002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AT295" s="235" t="s">
        <v>137</v>
      </c>
      <c r="AU295" s="235" t="s">
        <v>87</v>
      </c>
      <c r="AV295" s="13" t="s">
        <v>87</v>
      </c>
      <c r="AW295" s="13" t="s">
        <v>33</v>
      </c>
      <c r="AX295" s="13" t="s">
        <v>77</v>
      </c>
      <c r="AY295" s="235" t="s">
        <v>128</v>
      </c>
    </row>
    <row r="296" spans="1:65" s="13" customFormat="1" ht="11.25">
      <c r="B296" s="225"/>
      <c r="C296" s="226"/>
      <c r="D296" s="221" t="s">
        <v>137</v>
      </c>
      <c r="E296" s="227" t="s">
        <v>1</v>
      </c>
      <c r="F296" s="228" t="s">
        <v>545</v>
      </c>
      <c r="G296" s="226"/>
      <c r="H296" s="229">
        <v>25.841999999999999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AT296" s="235" t="s">
        <v>137</v>
      </c>
      <c r="AU296" s="235" t="s">
        <v>87</v>
      </c>
      <c r="AV296" s="13" t="s">
        <v>87</v>
      </c>
      <c r="AW296" s="13" t="s">
        <v>33</v>
      </c>
      <c r="AX296" s="13" t="s">
        <v>77</v>
      </c>
      <c r="AY296" s="235" t="s">
        <v>128</v>
      </c>
    </row>
    <row r="297" spans="1:65" s="14" customFormat="1" ht="11.25">
      <c r="B297" s="236"/>
      <c r="C297" s="237"/>
      <c r="D297" s="221" t="s">
        <v>137</v>
      </c>
      <c r="E297" s="238" t="s">
        <v>1</v>
      </c>
      <c r="F297" s="239" t="s">
        <v>139</v>
      </c>
      <c r="G297" s="237"/>
      <c r="H297" s="240">
        <v>51.48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AT297" s="246" t="s">
        <v>137</v>
      </c>
      <c r="AU297" s="246" t="s">
        <v>87</v>
      </c>
      <c r="AV297" s="14" t="s">
        <v>134</v>
      </c>
      <c r="AW297" s="14" t="s">
        <v>33</v>
      </c>
      <c r="AX297" s="14" t="s">
        <v>85</v>
      </c>
      <c r="AY297" s="246" t="s">
        <v>128</v>
      </c>
    </row>
    <row r="298" spans="1:65" s="2" customFormat="1" ht="16.5" customHeight="1">
      <c r="A298" s="35"/>
      <c r="B298" s="36"/>
      <c r="C298" s="207" t="s">
        <v>546</v>
      </c>
      <c r="D298" s="207" t="s">
        <v>130</v>
      </c>
      <c r="E298" s="208" t="s">
        <v>547</v>
      </c>
      <c r="F298" s="209" t="s">
        <v>548</v>
      </c>
      <c r="G298" s="210" t="s">
        <v>144</v>
      </c>
      <c r="H298" s="211">
        <v>51.48</v>
      </c>
      <c r="I298" s="212"/>
      <c r="J298" s="213">
        <f>ROUND(I298*H298,2)</f>
        <v>0</v>
      </c>
      <c r="K298" s="214"/>
      <c r="L298" s="40"/>
      <c r="M298" s="215" t="s">
        <v>1</v>
      </c>
      <c r="N298" s="216" t="s">
        <v>42</v>
      </c>
      <c r="O298" s="72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9" t="s">
        <v>134</v>
      </c>
      <c r="AT298" s="219" t="s">
        <v>130</v>
      </c>
      <c r="AU298" s="219" t="s">
        <v>87</v>
      </c>
      <c r="AY298" s="18" t="s">
        <v>128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18" t="s">
        <v>85</v>
      </c>
      <c r="BK298" s="220">
        <f>ROUND(I298*H298,2)</f>
        <v>0</v>
      </c>
      <c r="BL298" s="18" t="s">
        <v>134</v>
      </c>
      <c r="BM298" s="219" t="s">
        <v>549</v>
      </c>
    </row>
    <row r="299" spans="1:65" s="2" customFormat="1" ht="16.5" customHeight="1">
      <c r="A299" s="35"/>
      <c r="B299" s="36"/>
      <c r="C299" s="207" t="s">
        <v>550</v>
      </c>
      <c r="D299" s="207" t="s">
        <v>130</v>
      </c>
      <c r="E299" s="208" t="s">
        <v>551</v>
      </c>
      <c r="F299" s="209" t="s">
        <v>552</v>
      </c>
      <c r="G299" s="210" t="s">
        <v>182</v>
      </c>
      <c r="H299" s="211">
        <v>0.77600000000000002</v>
      </c>
      <c r="I299" s="212"/>
      <c r="J299" s="213">
        <f>ROUND(I299*H299,2)</f>
        <v>0</v>
      </c>
      <c r="K299" s="214"/>
      <c r="L299" s="40"/>
      <c r="M299" s="215" t="s">
        <v>1</v>
      </c>
      <c r="N299" s="216" t="s">
        <v>42</v>
      </c>
      <c r="O299" s="72"/>
      <c r="P299" s="217">
        <f>O299*H299</f>
        <v>0</v>
      </c>
      <c r="Q299" s="217">
        <v>1.06277</v>
      </c>
      <c r="R299" s="217">
        <f>Q299*H299</f>
        <v>0.82470951999999997</v>
      </c>
      <c r="S299" s="217">
        <v>0</v>
      </c>
      <c r="T299" s="218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9" t="s">
        <v>134</v>
      </c>
      <c r="AT299" s="219" t="s">
        <v>130</v>
      </c>
      <c r="AU299" s="219" t="s">
        <v>87</v>
      </c>
      <c r="AY299" s="18" t="s">
        <v>128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8" t="s">
        <v>85</v>
      </c>
      <c r="BK299" s="220">
        <f>ROUND(I299*H299,2)</f>
        <v>0</v>
      </c>
      <c r="BL299" s="18" t="s">
        <v>134</v>
      </c>
      <c r="BM299" s="219" t="s">
        <v>553</v>
      </c>
    </row>
    <row r="300" spans="1:65" s="13" customFormat="1" ht="22.5">
      <c r="B300" s="225"/>
      <c r="C300" s="226"/>
      <c r="D300" s="221" t="s">
        <v>137</v>
      </c>
      <c r="E300" s="227" t="s">
        <v>1</v>
      </c>
      <c r="F300" s="228" t="s">
        <v>554</v>
      </c>
      <c r="G300" s="226"/>
      <c r="H300" s="229">
        <v>7.8E-2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137</v>
      </c>
      <c r="AU300" s="235" t="s">
        <v>87</v>
      </c>
      <c r="AV300" s="13" t="s">
        <v>87</v>
      </c>
      <c r="AW300" s="13" t="s">
        <v>33</v>
      </c>
      <c r="AX300" s="13" t="s">
        <v>77</v>
      </c>
      <c r="AY300" s="235" t="s">
        <v>128</v>
      </c>
    </row>
    <row r="301" spans="1:65" s="13" customFormat="1" ht="22.5">
      <c r="B301" s="225"/>
      <c r="C301" s="226"/>
      <c r="D301" s="221" t="s">
        <v>137</v>
      </c>
      <c r="E301" s="227" t="s">
        <v>1</v>
      </c>
      <c r="F301" s="228" t="s">
        <v>555</v>
      </c>
      <c r="G301" s="226"/>
      <c r="H301" s="229">
        <v>0.435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137</v>
      </c>
      <c r="AU301" s="235" t="s">
        <v>87</v>
      </c>
      <c r="AV301" s="13" t="s">
        <v>87</v>
      </c>
      <c r="AW301" s="13" t="s">
        <v>33</v>
      </c>
      <c r="AX301" s="13" t="s">
        <v>77</v>
      </c>
      <c r="AY301" s="235" t="s">
        <v>128</v>
      </c>
    </row>
    <row r="302" spans="1:65" s="13" customFormat="1" ht="22.5">
      <c r="B302" s="225"/>
      <c r="C302" s="226"/>
      <c r="D302" s="221" t="s">
        <v>137</v>
      </c>
      <c r="E302" s="227" t="s">
        <v>1</v>
      </c>
      <c r="F302" s="228" t="s">
        <v>556</v>
      </c>
      <c r="G302" s="226"/>
      <c r="H302" s="229">
        <v>5.2999999999999999E-2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137</v>
      </c>
      <c r="AU302" s="235" t="s">
        <v>87</v>
      </c>
      <c r="AV302" s="13" t="s">
        <v>87</v>
      </c>
      <c r="AW302" s="13" t="s">
        <v>33</v>
      </c>
      <c r="AX302" s="13" t="s">
        <v>77</v>
      </c>
      <c r="AY302" s="235" t="s">
        <v>128</v>
      </c>
    </row>
    <row r="303" spans="1:65" s="13" customFormat="1" ht="11.25">
      <c r="B303" s="225"/>
      <c r="C303" s="226"/>
      <c r="D303" s="221" t="s">
        <v>137</v>
      </c>
      <c r="E303" s="227" t="s">
        <v>1</v>
      </c>
      <c r="F303" s="228" t="s">
        <v>557</v>
      </c>
      <c r="G303" s="226"/>
      <c r="H303" s="229">
        <v>0.111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AT303" s="235" t="s">
        <v>137</v>
      </c>
      <c r="AU303" s="235" t="s">
        <v>87</v>
      </c>
      <c r="AV303" s="13" t="s">
        <v>87</v>
      </c>
      <c r="AW303" s="13" t="s">
        <v>33</v>
      </c>
      <c r="AX303" s="13" t="s">
        <v>77</v>
      </c>
      <c r="AY303" s="235" t="s">
        <v>128</v>
      </c>
    </row>
    <row r="304" spans="1:65" s="13" customFormat="1" ht="11.25">
      <c r="B304" s="225"/>
      <c r="C304" s="226"/>
      <c r="D304" s="221" t="s">
        <v>137</v>
      </c>
      <c r="E304" s="227" t="s">
        <v>1</v>
      </c>
      <c r="F304" s="228" t="s">
        <v>558</v>
      </c>
      <c r="G304" s="226"/>
      <c r="H304" s="229">
        <v>9.9000000000000005E-2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137</v>
      </c>
      <c r="AU304" s="235" t="s">
        <v>87</v>
      </c>
      <c r="AV304" s="13" t="s">
        <v>87</v>
      </c>
      <c r="AW304" s="13" t="s">
        <v>33</v>
      </c>
      <c r="AX304" s="13" t="s">
        <v>77</v>
      </c>
      <c r="AY304" s="235" t="s">
        <v>128</v>
      </c>
    </row>
    <row r="305" spans="1:65" s="14" customFormat="1" ht="11.25">
      <c r="B305" s="236"/>
      <c r="C305" s="237"/>
      <c r="D305" s="221" t="s">
        <v>137</v>
      </c>
      <c r="E305" s="238" t="s">
        <v>1</v>
      </c>
      <c r="F305" s="239" t="s">
        <v>139</v>
      </c>
      <c r="G305" s="237"/>
      <c r="H305" s="240">
        <v>0.77600000000000002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AT305" s="246" t="s">
        <v>137</v>
      </c>
      <c r="AU305" s="246" t="s">
        <v>87</v>
      </c>
      <c r="AV305" s="14" t="s">
        <v>134</v>
      </c>
      <c r="AW305" s="14" t="s">
        <v>33</v>
      </c>
      <c r="AX305" s="14" t="s">
        <v>85</v>
      </c>
      <c r="AY305" s="246" t="s">
        <v>128</v>
      </c>
    </row>
    <row r="306" spans="1:65" s="2" customFormat="1" ht="24" customHeight="1">
      <c r="A306" s="35"/>
      <c r="B306" s="36"/>
      <c r="C306" s="207" t="s">
        <v>559</v>
      </c>
      <c r="D306" s="207" t="s">
        <v>130</v>
      </c>
      <c r="E306" s="208" t="s">
        <v>560</v>
      </c>
      <c r="F306" s="209" t="s">
        <v>561</v>
      </c>
      <c r="G306" s="210" t="s">
        <v>133</v>
      </c>
      <c r="H306" s="211">
        <v>47.616</v>
      </c>
      <c r="I306" s="212"/>
      <c r="J306" s="213">
        <f>ROUND(I306*H306,2)</f>
        <v>0</v>
      </c>
      <c r="K306" s="214"/>
      <c r="L306" s="40"/>
      <c r="M306" s="215" t="s">
        <v>1</v>
      </c>
      <c r="N306" s="216" t="s">
        <v>42</v>
      </c>
      <c r="O306" s="72"/>
      <c r="P306" s="217">
        <f>O306*H306</f>
        <v>0</v>
      </c>
      <c r="Q306" s="217">
        <v>2.45329</v>
      </c>
      <c r="R306" s="217">
        <f>Q306*H306</f>
        <v>116.81585663999999</v>
      </c>
      <c r="S306" s="217">
        <v>0</v>
      </c>
      <c r="T306" s="218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9" t="s">
        <v>134</v>
      </c>
      <c r="AT306" s="219" t="s">
        <v>130</v>
      </c>
      <c r="AU306" s="219" t="s">
        <v>87</v>
      </c>
      <c r="AY306" s="18" t="s">
        <v>128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18" t="s">
        <v>85</v>
      </c>
      <c r="BK306" s="220">
        <f>ROUND(I306*H306,2)</f>
        <v>0</v>
      </c>
      <c r="BL306" s="18" t="s">
        <v>134</v>
      </c>
      <c r="BM306" s="219" t="s">
        <v>562</v>
      </c>
    </row>
    <row r="307" spans="1:65" s="13" customFormat="1" ht="33.75">
      <c r="B307" s="225"/>
      <c r="C307" s="226"/>
      <c r="D307" s="221" t="s">
        <v>137</v>
      </c>
      <c r="E307" s="227" t="s">
        <v>1</v>
      </c>
      <c r="F307" s="228" t="s">
        <v>563</v>
      </c>
      <c r="G307" s="226"/>
      <c r="H307" s="229">
        <v>47.616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AT307" s="235" t="s">
        <v>137</v>
      </c>
      <c r="AU307" s="235" t="s">
        <v>87</v>
      </c>
      <c r="AV307" s="13" t="s">
        <v>87</v>
      </c>
      <c r="AW307" s="13" t="s">
        <v>33</v>
      </c>
      <c r="AX307" s="13" t="s">
        <v>85</v>
      </c>
      <c r="AY307" s="235" t="s">
        <v>128</v>
      </c>
    </row>
    <row r="308" spans="1:65" s="2" customFormat="1" ht="16.5" customHeight="1">
      <c r="A308" s="35"/>
      <c r="B308" s="36"/>
      <c r="C308" s="207" t="s">
        <v>564</v>
      </c>
      <c r="D308" s="207" t="s">
        <v>130</v>
      </c>
      <c r="E308" s="208" t="s">
        <v>565</v>
      </c>
      <c r="F308" s="209" t="s">
        <v>566</v>
      </c>
      <c r="G308" s="210" t="s">
        <v>144</v>
      </c>
      <c r="H308" s="211">
        <v>18.367999999999999</v>
      </c>
      <c r="I308" s="212"/>
      <c r="J308" s="213">
        <f>ROUND(I308*H308,2)</f>
        <v>0</v>
      </c>
      <c r="K308" s="214"/>
      <c r="L308" s="40"/>
      <c r="M308" s="215" t="s">
        <v>1</v>
      </c>
      <c r="N308" s="216" t="s">
        <v>42</v>
      </c>
      <c r="O308" s="72"/>
      <c r="P308" s="217">
        <f>O308*H308</f>
        <v>0</v>
      </c>
      <c r="Q308" s="217">
        <v>2.64E-3</v>
      </c>
      <c r="R308" s="217">
        <f>Q308*H308</f>
        <v>4.8491519999999996E-2</v>
      </c>
      <c r="S308" s="217">
        <v>0</v>
      </c>
      <c r="T308" s="218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9" t="s">
        <v>134</v>
      </c>
      <c r="AT308" s="219" t="s">
        <v>130</v>
      </c>
      <c r="AU308" s="219" t="s">
        <v>87</v>
      </c>
      <c r="AY308" s="18" t="s">
        <v>128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8" t="s">
        <v>85</v>
      </c>
      <c r="BK308" s="220">
        <f>ROUND(I308*H308,2)</f>
        <v>0</v>
      </c>
      <c r="BL308" s="18" t="s">
        <v>134</v>
      </c>
      <c r="BM308" s="219" t="s">
        <v>567</v>
      </c>
    </row>
    <row r="309" spans="1:65" s="13" customFormat="1" ht="22.5">
      <c r="B309" s="225"/>
      <c r="C309" s="226"/>
      <c r="D309" s="221" t="s">
        <v>137</v>
      </c>
      <c r="E309" s="227" t="s">
        <v>1</v>
      </c>
      <c r="F309" s="228" t="s">
        <v>568</v>
      </c>
      <c r="G309" s="226"/>
      <c r="H309" s="229">
        <v>18.367999999999999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137</v>
      </c>
      <c r="AU309" s="235" t="s">
        <v>87</v>
      </c>
      <c r="AV309" s="13" t="s">
        <v>87</v>
      </c>
      <c r="AW309" s="13" t="s">
        <v>33</v>
      </c>
      <c r="AX309" s="13" t="s">
        <v>85</v>
      </c>
      <c r="AY309" s="235" t="s">
        <v>128</v>
      </c>
    </row>
    <row r="310" spans="1:65" s="2" customFormat="1" ht="16.5" customHeight="1">
      <c r="A310" s="35"/>
      <c r="B310" s="36"/>
      <c r="C310" s="207" t="s">
        <v>569</v>
      </c>
      <c r="D310" s="207" t="s">
        <v>130</v>
      </c>
      <c r="E310" s="208" t="s">
        <v>570</v>
      </c>
      <c r="F310" s="209" t="s">
        <v>571</v>
      </c>
      <c r="G310" s="210" t="s">
        <v>144</v>
      </c>
      <c r="H310" s="211">
        <v>18.367999999999999</v>
      </c>
      <c r="I310" s="212"/>
      <c r="J310" s="213">
        <f>ROUND(I310*H310,2)</f>
        <v>0</v>
      </c>
      <c r="K310" s="214"/>
      <c r="L310" s="40"/>
      <c r="M310" s="215" t="s">
        <v>1</v>
      </c>
      <c r="N310" s="216" t="s">
        <v>42</v>
      </c>
      <c r="O310" s="72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9" t="s">
        <v>134</v>
      </c>
      <c r="AT310" s="219" t="s">
        <v>130</v>
      </c>
      <c r="AU310" s="219" t="s">
        <v>87</v>
      </c>
      <c r="AY310" s="18" t="s">
        <v>128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8" t="s">
        <v>85</v>
      </c>
      <c r="BK310" s="220">
        <f>ROUND(I310*H310,2)</f>
        <v>0</v>
      </c>
      <c r="BL310" s="18" t="s">
        <v>134</v>
      </c>
      <c r="BM310" s="219" t="s">
        <v>572</v>
      </c>
    </row>
    <row r="311" spans="1:65" s="2" customFormat="1" ht="16.5" customHeight="1">
      <c r="A311" s="35"/>
      <c r="B311" s="36"/>
      <c r="C311" s="207" t="s">
        <v>573</v>
      </c>
      <c r="D311" s="207" t="s">
        <v>130</v>
      </c>
      <c r="E311" s="208" t="s">
        <v>574</v>
      </c>
      <c r="F311" s="209" t="s">
        <v>575</v>
      </c>
      <c r="G311" s="210" t="s">
        <v>182</v>
      </c>
      <c r="H311" s="211">
        <v>0.47699999999999998</v>
      </c>
      <c r="I311" s="212"/>
      <c r="J311" s="213">
        <f>ROUND(I311*H311,2)</f>
        <v>0</v>
      </c>
      <c r="K311" s="214"/>
      <c r="L311" s="40"/>
      <c r="M311" s="215" t="s">
        <v>1</v>
      </c>
      <c r="N311" s="216" t="s">
        <v>42</v>
      </c>
      <c r="O311" s="72"/>
      <c r="P311" s="217">
        <f>O311*H311</f>
        <v>0</v>
      </c>
      <c r="Q311" s="217">
        <v>1.0601700000000001</v>
      </c>
      <c r="R311" s="217">
        <f>Q311*H311</f>
        <v>0.50570108999999996</v>
      </c>
      <c r="S311" s="217">
        <v>0</v>
      </c>
      <c r="T311" s="218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9" t="s">
        <v>134</v>
      </c>
      <c r="AT311" s="219" t="s">
        <v>130</v>
      </c>
      <c r="AU311" s="219" t="s">
        <v>87</v>
      </c>
      <c r="AY311" s="18" t="s">
        <v>128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8" t="s">
        <v>85</v>
      </c>
      <c r="BK311" s="220">
        <f>ROUND(I311*H311,2)</f>
        <v>0</v>
      </c>
      <c r="BL311" s="18" t="s">
        <v>134</v>
      </c>
      <c r="BM311" s="219" t="s">
        <v>576</v>
      </c>
    </row>
    <row r="312" spans="1:65" s="13" customFormat="1" ht="11.25">
      <c r="B312" s="225"/>
      <c r="C312" s="226"/>
      <c r="D312" s="221" t="s">
        <v>137</v>
      </c>
      <c r="E312" s="227" t="s">
        <v>1</v>
      </c>
      <c r="F312" s="228" t="s">
        <v>577</v>
      </c>
      <c r="G312" s="226"/>
      <c r="H312" s="229">
        <v>0.47699999999999998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137</v>
      </c>
      <c r="AU312" s="235" t="s">
        <v>87</v>
      </c>
      <c r="AV312" s="13" t="s">
        <v>87</v>
      </c>
      <c r="AW312" s="13" t="s">
        <v>33</v>
      </c>
      <c r="AX312" s="13" t="s">
        <v>85</v>
      </c>
      <c r="AY312" s="235" t="s">
        <v>128</v>
      </c>
    </row>
    <row r="313" spans="1:65" s="12" customFormat="1" ht="22.9" customHeight="1">
      <c r="B313" s="192"/>
      <c r="C313" s="193"/>
      <c r="D313" s="194" t="s">
        <v>76</v>
      </c>
      <c r="E313" s="205" t="s">
        <v>146</v>
      </c>
      <c r="F313" s="205" t="s">
        <v>578</v>
      </c>
      <c r="G313" s="193"/>
      <c r="H313" s="193"/>
      <c r="I313" s="196"/>
      <c r="J313" s="206">
        <f>BK313</f>
        <v>0</v>
      </c>
      <c r="K313" s="193"/>
      <c r="L313" s="197"/>
      <c r="M313" s="198"/>
      <c r="N313" s="199"/>
      <c r="O313" s="199"/>
      <c r="P313" s="200">
        <f>SUM(P314:P372)</f>
        <v>0</v>
      </c>
      <c r="Q313" s="199"/>
      <c r="R313" s="200">
        <f>SUM(R314:R372)</f>
        <v>153.48833500999996</v>
      </c>
      <c r="S313" s="199"/>
      <c r="T313" s="201">
        <f>SUM(T314:T372)</f>
        <v>0</v>
      </c>
      <c r="AR313" s="202" t="s">
        <v>85</v>
      </c>
      <c r="AT313" s="203" t="s">
        <v>76</v>
      </c>
      <c r="AU313" s="203" t="s">
        <v>85</v>
      </c>
      <c r="AY313" s="202" t="s">
        <v>128</v>
      </c>
      <c r="BK313" s="204">
        <f>SUM(BK314:BK372)</f>
        <v>0</v>
      </c>
    </row>
    <row r="314" spans="1:65" s="2" customFormat="1" ht="24" customHeight="1">
      <c r="A314" s="35"/>
      <c r="B314" s="36"/>
      <c r="C314" s="207" t="s">
        <v>579</v>
      </c>
      <c r="D314" s="207" t="s">
        <v>130</v>
      </c>
      <c r="E314" s="208" t="s">
        <v>580</v>
      </c>
      <c r="F314" s="209" t="s">
        <v>581</v>
      </c>
      <c r="G314" s="210" t="s">
        <v>144</v>
      </c>
      <c r="H314" s="211">
        <v>17.152000000000001</v>
      </c>
      <c r="I314" s="212"/>
      <c r="J314" s="213">
        <f>ROUND(I314*H314,2)</f>
        <v>0</v>
      </c>
      <c r="K314" s="214"/>
      <c r="L314" s="40"/>
      <c r="M314" s="215" t="s">
        <v>1</v>
      </c>
      <c r="N314" s="216" t="s">
        <v>42</v>
      </c>
      <c r="O314" s="72"/>
      <c r="P314" s="217">
        <f>O314*H314</f>
        <v>0</v>
      </c>
      <c r="Q314" s="217">
        <v>0.34661999999999998</v>
      </c>
      <c r="R314" s="217">
        <f>Q314*H314</f>
        <v>5.9452262400000002</v>
      </c>
      <c r="S314" s="217">
        <v>0</v>
      </c>
      <c r="T314" s="218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9" t="s">
        <v>134</v>
      </c>
      <c r="AT314" s="219" t="s">
        <v>130</v>
      </c>
      <c r="AU314" s="219" t="s">
        <v>87</v>
      </c>
      <c r="AY314" s="18" t="s">
        <v>128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18" t="s">
        <v>85</v>
      </c>
      <c r="BK314" s="220">
        <f>ROUND(I314*H314,2)</f>
        <v>0</v>
      </c>
      <c r="BL314" s="18" t="s">
        <v>134</v>
      </c>
      <c r="BM314" s="219" t="s">
        <v>582</v>
      </c>
    </row>
    <row r="315" spans="1:65" s="13" customFormat="1" ht="11.25">
      <c r="B315" s="225"/>
      <c r="C315" s="226"/>
      <c r="D315" s="221" t="s">
        <v>137</v>
      </c>
      <c r="E315" s="227" t="s">
        <v>1</v>
      </c>
      <c r="F315" s="228" t="s">
        <v>583</v>
      </c>
      <c r="G315" s="226"/>
      <c r="H315" s="229">
        <v>17.152000000000001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AT315" s="235" t="s">
        <v>137</v>
      </c>
      <c r="AU315" s="235" t="s">
        <v>87</v>
      </c>
      <c r="AV315" s="13" t="s">
        <v>87</v>
      </c>
      <c r="AW315" s="13" t="s">
        <v>33</v>
      </c>
      <c r="AX315" s="13" t="s">
        <v>85</v>
      </c>
      <c r="AY315" s="235" t="s">
        <v>128</v>
      </c>
    </row>
    <row r="316" spans="1:65" s="2" customFormat="1" ht="16.5" customHeight="1">
      <c r="A316" s="35"/>
      <c r="B316" s="36"/>
      <c r="C316" s="207" t="s">
        <v>584</v>
      </c>
      <c r="D316" s="207" t="s">
        <v>130</v>
      </c>
      <c r="E316" s="208" t="s">
        <v>585</v>
      </c>
      <c r="F316" s="209" t="s">
        <v>586</v>
      </c>
      <c r="G316" s="210" t="s">
        <v>182</v>
      </c>
      <c r="H316" s="211">
        <v>0.12</v>
      </c>
      <c r="I316" s="212"/>
      <c r="J316" s="213">
        <f>ROUND(I316*H316,2)</f>
        <v>0</v>
      </c>
      <c r="K316" s="214"/>
      <c r="L316" s="40"/>
      <c r="M316" s="215" t="s">
        <v>1</v>
      </c>
      <c r="N316" s="216" t="s">
        <v>42</v>
      </c>
      <c r="O316" s="72"/>
      <c r="P316" s="217">
        <f>O316*H316</f>
        <v>0</v>
      </c>
      <c r="Q316" s="217">
        <v>1.04881</v>
      </c>
      <c r="R316" s="217">
        <f>Q316*H316</f>
        <v>0.1258572</v>
      </c>
      <c r="S316" s="217">
        <v>0</v>
      </c>
      <c r="T316" s="218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9" t="s">
        <v>134</v>
      </c>
      <c r="AT316" s="219" t="s">
        <v>130</v>
      </c>
      <c r="AU316" s="219" t="s">
        <v>87</v>
      </c>
      <c r="AY316" s="18" t="s">
        <v>128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8" t="s">
        <v>85</v>
      </c>
      <c r="BK316" s="220">
        <f>ROUND(I316*H316,2)</f>
        <v>0</v>
      </c>
      <c r="BL316" s="18" t="s">
        <v>134</v>
      </c>
      <c r="BM316" s="219" t="s">
        <v>587</v>
      </c>
    </row>
    <row r="317" spans="1:65" s="2" customFormat="1" ht="24" customHeight="1">
      <c r="A317" s="35"/>
      <c r="B317" s="36"/>
      <c r="C317" s="207" t="s">
        <v>588</v>
      </c>
      <c r="D317" s="207" t="s">
        <v>130</v>
      </c>
      <c r="E317" s="208" t="s">
        <v>589</v>
      </c>
      <c r="F317" s="209" t="s">
        <v>590</v>
      </c>
      <c r="G317" s="210" t="s">
        <v>144</v>
      </c>
      <c r="H317" s="211">
        <v>18.25</v>
      </c>
      <c r="I317" s="212"/>
      <c r="J317" s="213">
        <f>ROUND(I317*H317,2)</f>
        <v>0</v>
      </c>
      <c r="K317" s="214"/>
      <c r="L317" s="40"/>
      <c r="M317" s="215" t="s">
        <v>1</v>
      </c>
      <c r="N317" s="216" t="s">
        <v>42</v>
      </c>
      <c r="O317" s="72"/>
      <c r="P317" s="217">
        <f>O317*H317</f>
        <v>0</v>
      </c>
      <c r="Q317" s="217">
        <v>0.22158</v>
      </c>
      <c r="R317" s="217">
        <f>Q317*H317</f>
        <v>4.0438349999999996</v>
      </c>
      <c r="S317" s="217">
        <v>0</v>
      </c>
      <c r="T317" s="21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9" t="s">
        <v>134</v>
      </c>
      <c r="AT317" s="219" t="s">
        <v>130</v>
      </c>
      <c r="AU317" s="219" t="s">
        <v>87</v>
      </c>
      <c r="AY317" s="18" t="s">
        <v>128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8" t="s">
        <v>85</v>
      </c>
      <c r="BK317" s="220">
        <f>ROUND(I317*H317,2)</f>
        <v>0</v>
      </c>
      <c r="BL317" s="18" t="s">
        <v>134</v>
      </c>
      <c r="BM317" s="219" t="s">
        <v>591</v>
      </c>
    </row>
    <row r="318" spans="1:65" s="13" customFormat="1" ht="11.25">
      <c r="B318" s="225"/>
      <c r="C318" s="226"/>
      <c r="D318" s="221" t="s">
        <v>137</v>
      </c>
      <c r="E318" s="227" t="s">
        <v>1</v>
      </c>
      <c r="F318" s="228" t="s">
        <v>592</v>
      </c>
      <c r="G318" s="226"/>
      <c r="H318" s="229">
        <v>20.75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137</v>
      </c>
      <c r="AU318" s="235" t="s">
        <v>87</v>
      </c>
      <c r="AV318" s="13" t="s">
        <v>87</v>
      </c>
      <c r="AW318" s="13" t="s">
        <v>33</v>
      </c>
      <c r="AX318" s="13" t="s">
        <v>77</v>
      </c>
      <c r="AY318" s="235" t="s">
        <v>128</v>
      </c>
    </row>
    <row r="319" spans="1:65" s="13" customFormat="1" ht="11.25">
      <c r="B319" s="225"/>
      <c r="C319" s="226"/>
      <c r="D319" s="221" t="s">
        <v>137</v>
      </c>
      <c r="E319" s="227" t="s">
        <v>1</v>
      </c>
      <c r="F319" s="228" t="s">
        <v>593</v>
      </c>
      <c r="G319" s="226"/>
      <c r="H319" s="229">
        <v>-2.5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AT319" s="235" t="s">
        <v>137</v>
      </c>
      <c r="AU319" s="235" t="s">
        <v>87</v>
      </c>
      <c r="AV319" s="13" t="s">
        <v>87</v>
      </c>
      <c r="AW319" s="13" t="s">
        <v>33</v>
      </c>
      <c r="AX319" s="13" t="s">
        <v>77</v>
      </c>
      <c r="AY319" s="235" t="s">
        <v>128</v>
      </c>
    </row>
    <row r="320" spans="1:65" s="14" customFormat="1" ht="11.25">
      <c r="B320" s="236"/>
      <c r="C320" s="237"/>
      <c r="D320" s="221" t="s">
        <v>137</v>
      </c>
      <c r="E320" s="238" t="s">
        <v>1</v>
      </c>
      <c r="F320" s="239" t="s">
        <v>139</v>
      </c>
      <c r="G320" s="237"/>
      <c r="H320" s="240">
        <v>18.25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AT320" s="246" t="s">
        <v>137</v>
      </c>
      <c r="AU320" s="246" t="s">
        <v>87</v>
      </c>
      <c r="AV320" s="14" t="s">
        <v>134</v>
      </c>
      <c r="AW320" s="14" t="s">
        <v>33</v>
      </c>
      <c r="AX320" s="14" t="s">
        <v>85</v>
      </c>
      <c r="AY320" s="246" t="s">
        <v>128</v>
      </c>
    </row>
    <row r="321" spans="1:65" s="2" customFormat="1" ht="24" customHeight="1">
      <c r="A321" s="35"/>
      <c r="B321" s="36"/>
      <c r="C321" s="207" t="s">
        <v>594</v>
      </c>
      <c r="D321" s="207" t="s">
        <v>130</v>
      </c>
      <c r="E321" s="208" t="s">
        <v>595</v>
      </c>
      <c r="F321" s="209" t="s">
        <v>596</v>
      </c>
      <c r="G321" s="210" t="s">
        <v>144</v>
      </c>
      <c r="H321" s="211">
        <v>201.35599999999999</v>
      </c>
      <c r="I321" s="212"/>
      <c r="J321" s="213">
        <f>ROUND(I321*H321,2)</f>
        <v>0</v>
      </c>
      <c r="K321" s="214"/>
      <c r="L321" s="40"/>
      <c r="M321" s="215" t="s">
        <v>1</v>
      </c>
      <c r="N321" s="216" t="s">
        <v>42</v>
      </c>
      <c r="O321" s="72"/>
      <c r="P321" s="217">
        <f>O321*H321</f>
        <v>0</v>
      </c>
      <c r="Q321" s="217">
        <v>0.25933</v>
      </c>
      <c r="R321" s="217">
        <f>Q321*H321</f>
        <v>52.217651480000001</v>
      </c>
      <c r="S321" s="217">
        <v>0</v>
      </c>
      <c r="T321" s="218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9" t="s">
        <v>134</v>
      </c>
      <c r="AT321" s="219" t="s">
        <v>130</v>
      </c>
      <c r="AU321" s="219" t="s">
        <v>87</v>
      </c>
      <c r="AY321" s="18" t="s">
        <v>128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8" t="s">
        <v>85</v>
      </c>
      <c r="BK321" s="220">
        <f>ROUND(I321*H321,2)</f>
        <v>0</v>
      </c>
      <c r="BL321" s="18" t="s">
        <v>134</v>
      </c>
      <c r="BM321" s="219" t="s">
        <v>597</v>
      </c>
    </row>
    <row r="322" spans="1:65" s="13" customFormat="1" ht="11.25">
      <c r="B322" s="225"/>
      <c r="C322" s="226"/>
      <c r="D322" s="221" t="s">
        <v>137</v>
      </c>
      <c r="E322" s="227" t="s">
        <v>1</v>
      </c>
      <c r="F322" s="228" t="s">
        <v>598</v>
      </c>
      <c r="G322" s="226"/>
      <c r="H322" s="229">
        <v>188.38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137</v>
      </c>
      <c r="AU322" s="235" t="s">
        <v>87</v>
      </c>
      <c r="AV322" s="13" t="s">
        <v>87</v>
      </c>
      <c r="AW322" s="13" t="s">
        <v>33</v>
      </c>
      <c r="AX322" s="13" t="s">
        <v>77</v>
      </c>
      <c r="AY322" s="235" t="s">
        <v>128</v>
      </c>
    </row>
    <row r="323" spans="1:65" s="13" customFormat="1" ht="11.25">
      <c r="B323" s="225"/>
      <c r="C323" s="226"/>
      <c r="D323" s="221" t="s">
        <v>137</v>
      </c>
      <c r="E323" s="227" t="s">
        <v>1</v>
      </c>
      <c r="F323" s="228" t="s">
        <v>599</v>
      </c>
      <c r="G323" s="226"/>
      <c r="H323" s="229">
        <v>28.081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137</v>
      </c>
      <c r="AU323" s="235" t="s">
        <v>87</v>
      </c>
      <c r="AV323" s="13" t="s">
        <v>87</v>
      </c>
      <c r="AW323" s="13" t="s">
        <v>33</v>
      </c>
      <c r="AX323" s="13" t="s">
        <v>77</v>
      </c>
      <c r="AY323" s="235" t="s">
        <v>128</v>
      </c>
    </row>
    <row r="324" spans="1:65" s="13" customFormat="1" ht="11.25">
      <c r="B324" s="225"/>
      <c r="C324" s="226"/>
      <c r="D324" s="221" t="s">
        <v>137</v>
      </c>
      <c r="E324" s="227" t="s">
        <v>1</v>
      </c>
      <c r="F324" s="228" t="s">
        <v>600</v>
      </c>
      <c r="G324" s="226"/>
      <c r="H324" s="229">
        <v>-15.105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AT324" s="235" t="s">
        <v>137</v>
      </c>
      <c r="AU324" s="235" t="s">
        <v>87</v>
      </c>
      <c r="AV324" s="13" t="s">
        <v>87</v>
      </c>
      <c r="AW324" s="13" t="s">
        <v>33</v>
      </c>
      <c r="AX324" s="13" t="s">
        <v>77</v>
      </c>
      <c r="AY324" s="235" t="s">
        <v>128</v>
      </c>
    </row>
    <row r="325" spans="1:65" s="14" customFormat="1" ht="11.25">
      <c r="B325" s="236"/>
      <c r="C325" s="237"/>
      <c r="D325" s="221" t="s">
        <v>137</v>
      </c>
      <c r="E325" s="238" t="s">
        <v>1</v>
      </c>
      <c r="F325" s="239" t="s">
        <v>139</v>
      </c>
      <c r="G325" s="237"/>
      <c r="H325" s="240">
        <v>201.35599999999999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137</v>
      </c>
      <c r="AU325" s="246" t="s">
        <v>87</v>
      </c>
      <c r="AV325" s="14" t="s">
        <v>134</v>
      </c>
      <c r="AW325" s="14" t="s">
        <v>33</v>
      </c>
      <c r="AX325" s="14" t="s">
        <v>85</v>
      </c>
      <c r="AY325" s="246" t="s">
        <v>128</v>
      </c>
    </row>
    <row r="326" spans="1:65" s="2" customFormat="1" ht="16.5" customHeight="1">
      <c r="A326" s="35"/>
      <c r="B326" s="36"/>
      <c r="C326" s="207" t="s">
        <v>601</v>
      </c>
      <c r="D326" s="207" t="s">
        <v>130</v>
      </c>
      <c r="E326" s="208" t="s">
        <v>602</v>
      </c>
      <c r="F326" s="209" t="s">
        <v>603</v>
      </c>
      <c r="G326" s="210" t="s">
        <v>133</v>
      </c>
      <c r="H326" s="211">
        <v>39.234000000000002</v>
      </c>
      <c r="I326" s="212"/>
      <c r="J326" s="213">
        <f>ROUND(I326*H326,2)</f>
        <v>0</v>
      </c>
      <c r="K326" s="214"/>
      <c r="L326" s="40"/>
      <c r="M326" s="215" t="s">
        <v>1</v>
      </c>
      <c r="N326" s="216" t="s">
        <v>42</v>
      </c>
      <c r="O326" s="72"/>
      <c r="P326" s="217">
        <f>O326*H326</f>
        <v>0</v>
      </c>
      <c r="Q326" s="217">
        <v>1.8180000000000001</v>
      </c>
      <c r="R326" s="217">
        <f>Q326*H326</f>
        <v>71.32741200000001</v>
      </c>
      <c r="S326" s="217">
        <v>0</v>
      </c>
      <c r="T326" s="218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9" t="s">
        <v>134</v>
      </c>
      <c r="AT326" s="219" t="s">
        <v>130</v>
      </c>
      <c r="AU326" s="219" t="s">
        <v>87</v>
      </c>
      <c r="AY326" s="18" t="s">
        <v>128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8" t="s">
        <v>85</v>
      </c>
      <c r="BK326" s="220">
        <f>ROUND(I326*H326,2)</f>
        <v>0</v>
      </c>
      <c r="BL326" s="18" t="s">
        <v>134</v>
      </c>
      <c r="BM326" s="219" t="s">
        <v>604</v>
      </c>
    </row>
    <row r="327" spans="1:65" s="13" customFormat="1" ht="11.25">
      <c r="B327" s="225"/>
      <c r="C327" s="226"/>
      <c r="D327" s="221" t="s">
        <v>137</v>
      </c>
      <c r="E327" s="227" t="s">
        <v>1</v>
      </c>
      <c r="F327" s="228" t="s">
        <v>605</v>
      </c>
      <c r="G327" s="226"/>
      <c r="H327" s="229">
        <v>8.125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AT327" s="235" t="s">
        <v>137</v>
      </c>
      <c r="AU327" s="235" t="s">
        <v>87</v>
      </c>
      <c r="AV327" s="13" t="s">
        <v>87</v>
      </c>
      <c r="AW327" s="13" t="s">
        <v>33</v>
      </c>
      <c r="AX327" s="13" t="s">
        <v>77</v>
      </c>
      <c r="AY327" s="235" t="s">
        <v>128</v>
      </c>
    </row>
    <row r="328" spans="1:65" s="13" customFormat="1" ht="11.25">
      <c r="B328" s="225"/>
      <c r="C328" s="226"/>
      <c r="D328" s="221" t="s">
        <v>137</v>
      </c>
      <c r="E328" s="227" t="s">
        <v>1</v>
      </c>
      <c r="F328" s="228" t="s">
        <v>606</v>
      </c>
      <c r="G328" s="226"/>
      <c r="H328" s="229">
        <v>31.109000000000002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137</v>
      </c>
      <c r="AU328" s="235" t="s">
        <v>87</v>
      </c>
      <c r="AV328" s="13" t="s">
        <v>87</v>
      </c>
      <c r="AW328" s="13" t="s">
        <v>33</v>
      </c>
      <c r="AX328" s="13" t="s">
        <v>77</v>
      </c>
      <c r="AY328" s="235" t="s">
        <v>128</v>
      </c>
    </row>
    <row r="329" spans="1:65" s="14" customFormat="1" ht="11.25">
      <c r="B329" s="236"/>
      <c r="C329" s="237"/>
      <c r="D329" s="221" t="s">
        <v>137</v>
      </c>
      <c r="E329" s="238" t="s">
        <v>1</v>
      </c>
      <c r="F329" s="239" t="s">
        <v>139</v>
      </c>
      <c r="G329" s="237"/>
      <c r="H329" s="240">
        <v>39.234000000000002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137</v>
      </c>
      <c r="AU329" s="246" t="s">
        <v>87</v>
      </c>
      <c r="AV329" s="14" t="s">
        <v>134</v>
      </c>
      <c r="AW329" s="14" t="s">
        <v>33</v>
      </c>
      <c r="AX329" s="14" t="s">
        <v>85</v>
      </c>
      <c r="AY329" s="246" t="s">
        <v>128</v>
      </c>
    </row>
    <row r="330" spans="1:65" s="2" customFormat="1" ht="24" customHeight="1">
      <c r="A330" s="35"/>
      <c r="B330" s="36"/>
      <c r="C330" s="207" t="s">
        <v>607</v>
      </c>
      <c r="D330" s="207" t="s">
        <v>130</v>
      </c>
      <c r="E330" s="208" t="s">
        <v>608</v>
      </c>
      <c r="F330" s="209" t="s">
        <v>609</v>
      </c>
      <c r="G330" s="210" t="s">
        <v>144</v>
      </c>
      <c r="H330" s="211">
        <v>392.34100000000001</v>
      </c>
      <c r="I330" s="212"/>
      <c r="J330" s="213">
        <f>ROUND(I330*H330,2)</f>
        <v>0</v>
      </c>
      <c r="K330" s="214"/>
      <c r="L330" s="40"/>
      <c r="M330" s="215" t="s">
        <v>1</v>
      </c>
      <c r="N330" s="216" t="s">
        <v>42</v>
      </c>
      <c r="O330" s="72"/>
      <c r="P330" s="217">
        <f>O330*H330</f>
        <v>0</v>
      </c>
      <c r="Q330" s="217">
        <v>2.7499999999999998E-3</v>
      </c>
      <c r="R330" s="217">
        <f>Q330*H330</f>
        <v>1.0789377499999999</v>
      </c>
      <c r="S330" s="217">
        <v>0</v>
      </c>
      <c r="T330" s="218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9" t="s">
        <v>134</v>
      </c>
      <c r="AT330" s="219" t="s">
        <v>130</v>
      </c>
      <c r="AU330" s="219" t="s">
        <v>87</v>
      </c>
      <c r="AY330" s="18" t="s">
        <v>128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18" t="s">
        <v>85</v>
      </c>
      <c r="BK330" s="220">
        <f>ROUND(I330*H330,2)</f>
        <v>0</v>
      </c>
      <c r="BL330" s="18" t="s">
        <v>134</v>
      </c>
      <c r="BM330" s="219" t="s">
        <v>610</v>
      </c>
    </row>
    <row r="331" spans="1:65" s="13" customFormat="1" ht="11.25">
      <c r="B331" s="225"/>
      <c r="C331" s="226"/>
      <c r="D331" s="221" t="s">
        <v>137</v>
      </c>
      <c r="E331" s="227" t="s">
        <v>1</v>
      </c>
      <c r="F331" s="228" t="s">
        <v>611</v>
      </c>
      <c r="G331" s="226"/>
      <c r="H331" s="229">
        <v>81.254999999999995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AT331" s="235" t="s">
        <v>137</v>
      </c>
      <c r="AU331" s="235" t="s">
        <v>87</v>
      </c>
      <c r="AV331" s="13" t="s">
        <v>87</v>
      </c>
      <c r="AW331" s="13" t="s">
        <v>33</v>
      </c>
      <c r="AX331" s="13" t="s">
        <v>77</v>
      </c>
      <c r="AY331" s="235" t="s">
        <v>128</v>
      </c>
    </row>
    <row r="332" spans="1:65" s="13" customFormat="1" ht="11.25">
      <c r="B332" s="225"/>
      <c r="C332" s="226"/>
      <c r="D332" s="221" t="s">
        <v>137</v>
      </c>
      <c r="E332" s="227" t="s">
        <v>1</v>
      </c>
      <c r="F332" s="228" t="s">
        <v>612</v>
      </c>
      <c r="G332" s="226"/>
      <c r="H332" s="229">
        <v>311.08600000000001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AT332" s="235" t="s">
        <v>137</v>
      </c>
      <c r="AU332" s="235" t="s">
        <v>87</v>
      </c>
      <c r="AV332" s="13" t="s">
        <v>87</v>
      </c>
      <c r="AW332" s="13" t="s">
        <v>33</v>
      </c>
      <c r="AX332" s="13" t="s">
        <v>77</v>
      </c>
      <c r="AY332" s="235" t="s">
        <v>128</v>
      </c>
    </row>
    <row r="333" spans="1:65" s="14" customFormat="1" ht="11.25">
      <c r="B333" s="236"/>
      <c r="C333" s="237"/>
      <c r="D333" s="221" t="s">
        <v>137</v>
      </c>
      <c r="E333" s="238" t="s">
        <v>1</v>
      </c>
      <c r="F333" s="239" t="s">
        <v>139</v>
      </c>
      <c r="G333" s="237"/>
      <c r="H333" s="240">
        <v>392.34100000000001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AT333" s="246" t="s">
        <v>137</v>
      </c>
      <c r="AU333" s="246" t="s">
        <v>87</v>
      </c>
      <c r="AV333" s="14" t="s">
        <v>134</v>
      </c>
      <c r="AW333" s="14" t="s">
        <v>33</v>
      </c>
      <c r="AX333" s="14" t="s">
        <v>85</v>
      </c>
      <c r="AY333" s="246" t="s">
        <v>128</v>
      </c>
    </row>
    <row r="334" spans="1:65" s="2" customFormat="1" ht="24" customHeight="1">
      <c r="A334" s="35"/>
      <c r="B334" s="36"/>
      <c r="C334" s="207" t="s">
        <v>613</v>
      </c>
      <c r="D334" s="207" t="s">
        <v>130</v>
      </c>
      <c r="E334" s="208" t="s">
        <v>614</v>
      </c>
      <c r="F334" s="209" t="s">
        <v>615</v>
      </c>
      <c r="G334" s="210" t="s">
        <v>144</v>
      </c>
      <c r="H334" s="211">
        <v>392.34100000000001</v>
      </c>
      <c r="I334" s="212"/>
      <c r="J334" s="213">
        <f>ROUND(I334*H334,2)</f>
        <v>0</v>
      </c>
      <c r="K334" s="214"/>
      <c r="L334" s="40"/>
      <c r="M334" s="215" t="s">
        <v>1</v>
      </c>
      <c r="N334" s="216" t="s">
        <v>42</v>
      </c>
      <c r="O334" s="72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9" t="s">
        <v>134</v>
      </c>
      <c r="AT334" s="219" t="s">
        <v>130</v>
      </c>
      <c r="AU334" s="219" t="s">
        <v>87</v>
      </c>
      <c r="AY334" s="18" t="s">
        <v>128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8" t="s">
        <v>85</v>
      </c>
      <c r="BK334" s="220">
        <f>ROUND(I334*H334,2)</f>
        <v>0</v>
      </c>
      <c r="BL334" s="18" t="s">
        <v>134</v>
      </c>
      <c r="BM334" s="219" t="s">
        <v>616</v>
      </c>
    </row>
    <row r="335" spans="1:65" s="2" customFormat="1" ht="24" customHeight="1">
      <c r="A335" s="35"/>
      <c r="B335" s="36"/>
      <c r="C335" s="207" t="s">
        <v>617</v>
      </c>
      <c r="D335" s="207" t="s">
        <v>130</v>
      </c>
      <c r="E335" s="208" t="s">
        <v>618</v>
      </c>
      <c r="F335" s="209" t="s">
        <v>619</v>
      </c>
      <c r="G335" s="210" t="s">
        <v>144</v>
      </c>
      <c r="H335" s="211">
        <v>392.34100000000001</v>
      </c>
      <c r="I335" s="212"/>
      <c r="J335" s="213">
        <f>ROUND(I335*H335,2)</f>
        <v>0</v>
      </c>
      <c r="K335" s="214"/>
      <c r="L335" s="40"/>
      <c r="M335" s="215" t="s">
        <v>1</v>
      </c>
      <c r="N335" s="216" t="s">
        <v>42</v>
      </c>
      <c r="O335" s="72"/>
      <c r="P335" s="217">
        <f>O335*H335</f>
        <v>0</v>
      </c>
      <c r="Q335" s="217">
        <v>2.5000000000000001E-3</v>
      </c>
      <c r="R335" s="217">
        <f>Q335*H335</f>
        <v>0.98085250000000002</v>
      </c>
      <c r="S335" s="217">
        <v>0</v>
      </c>
      <c r="T335" s="218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9" t="s">
        <v>134</v>
      </c>
      <c r="AT335" s="219" t="s">
        <v>130</v>
      </c>
      <c r="AU335" s="219" t="s">
        <v>87</v>
      </c>
      <c r="AY335" s="18" t="s">
        <v>128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8" t="s">
        <v>85</v>
      </c>
      <c r="BK335" s="220">
        <f>ROUND(I335*H335,2)</f>
        <v>0</v>
      </c>
      <c r="BL335" s="18" t="s">
        <v>134</v>
      </c>
      <c r="BM335" s="219" t="s">
        <v>620</v>
      </c>
    </row>
    <row r="336" spans="1:65" s="2" customFormat="1" ht="16.5" customHeight="1">
      <c r="A336" s="35"/>
      <c r="B336" s="36"/>
      <c r="C336" s="207" t="s">
        <v>621</v>
      </c>
      <c r="D336" s="207" t="s">
        <v>130</v>
      </c>
      <c r="E336" s="208" t="s">
        <v>585</v>
      </c>
      <c r="F336" s="209" t="s">
        <v>586</v>
      </c>
      <c r="G336" s="210" t="s">
        <v>182</v>
      </c>
      <c r="H336" s="211">
        <v>2.0990000000000002</v>
      </c>
      <c r="I336" s="212"/>
      <c r="J336" s="213">
        <f>ROUND(I336*H336,2)</f>
        <v>0</v>
      </c>
      <c r="K336" s="214"/>
      <c r="L336" s="40"/>
      <c r="M336" s="215" t="s">
        <v>1</v>
      </c>
      <c r="N336" s="216" t="s">
        <v>42</v>
      </c>
      <c r="O336" s="72"/>
      <c r="P336" s="217">
        <f>O336*H336</f>
        <v>0</v>
      </c>
      <c r="Q336" s="217">
        <v>1.04881</v>
      </c>
      <c r="R336" s="217">
        <f>Q336*H336</f>
        <v>2.2014521900000004</v>
      </c>
      <c r="S336" s="217">
        <v>0</v>
      </c>
      <c r="T336" s="218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9" t="s">
        <v>134</v>
      </c>
      <c r="AT336" s="219" t="s">
        <v>130</v>
      </c>
      <c r="AU336" s="219" t="s">
        <v>87</v>
      </c>
      <c r="AY336" s="18" t="s">
        <v>128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8" t="s">
        <v>85</v>
      </c>
      <c r="BK336" s="220">
        <f>ROUND(I336*H336,2)</f>
        <v>0</v>
      </c>
      <c r="BL336" s="18" t="s">
        <v>134</v>
      </c>
      <c r="BM336" s="219" t="s">
        <v>622</v>
      </c>
    </row>
    <row r="337" spans="1:65" s="16" customFormat="1" ht="11.25">
      <c r="B337" s="280"/>
      <c r="C337" s="281"/>
      <c r="D337" s="221" t="s">
        <v>137</v>
      </c>
      <c r="E337" s="282" t="s">
        <v>1</v>
      </c>
      <c r="F337" s="283" t="s">
        <v>623</v>
      </c>
      <c r="G337" s="281"/>
      <c r="H337" s="282" t="s">
        <v>1</v>
      </c>
      <c r="I337" s="284"/>
      <c r="J337" s="281"/>
      <c r="K337" s="281"/>
      <c r="L337" s="285"/>
      <c r="M337" s="286"/>
      <c r="N337" s="287"/>
      <c r="O337" s="287"/>
      <c r="P337" s="287"/>
      <c r="Q337" s="287"/>
      <c r="R337" s="287"/>
      <c r="S337" s="287"/>
      <c r="T337" s="288"/>
      <c r="AT337" s="289" t="s">
        <v>137</v>
      </c>
      <c r="AU337" s="289" t="s">
        <v>87</v>
      </c>
      <c r="AV337" s="16" t="s">
        <v>85</v>
      </c>
      <c r="AW337" s="16" t="s">
        <v>33</v>
      </c>
      <c r="AX337" s="16" t="s">
        <v>77</v>
      </c>
      <c r="AY337" s="289" t="s">
        <v>128</v>
      </c>
    </row>
    <row r="338" spans="1:65" s="13" customFormat="1" ht="11.25">
      <c r="B338" s="225"/>
      <c r="C338" s="226"/>
      <c r="D338" s="221" t="s">
        <v>137</v>
      </c>
      <c r="E338" s="227" t="s">
        <v>1</v>
      </c>
      <c r="F338" s="228" t="s">
        <v>624</v>
      </c>
      <c r="G338" s="226"/>
      <c r="H338" s="229">
        <v>0.68300000000000005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137</v>
      </c>
      <c r="AU338" s="235" t="s">
        <v>87</v>
      </c>
      <c r="AV338" s="13" t="s">
        <v>87</v>
      </c>
      <c r="AW338" s="13" t="s">
        <v>33</v>
      </c>
      <c r="AX338" s="13" t="s">
        <v>77</v>
      </c>
      <c r="AY338" s="235" t="s">
        <v>128</v>
      </c>
    </row>
    <row r="339" spans="1:65" s="13" customFormat="1" ht="11.25">
      <c r="B339" s="225"/>
      <c r="C339" s="226"/>
      <c r="D339" s="221" t="s">
        <v>137</v>
      </c>
      <c r="E339" s="227" t="s">
        <v>1</v>
      </c>
      <c r="F339" s="228" t="s">
        <v>625</v>
      </c>
      <c r="G339" s="226"/>
      <c r="H339" s="229">
        <v>1.4159999999999999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AT339" s="235" t="s">
        <v>137</v>
      </c>
      <c r="AU339" s="235" t="s">
        <v>87</v>
      </c>
      <c r="AV339" s="13" t="s">
        <v>87</v>
      </c>
      <c r="AW339" s="13" t="s">
        <v>33</v>
      </c>
      <c r="AX339" s="13" t="s">
        <v>77</v>
      </c>
      <c r="AY339" s="235" t="s">
        <v>128</v>
      </c>
    </row>
    <row r="340" spans="1:65" s="14" customFormat="1" ht="11.25">
      <c r="B340" s="236"/>
      <c r="C340" s="237"/>
      <c r="D340" s="221" t="s">
        <v>137</v>
      </c>
      <c r="E340" s="238" t="s">
        <v>1</v>
      </c>
      <c r="F340" s="239" t="s">
        <v>139</v>
      </c>
      <c r="G340" s="237"/>
      <c r="H340" s="240">
        <v>2.0990000000000002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137</v>
      </c>
      <c r="AU340" s="246" t="s">
        <v>87</v>
      </c>
      <c r="AV340" s="14" t="s">
        <v>134</v>
      </c>
      <c r="AW340" s="14" t="s">
        <v>33</v>
      </c>
      <c r="AX340" s="14" t="s">
        <v>85</v>
      </c>
      <c r="AY340" s="246" t="s">
        <v>128</v>
      </c>
    </row>
    <row r="341" spans="1:65" s="2" customFormat="1" ht="16.5" customHeight="1">
      <c r="A341" s="35"/>
      <c r="B341" s="36"/>
      <c r="C341" s="207" t="s">
        <v>626</v>
      </c>
      <c r="D341" s="207" t="s">
        <v>130</v>
      </c>
      <c r="E341" s="208" t="s">
        <v>627</v>
      </c>
      <c r="F341" s="209" t="s">
        <v>628</v>
      </c>
      <c r="G341" s="210" t="s">
        <v>182</v>
      </c>
      <c r="H341" s="211">
        <v>4.8449999999999998</v>
      </c>
      <c r="I341" s="212"/>
      <c r="J341" s="213">
        <f>ROUND(I341*H341,2)</f>
        <v>0</v>
      </c>
      <c r="K341" s="214"/>
      <c r="L341" s="40"/>
      <c r="M341" s="215" t="s">
        <v>1</v>
      </c>
      <c r="N341" s="216" t="s">
        <v>42</v>
      </c>
      <c r="O341" s="72"/>
      <c r="P341" s="217">
        <f>O341*H341</f>
        <v>0</v>
      </c>
      <c r="Q341" s="217">
        <v>1.06277</v>
      </c>
      <c r="R341" s="217">
        <f>Q341*H341</f>
        <v>5.1491206499999995</v>
      </c>
      <c r="S341" s="217">
        <v>0</v>
      </c>
      <c r="T341" s="218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9" t="s">
        <v>134</v>
      </c>
      <c r="AT341" s="219" t="s">
        <v>130</v>
      </c>
      <c r="AU341" s="219" t="s">
        <v>87</v>
      </c>
      <c r="AY341" s="18" t="s">
        <v>128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8" t="s">
        <v>85</v>
      </c>
      <c r="BK341" s="220">
        <f>ROUND(I341*H341,2)</f>
        <v>0</v>
      </c>
      <c r="BL341" s="18" t="s">
        <v>134</v>
      </c>
      <c r="BM341" s="219" t="s">
        <v>629</v>
      </c>
    </row>
    <row r="342" spans="1:65" s="13" customFormat="1" ht="11.25">
      <c r="B342" s="225"/>
      <c r="C342" s="226"/>
      <c r="D342" s="221" t="s">
        <v>137</v>
      </c>
      <c r="E342" s="227" t="s">
        <v>1</v>
      </c>
      <c r="F342" s="228" t="s">
        <v>630</v>
      </c>
      <c r="G342" s="226"/>
      <c r="H342" s="229">
        <v>1.0029999999999999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AT342" s="235" t="s">
        <v>137</v>
      </c>
      <c r="AU342" s="235" t="s">
        <v>87</v>
      </c>
      <c r="AV342" s="13" t="s">
        <v>87</v>
      </c>
      <c r="AW342" s="13" t="s">
        <v>33</v>
      </c>
      <c r="AX342" s="13" t="s">
        <v>77</v>
      </c>
      <c r="AY342" s="235" t="s">
        <v>128</v>
      </c>
    </row>
    <row r="343" spans="1:65" s="13" customFormat="1" ht="11.25">
      <c r="B343" s="225"/>
      <c r="C343" s="226"/>
      <c r="D343" s="221" t="s">
        <v>137</v>
      </c>
      <c r="E343" s="227" t="s">
        <v>1</v>
      </c>
      <c r="F343" s="228" t="s">
        <v>631</v>
      </c>
      <c r="G343" s="226"/>
      <c r="H343" s="229">
        <v>3.8420000000000001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AT343" s="235" t="s">
        <v>137</v>
      </c>
      <c r="AU343" s="235" t="s">
        <v>87</v>
      </c>
      <c r="AV343" s="13" t="s">
        <v>87</v>
      </c>
      <c r="AW343" s="13" t="s">
        <v>33</v>
      </c>
      <c r="AX343" s="13" t="s">
        <v>77</v>
      </c>
      <c r="AY343" s="235" t="s">
        <v>128</v>
      </c>
    </row>
    <row r="344" spans="1:65" s="14" customFormat="1" ht="11.25">
      <c r="B344" s="236"/>
      <c r="C344" s="237"/>
      <c r="D344" s="221" t="s">
        <v>137</v>
      </c>
      <c r="E344" s="238" t="s">
        <v>1</v>
      </c>
      <c r="F344" s="239" t="s">
        <v>139</v>
      </c>
      <c r="G344" s="237"/>
      <c r="H344" s="240">
        <v>4.8449999999999998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AT344" s="246" t="s">
        <v>137</v>
      </c>
      <c r="AU344" s="246" t="s">
        <v>87</v>
      </c>
      <c r="AV344" s="14" t="s">
        <v>134</v>
      </c>
      <c r="AW344" s="14" t="s">
        <v>33</v>
      </c>
      <c r="AX344" s="14" t="s">
        <v>85</v>
      </c>
      <c r="AY344" s="246" t="s">
        <v>128</v>
      </c>
    </row>
    <row r="345" spans="1:65" s="2" customFormat="1" ht="16.5" customHeight="1">
      <c r="A345" s="35"/>
      <c r="B345" s="36"/>
      <c r="C345" s="207" t="s">
        <v>632</v>
      </c>
      <c r="D345" s="207" t="s">
        <v>130</v>
      </c>
      <c r="E345" s="208" t="s">
        <v>633</v>
      </c>
      <c r="F345" s="209" t="s">
        <v>634</v>
      </c>
      <c r="G345" s="210" t="s">
        <v>635</v>
      </c>
      <c r="H345" s="211">
        <v>3</v>
      </c>
      <c r="I345" s="212"/>
      <c r="J345" s="213">
        <f>ROUND(I345*H345,2)</f>
        <v>0</v>
      </c>
      <c r="K345" s="214"/>
      <c r="L345" s="40"/>
      <c r="M345" s="215" t="s">
        <v>1</v>
      </c>
      <c r="N345" s="216" t="s">
        <v>42</v>
      </c>
      <c r="O345" s="72"/>
      <c r="P345" s="217">
        <f>O345*H345</f>
        <v>0</v>
      </c>
      <c r="Q345" s="217">
        <v>6.8799999999999998E-3</v>
      </c>
      <c r="R345" s="217">
        <f>Q345*H345</f>
        <v>2.0639999999999999E-2</v>
      </c>
      <c r="S345" s="217">
        <v>0</v>
      </c>
      <c r="T345" s="218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9" t="s">
        <v>134</v>
      </c>
      <c r="AT345" s="219" t="s">
        <v>130</v>
      </c>
      <c r="AU345" s="219" t="s">
        <v>87</v>
      </c>
      <c r="AY345" s="18" t="s">
        <v>128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8" t="s">
        <v>85</v>
      </c>
      <c r="BK345" s="220">
        <f>ROUND(I345*H345,2)</f>
        <v>0</v>
      </c>
      <c r="BL345" s="18" t="s">
        <v>134</v>
      </c>
      <c r="BM345" s="219" t="s">
        <v>636</v>
      </c>
    </row>
    <row r="346" spans="1:65" s="2" customFormat="1" ht="16.5" customHeight="1">
      <c r="A346" s="35"/>
      <c r="B346" s="36"/>
      <c r="C346" s="269" t="s">
        <v>637</v>
      </c>
      <c r="D346" s="269" t="s">
        <v>399</v>
      </c>
      <c r="E346" s="270" t="s">
        <v>638</v>
      </c>
      <c r="F346" s="271" t="s">
        <v>639</v>
      </c>
      <c r="G346" s="272" t="s">
        <v>635</v>
      </c>
      <c r="H346" s="273">
        <v>3</v>
      </c>
      <c r="I346" s="274"/>
      <c r="J346" s="275">
        <f>ROUND(I346*H346,2)</f>
        <v>0</v>
      </c>
      <c r="K346" s="276"/>
      <c r="L346" s="277"/>
      <c r="M346" s="278" t="s">
        <v>1</v>
      </c>
      <c r="N346" s="279" t="s">
        <v>42</v>
      </c>
      <c r="O346" s="72"/>
      <c r="P346" s="217">
        <f>O346*H346</f>
        <v>0</v>
      </c>
      <c r="Q346" s="217">
        <v>3.5999999999999997E-2</v>
      </c>
      <c r="R346" s="217">
        <f>Q346*H346</f>
        <v>0.10799999999999998</v>
      </c>
      <c r="S346" s="217">
        <v>0</v>
      </c>
      <c r="T346" s="218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9" t="s">
        <v>156</v>
      </c>
      <c r="AT346" s="219" t="s">
        <v>399</v>
      </c>
      <c r="AU346" s="219" t="s">
        <v>87</v>
      </c>
      <c r="AY346" s="18" t="s">
        <v>128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8" t="s">
        <v>85</v>
      </c>
      <c r="BK346" s="220">
        <f>ROUND(I346*H346,2)</f>
        <v>0</v>
      </c>
      <c r="BL346" s="18" t="s">
        <v>134</v>
      </c>
      <c r="BM346" s="219" t="s">
        <v>640</v>
      </c>
    </row>
    <row r="347" spans="1:65" s="2" customFormat="1" ht="16.5" customHeight="1">
      <c r="A347" s="35"/>
      <c r="B347" s="36"/>
      <c r="C347" s="207" t="s">
        <v>641</v>
      </c>
      <c r="D347" s="207" t="s">
        <v>130</v>
      </c>
      <c r="E347" s="208" t="s">
        <v>642</v>
      </c>
      <c r="F347" s="209" t="s">
        <v>643</v>
      </c>
      <c r="G347" s="210" t="s">
        <v>635</v>
      </c>
      <c r="H347" s="211">
        <v>3</v>
      </c>
      <c r="I347" s="212"/>
      <c r="J347" s="213">
        <f>ROUND(I347*H347,2)</f>
        <v>0</v>
      </c>
      <c r="K347" s="214"/>
      <c r="L347" s="40"/>
      <c r="M347" s="215" t="s">
        <v>1</v>
      </c>
      <c r="N347" s="216" t="s">
        <v>42</v>
      </c>
      <c r="O347" s="72"/>
      <c r="P347" s="217">
        <f>O347*H347</f>
        <v>0</v>
      </c>
      <c r="Q347" s="217">
        <v>1.1469999999999999E-2</v>
      </c>
      <c r="R347" s="217">
        <f>Q347*H347</f>
        <v>3.4409999999999996E-2</v>
      </c>
      <c r="S347" s="217">
        <v>0</v>
      </c>
      <c r="T347" s="218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9" t="s">
        <v>134</v>
      </c>
      <c r="AT347" s="219" t="s">
        <v>130</v>
      </c>
      <c r="AU347" s="219" t="s">
        <v>87</v>
      </c>
      <c r="AY347" s="18" t="s">
        <v>128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8" t="s">
        <v>85</v>
      </c>
      <c r="BK347" s="220">
        <f>ROUND(I347*H347,2)</f>
        <v>0</v>
      </c>
      <c r="BL347" s="18" t="s">
        <v>134</v>
      </c>
      <c r="BM347" s="219" t="s">
        <v>644</v>
      </c>
    </row>
    <row r="348" spans="1:65" s="2" customFormat="1" ht="16.5" customHeight="1">
      <c r="A348" s="35"/>
      <c r="B348" s="36"/>
      <c r="C348" s="269" t="s">
        <v>645</v>
      </c>
      <c r="D348" s="269" t="s">
        <v>399</v>
      </c>
      <c r="E348" s="270" t="s">
        <v>646</v>
      </c>
      <c r="F348" s="271" t="s">
        <v>647</v>
      </c>
      <c r="G348" s="272" t="s">
        <v>635</v>
      </c>
      <c r="H348" s="273">
        <v>3</v>
      </c>
      <c r="I348" s="274"/>
      <c r="J348" s="275">
        <f>ROUND(I348*H348,2)</f>
        <v>0</v>
      </c>
      <c r="K348" s="276"/>
      <c r="L348" s="277"/>
      <c r="M348" s="278" t="s">
        <v>1</v>
      </c>
      <c r="N348" s="279" t="s">
        <v>42</v>
      </c>
      <c r="O348" s="72"/>
      <c r="P348" s="217">
        <f>O348*H348</f>
        <v>0</v>
      </c>
      <c r="Q348" s="217">
        <v>9.9000000000000005E-2</v>
      </c>
      <c r="R348" s="217">
        <f>Q348*H348</f>
        <v>0.29700000000000004</v>
      </c>
      <c r="S348" s="217">
        <v>0</v>
      </c>
      <c r="T348" s="218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9" t="s">
        <v>156</v>
      </c>
      <c r="AT348" s="219" t="s">
        <v>399</v>
      </c>
      <c r="AU348" s="219" t="s">
        <v>87</v>
      </c>
      <c r="AY348" s="18" t="s">
        <v>128</v>
      </c>
      <c r="BE348" s="220">
        <f>IF(N348="základní",J348,0)</f>
        <v>0</v>
      </c>
      <c r="BF348" s="220">
        <f>IF(N348="snížená",J348,0)</f>
        <v>0</v>
      </c>
      <c r="BG348" s="220">
        <f>IF(N348="zákl. přenesená",J348,0)</f>
        <v>0</v>
      </c>
      <c r="BH348" s="220">
        <f>IF(N348="sníž. přenesená",J348,0)</f>
        <v>0</v>
      </c>
      <c r="BI348" s="220">
        <f>IF(N348="nulová",J348,0)</f>
        <v>0</v>
      </c>
      <c r="BJ348" s="18" t="s">
        <v>85</v>
      </c>
      <c r="BK348" s="220">
        <f>ROUND(I348*H348,2)</f>
        <v>0</v>
      </c>
      <c r="BL348" s="18" t="s">
        <v>134</v>
      </c>
      <c r="BM348" s="219" t="s">
        <v>648</v>
      </c>
    </row>
    <row r="349" spans="1:65" s="2" customFormat="1" ht="24" customHeight="1">
      <c r="A349" s="35"/>
      <c r="B349" s="36"/>
      <c r="C349" s="207" t="s">
        <v>649</v>
      </c>
      <c r="D349" s="207" t="s">
        <v>130</v>
      </c>
      <c r="E349" s="208" t="s">
        <v>650</v>
      </c>
      <c r="F349" s="209" t="s">
        <v>651</v>
      </c>
      <c r="G349" s="210" t="s">
        <v>257</v>
      </c>
      <c r="H349" s="211">
        <v>3.75</v>
      </c>
      <c r="I349" s="212"/>
      <c r="J349" s="213">
        <f>ROUND(I349*H349,2)</f>
        <v>0</v>
      </c>
      <c r="K349" s="214"/>
      <c r="L349" s="40"/>
      <c r="M349" s="215" t="s">
        <v>1</v>
      </c>
      <c r="N349" s="216" t="s">
        <v>42</v>
      </c>
      <c r="O349" s="72"/>
      <c r="P349" s="217">
        <f>O349*H349</f>
        <v>0</v>
      </c>
      <c r="Q349" s="217">
        <v>3.4000000000000002E-4</v>
      </c>
      <c r="R349" s="217">
        <f>Q349*H349</f>
        <v>1.2750000000000001E-3</v>
      </c>
      <c r="S349" s="217">
        <v>0</v>
      </c>
      <c r="T349" s="218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9" t="s">
        <v>134</v>
      </c>
      <c r="AT349" s="219" t="s">
        <v>130</v>
      </c>
      <c r="AU349" s="219" t="s">
        <v>87</v>
      </c>
      <c r="AY349" s="18" t="s">
        <v>128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8" t="s">
        <v>85</v>
      </c>
      <c r="BK349" s="220">
        <f>ROUND(I349*H349,2)</f>
        <v>0</v>
      </c>
      <c r="BL349" s="18" t="s">
        <v>134</v>
      </c>
      <c r="BM349" s="219" t="s">
        <v>652</v>
      </c>
    </row>
    <row r="350" spans="1:65" s="13" customFormat="1" ht="11.25">
      <c r="B350" s="225"/>
      <c r="C350" s="226"/>
      <c r="D350" s="221" t="s">
        <v>137</v>
      </c>
      <c r="E350" s="227" t="s">
        <v>1</v>
      </c>
      <c r="F350" s="228" t="s">
        <v>653</v>
      </c>
      <c r="G350" s="226"/>
      <c r="H350" s="229">
        <v>3.75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AT350" s="235" t="s">
        <v>137</v>
      </c>
      <c r="AU350" s="235" t="s">
        <v>87</v>
      </c>
      <c r="AV350" s="13" t="s">
        <v>87</v>
      </c>
      <c r="AW350" s="13" t="s">
        <v>33</v>
      </c>
      <c r="AX350" s="13" t="s">
        <v>85</v>
      </c>
      <c r="AY350" s="235" t="s">
        <v>128</v>
      </c>
    </row>
    <row r="351" spans="1:65" s="2" customFormat="1" ht="36" customHeight="1">
      <c r="A351" s="35"/>
      <c r="B351" s="36"/>
      <c r="C351" s="207" t="s">
        <v>654</v>
      </c>
      <c r="D351" s="207" t="s">
        <v>130</v>
      </c>
      <c r="E351" s="208" t="s">
        <v>655</v>
      </c>
      <c r="F351" s="209" t="s">
        <v>656</v>
      </c>
      <c r="G351" s="210" t="s">
        <v>182</v>
      </c>
      <c r="H351" s="211">
        <v>0.17899999999999999</v>
      </c>
      <c r="I351" s="212"/>
      <c r="J351" s="213">
        <f>ROUND(I351*H351,2)</f>
        <v>0</v>
      </c>
      <c r="K351" s="214"/>
      <c r="L351" s="40"/>
      <c r="M351" s="215" t="s">
        <v>1</v>
      </c>
      <c r="N351" s="216" t="s">
        <v>42</v>
      </c>
      <c r="O351" s="72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9" t="s">
        <v>134</v>
      </c>
      <c r="AT351" s="219" t="s">
        <v>130</v>
      </c>
      <c r="AU351" s="219" t="s">
        <v>87</v>
      </c>
      <c r="AY351" s="18" t="s">
        <v>128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8" t="s">
        <v>85</v>
      </c>
      <c r="BK351" s="220">
        <f>ROUND(I351*H351,2)</f>
        <v>0</v>
      </c>
      <c r="BL351" s="18" t="s">
        <v>134</v>
      </c>
      <c r="BM351" s="219" t="s">
        <v>657</v>
      </c>
    </row>
    <row r="352" spans="1:65" s="2" customFormat="1" ht="16.5" customHeight="1">
      <c r="A352" s="35"/>
      <c r="B352" s="36"/>
      <c r="C352" s="269" t="s">
        <v>658</v>
      </c>
      <c r="D352" s="269" t="s">
        <v>399</v>
      </c>
      <c r="E352" s="270" t="s">
        <v>659</v>
      </c>
      <c r="F352" s="271" t="s">
        <v>660</v>
      </c>
      <c r="G352" s="272" t="s">
        <v>182</v>
      </c>
      <c r="H352" s="273">
        <v>0.17899999999999999</v>
      </c>
      <c r="I352" s="274"/>
      <c r="J352" s="275">
        <f>ROUND(I352*H352,2)</f>
        <v>0</v>
      </c>
      <c r="K352" s="276"/>
      <c r="L352" s="277"/>
      <c r="M352" s="278" t="s">
        <v>1</v>
      </c>
      <c r="N352" s="279" t="s">
        <v>42</v>
      </c>
      <c r="O352" s="72"/>
      <c r="P352" s="217">
        <f>O352*H352</f>
        <v>0</v>
      </c>
      <c r="Q352" s="217">
        <v>1</v>
      </c>
      <c r="R352" s="217">
        <f>Q352*H352</f>
        <v>0.17899999999999999</v>
      </c>
      <c r="S352" s="217">
        <v>0</v>
      </c>
      <c r="T352" s="218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9" t="s">
        <v>156</v>
      </c>
      <c r="AT352" s="219" t="s">
        <v>399</v>
      </c>
      <c r="AU352" s="219" t="s">
        <v>87</v>
      </c>
      <c r="AY352" s="18" t="s">
        <v>128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18" t="s">
        <v>85</v>
      </c>
      <c r="BK352" s="220">
        <f>ROUND(I352*H352,2)</f>
        <v>0</v>
      </c>
      <c r="BL352" s="18" t="s">
        <v>134</v>
      </c>
      <c r="BM352" s="219" t="s">
        <v>661</v>
      </c>
    </row>
    <row r="353" spans="1:65" s="2" customFormat="1" ht="19.5">
      <c r="A353" s="35"/>
      <c r="B353" s="36"/>
      <c r="C353" s="37"/>
      <c r="D353" s="221" t="s">
        <v>135</v>
      </c>
      <c r="E353" s="37"/>
      <c r="F353" s="222" t="s">
        <v>662</v>
      </c>
      <c r="G353" s="37"/>
      <c r="H353" s="37"/>
      <c r="I353" s="116"/>
      <c r="J353" s="37"/>
      <c r="K353" s="37"/>
      <c r="L353" s="40"/>
      <c r="M353" s="223"/>
      <c r="N353" s="224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135</v>
      </c>
      <c r="AU353" s="18" t="s">
        <v>87</v>
      </c>
    </row>
    <row r="354" spans="1:65" s="13" customFormat="1" ht="11.25">
      <c r="B354" s="225"/>
      <c r="C354" s="226"/>
      <c r="D354" s="221" t="s">
        <v>137</v>
      </c>
      <c r="E354" s="227" t="s">
        <v>1</v>
      </c>
      <c r="F354" s="228" t="s">
        <v>663</v>
      </c>
      <c r="G354" s="226"/>
      <c r="H354" s="229">
        <v>0.17899999999999999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137</v>
      </c>
      <c r="AU354" s="235" t="s">
        <v>87</v>
      </c>
      <c r="AV354" s="13" t="s">
        <v>87</v>
      </c>
      <c r="AW354" s="13" t="s">
        <v>33</v>
      </c>
      <c r="AX354" s="13" t="s">
        <v>85</v>
      </c>
      <c r="AY354" s="235" t="s">
        <v>128</v>
      </c>
    </row>
    <row r="355" spans="1:65" s="2" customFormat="1" ht="16.5" customHeight="1">
      <c r="A355" s="35"/>
      <c r="B355" s="36"/>
      <c r="C355" s="269" t="s">
        <v>664</v>
      </c>
      <c r="D355" s="269" t="s">
        <v>399</v>
      </c>
      <c r="E355" s="270" t="s">
        <v>665</v>
      </c>
      <c r="F355" s="271" t="s">
        <v>666</v>
      </c>
      <c r="G355" s="272" t="s">
        <v>182</v>
      </c>
      <c r="H355" s="273">
        <v>0.1</v>
      </c>
      <c r="I355" s="274"/>
      <c r="J355" s="275">
        <f>ROUND(I355*H355,2)</f>
        <v>0</v>
      </c>
      <c r="K355" s="276"/>
      <c r="L355" s="277"/>
      <c r="M355" s="278" t="s">
        <v>1</v>
      </c>
      <c r="N355" s="279" t="s">
        <v>42</v>
      </c>
      <c r="O355" s="72"/>
      <c r="P355" s="217">
        <f>O355*H355</f>
        <v>0</v>
      </c>
      <c r="Q355" s="217">
        <v>1</v>
      </c>
      <c r="R355" s="217">
        <f>Q355*H355</f>
        <v>0.1</v>
      </c>
      <c r="S355" s="217">
        <v>0</v>
      </c>
      <c r="T355" s="21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9" t="s">
        <v>156</v>
      </c>
      <c r="AT355" s="219" t="s">
        <v>399</v>
      </c>
      <c r="AU355" s="219" t="s">
        <v>87</v>
      </c>
      <c r="AY355" s="18" t="s">
        <v>128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18" t="s">
        <v>85</v>
      </c>
      <c r="BK355" s="220">
        <f>ROUND(I355*H355,2)</f>
        <v>0</v>
      </c>
      <c r="BL355" s="18" t="s">
        <v>134</v>
      </c>
      <c r="BM355" s="219" t="s">
        <v>667</v>
      </c>
    </row>
    <row r="356" spans="1:65" s="2" customFormat="1" ht="24" customHeight="1">
      <c r="A356" s="35"/>
      <c r="B356" s="36"/>
      <c r="C356" s="269" t="s">
        <v>668</v>
      </c>
      <c r="D356" s="269" t="s">
        <v>399</v>
      </c>
      <c r="E356" s="270" t="s">
        <v>669</v>
      </c>
      <c r="F356" s="271" t="s">
        <v>670</v>
      </c>
      <c r="G356" s="272" t="s">
        <v>635</v>
      </c>
      <c r="H356" s="273">
        <v>1</v>
      </c>
      <c r="I356" s="274"/>
      <c r="J356" s="275">
        <f>ROUND(I356*H356,2)</f>
        <v>0</v>
      </c>
      <c r="K356" s="276"/>
      <c r="L356" s="277"/>
      <c r="M356" s="278" t="s">
        <v>1</v>
      </c>
      <c r="N356" s="279" t="s">
        <v>42</v>
      </c>
      <c r="O356" s="72"/>
      <c r="P356" s="217">
        <f>O356*H356</f>
        <v>0</v>
      </c>
      <c r="Q356" s="217">
        <v>8.9999999999999993E-3</v>
      </c>
      <c r="R356" s="217">
        <f>Q356*H356</f>
        <v>8.9999999999999993E-3</v>
      </c>
      <c r="S356" s="217">
        <v>0</v>
      </c>
      <c r="T356" s="218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9" t="s">
        <v>156</v>
      </c>
      <c r="AT356" s="219" t="s">
        <v>399</v>
      </c>
      <c r="AU356" s="219" t="s">
        <v>87</v>
      </c>
      <c r="AY356" s="18" t="s">
        <v>128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8" t="s">
        <v>85</v>
      </c>
      <c r="BK356" s="220">
        <f>ROUND(I356*H356,2)</f>
        <v>0</v>
      </c>
      <c r="BL356" s="18" t="s">
        <v>134</v>
      </c>
      <c r="BM356" s="219" t="s">
        <v>671</v>
      </c>
    </row>
    <row r="357" spans="1:65" s="2" customFormat="1" ht="24" customHeight="1">
      <c r="A357" s="35"/>
      <c r="B357" s="36"/>
      <c r="C357" s="269" t="s">
        <v>672</v>
      </c>
      <c r="D357" s="269" t="s">
        <v>399</v>
      </c>
      <c r="E357" s="270" t="s">
        <v>673</v>
      </c>
      <c r="F357" s="271" t="s">
        <v>674</v>
      </c>
      <c r="G357" s="272" t="s">
        <v>635</v>
      </c>
      <c r="H357" s="273">
        <v>1</v>
      </c>
      <c r="I357" s="274"/>
      <c r="J357" s="275">
        <f>ROUND(I357*H357,2)</f>
        <v>0</v>
      </c>
      <c r="K357" s="276"/>
      <c r="L357" s="277"/>
      <c r="M357" s="278" t="s">
        <v>1</v>
      </c>
      <c r="N357" s="279" t="s">
        <v>42</v>
      </c>
      <c r="O357" s="72"/>
      <c r="P357" s="217">
        <f>O357*H357</f>
        <v>0</v>
      </c>
      <c r="Q357" s="217">
        <v>1.0999999999999999E-2</v>
      </c>
      <c r="R357" s="217">
        <f>Q357*H357</f>
        <v>1.0999999999999999E-2</v>
      </c>
      <c r="S357" s="217">
        <v>0</v>
      </c>
      <c r="T357" s="21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9" t="s">
        <v>156</v>
      </c>
      <c r="AT357" s="219" t="s">
        <v>399</v>
      </c>
      <c r="AU357" s="219" t="s">
        <v>87</v>
      </c>
      <c r="AY357" s="18" t="s">
        <v>128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8" t="s">
        <v>85</v>
      </c>
      <c r="BK357" s="220">
        <f>ROUND(I357*H357,2)</f>
        <v>0</v>
      </c>
      <c r="BL357" s="18" t="s">
        <v>134</v>
      </c>
      <c r="BM357" s="219" t="s">
        <v>675</v>
      </c>
    </row>
    <row r="358" spans="1:65" s="2" customFormat="1" ht="24" customHeight="1">
      <c r="A358" s="35"/>
      <c r="B358" s="36"/>
      <c r="C358" s="207" t="s">
        <v>676</v>
      </c>
      <c r="D358" s="207" t="s">
        <v>130</v>
      </c>
      <c r="E358" s="208" t="s">
        <v>677</v>
      </c>
      <c r="F358" s="209" t="s">
        <v>678</v>
      </c>
      <c r="G358" s="210" t="s">
        <v>182</v>
      </c>
      <c r="H358" s="211">
        <v>6.03</v>
      </c>
      <c r="I358" s="212"/>
      <c r="J358" s="213">
        <f>ROUND(I358*H358,2)</f>
        <v>0</v>
      </c>
      <c r="K358" s="214"/>
      <c r="L358" s="40"/>
      <c r="M358" s="215" t="s">
        <v>1</v>
      </c>
      <c r="N358" s="216" t="s">
        <v>42</v>
      </c>
      <c r="O358" s="72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9" t="s">
        <v>134</v>
      </c>
      <c r="AT358" s="219" t="s">
        <v>130</v>
      </c>
      <c r="AU358" s="219" t="s">
        <v>87</v>
      </c>
      <c r="AY358" s="18" t="s">
        <v>128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8" t="s">
        <v>85</v>
      </c>
      <c r="BK358" s="220">
        <f>ROUND(I358*H358,2)</f>
        <v>0</v>
      </c>
      <c r="BL358" s="18" t="s">
        <v>134</v>
      </c>
      <c r="BM358" s="219" t="s">
        <v>679</v>
      </c>
    </row>
    <row r="359" spans="1:65" s="2" customFormat="1" ht="16.5" customHeight="1">
      <c r="A359" s="35"/>
      <c r="B359" s="36"/>
      <c r="C359" s="269" t="s">
        <v>680</v>
      </c>
      <c r="D359" s="269" t="s">
        <v>399</v>
      </c>
      <c r="E359" s="270" t="s">
        <v>681</v>
      </c>
      <c r="F359" s="271" t="s">
        <v>682</v>
      </c>
      <c r="G359" s="272" t="s">
        <v>182</v>
      </c>
      <c r="H359" s="273">
        <v>5.4820000000000002</v>
      </c>
      <c r="I359" s="274"/>
      <c r="J359" s="275">
        <f>ROUND(I359*H359,2)</f>
        <v>0</v>
      </c>
      <c r="K359" s="276"/>
      <c r="L359" s="277"/>
      <c r="M359" s="278" t="s">
        <v>1</v>
      </c>
      <c r="N359" s="279" t="s">
        <v>42</v>
      </c>
      <c r="O359" s="72"/>
      <c r="P359" s="217">
        <f>O359*H359</f>
        <v>0</v>
      </c>
      <c r="Q359" s="217">
        <v>1</v>
      </c>
      <c r="R359" s="217">
        <f>Q359*H359</f>
        <v>5.4820000000000002</v>
      </c>
      <c r="S359" s="217">
        <v>0</v>
      </c>
      <c r="T359" s="218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9" t="s">
        <v>156</v>
      </c>
      <c r="AT359" s="219" t="s">
        <v>399</v>
      </c>
      <c r="AU359" s="219" t="s">
        <v>87</v>
      </c>
      <c r="AY359" s="18" t="s">
        <v>128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18" t="s">
        <v>85</v>
      </c>
      <c r="BK359" s="220">
        <f>ROUND(I359*H359,2)</f>
        <v>0</v>
      </c>
      <c r="BL359" s="18" t="s">
        <v>134</v>
      </c>
      <c r="BM359" s="219" t="s">
        <v>683</v>
      </c>
    </row>
    <row r="360" spans="1:65" s="2" customFormat="1" ht="19.5">
      <c r="A360" s="35"/>
      <c r="B360" s="36"/>
      <c r="C360" s="37"/>
      <c r="D360" s="221" t="s">
        <v>135</v>
      </c>
      <c r="E360" s="37"/>
      <c r="F360" s="222" t="s">
        <v>684</v>
      </c>
      <c r="G360" s="37"/>
      <c r="H360" s="37"/>
      <c r="I360" s="116"/>
      <c r="J360" s="37"/>
      <c r="K360" s="37"/>
      <c r="L360" s="40"/>
      <c r="M360" s="223"/>
      <c r="N360" s="224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135</v>
      </c>
      <c r="AU360" s="18" t="s">
        <v>87</v>
      </c>
    </row>
    <row r="361" spans="1:65" s="13" customFormat="1" ht="11.25">
      <c r="B361" s="225"/>
      <c r="C361" s="226"/>
      <c r="D361" s="221" t="s">
        <v>137</v>
      </c>
      <c r="E361" s="227" t="s">
        <v>1</v>
      </c>
      <c r="F361" s="228" t="s">
        <v>685</v>
      </c>
      <c r="G361" s="226"/>
      <c r="H361" s="229">
        <v>3.6549999999999998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137</v>
      </c>
      <c r="AU361" s="235" t="s">
        <v>87</v>
      </c>
      <c r="AV361" s="13" t="s">
        <v>87</v>
      </c>
      <c r="AW361" s="13" t="s">
        <v>33</v>
      </c>
      <c r="AX361" s="13" t="s">
        <v>77</v>
      </c>
      <c r="AY361" s="235" t="s">
        <v>128</v>
      </c>
    </row>
    <row r="362" spans="1:65" s="13" customFormat="1" ht="11.25">
      <c r="B362" s="225"/>
      <c r="C362" s="226"/>
      <c r="D362" s="221" t="s">
        <v>137</v>
      </c>
      <c r="E362" s="227" t="s">
        <v>1</v>
      </c>
      <c r="F362" s="228" t="s">
        <v>686</v>
      </c>
      <c r="G362" s="226"/>
      <c r="H362" s="229">
        <v>1.827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137</v>
      </c>
      <c r="AU362" s="235" t="s">
        <v>87</v>
      </c>
      <c r="AV362" s="13" t="s">
        <v>87</v>
      </c>
      <c r="AW362" s="13" t="s">
        <v>33</v>
      </c>
      <c r="AX362" s="13" t="s">
        <v>77</v>
      </c>
      <c r="AY362" s="235" t="s">
        <v>128</v>
      </c>
    </row>
    <row r="363" spans="1:65" s="14" customFormat="1" ht="11.25">
      <c r="B363" s="236"/>
      <c r="C363" s="237"/>
      <c r="D363" s="221" t="s">
        <v>137</v>
      </c>
      <c r="E363" s="238" t="s">
        <v>1</v>
      </c>
      <c r="F363" s="239" t="s">
        <v>139</v>
      </c>
      <c r="G363" s="237"/>
      <c r="H363" s="240">
        <v>5.4820000000000002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AT363" s="246" t="s">
        <v>137</v>
      </c>
      <c r="AU363" s="246" t="s">
        <v>87</v>
      </c>
      <c r="AV363" s="14" t="s">
        <v>134</v>
      </c>
      <c r="AW363" s="14" t="s">
        <v>33</v>
      </c>
      <c r="AX363" s="14" t="s">
        <v>85</v>
      </c>
      <c r="AY363" s="246" t="s">
        <v>128</v>
      </c>
    </row>
    <row r="364" spans="1:65" s="2" customFormat="1" ht="16.5" customHeight="1">
      <c r="A364" s="35"/>
      <c r="B364" s="36"/>
      <c r="C364" s="269" t="s">
        <v>687</v>
      </c>
      <c r="D364" s="269" t="s">
        <v>399</v>
      </c>
      <c r="E364" s="270" t="s">
        <v>665</v>
      </c>
      <c r="F364" s="271" t="s">
        <v>666</v>
      </c>
      <c r="G364" s="272" t="s">
        <v>182</v>
      </c>
      <c r="H364" s="273">
        <v>0.54800000000000004</v>
      </c>
      <c r="I364" s="274"/>
      <c r="J364" s="275">
        <f>ROUND(I364*H364,2)</f>
        <v>0</v>
      </c>
      <c r="K364" s="276"/>
      <c r="L364" s="277"/>
      <c r="M364" s="278" t="s">
        <v>1</v>
      </c>
      <c r="N364" s="279" t="s">
        <v>42</v>
      </c>
      <c r="O364" s="72"/>
      <c r="P364" s="217">
        <f>O364*H364</f>
        <v>0</v>
      </c>
      <c r="Q364" s="217">
        <v>1</v>
      </c>
      <c r="R364" s="217">
        <f>Q364*H364</f>
        <v>0.54800000000000004</v>
      </c>
      <c r="S364" s="217">
        <v>0</v>
      </c>
      <c r="T364" s="218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9" t="s">
        <v>156</v>
      </c>
      <c r="AT364" s="219" t="s">
        <v>399</v>
      </c>
      <c r="AU364" s="219" t="s">
        <v>87</v>
      </c>
      <c r="AY364" s="18" t="s">
        <v>128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18" t="s">
        <v>85</v>
      </c>
      <c r="BK364" s="220">
        <f>ROUND(I364*H364,2)</f>
        <v>0</v>
      </c>
      <c r="BL364" s="18" t="s">
        <v>134</v>
      </c>
      <c r="BM364" s="219" t="s">
        <v>688</v>
      </c>
    </row>
    <row r="365" spans="1:65" s="13" customFormat="1" ht="11.25">
      <c r="B365" s="225"/>
      <c r="C365" s="226"/>
      <c r="D365" s="221" t="s">
        <v>137</v>
      </c>
      <c r="E365" s="227" t="s">
        <v>1</v>
      </c>
      <c r="F365" s="228" t="s">
        <v>689</v>
      </c>
      <c r="G365" s="226"/>
      <c r="H365" s="229">
        <v>0.54800000000000004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AT365" s="235" t="s">
        <v>137</v>
      </c>
      <c r="AU365" s="235" t="s">
        <v>87</v>
      </c>
      <c r="AV365" s="13" t="s">
        <v>87</v>
      </c>
      <c r="AW365" s="13" t="s">
        <v>33</v>
      </c>
      <c r="AX365" s="13" t="s">
        <v>85</v>
      </c>
      <c r="AY365" s="235" t="s">
        <v>128</v>
      </c>
    </row>
    <row r="366" spans="1:65" s="2" customFormat="1" ht="24" customHeight="1">
      <c r="A366" s="35"/>
      <c r="B366" s="36"/>
      <c r="C366" s="207" t="s">
        <v>690</v>
      </c>
      <c r="D366" s="207" t="s">
        <v>130</v>
      </c>
      <c r="E366" s="208" t="s">
        <v>691</v>
      </c>
      <c r="F366" s="209" t="s">
        <v>692</v>
      </c>
      <c r="G366" s="210" t="s">
        <v>144</v>
      </c>
      <c r="H366" s="211">
        <v>302.51499999999999</v>
      </c>
      <c r="I366" s="212"/>
      <c r="J366" s="213">
        <f>ROUND(I366*H366,2)</f>
        <v>0</v>
      </c>
      <c r="K366" s="214"/>
      <c r="L366" s="40"/>
      <c r="M366" s="215" t="s">
        <v>1</v>
      </c>
      <c r="N366" s="216" t="s">
        <v>42</v>
      </c>
      <c r="O366" s="72"/>
      <c r="P366" s="217">
        <f>O366*H366</f>
        <v>0</v>
      </c>
      <c r="Q366" s="217">
        <v>0</v>
      </c>
      <c r="R366" s="217">
        <f>Q366*H366</f>
        <v>0</v>
      </c>
      <c r="S366" s="217">
        <v>0</v>
      </c>
      <c r="T366" s="218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9" t="s">
        <v>134</v>
      </c>
      <c r="AT366" s="219" t="s">
        <v>130</v>
      </c>
      <c r="AU366" s="219" t="s">
        <v>87</v>
      </c>
      <c r="AY366" s="18" t="s">
        <v>128</v>
      </c>
      <c r="BE366" s="220">
        <f>IF(N366="základní",J366,0)</f>
        <v>0</v>
      </c>
      <c r="BF366" s="220">
        <f>IF(N366="snížená",J366,0)</f>
        <v>0</v>
      </c>
      <c r="BG366" s="220">
        <f>IF(N366="zákl. přenesená",J366,0)</f>
        <v>0</v>
      </c>
      <c r="BH366" s="220">
        <f>IF(N366="sníž. přenesená",J366,0)</f>
        <v>0</v>
      </c>
      <c r="BI366" s="220">
        <f>IF(N366="nulová",J366,0)</f>
        <v>0</v>
      </c>
      <c r="BJ366" s="18" t="s">
        <v>85</v>
      </c>
      <c r="BK366" s="220">
        <f>ROUND(I366*H366,2)</f>
        <v>0</v>
      </c>
      <c r="BL366" s="18" t="s">
        <v>134</v>
      </c>
      <c r="BM366" s="219" t="s">
        <v>693</v>
      </c>
    </row>
    <row r="367" spans="1:65" s="13" customFormat="1" ht="11.25">
      <c r="B367" s="225"/>
      <c r="C367" s="226"/>
      <c r="D367" s="221" t="s">
        <v>137</v>
      </c>
      <c r="E367" s="227" t="s">
        <v>1</v>
      </c>
      <c r="F367" s="228" t="s">
        <v>694</v>
      </c>
      <c r="G367" s="226"/>
      <c r="H367" s="229">
        <v>342.46499999999997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137</v>
      </c>
      <c r="AU367" s="235" t="s">
        <v>87</v>
      </c>
      <c r="AV367" s="13" t="s">
        <v>87</v>
      </c>
      <c r="AW367" s="13" t="s">
        <v>33</v>
      </c>
      <c r="AX367" s="13" t="s">
        <v>77</v>
      </c>
      <c r="AY367" s="235" t="s">
        <v>128</v>
      </c>
    </row>
    <row r="368" spans="1:65" s="13" customFormat="1" ht="11.25">
      <c r="B368" s="225"/>
      <c r="C368" s="226"/>
      <c r="D368" s="221" t="s">
        <v>137</v>
      </c>
      <c r="E368" s="227" t="s">
        <v>1</v>
      </c>
      <c r="F368" s="228" t="s">
        <v>695</v>
      </c>
      <c r="G368" s="226"/>
      <c r="H368" s="229">
        <v>-39.950000000000003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AT368" s="235" t="s">
        <v>137</v>
      </c>
      <c r="AU368" s="235" t="s">
        <v>87</v>
      </c>
      <c r="AV368" s="13" t="s">
        <v>87</v>
      </c>
      <c r="AW368" s="13" t="s">
        <v>33</v>
      </c>
      <c r="AX368" s="13" t="s">
        <v>77</v>
      </c>
      <c r="AY368" s="235" t="s">
        <v>128</v>
      </c>
    </row>
    <row r="369" spans="1:65" s="14" customFormat="1" ht="11.25">
      <c r="B369" s="236"/>
      <c r="C369" s="237"/>
      <c r="D369" s="221" t="s">
        <v>137</v>
      </c>
      <c r="E369" s="238" t="s">
        <v>1</v>
      </c>
      <c r="F369" s="239" t="s">
        <v>139</v>
      </c>
      <c r="G369" s="237"/>
      <c r="H369" s="240">
        <v>302.51499999999999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AT369" s="246" t="s">
        <v>137</v>
      </c>
      <c r="AU369" s="246" t="s">
        <v>87</v>
      </c>
      <c r="AV369" s="14" t="s">
        <v>134</v>
      </c>
      <c r="AW369" s="14" t="s">
        <v>33</v>
      </c>
      <c r="AX369" s="14" t="s">
        <v>85</v>
      </c>
      <c r="AY369" s="246" t="s">
        <v>128</v>
      </c>
    </row>
    <row r="370" spans="1:65" s="2" customFormat="1" ht="36" customHeight="1">
      <c r="A370" s="35"/>
      <c r="B370" s="36"/>
      <c r="C370" s="269" t="s">
        <v>696</v>
      </c>
      <c r="D370" s="269" t="s">
        <v>399</v>
      </c>
      <c r="E370" s="270" t="s">
        <v>697</v>
      </c>
      <c r="F370" s="271" t="s">
        <v>698</v>
      </c>
      <c r="G370" s="272" t="s">
        <v>144</v>
      </c>
      <c r="H370" s="273">
        <v>302.51499999999999</v>
      </c>
      <c r="I370" s="274"/>
      <c r="J370" s="275">
        <f>ROUND(I370*H370,2)</f>
        <v>0</v>
      </c>
      <c r="K370" s="276"/>
      <c r="L370" s="277"/>
      <c r="M370" s="278" t="s">
        <v>1</v>
      </c>
      <c r="N370" s="279" t="s">
        <v>42</v>
      </c>
      <c r="O370" s="72"/>
      <c r="P370" s="217">
        <f>O370*H370</f>
        <v>0</v>
      </c>
      <c r="Q370" s="217">
        <v>1.0999999999999999E-2</v>
      </c>
      <c r="R370" s="217">
        <f>Q370*H370</f>
        <v>3.3276649999999997</v>
      </c>
      <c r="S370" s="217">
        <v>0</v>
      </c>
      <c r="T370" s="218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9" t="s">
        <v>156</v>
      </c>
      <c r="AT370" s="219" t="s">
        <v>399</v>
      </c>
      <c r="AU370" s="219" t="s">
        <v>87</v>
      </c>
      <c r="AY370" s="18" t="s">
        <v>128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8" t="s">
        <v>85</v>
      </c>
      <c r="BK370" s="220">
        <f>ROUND(I370*H370,2)</f>
        <v>0</v>
      </c>
      <c r="BL370" s="18" t="s">
        <v>134</v>
      </c>
      <c r="BM370" s="219" t="s">
        <v>699</v>
      </c>
    </row>
    <row r="371" spans="1:65" s="13" customFormat="1" ht="11.25">
      <c r="B371" s="225"/>
      <c r="C371" s="226"/>
      <c r="D371" s="221" t="s">
        <v>137</v>
      </c>
      <c r="E371" s="227" t="s">
        <v>1</v>
      </c>
      <c r="F371" s="228" t="s">
        <v>700</v>
      </c>
      <c r="G371" s="226"/>
      <c r="H371" s="229">
        <v>302.51499999999999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AT371" s="235" t="s">
        <v>137</v>
      </c>
      <c r="AU371" s="235" t="s">
        <v>87</v>
      </c>
      <c r="AV371" s="13" t="s">
        <v>87</v>
      </c>
      <c r="AW371" s="13" t="s">
        <v>33</v>
      </c>
      <c r="AX371" s="13" t="s">
        <v>85</v>
      </c>
      <c r="AY371" s="235" t="s">
        <v>128</v>
      </c>
    </row>
    <row r="372" spans="1:65" s="2" customFormat="1" ht="36" customHeight="1">
      <c r="A372" s="35"/>
      <c r="B372" s="36"/>
      <c r="C372" s="207" t="s">
        <v>701</v>
      </c>
      <c r="D372" s="207" t="s">
        <v>130</v>
      </c>
      <c r="E372" s="208" t="s">
        <v>702</v>
      </c>
      <c r="F372" s="209" t="s">
        <v>703</v>
      </c>
      <c r="G372" s="210" t="s">
        <v>202</v>
      </c>
      <c r="H372" s="211">
        <v>1</v>
      </c>
      <c r="I372" s="212"/>
      <c r="J372" s="213">
        <f>ROUND(I372*H372,2)</f>
        <v>0</v>
      </c>
      <c r="K372" s="214"/>
      <c r="L372" s="40"/>
      <c r="M372" s="215" t="s">
        <v>1</v>
      </c>
      <c r="N372" s="216" t="s">
        <v>42</v>
      </c>
      <c r="O372" s="72"/>
      <c r="P372" s="217">
        <f>O372*H372</f>
        <v>0</v>
      </c>
      <c r="Q372" s="217">
        <v>0.3</v>
      </c>
      <c r="R372" s="217">
        <f>Q372*H372</f>
        <v>0.3</v>
      </c>
      <c r="S372" s="217">
        <v>0</v>
      </c>
      <c r="T372" s="218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9" t="s">
        <v>134</v>
      </c>
      <c r="AT372" s="219" t="s">
        <v>130</v>
      </c>
      <c r="AU372" s="219" t="s">
        <v>87</v>
      </c>
      <c r="AY372" s="18" t="s">
        <v>128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8" t="s">
        <v>85</v>
      </c>
      <c r="BK372" s="220">
        <f>ROUND(I372*H372,2)</f>
        <v>0</v>
      </c>
      <c r="BL372" s="18" t="s">
        <v>134</v>
      </c>
      <c r="BM372" s="219" t="s">
        <v>704</v>
      </c>
    </row>
    <row r="373" spans="1:65" s="12" customFormat="1" ht="22.9" customHeight="1">
      <c r="B373" s="192"/>
      <c r="C373" s="193"/>
      <c r="D373" s="194" t="s">
        <v>76</v>
      </c>
      <c r="E373" s="205" t="s">
        <v>134</v>
      </c>
      <c r="F373" s="205" t="s">
        <v>705</v>
      </c>
      <c r="G373" s="193"/>
      <c r="H373" s="193"/>
      <c r="I373" s="196"/>
      <c r="J373" s="206">
        <f>BK373</f>
        <v>0</v>
      </c>
      <c r="K373" s="193"/>
      <c r="L373" s="197"/>
      <c r="M373" s="198"/>
      <c r="N373" s="199"/>
      <c r="O373" s="199"/>
      <c r="P373" s="200">
        <f>SUM(P374:P385)</f>
        <v>0</v>
      </c>
      <c r="Q373" s="199"/>
      <c r="R373" s="200">
        <f>SUM(R374:R385)</f>
        <v>20.328297559999999</v>
      </c>
      <c r="S373" s="199"/>
      <c r="T373" s="201">
        <f>SUM(T374:T385)</f>
        <v>0</v>
      </c>
      <c r="AR373" s="202" t="s">
        <v>85</v>
      </c>
      <c r="AT373" s="203" t="s">
        <v>76</v>
      </c>
      <c r="AU373" s="203" t="s">
        <v>85</v>
      </c>
      <c r="AY373" s="202" t="s">
        <v>128</v>
      </c>
      <c r="BK373" s="204">
        <f>SUM(BK374:BK385)</f>
        <v>0</v>
      </c>
    </row>
    <row r="374" spans="1:65" s="2" customFormat="1" ht="16.5" customHeight="1">
      <c r="A374" s="35"/>
      <c r="B374" s="36"/>
      <c r="C374" s="207" t="s">
        <v>706</v>
      </c>
      <c r="D374" s="207" t="s">
        <v>130</v>
      </c>
      <c r="E374" s="208" t="s">
        <v>707</v>
      </c>
      <c r="F374" s="209" t="s">
        <v>708</v>
      </c>
      <c r="G374" s="210" t="s">
        <v>133</v>
      </c>
      <c r="H374" s="211">
        <v>4.048</v>
      </c>
      <c r="I374" s="212"/>
      <c r="J374" s="213">
        <f>ROUND(I374*H374,2)</f>
        <v>0</v>
      </c>
      <c r="K374" s="214"/>
      <c r="L374" s="40"/>
      <c r="M374" s="215" t="s">
        <v>1</v>
      </c>
      <c r="N374" s="216" t="s">
        <v>42</v>
      </c>
      <c r="O374" s="72"/>
      <c r="P374" s="217">
        <f>O374*H374</f>
        <v>0</v>
      </c>
      <c r="Q374" s="217">
        <v>2.4533999999999998</v>
      </c>
      <c r="R374" s="217">
        <f>Q374*H374</f>
        <v>9.9313631999999998</v>
      </c>
      <c r="S374" s="217">
        <v>0</v>
      </c>
      <c r="T374" s="218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9" t="s">
        <v>134</v>
      </c>
      <c r="AT374" s="219" t="s">
        <v>130</v>
      </c>
      <c r="AU374" s="219" t="s">
        <v>87</v>
      </c>
      <c r="AY374" s="18" t="s">
        <v>128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18" t="s">
        <v>85</v>
      </c>
      <c r="BK374" s="220">
        <f>ROUND(I374*H374,2)</f>
        <v>0</v>
      </c>
      <c r="BL374" s="18" t="s">
        <v>134</v>
      </c>
      <c r="BM374" s="219" t="s">
        <v>709</v>
      </c>
    </row>
    <row r="375" spans="1:65" s="13" customFormat="1" ht="11.25">
      <c r="B375" s="225"/>
      <c r="C375" s="226"/>
      <c r="D375" s="221" t="s">
        <v>137</v>
      </c>
      <c r="E375" s="227" t="s">
        <v>1</v>
      </c>
      <c r="F375" s="228" t="s">
        <v>710</v>
      </c>
      <c r="G375" s="226"/>
      <c r="H375" s="229">
        <v>4.048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AT375" s="235" t="s">
        <v>137</v>
      </c>
      <c r="AU375" s="235" t="s">
        <v>87</v>
      </c>
      <c r="AV375" s="13" t="s">
        <v>87</v>
      </c>
      <c r="AW375" s="13" t="s">
        <v>33</v>
      </c>
      <c r="AX375" s="13" t="s">
        <v>85</v>
      </c>
      <c r="AY375" s="235" t="s">
        <v>128</v>
      </c>
    </row>
    <row r="376" spans="1:65" s="2" customFormat="1" ht="16.5" customHeight="1">
      <c r="A376" s="35"/>
      <c r="B376" s="36"/>
      <c r="C376" s="207" t="s">
        <v>711</v>
      </c>
      <c r="D376" s="207" t="s">
        <v>130</v>
      </c>
      <c r="E376" s="208" t="s">
        <v>712</v>
      </c>
      <c r="F376" s="209" t="s">
        <v>713</v>
      </c>
      <c r="G376" s="210" t="s">
        <v>144</v>
      </c>
      <c r="H376" s="211">
        <v>58.88</v>
      </c>
      <c r="I376" s="212"/>
      <c r="J376" s="213">
        <f>ROUND(I376*H376,2)</f>
        <v>0</v>
      </c>
      <c r="K376" s="214"/>
      <c r="L376" s="40"/>
      <c r="M376" s="215" t="s">
        <v>1</v>
      </c>
      <c r="N376" s="216" t="s">
        <v>42</v>
      </c>
      <c r="O376" s="72"/>
      <c r="P376" s="217">
        <f>O376*H376</f>
        <v>0</v>
      </c>
      <c r="Q376" s="217">
        <v>5.1900000000000002E-3</v>
      </c>
      <c r="R376" s="217">
        <f>Q376*H376</f>
        <v>0.3055872</v>
      </c>
      <c r="S376" s="217">
        <v>0</v>
      </c>
      <c r="T376" s="218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9" t="s">
        <v>134</v>
      </c>
      <c r="AT376" s="219" t="s">
        <v>130</v>
      </c>
      <c r="AU376" s="219" t="s">
        <v>87</v>
      </c>
      <c r="AY376" s="18" t="s">
        <v>128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8" t="s">
        <v>85</v>
      </c>
      <c r="BK376" s="220">
        <f>ROUND(I376*H376,2)</f>
        <v>0</v>
      </c>
      <c r="BL376" s="18" t="s">
        <v>134</v>
      </c>
      <c r="BM376" s="219" t="s">
        <v>714</v>
      </c>
    </row>
    <row r="377" spans="1:65" s="13" customFormat="1" ht="11.25">
      <c r="B377" s="225"/>
      <c r="C377" s="226"/>
      <c r="D377" s="221" t="s">
        <v>137</v>
      </c>
      <c r="E377" s="227" t="s">
        <v>1</v>
      </c>
      <c r="F377" s="228" t="s">
        <v>715</v>
      </c>
      <c r="G377" s="226"/>
      <c r="H377" s="229">
        <v>58.88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AT377" s="235" t="s">
        <v>137</v>
      </c>
      <c r="AU377" s="235" t="s">
        <v>87</v>
      </c>
      <c r="AV377" s="13" t="s">
        <v>87</v>
      </c>
      <c r="AW377" s="13" t="s">
        <v>33</v>
      </c>
      <c r="AX377" s="13" t="s">
        <v>85</v>
      </c>
      <c r="AY377" s="235" t="s">
        <v>128</v>
      </c>
    </row>
    <row r="378" spans="1:65" s="2" customFormat="1" ht="16.5" customHeight="1">
      <c r="A378" s="35"/>
      <c r="B378" s="36"/>
      <c r="C378" s="207" t="s">
        <v>716</v>
      </c>
      <c r="D378" s="207" t="s">
        <v>130</v>
      </c>
      <c r="E378" s="208" t="s">
        <v>717</v>
      </c>
      <c r="F378" s="209" t="s">
        <v>718</v>
      </c>
      <c r="G378" s="210" t="s">
        <v>144</v>
      </c>
      <c r="H378" s="211">
        <v>58.88</v>
      </c>
      <c r="I378" s="212"/>
      <c r="J378" s="213">
        <f>ROUND(I378*H378,2)</f>
        <v>0</v>
      </c>
      <c r="K378" s="214"/>
      <c r="L378" s="40"/>
      <c r="M378" s="215" t="s">
        <v>1</v>
      </c>
      <c r="N378" s="216" t="s">
        <v>42</v>
      </c>
      <c r="O378" s="72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9" t="s">
        <v>134</v>
      </c>
      <c r="AT378" s="219" t="s">
        <v>130</v>
      </c>
      <c r="AU378" s="219" t="s">
        <v>87</v>
      </c>
      <c r="AY378" s="18" t="s">
        <v>128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18" t="s">
        <v>85</v>
      </c>
      <c r="BK378" s="220">
        <f>ROUND(I378*H378,2)</f>
        <v>0</v>
      </c>
      <c r="BL378" s="18" t="s">
        <v>134</v>
      </c>
      <c r="BM378" s="219" t="s">
        <v>719</v>
      </c>
    </row>
    <row r="379" spans="1:65" s="2" customFormat="1" ht="24" customHeight="1">
      <c r="A379" s="35"/>
      <c r="B379" s="36"/>
      <c r="C379" s="207" t="s">
        <v>720</v>
      </c>
      <c r="D379" s="207" t="s">
        <v>130</v>
      </c>
      <c r="E379" s="208" t="s">
        <v>721</v>
      </c>
      <c r="F379" s="209" t="s">
        <v>722</v>
      </c>
      <c r="G379" s="210" t="s">
        <v>182</v>
      </c>
      <c r="H379" s="211">
        <v>0.29599999999999999</v>
      </c>
      <c r="I379" s="212"/>
      <c r="J379" s="213">
        <f>ROUND(I379*H379,2)</f>
        <v>0</v>
      </c>
      <c r="K379" s="214"/>
      <c r="L379" s="40"/>
      <c r="M379" s="215" t="s">
        <v>1</v>
      </c>
      <c r="N379" s="216" t="s">
        <v>42</v>
      </c>
      <c r="O379" s="72"/>
      <c r="P379" s="217">
        <f>O379*H379</f>
        <v>0</v>
      </c>
      <c r="Q379" s="217">
        <v>1.0525599999999999</v>
      </c>
      <c r="R379" s="217">
        <f>Q379*H379</f>
        <v>0.31155775999999996</v>
      </c>
      <c r="S379" s="217">
        <v>0</v>
      </c>
      <c r="T379" s="218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9" t="s">
        <v>134</v>
      </c>
      <c r="AT379" s="219" t="s">
        <v>130</v>
      </c>
      <c r="AU379" s="219" t="s">
        <v>87</v>
      </c>
      <c r="AY379" s="18" t="s">
        <v>128</v>
      </c>
      <c r="BE379" s="220">
        <f>IF(N379="základní",J379,0)</f>
        <v>0</v>
      </c>
      <c r="BF379" s="220">
        <f>IF(N379="snížená",J379,0)</f>
        <v>0</v>
      </c>
      <c r="BG379" s="220">
        <f>IF(N379="zákl. přenesená",J379,0)</f>
        <v>0</v>
      </c>
      <c r="BH379" s="220">
        <f>IF(N379="sníž. přenesená",J379,0)</f>
        <v>0</v>
      </c>
      <c r="BI379" s="220">
        <f>IF(N379="nulová",J379,0)</f>
        <v>0</v>
      </c>
      <c r="BJ379" s="18" t="s">
        <v>85</v>
      </c>
      <c r="BK379" s="220">
        <f>ROUND(I379*H379,2)</f>
        <v>0</v>
      </c>
      <c r="BL379" s="18" t="s">
        <v>134</v>
      </c>
      <c r="BM379" s="219" t="s">
        <v>723</v>
      </c>
    </row>
    <row r="380" spans="1:65" s="13" customFormat="1" ht="11.25">
      <c r="B380" s="225"/>
      <c r="C380" s="226"/>
      <c r="D380" s="221" t="s">
        <v>137</v>
      </c>
      <c r="E380" s="227" t="s">
        <v>1</v>
      </c>
      <c r="F380" s="228" t="s">
        <v>724</v>
      </c>
      <c r="G380" s="226"/>
      <c r="H380" s="229">
        <v>0.29599999999999999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AT380" s="235" t="s">
        <v>137</v>
      </c>
      <c r="AU380" s="235" t="s">
        <v>87</v>
      </c>
      <c r="AV380" s="13" t="s">
        <v>87</v>
      </c>
      <c r="AW380" s="13" t="s">
        <v>33</v>
      </c>
      <c r="AX380" s="13" t="s">
        <v>85</v>
      </c>
      <c r="AY380" s="235" t="s">
        <v>128</v>
      </c>
    </row>
    <row r="381" spans="1:65" s="2" customFormat="1" ht="24" customHeight="1">
      <c r="A381" s="35"/>
      <c r="B381" s="36"/>
      <c r="C381" s="207" t="s">
        <v>725</v>
      </c>
      <c r="D381" s="207" t="s">
        <v>130</v>
      </c>
      <c r="E381" s="208" t="s">
        <v>726</v>
      </c>
      <c r="F381" s="209" t="s">
        <v>727</v>
      </c>
      <c r="G381" s="210" t="s">
        <v>144</v>
      </c>
      <c r="H381" s="211">
        <v>907.30200000000002</v>
      </c>
      <c r="I381" s="212"/>
      <c r="J381" s="213">
        <f>ROUND(I381*H381,2)</f>
        <v>0</v>
      </c>
      <c r="K381" s="214"/>
      <c r="L381" s="40"/>
      <c r="M381" s="215" t="s">
        <v>1</v>
      </c>
      <c r="N381" s="216" t="s">
        <v>42</v>
      </c>
      <c r="O381" s="72"/>
      <c r="P381" s="217">
        <f>O381*H381</f>
        <v>0</v>
      </c>
      <c r="Q381" s="217">
        <v>0</v>
      </c>
      <c r="R381" s="217">
        <f>Q381*H381</f>
        <v>0</v>
      </c>
      <c r="S381" s="217">
        <v>0</v>
      </c>
      <c r="T381" s="218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9" t="s">
        <v>134</v>
      </c>
      <c r="AT381" s="219" t="s">
        <v>130</v>
      </c>
      <c r="AU381" s="219" t="s">
        <v>87</v>
      </c>
      <c r="AY381" s="18" t="s">
        <v>128</v>
      </c>
      <c r="BE381" s="220">
        <f>IF(N381="základní",J381,0)</f>
        <v>0</v>
      </c>
      <c r="BF381" s="220">
        <f>IF(N381="snížená",J381,0)</f>
        <v>0</v>
      </c>
      <c r="BG381" s="220">
        <f>IF(N381="zákl. přenesená",J381,0)</f>
        <v>0</v>
      </c>
      <c r="BH381" s="220">
        <f>IF(N381="sníž. přenesená",J381,0)</f>
        <v>0</v>
      </c>
      <c r="BI381" s="220">
        <f>IF(N381="nulová",J381,0)</f>
        <v>0</v>
      </c>
      <c r="BJ381" s="18" t="s">
        <v>85</v>
      </c>
      <c r="BK381" s="220">
        <f>ROUND(I381*H381,2)</f>
        <v>0</v>
      </c>
      <c r="BL381" s="18" t="s">
        <v>134</v>
      </c>
      <c r="BM381" s="219" t="s">
        <v>728</v>
      </c>
    </row>
    <row r="382" spans="1:65" s="2" customFormat="1" ht="36" customHeight="1">
      <c r="A382" s="35"/>
      <c r="B382" s="36"/>
      <c r="C382" s="269" t="s">
        <v>729</v>
      </c>
      <c r="D382" s="269" t="s">
        <v>399</v>
      </c>
      <c r="E382" s="270" t="s">
        <v>730</v>
      </c>
      <c r="F382" s="271" t="s">
        <v>731</v>
      </c>
      <c r="G382" s="272" t="s">
        <v>144</v>
      </c>
      <c r="H382" s="273">
        <v>95.4</v>
      </c>
      <c r="I382" s="274"/>
      <c r="J382" s="275">
        <f>ROUND(I382*H382,2)</f>
        <v>0</v>
      </c>
      <c r="K382" s="276"/>
      <c r="L382" s="277"/>
      <c r="M382" s="278" t="s">
        <v>1</v>
      </c>
      <c r="N382" s="279" t="s">
        <v>42</v>
      </c>
      <c r="O382" s="72"/>
      <c r="P382" s="217">
        <f>O382*H382</f>
        <v>0</v>
      </c>
      <c r="Q382" s="217">
        <v>1.21E-2</v>
      </c>
      <c r="R382" s="217">
        <f>Q382*H382</f>
        <v>1.1543400000000001</v>
      </c>
      <c r="S382" s="217">
        <v>0</v>
      </c>
      <c r="T382" s="218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9" t="s">
        <v>156</v>
      </c>
      <c r="AT382" s="219" t="s">
        <v>399</v>
      </c>
      <c r="AU382" s="219" t="s">
        <v>87</v>
      </c>
      <c r="AY382" s="18" t="s">
        <v>128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8" t="s">
        <v>85</v>
      </c>
      <c r="BK382" s="220">
        <f>ROUND(I382*H382,2)</f>
        <v>0</v>
      </c>
      <c r="BL382" s="18" t="s">
        <v>134</v>
      </c>
      <c r="BM382" s="219" t="s">
        <v>732</v>
      </c>
    </row>
    <row r="383" spans="1:65" s="2" customFormat="1" ht="24" customHeight="1">
      <c r="A383" s="35"/>
      <c r="B383" s="36"/>
      <c r="C383" s="269" t="s">
        <v>733</v>
      </c>
      <c r="D383" s="269" t="s">
        <v>399</v>
      </c>
      <c r="E383" s="270" t="s">
        <v>734</v>
      </c>
      <c r="F383" s="271" t="s">
        <v>735</v>
      </c>
      <c r="G383" s="272" t="s">
        <v>144</v>
      </c>
      <c r="H383" s="273">
        <v>811.90200000000004</v>
      </c>
      <c r="I383" s="274"/>
      <c r="J383" s="275">
        <f>ROUND(I383*H383,2)</f>
        <v>0</v>
      </c>
      <c r="K383" s="276"/>
      <c r="L383" s="277"/>
      <c r="M383" s="278" t="s">
        <v>1</v>
      </c>
      <c r="N383" s="279" t="s">
        <v>42</v>
      </c>
      <c r="O383" s="72"/>
      <c r="P383" s="217">
        <f>O383*H383</f>
        <v>0</v>
      </c>
      <c r="Q383" s="217">
        <v>9.7000000000000003E-3</v>
      </c>
      <c r="R383" s="217">
        <f>Q383*H383</f>
        <v>7.8754494000000008</v>
      </c>
      <c r="S383" s="217">
        <v>0</v>
      </c>
      <c r="T383" s="218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9" t="s">
        <v>156</v>
      </c>
      <c r="AT383" s="219" t="s">
        <v>399</v>
      </c>
      <c r="AU383" s="219" t="s">
        <v>87</v>
      </c>
      <c r="AY383" s="18" t="s">
        <v>128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8" t="s">
        <v>85</v>
      </c>
      <c r="BK383" s="220">
        <f>ROUND(I383*H383,2)</f>
        <v>0</v>
      </c>
      <c r="BL383" s="18" t="s">
        <v>134</v>
      </c>
      <c r="BM383" s="219" t="s">
        <v>736</v>
      </c>
    </row>
    <row r="384" spans="1:65" s="13" customFormat="1" ht="11.25">
      <c r="B384" s="225"/>
      <c r="C384" s="226"/>
      <c r="D384" s="221" t="s">
        <v>137</v>
      </c>
      <c r="E384" s="227" t="s">
        <v>1</v>
      </c>
      <c r="F384" s="228" t="s">
        <v>737</v>
      </c>
      <c r="G384" s="226"/>
      <c r="H384" s="229">
        <v>811.90200000000004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AT384" s="235" t="s">
        <v>137</v>
      </c>
      <c r="AU384" s="235" t="s">
        <v>87</v>
      </c>
      <c r="AV384" s="13" t="s">
        <v>87</v>
      </c>
      <c r="AW384" s="13" t="s">
        <v>33</v>
      </c>
      <c r="AX384" s="13" t="s">
        <v>85</v>
      </c>
      <c r="AY384" s="235" t="s">
        <v>128</v>
      </c>
    </row>
    <row r="385" spans="1:65" s="2" customFormat="1" ht="36" customHeight="1">
      <c r="A385" s="35"/>
      <c r="B385" s="36"/>
      <c r="C385" s="207" t="s">
        <v>738</v>
      </c>
      <c r="D385" s="207" t="s">
        <v>130</v>
      </c>
      <c r="E385" s="208" t="s">
        <v>739</v>
      </c>
      <c r="F385" s="209" t="s">
        <v>740</v>
      </c>
      <c r="G385" s="210" t="s">
        <v>202</v>
      </c>
      <c r="H385" s="211">
        <v>1</v>
      </c>
      <c r="I385" s="212"/>
      <c r="J385" s="213">
        <f>ROUND(I385*H385,2)</f>
        <v>0</v>
      </c>
      <c r="K385" s="214"/>
      <c r="L385" s="40"/>
      <c r="M385" s="215" t="s">
        <v>1</v>
      </c>
      <c r="N385" s="216" t="s">
        <v>42</v>
      </c>
      <c r="O385" s="72"/>
      <c r="P385" s="217">
        <f>O385*H385</f>
        <v>0</v>
      </c>
      <c r="Q385" s="217">
        <v>0.75</v>
      </c>
      <c r="R385" s="217">
        <f>Q385*H385</f>
        <v>0.75</v>
      </c>
      <c r="S385" s="217">
        <v>0</v>
      </c>
      <c r="T385" s="218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9" t="s">
        <v>134</v>
      </c>
      <c r="AT385" s="219" t="s">
        <v>130</v>
      </c>
      <c r="AU385" s="219" t="s">
        <v>87</v>
      </c>
      <c r="AY385" s="18" t="s">
        <v>128</v>
      </c>
      <c r="BE385" s="220">
        <f>IF(N385="základní",J385,0)</f>
        <v>0</v>
      </c>
      <c r="BF385" s="220">
        <f>IF(N385="snížená",J385,0)</f>
        <v>0</v>
      </c>
      <c r="BG385" s="220">
        <f>IF(N385="zákl. přenesená",J385,0)</f>
        <v>0</v>
      </c>
      <c r="BH385" s="220">
        <f>IF(N385="sníž. přenesená",J385,0)</f>
        <v>0</v>
      </c>
      <c r="BI385" s="220">
        <f>IF(N385="nulová",J385,0)</f>
        <v>0</v>
      </c>
      <c r="BJ385" s="18" t="s">
        <v>85</v>
      </c>
      <c r="BK385" s="220">
        <f>ROUND(I385*H385,2)</f>
        <v>0</v>
      </c>
      <c r="BL385" s="18" t="s">
        <v>134</v>
      </c>
      <c r="BM385" s="219" t="s">
        <v>741</v>
      </c>
    </row>
    <row r="386" spans="1:65" s="12" customFormat="1" ht="22.9" customHeight="1">
      <c r="B386" s="192"/>
      <c r="C386" s="193"/>
      <c r="D386" s="194" t="s">
        <v>76</v>
      </c>
      <c r="E386" s="205" t="s">
        <v>160</v>
      </c>
      <c r="F386" s="205" t="s">
        <v>742</v>
      </c>
      <c r="G386" s="193"/>
      <c r="H386" s="193"/>
      <c r="I386" s="196"/>
      <c r="J386" s="206">
        <f>BK386</f>
        <v>0</v>
      </c>
      <c r="K386" s="193"/>
      <c r="L386" s="197"/>
      <c r="M386" s="198"/>
      <c r="N386" s="199"/>
      <c r="O386" s="199"/>
      <c r="P386" s="200">
        <f>SUM(P387:P421)</f>
        <v>0</v>
      </c>
      <c r="Q386" s="199"/>
      <c r="R386" s="200">
        <f>SUM(R387:R421)</f>
        <v>110.9420312</v>
      </c>
      <c r="S386" s="199"/>
      <c r="T386" s="201">
        <f>SUM(T387:T421)</f>
        <v>0</v>
      </c>
      <c r="AR386" s="202" t="s">
        <v>85</v>
      </c>
      <c r="AT386" s="203" t="s">
        <v>76</v>
      </c>
      <c r="AU386" s="203" t="s">
        <v>85</v>
      </c>
      <c r="AY386" s="202" t="s">
        <v>128</v>
      </c>
      <c r="BK386" s="204">
        <f>SUM(BK387:BK421)</f>
        <v>0</v>
      </c>
    </row>
    <row r="387" spans="1:65" s="2" customFormat="1" ht="24" customHeight="1">
      <c r="A387" s="35"/>
      <c r="B387" s="36"/>
      <c r="C387" s="207" t="s">
        <v>743</v>
      </c>
      <c r="D387" s="207" t="s">
        <v>130</v>
      </c>
      <c r="E387" s="208" t="s">
        <v>744</v>
      </c>
      <c r="F387" s="209" t="s">
        <v>745</v>
      </c>
      <c r="G387" s="210" t="s">
        <v>144</v>
      </c>
      <c r="H387" s="211">
        <v>172.48</v>
      </c>
      <c r="I387" s="212"/>
      <c r="J387" s="213">
        <f>ROUND(I387*H387,2)</f>
        <v>0</v>
      </c>
      <c r="K387" s="214"/>
      <c r="L387" s="40"/>
      <c r="M387" s="215" t="s">
        <v>1</v>
      </c>
      <c r="N387" s="216" t="s">
        <v>42</v>
      </c>
      <c r="O387" s="72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9" t="s">
        <v>134</v>
      </c>
      <c r="AT387" s="219" t="s">
        <v>130</v>
      </c>
      <c r="AU387" s="219" t="s">
        <v>87</v>
      </c>
      <c r="AY387" s="18" t="s">
        <v>128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8" t="s">
        <v>85</v>
      </c>
      <c r="BK387" s="220">
        <f>ROUND(I387*H387,2)</f>
        <v>0</v>
      </c>
      <c r="BL387" s="18" t="s">
        <v>134</v>
      </c>
      <c r="BM387" s="219" t="s">
        <v>746</v>
      </c>
    </row>
    <row r="388" spans="1:65" s="13" customFormat="1" ht="11.25">
      <c r="B388" s="225"/>
      <c r="C388" s="226"/>
      <c r="D388" s="221" t="s">
        <v>137</v>
      </c>
      <c r="E388" s="227" t="s">
        <v>1</v>
      </c>
      <c r="F388" s="228" t="s">
        <v>747</v>
      </c>
      <c r="G388" s="226"/>
      <c r="H388" s="229">
        <v>172.48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AT388" s="235" t="s">
        <v>137</v>
      </c>
      <c r="AU388" s="235" t="s">
        <v>87</v>
      </c>
      <c r="AV388" s="13" t="s">
        <v>87</v>
      </c>
      <c r="AW388" s="13" t="s">
        <v>33</v>
      </c>
      <c r="AX388" s="13" t="s">
        <v>85</v>
      </c>
      <c r="AY388" s="235" t="s">
        <v>128</v>
      </c>
    </row>
    <row r="389" spans="1:65" s="2" customFormat="1" ht="24" customHeight="1">
      <c r="A389" s="35"/>
      <c r="B389" s="36"/>
      <c r="C389" s="207" t="s">
        <v>748</v>
      </c>
      <c r="D389" s="207" t="s">
        <v>130</v>
      </c>
      <c r="E389" s="208" t="s">
        <v>749</v>
      </c>
      <c r="F389" s="209" t="s">
        <v>750</v>
      </c>
      <c r="G389" s="210" t="s">
        <v>144</v>
      </c>
      <c r="H389" s="211">
        <v>172.48</v>
      </c>
      <c r="I389" s="212"/>
      <c r="J389" s="213">
        <f>ROUND(I389*H389,2)</f>
        <v>0</v>
      </c>
      <c r="K389" s="214"/>
      <c r="L389" s="40"/>
      <c r="M389" s="215" t="s">
        <v>1</v>
      </c>
      <c r="N389" s="216" t="s">
        <v>42</v>
      </c>
      <c r="O389" s="72"/>
      <c r="P389" s="217">
        <f>O389*H389</f>
        <v>0</v>
      </c>
      <c r="Q389" s="217">
        <v>0</v>
      </c>
      <c r="R389" s="217">
        <f>Q389*H389</f>
        <v>0</v>
      </c>
      <c r="S389" s="217">
        <v>0</v>
      </c>
      <c r="T389" s="218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9" t="s">
        <v>134</v>
      </c>
      <c r="AT389" s="219" t="s">
        <v>130</v>
      </c>
      <c r="AU389" s="219" t="s">
        <v>87</v>
      </c>
      <c r="AY389" s="18" t="s">
        <v>128</v>
      </c>
      <c r="BE389" s="220">
        <f>IF(N389="základní",J389,0)</f>
        <v>0</v>
      </c>
      <c r="BF389" s="220">
        <f>IF(N389="snížená",J389,0)</f>
        <v>0</v>
      </c>
      <c r="BG389" s="220">
        <f>IF(N389="zákl. přenesená",J389,0)</f>
        <v>0</v>
      </c>
      <c r="BH389" s="220">
        <f>IF(N389="sníž. přenesená",J389,0)</f>
        <v>0</v>
      </c>
      <c r="BI389" s="220">
        <f>IF(N389="nulová",J389,0)</f>
        <v>0</v>
      </c>
      <c r="BJ389" s="18" t="s">
        <v>85</v>
      </c>
      <c r="BK389" s="220">
        <f>ROUND(I389*H389,2)</f>
        <v>0</v>
      </c>
      <c r="BL389" s="18" t="s">
        <v>134</v>
      </c>
      <c r="BM389" s="219" t="s">
        <v>751</v>
      </c>
    </row>
    <row r="390" spans="1:65" s="13" customFormat="1" ht="11.25">
      <c r="B390" s="225"/>
      <c r="C390" s="226"/>
      <c r="D390" s="221" t="s">
        <v>137</v>
      </c>
      <c r="E390" s="227" t="s">
        <v>1</v>
      </c>
      <c r="F390" s="228" t="s">
        <v>747</v>
      </c>
      <c r="G390" s="226"/>
      <c r="H390" s="229">
        <v>172.48</v>
      </c>
      <c r="I390" s="230"/>
      <c r="J390" s="226"/>
      <c r="K390" s="226"/>
      <c r="L390" s="231"/>
      <c r="M390" s="232"/>
      <c r="N390" s="233"/>
      <c r="O390" s="233"/>
      <c r="P390" s="233"/>
      <c r="Q390" s="233"/>
      <c r="R390" s="233"/>
      <c r="S390" s="233"/>
      <c r="T390" s="234"/>
      <c r="AT390" s="235" t="s">
        <v>137</v>
      </c>
      <c r="AU390" s="235" t="s">
        <v>87</v>
      </c>
      <c r="AV390" s="13" t="s">
        <v>87</v>
      </c>
      <c r="AW390" s="13" t="s">
        <v>33</v>
      </c>
      <c r="AX390" s="13" t="s">
        <v>85</v>
      </c>
      <c r="AY390" s="235" t="s">
        <v>128</v>
      </c>
    </row>
    <row r="391" spans="1:65" s="2" customFormat="1" ht="16.5" customHeight="1">
      <c r="A391" s="35"/>
      <c r="B391" s="36"/>
      <c r="C391" s="207" t="s">
        <v>752</v>
      </c>
      <c r="D391" s="207" t="s">
        <v>130</v>
      </c>
      <c r="E391" s="208" t="s">
        <v>753</v>
      </c>
      <c r="F391" s="209" t="s">
        <v>754</v>
      </c>
      <c r="G391" s="210" t="s">
        <v>144</v>
      </c>
      <c r="H391" s="211">
        <v>434.58</v>
      </c>
      <c r="I391" s="212"/>
      <c r="J391" s="213">
        <f>ROUND(I391*H391,2)</f>
        <v>0</v>
      </c>
      <c r="K391" s="214"/>
      <c r="L391" s="40"/>
      <c r="M391" s="215" t="s">
        <v>1</v>
      </c>
      <c r="N391" s="216" t="s">
        <v>42</v>
      </c>
      <c r="O391" s="72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9" t="s">
        <v>134</v>
      </c>
      <c r="AT391" s="219" t="s">
        <v>130</v>
      </c>
      <c r="AU391" s="219" t="s">
        <v>87</v>
      </c>
      <c r="AY391" s="18" t="s">
        <v>128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8" t="s">
        <v>85</v>
      </c>
      <c r="BK391" s="220">
        <f>ROUND(I391*H391,2)</f>
        <v>0</v>
      </c>
      <c r="BL391" s="18" t="s">
        <v>134</v>
      </c>
      <c r="BM391" s="219" t="s">
        <v>755</v>
      </c>
    </row>
    <row r="392" spans="1:65" s="13" customFormat="1" ht="11.25">
      <c r="B392" s="225"/>
      <c r="C392" s="226"/>
      <c r="D392" s="221" t="s">
        <v>137</v>
      </c>
      <c r="E392" s="227" t="s">
        <v>1</v>
      </c>
      <c r="F392" s="228" t="s">
        <v>756</v>
      </c>
      <c r="G392" s="226"/>
      <c r="H392" s="229">
        <v>224.28</v>
      </c>
      <c r="I392" s="230"/>
      <c r="J392" s="226"/>
      <c r="K392" s="226"/>
      <c r="L392" s="231"/>
      <c r="M392" s="232"/>
      <c r="N392" s="233"/>
      <c r="O392" s="233"/>
      <c r="P392" s="233"/>
      <c r="Q392" s="233"/>
      <c r="R392" s="233"/>
      <c r="S392" s="233"/>
      <c r="T392" s="234"/>
      <c r="AT392" s="235" t="s">
        <v>137</v>
      </c>
      <c r="AU392" s="235" t="s">
        <v>87</v>
      </c>
      <c r="AV392" s="13" t="s">
        <v>87</v>
      </c>
      <c r="AW392" s="13" t="s">
        <v>33</v>
      </c>
      <c r="AX392" s="13" t="s">
        <v>77</v>
      </c>
      <c r="AY392" s="235" t="s">
        <v>128</v>
      </c>
    </row>
    <row r="393" spans="1:65" s="13" customFormat="1" ht="11.25">
      <c r="B393" s="225"/>
      <c r="C393" s="226"/>
      <c r="D393" s="221" t="s">
        <v>137</v>
      </c>
      <c r="E393" s="227" t="s">
        <v>1</v>
      </c>
      <c r="F393" s="228" t="s">
        <v>757</v>
      </c>
      <c r="G393" s="226"/>
      <c r="H393" s="229">
        <v>190</v>
      </c>
      <c r="I393" s="230"/>
      <c r="J393" s="226"/>
      <c r="K393" s="226"/>
      <c r="L393" s="231"/>
      <c r="M393" s="232"/>
      <c r="N393" s="233"/>
      <c r="O393" s="233"/>
      <c r="P393" s="233"/>
      <c r="Q393" s="233"/>
      <c r="R393" s="233"/>
      <c r="S393" s="233"/>
      <c r="T393" s="234"/>
      <c r="AT393" s="235" t="s">
        <v>137</v>
      </c>
      <c r="AU393" s="235" t="s">
        <v>87</v>
      </c>
      <c r="AV393" s="13" t="s">
        <v>87</v>
      </c>
      <c r="AW393" s="13" t="s">
        <v>33</v>
      </c>
      <c r="AX393" s="13" t="s">
        <v>77</v>
      </c>
      <c r="AY393" s="235" t="s">
        <v>128</v>
      </c>
    </row>
    <row r="394" spans="1:65" s="13" customFormat="1" ht="11.25">
      <c r="B394" s="225"/>
      <c r="C394" s="226"/>
      <c r="D394" s="221" t="s">
        <v>137</v>
      </c>
      <c r="E394" s="227" t="s">
        <v>1</v>
      </c>
      <c r="F394" s="228" t="s">
        <v>758</v>
      </c>
      <c r="G394" s="226"/>
      <c r="H394" s="229">
        <v>20.3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AT394" s="235" t="s">
        <v>137</v>
      </c>
      <c r="AU394" s="235" t="s">
        <v>87</v>
      </c>
      <c r="AV394" s="13" t="s">
        <v>87</v>
      </c>
      <c r="AW394" s="13" t="s">
        <v>33</v>
      </c>
      <c r="AX394" s="13" t="s">
        <v>77</v>
      </c>
      <c r="AY394" s="235" t="s">
        <v>128</v>
      </c>
    </row>
    <row r="395" spans="1:65" s="14" customFormat="1" ht="11.25">
      <c r="B395" s="236"/>
      <c r="C395" s="237"/>
      <c r="D395" s="221" t="s">
        <v>137</v>
      </c>
      <c r="E395" s="238" t="s">
        <v>1</v>
      </c>
      <c r="F395" s="239" t="s">
        <v>139</v>
      </c>
      <c r="G395" s="237"/>
      <c r="H395" s="240">
        <v>434.58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AT395" s="246" t="s">
        <v>137</v>
      </c>
      <c r="AU395" s="246" t="s">
        <v>87</v>
      </c>
      <c r="AV395" s="14" t="s">
        <v>134</v>
      </c>
      <c r="AW395" s="14" t="s">
        <v>33</v>
      </c>
      <c r="AX395" s="14" t="s">
        <v>85</v>
      </c>
      <c r="AY395" s="246" t="s">
        <v>128</v>
      </c>
    </row>
    <row r="396" spans="1:65" s="2" customFormat="1" ht="16.5" customHeight="1">
      <c r="A396" s="35"/>
      <c r="B396" s="36"/>
      <c r="C396" s="207" t="s">
        <v>759</v>
      </c>
      <c r="D396" s="207" t="s">
        <v>130</v>
      </c>
      <c r="E396" s="208" t="s">
        <v>760</v>
      </c>
      <c r="F396" s="209" t="s">
        <v>761</v>
      </c>
      <c r="G396" s="210" t="s">
        <v>144</v>
      </c>
      <c r="H396" s="211">
        <v>467.6</v>
      </c>
      <c r="I396" s="212"/>
      <c r="J396" s="213">
        <f>ROUND(I396*H396,2)</f>
        <v>0</v>
      </c>
      <c r="K396" s="214"/>
      <c r="L396" s="40"/>
      <c r="M396" s="215" t="s">
        <v>1</v>
      </c>
      <c r="N396" s="216" t="s">
        <v>42</v>
      </c>
      <c r="O396" s="72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9" t="s">
        <v>134</v>
      </c>
      <c r="AT396" s="219" t="s">
        <v>130</v>
      </c>
      <c r="AU396" s="219" t="s">
        <v>87</v>
      </c>
      <c r="AY396" s="18" t="s">
        <v>128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8" t="s">
        <v>85</v>
      </c>
      <c r="BK396" s="220">
        <f>ROUND(I396*H396,2)</f>
        <v>0</v>
      </c>
      <c r="BL396" s="18" t="s">
        <v>134</v>
      </c>
      <c r="BM396" s="219" t="s">
        <v>762</v>
      </c>
    </row>
    <row r="397" spans="1:65" s="13" customFormat="1" ht="11.25">
      <c r="B397" s="225"/>
      <c r="C397" s="226"/>
      <c r="D397" s="221" t="s">
        <v>137</v>
      </c>
      <c r="E397" s="227" t="s">
        <v>1</v>
      </c>
      <c r="F397" s="228" t="s">
        <v>763</v>
      </c>
      <c r="G397" s="226"/>
      <c r="H397" s="229">
        <v>467.6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AT397" s="235" t="s">
        <v>137</v>
      </c>
      <c r="AU397" s="235" t="s">
        <v>87</v>
      </c>
      <c r="AV397" s="13" t="s">
        <v>87</v>
      </c>
      <c r="AW397" s="13" t="s">
        <v>33</v>
      </c>
      <c r="AX397" s="13" t="s">
        <v>85</v>
      </c>
      <c r="AY397" s="235" t="s">
        <v>128</v>
      </c>
    </row>
    <row r="398" spans="1:65" s="2" customFormat="1" ht="16.5" customHeight="1">
      <c r="A398" s="35"/>
      <c r="B398" s="36"/>
      <c r="C398" s="207" t="s">
        <v>764</v>
      </c>
      <c r="D398" s="207" t="s">
        <v>130</v>
      </c>
      <c r="E398" s="208" t="s">
        <v>765</v>
      </c>
      <c r="F398" s="209" t="s">
        <v>766</v>
      </c>
      <c r="G398" s="210" t="s">
        <v>144</v>
      </c>
      <c r="H398" s="211">
        <v>467.6</v>
      </c>
      <c r="I398" s="212"/>
      <c r="J398" s="213">
        <f>ROUND(I398*H398,2)</f>
        <v>0</v>
      </c>
      <c r="K398" s="214"/>
      <c r="L398" s="40"/>
      <c r="M398" s="215" t="s">
        <v>1</v>
      </c>
      <c r="N398" s="216" t="s">
        <v>42</v>
      </c>
      <c r="O398" s="72"/>
      <c r="P398" s="217">
        <f>O398*H398</f>
        <v>0</v>
      </c>
      <c r="Q398" s="217">
        <v>0</v>
      </c>
      <c r="R398" s="217">
        <f>Q398*H398</f>
        <v>0</v>
      </c>
      <c r="S398" s="217">
        <v>0</v>
      </c>
      <c r="T398" s="218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9" t="s">
        <v>134</v>
      </c>
      <c r="AT398" s="219" t="s">
        <v>130</v>
      </c>
      <c r="AU398" s="219" t="s">
        <v>87</v>
      </c>
      <c r="AY398" s="18" t="s">
        <v>128</v>
      </c>
      <c r="BE398" s="220">
        <f>IF(N398="základní",J398,0)</f>
        <v>0</v>
      </c>
      <c r="BF398" s="220">
        <f>IF(N398="snížená",J398,0)</f>
        <v>0</v>
      </c>
      <c r="BG398" s="220">
        <f>IF(N398="zákl. přenesená",J398,0)</f>
        <v>0</v>
      </c>
      <c r="BH398" s="220">
        <f>IF(N398="sníž. přenesená",J398,0)</f>
        <v>0</v>
      </c>
      <c r="BI398" s="220">
        <f>IF(N398="nulová",J398,0)</f>
        <v>0</v>
      </c>
      <c r="BJ398" s="18" t="s">
        <v>85</v>
      </c>
      <c r="BK398" s="220">
        <f>ROUND(I398*H398,2)</f>
        <v>0</v>
      </c>
      <c r="BL398" s="18" t="s">
        <v>134</v>
      </c>
      <c r="BM398" s="219" t="s">
        <v>767</v>
      </c>
    </row>
    <row r="399" spans="1:65" s="13" customFormat="1" ht="11.25">
      <c r="B399" s="225"/>
      <c r="C399" s="226"/>
      <c r="D399" s="221" t="s">
        <v>137</v>
      </c>
      <c r="E399" s="227" t="s">
        <v>1</v>
      </c>
      <c r="F399" s="228" t="s">
        <v>763</v>
      </c>
      <c r="G399" s="226"/>
      <c r="H399" s="229">
        <v>467.6</v>
      </c>
      <c r="I399" s="230"/>
      <c r="J399" s="226"/>
      <c r="K399" s="226"/>
      <c r="L399" s="231"/>
      <c r="M399" s="232"/>
      <c r="N399" s="233"/>
      <c r="O399" s="233"/>
      <c r="P399" s="233"/>
      <c r="Q399" s="233"/>
      <c r="R399" s="233"/>
      <c r="S399" s="233"/>
      <c r="T399" s="234"/>
      <c r="AT399" s="235" t="s">
        <v>137</v>
      </c>
      <c r="AU399" s="235" t="s">
        <v>87</v>
      </c>
      <c r="AV399" s="13" t="s">
        <v>87</v>
      </c>
      <c r="AW399" s="13" t="s">
        <v>33</v>
      </c>
      <c r="AX399" s="13" t="s">
        <v>85</v>
      </c>
      <c r="AY399" s="235" t="s">
        <v>128</v>
      </c>
    </row>
    <row r="400" spans="1:65" s="2" customFormat="1" ht="24" customHeight="1">
      <c r="A400" s="35"/>
      <c r="B400" s="36"/>
      <c r="C400" s="207" t="s">
        <v>768</v>
      </c>
      <c r="D400" s="207" t="s">
        <v>130</v>
      </c>
      <c r="E400" s="208" t="s">
        <v>769</v>
      </c>
      <c r="F400" s="209" t="s">
        <v>770</v>
      </c>
      <c r="G400" s="210" t="s">
        <v>144</v>
      </c>
      <c r="H400" s="211">
        <v>190</v>
      </c>
      <c r="I400" s="212"/>
      <c r="J400" s="213">
        <f>ROUND(I400*H400,2)</f>
        <v>0</v>
      </c>
      <c r="K400" s="214"/>
      <c r="L400" s="40"/>
      <c r="M400" s="215" t="s">
        <v>1</v>
      </c>
      <c r="N400" s="216" t="s">
        <v>42</v>
      </c>
      <c r="O400" s="72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9" t="s">
        <v>134</v>
      </c>
      <c r="AT400" s="219" t="s">
        <v>130</v>
      </c>
      <c r="AU400" s="219" t="s">
        <v>87</v>
      </c>
      <c r="AY400" s="18" t="s">
        <v>128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8" t="s">
        <v>85</v>
      </c>
      <c r="BK400" s="220">
        <f>ROUND(I400*H400,2)</f>
        <v>0</v>
      </c>
      <c r="BL400" s="18" t="s">
        <v>134</v>
      </c>
      <c r="BM400" s="219" t="s">
        <v>771</v>
      </c>
    </row>
    <row r="401" spans="1:65" s="13" customFormat="1" ht="11.25">
      <c r="B401" s="225"/>
      <c r="C401" s="226"/>
      <c r="D401" s="221" t="s">
        <v>137</v>
      </c>
      <c r="E401" s="227" t="s">
        <v>1</v>
      </c>
      <c r="F401" s="228" t="s">
        <v>757</v>
      </c>
      <c r="G401" s="226"/>
      <c r="H401" s="229">
        <v>190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AT401" s="235" t="s">
        <v>137</v>
      </c>
      <c r="AU401" s="235" t="s">
        <v>87</v>
      </c>
      <c r="AV401" s="13" t="s">
        <v>87</v>
      </c>
      <c r="AW401" s="13" t="s">
        <v>33</v>
      </c>
      <c r="AX401" s="13" t="s">
        <v>85</v>
      </c>
      <c r="AY401" s="235" t="s">
        <v>128</v>
      </c>
    </row>
    <row r="402" spans="1:65" s="2" customFormat="1" ht="24" customHeight="1">
      <c r="A402" s="35"/>
      <c r="B402" s="36"/>
      <c r="C402" s="207" t="s">
        <v>772</v>
      </c>
      <c r="D402" s="207" t="s">
        <v>130</v>
      </c>
      <c r="E402" s="208" t="s">
        <v>773</v>
      </c>
      <c r="F402" s="209" t="s">
        <v>774</v>
      </c>
      <c r="G402" s="210" t="s">
        <v>144</v>
      </c>
      <c r="H402" s="211">
        <v>190</v>
      </c>
      <c r="I402" s="212"/>
      <c r="J402" s="213">
        <f>ROUND(I402*H402,2)</f>
        <v>0</v>
      </c>
      <c r="K402" s="214"/>
      <c r="L402" s="40"/>
      <c r="M402" s="215" t="s">
        <v>1</v>
      </c>
      <c r="N402" s="216" t="s">
        <v>42</v>
      </c>
      <c r="O402" s="72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9" t="s">
        <v>134</v>
      </c>
      <c r="AT402" s="219" t="s">
        <v>130</v>
      </c>
      <c r="AU402" s="219" t="s">
        <v>87</v>
      </c>
      <c r="AY402" s="18" t="s">
        <v>128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18" t="s">
        <v>85</v>
      </c>
      <c r="BK402" s="220">
        <f>ROUND(I402*H402,2)</f>
        <v>0</v>
      </c>
      <c r="BL402" s="18" t="s">
        <v>134</v>
      </c>
      <c r="BM402" s="219" t="s">
        <v>775</v>
      </c>
    </row>
    <row r="403" spans="1:65" s="13" customFormat="1" ht="11.25">
      <c r="B403" s="225"/>
      <c r="C403" s="226"/>
      <c r="D403" s="221" t="s">
        <v>137</v>
      </c>
      <c r="E403" s="227" t="s">
        <v>1</v>
      </c>
      <c r="F403" s="228" t="s">
        <v>757</v>
      </c>
      <c r="G403" s="226"/>
      <c r="H403" s="229">
        <v>190</v>
      </c>
      <c r="I403" s="230"/>
      <c r="J403" s="226"/>
      <c r="K403" s="226"/>
      <c r="L403" s="231"/>
      <c r="M403" s="232"/>
      <c r="N403" s="233"/>
      <c r="O403" s="233"/>
      <c r="P403" s="233"/>
      <c r="Q403" s="233"/>
      <c r="R403" s="233"/>
      <c r="S403" s="233"/>
      <c r="T403" s="234"/>
      <c r="AT403" s="235" t="s">
        <v>137</v>
      </c>
      <c r="AU403" s="235" t="s">
        <v>87</v>
      </c>
      <c r="AV403" s="13" t="s">
        <v>87</v>
      </c>
      <c r="AW403" s="13" t="s">
        <v>33</v>
      </c>
      <c r="AX403" s="13" t="s">
        <v>85</v>
      </c>
      <c r="AY403" s="235" t="s">
        <v>128</v>
      </c>
    </row>
    <row r="404" spans="1:65" s="2" customFormat="1" ht="24" customHeight="1">
      <c r="A404" s="35"/>
      <c r="B404" s="36"/>
      <c r="C404" s="207" t="s">
        <v>776</v>
      </c>
      <c r="D404" s="207" t="s">
        <v>130</v>
      </c>
      <c r="E404" s="208" t="s">
        <v>777</v>
      </c>
      <c r="F404" s="209" t="s">
        <v>778</v>
      </c>
      <c r="G404" s="210" t="s">
        <v>144</v>
      </c>
      <c r="H404" s="211">
        <v>224.28</v>
      </c>
      <c r="I404" s="212"/>
      <c r="J404" s="213">
        <f>ROUND(I404*H404,2)</f>
        <v>0</v>
      </c>
      <c r="K404" s="214"/>
      <c r="L404" s="40"/>
      <c r="M404" s="215" t="s">
        <v>1</v>
      </c>
      <c r="N404" s="216" t="s">
        <v>42</v>
      </c>
      <c r="O404" s="72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9" t="s">
        <v>134</v>
      </c>
      <c r="AT404" s="219" t="s">
        <v>130</v>
      </c>
      <c r="AU404" s="219" t="s">
        <v>87</v>
      </c>
      <c r="AY404" s="18" t="s">
        <v>128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8" t="s">
        <v>85</v>
      </c>
      <c r="BK404" s="220">
        <f>ROUND(I404*H404,2)</f>
        <v>0</v>
      </c>
      <c r="BL404" s="18" t="s">
        <v>134</v>
      </c>
      <c r="BM404" s="219" t="s">
        <v>779</v>
      </c>
    </row>
    <row r="405" spans="1:65" s="13" customFormat="1" ht="11.25">
      <c r="B405" s="225"/>
      <c r="C405" s="226"/>
      <c r="D405" s="221" t="s">
        <v>137</v>
      </c>
      <c r="E405" s="227" t="s">
        <v>1</v>
      </c>
      <c r="F405" s="228" t="s">
        <v>780</v>
      </c>
      <c r="G405" s="226"/>
      <c r="H405" s="229">
        <v>128.80000000000001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AT405" s="235" t="s">
        <v>137</v>
      </c>
      <c r="AU405" s="235" t="s">
        <v>87</v>
      </c>
      <c r="AV405" s="13" t="s">
        <v>87</v>
      </c>
      <c r="AW405" s="13" t="s">
        <v>33</v>
      </c>
      <c r="AX405" s="13" t="s">
        <v>77</v>
      </c>
      <c r="AY405" s="235" t="s">
        <v>128</v>
      </c>
    </row>
    <row r="406" spans="1:65" s="13" customFormat="1" ht="11.25">
      <c r="B406" s="225"/>
      <c r="C406" s="226"/>
      <c r="D406" s="221" t="s">
        <v>137</v>
      </c>
      <c r="E406" s="227" t="s">
        <v>1</v>
      </c>
      <c r="F406" s="228" t="s">
        <v>781</v>
      </c>
      <c r="G406" s="226"/>
      <c r="H406" s="229">
        <v>95.48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AT406" s="235" t="s">
        <v>137</v>
      </c>
      <c r="AU406" s="235" t="s">
        <v>87</v>
      </c>
      <c r="AV406" s="13" t="s">
        <v>87</v>
      </c>
      <c r="AW406" s="13" t="s">
        <v>33</v>
      </c>
      <c r="AX406" s="13" t="s">
        <v>77</v>
      </c>
      <c r="AY406" s="235" t="s">
        <v>128</v>
      </c>
    </row>
    <row r="407" spans="1:65" s="14" customFormat="1" ht="11.25">
      <c r="B407" s="236"/>
      <c r="C407" s="237"/>
      <c r="D407" s="221" t="s">
        <v>137</v>
      </c>
      <c r="E407" s="238" t="s">
        <v>1</v>
      </c>
      <c r="F407" s="239" t="s">
        <v>139</v>
      </c>
      <c r="G407" s="237"/>
      <c r="H407" s="240">
        <v>224.28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AT407" s="246" t="s">
        <v>137</v>
      </c>
      <c r="AU407" s="246" t="s">
        <v>87</v>
      </c>
      <c r="AV407" s="14" t="s">
        <v>134</v>
      </c>
      <c r="AW407" s="14" t="s">
        <v>33</v>
      </c>
      <c r="AX407" s="14" t="s">
        <v>85</v>
      </c>
      <c r="AY407" s="246" t="s">
        <v>128</v>
      </c>
    </row>
    <row r="408" spans="1:65" s="2" customFormat="1" ht="16.5" customHeight="1">
      <c r="A408" s="35"/>
      <c r="B408" s="36"/>
      <c r="C408" s="207" t="s">
        <v>782</v>
      </c>
      <c r="D408" s="207" t="s">
        <v>130</v>
      </c>
      <c r="E408" s="208" t="s">
        <v>783</v>
      </c>
      <c r="F408" s="209" t="s">
        <v>784</v>
      </c>
      <c r="G408" s="210" t="s">
        <v>144</v>
      </c>
      <c r="H408" s="211">
        <v>467.6</v>
      </c>
      <c r="I408" s="212"/>
      <c r="J408" s="213">
        <f>ROUND(I408*H408,2)</f>
        <v>0</v>
      </c>
      <c r="K408" s="214"/>
      <c r="L408" s="40"/>
      <c r="M408" s="215" t="s">
        <v>1</v>
      </c>
      <c r="N408" s="216" t="s">
        <v>42</v>
      </c>
      <c r="O408" s="72"/>
      <c r="P408" s="217">
        <f>O408*H408</f>
        <v>0</v>
      </c>
      <c r="Q408" s="217">
        <v>0</v>
      </c>
      <c r="R408" s="217">
        <f>Q408*H408</f>
        <v>0</v>
      </c>
      <c r="S408" s="217">
        <v>0</v>
      </c>
      <c r="T408" s="218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9" t="s">
        <v>134</v>
      </c>
      <c r="AT408" s="219" t="s">
        <v>130</v>
      </c>
      <c r="AU408" s="219" t="s">
        <v>87</v>
      </c>
      <c r="AY408" s="18" t="s">
        <v>128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8" t="s">
        <v>85</v>
      </c>
      <c r="BK408" s="220">
        <f>ROUND(I408*H408,2)</f>
        <v>0</v>
      </c>
      <c r="BL408" s="18" t="s">
        <v>134</v>
      </c>
      <c r="BM408" s="219" t="s">
        <v>785</v>
      </c>
    </row>
    <row r="409" spans="1:65" s="13" customFormat="1" ht="11.25">
      <c r="B409" s="225"/>
      <c r="C409" s="226"/>
      <c r="D409" s="221" t="s">
        <v>137</v>
      </c>
      <c r="E409" s="227" t="s">
        <v>1</v>
      </c>
      <c r="F409" s="228" t="s">
        <v>763</v>
      </c>
      <c r="G409" s="226"/>
      <c r="H409" s="229">
        <v>467.6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AT409" s="235" t="s">
        <v>137</v>
      </c>
      <c r="AU409" s="235" t="s">
        <v>87</v>
      </c>
      <c r="AV409" s="13" t="s">
        <v>87</v>
      </c>
      <c r="AW409" s="13" t="s">
        <v>33</v>
      </c>
      <c r="AX409" s="13" t="s">
        <v>85</v>
      </c>
      <c r="AY409" s="235" t="s">
        <v>128</v>
      </c>
    </row>
    <row r="410" spans="1:65" s="2" customFormat="1" ht="24" customHeight="1">
      <c r="A410" s="35"/>
      <c r="B410" s="36"/>
      <c r="C410" s="207" t="s">
        <v>786</v>
      </c>
      <c r="D410" s="207" t="s">
        <v>130</v>
      </c>
      <c r="E410" s="208" t="s">
        <v>787</v>
      </c>
      <c r="F410" s="209" t="s">
        <v>788</v>
      </c>
      <c r="G410" s="210" t="s">
        <v>144</v>
      </c>
      <c r="H410" s="211">
        <v>190</v>
      </c>
      <c r="I410" s="212"/>
      <c r="J410" s="213">
        <f>ROUND(I410*H410,2)</f>
        <v>0</v>
      </c>
      <c r="K410" s="214"/>
      <c r="L410" s="40"/>
      <c r="M410" s="215" t="s">
        <v>1</v>
      </c>
      <c r="N410" s="216" t="s">
        <v>42</v>
      </c>
      <c r="O410" s="72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9" t="s">
        <v>134</v>
      </c>
      <c r="AT410" s="219" t="s">
        <v>130</v>
      </c>
      <c r="AU410" s="219" t="s">
        <v>87</v>
      </c>
      <c r="AY410" s="18" t="s">
        <v>128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8" t="s">
        <v>85</v>
      </c>
      <c r="BK410" s="220">
        <f>ROUND(I410*H410,2)</f>
        <v>0</v>
      </c>
      <c r="BL410" s="18" t="s">
        <v>134</v>
      </c>
      <c r="BM410" s="219" t="s">
        <v>789</v>
      </c>
    </row>
    <row r="411" spans="1:65" s="13" customFormat="1" ht="11.25">
      <c r="B411" s="225"/>
      <c r="C411" s="226"/>
      <c r="D411" s="221" t="s">
        <v>137</v>
      </c>
      <c r="E411" s="227" t="s">
        <v>1</v>
      </c>
      <c r="F411" s="228" t="s">
        <v>757</v>
      </c>
      <c r="G411" s="226"/>
      <c r="H411" s="229">
        <v>190</v>
      </c>
      <c r="I411" s="230"/>
      <c r="J411" s="226"/>
      <c r="K411" s="226"/>
      <c r="L411" s="231"/>
      <c r="M411" s="232"/>
      <c r="N411" s="233"/>
      <c r="O411" s="233"/>
      <c r="P411" s="233"/>
      <c r="Q411" s="233"/>
      <c r="R411" s="233"/>
      <c r="S411" s="233"/>
      <c r="T411" s="234"/>
      <c r="AT411" s="235" t="s">
        <v>137</v>
      </c>
      <c r="AU411" s="235" t="s">
        <v>87</v>
      </c>
      <c r="AV411" s="13" t="s">
        <v>87</v>
      </c>
      <c r="AW411" s="13" t="s">
        <v>33</v>
      </c>
      <c r="AX411" s="13" t="s">
        <v>85</v>
      </c>
      <c r="AY411" s="235" t="s">
        <v>128</v>
      </c>
    </row>
    <row r="412" spans="1:65" s="2" customFormat="1" ht="24" customHeight="1">
      <c r="A412" s="35"/>
      <c r="B412" s="36"/>
      <c r="C412" s="207" t="s">
        <v>790</v>
      </c>
      <c r="D412" s="207" t="s">
        <v>130</v>
      </c>
      <c r="E412" s="208" t="s">
        <v>791</v>
      </c>
      <c r="F412" s="209" t="s">
        <v>792</v>
      </c>
      <c r="G412" s="210" t="s">
        <v>144</v>
      </c>
      <c r="H412" s="211">
        <v>190</v>
      </c>
      <c r="I412" s="212"/>
      <c r="J412" s="213">
        <f>ROUND(I412*H412,2)</f>
        <v>0</v>
      </c>
      <c r="K412" s="214"/>
      <c r="L412" s="40"/>
      <c r="M412" s="215" t="s">
        <v>1</v>
      </c>
      <c r="N412" s="216" t="s">
        <v>42</v>
      </c>
      <c r="O412" s="72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9" t="s">
        <v>134</v>
      </c>
      <c r="AT412" s="219" t="s">
        <v>130</v>
      </c>
      <c r="AU412" s="219" t="s">
        <v>87</v>
      </c>
      <c r="AY412" s="18" t="s">
        <v>128</v>
      </c>
      <c r="BE412" s="220">
        <f>IF(N412="základní",J412,0)</f>
        <v>0</v>
      </c>
      <c r="BF412" s="220">
        <f>IF(N412="snížená",J412,0)</f>
        <v>0</v>
      </c>
      <c r="BG412" s="220">
        <f>IF(N412="zákl. přenesená",J412,0)</f>
        <v>0</v>
      </c>
      <c r="BH412" s="220">
        <f>IF(N412="sníž. přenesená",J412,0)</f>
        <v>0</v>
      </c>
      <c r="BI412" s="220">
        <f>IF(N412="nulová",J412,0)</f>
        <v>0</v>
      </c>
      <c r="BJ412" s="18" t="s">
        <v>85</v>
      </c>
      <c r="BK412" s="220">
        <f>ROUND(I412*H412,2)</f>
        <v>0</v>
      </c>
      <c r="BL412" s="18" t="s">
        <v>134</v>
      </c>
      <c r="BM412" s="219" t="s">
        <v>793</v>
      </c>
    </row>
    <row r="413" spans="1:65" s="13" customFormat="1" ht="11.25">
      <c r="B413" s="225"/>
      <c r="C413" s="226"/>
      <c r="D413" s="221" t="s">
        <v>137</v>
      </c>
      <c r="E413" s="227" t="s">
        <v>1</v>
      </c>
      <c r="F413" s="228" t="s">
        <v>757</v>
      </c>
      <c r="G413" s="226"/>
      <c r="H413" s="229">
        <v>190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AT413" s="235" t="s">
        <v>137</v>
      </c>
      <c r="AU413" s="235" t="s">
        <v>87</v>
      </c>
      <c r="AV413" s="13" t="s">
        <v>87</v>
      </c>
      <c r="AW413" s="13" t="s">
        <v>33</v>
      </c>
      <c r="AX413" s="13" t="s">
        <v>85</v>
      </c>
      <c r="AY413" s="235" t="s">
        <v>128</v>
      </c>
    </row>
    <row r="414" spans="1:65" s="2" customFormat="1" ht="24" customHeight="1">
      <c r="A414" s="35"/>
      <c r="B414" s="36"/>
      <c r="C414" s="207" t="s">
        <v>794</v>
      </c>
      <c r="D414" s="207" t="s">
        <v>130</v>
      </c>
      <c r="E414" s="208" t="s">
        <v>795</v>
      </c>
      <c r="F414" s="209" t="s">
        <v>796</v>
      </c>
      <c r="G414" s="210" t="s">
        <v>144</v>
      </c>
      <c r="H414" s="211">
        <v>190</v>
      </c>
      <c r="I414" s="212"/>
      <c r="J414" s="213">
        <f>ROUND(I414*H414,2)</f>
        <v>0</v>
      </c>
      <c r="K414" s="214"/>
      <c r="L414" s="40"/>
      <c r="M414" s="215" t="s">
        <v>1</v>
      </c>
      <c r="N414" s="216" t="s">
        <v>42</v>
      </c>
      <c r="O414" s="72"/>
      <c r="P414" s="217">
        <f>O414*H414</f>
        <v>0</v>
      </c>
      <c r="Q414" s="217">
        <v>0</v>
      </c>
      <c r="R414" s="217">
        <f>Q414*H414</f>
        <v>0</v>
      </c>
      <c r="S414" s="217">
        <v>0</v>
      </c>
      <c r="T414" s="218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19" t="s">
        <v>134</v>
      </c>
      <c r="AT414" s="219" t="s">
        <v>130</v>
      </c>
      <c r="AU414" s="219" t="s">
        <v>87</v>
      </c>
      <c r="AY414" s="18" t="s">
        <v>128</v>
      </c>
      <c r="BE414" s="220">
        <f>IF(N414="základní",J414,0)</f>
        <v>0</v>
      </c>
      <c r="BF414" s="220">
        <f>IF(N414="snížená",J414,0)</f>
        <v>0</v>
      </c>
      <c r="BG414" s="220">
        <f>IF(N414="zákl. přenesená",J414,0)</f>
        <v>0</v>
      </c>
      <c r="BH414" s="220">
        <f>IF(N414="sníž. přenesená",J414,0)</f>
        <v>0</v>
      </c>
      <c r="BI414" s="220">
        <f>IF(N414="nulová",J414,0)</f>
        <v>0</v>
      </c>
      <c r="BJ414" s="18" t="s">
        <v>85</v>
      </c>
      <c r="BK414" s="220">
        <f>ROUND(I414*H414,2)</f>
        <v>0</v>
      </c>
      <c r="BL414" s="18" t="s">
        <v>134</v>
      </c>
      <c r="BM414" s="219" t="s">
        <v>797</v>
      </c>
    </row>
    <row r="415" spans="1:65" s="13" customFormat="1" ht="11.25">
      <c r="B415" s="225"/>
      <c r="C415" s="226"/>
      <c r="D415" s="221" t="s">
        <v>137</v>
      </c>
      <c r="E415" s="227" t="s">
        <v>1</v>
      </c>
      <c r="F415" s="228" t="s">
        <v>757</v>
      </c>
      <c r="G415" s="226"/>
      <c r="H415" s="229">
        <v>190</v>
      </c>
      <c r="I415" s="230"/>
      <c r="J415" s="226"/>
      <c r="K415" s="226"/>
      <c r="L415" s="231"/>
      <c r="M415" s="232"/>
      <c r="N415" s="233"/>
      <c r="O415" s="233"/>
      <c r="P415" s="233"/>
      <c r="Q415" s="233"/>
      <c r="R415" s="233"/>
      <c r="S415" s="233"/>
      <c r="T415" s="234"/>
      <c r="AT415" s="235" t="s">
        <v>137</v>
      </c>
      <c r="AU415" s="235" t="s">
        <v>87</v>
      </c>
      <c r="AV415" s="13" t="s">
        <v>87</v>
      </c>
      <c r="AW415" s="13" t="s">
        <v>33</v>
      </c>
      <c r="AX415" s="13" t="s">
        <v>85</v>
      </c>
      <c r="AY415" s="235" t="s">
        <v>128</v>
      </c>
    </row>
    <row r="416" spans="1:65" s="2" customFormat="1" ht="24" customHeight="1">
      <c r="A416" s="35"/>
      <c r="B416" s="36"/>
      <c r="C416" s="207" t="s">
        <v>798</v>
      </c>
      <c r="D416" s="207" t="s">
        <v>130</v>
      </c>
      <c r="E416" s="208" t="s">
        <v>799</v>
      </c>
      <c r="F416" s="209" t="s">
        <v>800</v>
      </c>
      <c r="G416" s="210" t="s">
        <v>144</v>
      </c>
      <c r="H416" s="211">
        <v>396.76</v>
      </c>
      <c r="I416" s="212"/>
      <c r="J416" s="213">
        <f>ROUND(I416*H416,2)</f>
        <v>0</v>
      </c>
      <c r="K416" s="214"/>
      <c r="L416" s="40"/>
      <c r="M416" s="215" t="s">
        <v>1</v>
      </c>
      <c r="N416" s="216" t="s">
        <v>42</v>
      </c>
      <c r="O416" s="72"/>
      <c r="P416" s="217">
        <f>O416*H416</f>
        <v>0</v>
      </c>
      <c r="Q416" s="217">
        <v>0.10362</v>
      </c>
      <c r="R416" s="217">
        <f>Q416*H416</f>
        <v>41.112271200000002</v>
      </c>
      <c r="S416" s="217">
        <v>0</v>
      </c>
      <c r="T416" s="218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9" t="s">
        <v>134</v>
      </c>
      <c r="AT416" s="219" t="s">
        <v>130</v>
      </c>
      <c r="AU416" s="219" t="s">
        <v>87</v>
      </c>
      <c r="AY416" s="18" t="s">
        <v>128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8" t="s">
        <v>85</v>
      </c>
      <c r="BK416" s="220">
        <f>ROUND(I416*H416,2)</f>
        <v>0</v>
      </c>
      <c r="BL416" s="18" t="s">
        <v>134</v>
      </c>
      <c r="BM416" s="219" t="s">
        <v>801</v>
      </c>
    </row>
    <row r="417" spans="1:65" s="13" customFormat="1" ht="11.25">
      <c r="B417" s="225"/>
      <c r="C417" s="226"/>
      <c r="D417" s="221" t="s">
        <v>137</v>
      </c>
      <c r="E417" s="227" t="s">
        <v>1</v>
      </c>
      <c r="F417" s="228" t="s">
        <v>747</v>
      </c>
      <c r="G417" s="226"/>
      <c r="H417" s="229">
        <v>172.48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AT417" s="235" t="s">
        <v>137</v>
      </c>
      <c r="AU417" s="235" t="s">
        <v>87</v>
      </c>
      <c r="AV417" s="13" t="s">
        <v>87</v>
      </c>
      <c r="AW417" s="13" t="s">
        <v>33</v>
      </c>
      <c r="AX417" s="13" t="s">
        <v>77</v>
      </c>
      <c r="AY417" s="235" t="s">
        <v>128</v>
      </c>
    </row>
    <row r="418" spans="1:65" s="13" customFormat="1" ht="11.25">
      <c r="B418" s="225"/>
      <c r="C418" s="226"/>
      <c r="D418" s="221" t="s">
        <v>137</v>
      </c>
      <c r="E418" s="227" t="s">
        <v>1</v>
      </c>
      <c r="F418" s="228" t="s">
        <v>780</v>
      </c>
      <c r="G418" s="226"/>
      <c r="H418" s="229">
        <v>128.80000000000001</v>
      </c>
      <c r="I418" s="230"/>
      <c r="J418" s="226"/>
      <c r="K418" s="226"/>
      <c r="L418" s="231"/>
      <c r="M418" s="232"/>
      <c r="N418" s="233"/>
      <c r="O418" s="233"/>
      <c r="P418" s="233"/>
      <c r="Q418" s="233"/>
      <c r="R418" s="233"/>
      <c r="S418" s="233"/>
      <c r="T418" s="234"/>
      <c r="AT418" s="235" t="s">
        <v>137</v>
      </c>
      <c r="AU418" s="235" t="s">
        <v>87</v>
      </c>
      <c r="AV418" s="13" t="s">
        <v>87</v>
      </c>
      <c r="AW418" s="13" t="s">
        <v>33</v>
      </c>
      <c r="AX418" s="13" t="s">
        <v>77</v>
      </c>
      <c r="AY418" s="235" t="s">
        <v>128</v>
      </c>
    </row>
    <row r="419" spans="1:65" s="13" customFormat="1" ht="11.25">
      <c r="B419" s="225"/>
      <c r="C419" s="226"/>
      <c r="D419" s="221" t="s">
        <v>137</v>
      </c>
      <c r="E419" s="227" t="s">
        <v>1</v>
      </c>
      <c r="F419" s="228" t="s">
        <v>781</v>
      </c>
      <c r="G419" s="226"/>
      <c r="H419" s="229">
        <v>95.48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AT419" s="235" t="s">
        <v>137</v>
      </c>
      <c r="AU419" s="235" t="s">
        <v>87</v>
      </c>
      <c r="AV419" s="13" t="s">
        <v>87</v>
      </c>
      <c r="AW419" s="13" t="s">
        <v>33</v>
      </c>
      <c r="AX419" s="13" t="s">
        <v>77</v>
      </c>
      <c r="AY419" s="235" t="s">
        <v>128</v>
      </c>
    </row>
    <row r="420" spans="1:65" s="14" customFormat="1" ht="11.25">
      <c r="B420" s="236"/>
      <c r="C420" s="237"/>
      <c r="D420" s="221" t="s">
        <v>137</v>
      </c>
      <c r="E420" s="238" t="s">
        <v>1</v>
      </c>
      <c r="F420" s="239" t="s">
        <v>139</v>
      </c>
      <c r="G420" s="237"/>
      <c r="H420" s="240">
        <v>396.76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AT420" s="246" t="s">
        <v>137</v>
      </c>
      <c r="AU420" s="246" t="s">
        <v>87</v>
      </c>
      <c r="AV420" s="14" t="s">
        <v>134</v>
      </c>
      <c r="AW420" s="14" t="s">
        <v>33</v>
      </c>
      <c r="AX420" s="14" t="s">
        <v>85</v>
      </c>
      <c r="AY420" s="246" t="s">
        <v>128</v>
      </c>
    </row>
    <row r="421" spans="1:65" s="2" customFormat="1" ht="16.5" customHeight="1">
      <c r="A421" s="35"/>
      <c r="B421" s="36"/>
      <c r="C421" s="269" t="s">
        <v>802</v>
      </c>
      <c r="D421" s="269" t="s">
        <v>399</v>
      </c>
      <c r="E421" s="270" t="s">
        <v>803</v>
      </c>
      <c r="F421" s="271" t="s">
        <v>804</v>
      </c>
      <c r="G421" s="272" t="s">
        <v>144</v>
      </c>
      <c r="H421" s="273">
        <v>396.76</v>
      </c>
      <c r="I421" s="274"/>
      <c r="J421" s="275">
        <f>ROUND(I421*H421,2)</f>
        <v>0</v>
      </c>
      <c r="K421" s="276"/>
      <c r="L421" s="277"/>
      <c r="M421" s="278" t="s">
        <v>1</v>
      </c>
      <c r="N421" s="279" t="s">
        <v>42</v>
      </c>
      <c r="O421" s="72"/>
      <c r="P421" s="217">
        <f>O421*H421</f>
        <v>0</v>
      </c>
      <c r="Q421" s="217">
        <v>0.17599999999999999</v>
      </c>
      <c r="R421" s="217">
        <f>Q421*H421</f>
        <v>69.829759999999993</v>
      </c>
      <c r="S421" s="217">
        <v>0</v>
      </c>
      <c r="T421" s="218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19" t="s">
        <v>156</v>
      </c>
      <c r="AT421" s="219" t="s">
        <v>399</v>
      </c>
      <c r="AU421" s="219" t="s">
        <v>87</v>
      </c>
      <c r="AY421" s="18" t="s">
        <v>128</v>
      </c>
      <c r="BE421" s="220">
        <f>IF(N421="základní",J421,0)</f>
        <v>0</v>
      </c>
      <c r="BF421" s="220">
        <f>IF(N421="snížená",J421,0)</f>
        <v>0</v>
      </c>
      <c r="BG421" s="220">
        <f>IF(N421="zákl. přenesená",J421,0)</f>
        <v>0</v>
      </c>
      <c r="BH421" s="220">
        <f>IF(N421="sníž. přenesená",J421,0)</f>
        <v>0</v>
      </c>
      <c r="BI421" s="220">
        <f>IF(N421="nulová",J421,0)</f>
        <v>0</v>
      </c>
      <c r="BJ421" s="18" t="s">
        <v>85</v>
      </c>
      <c r="BK421" s="220">
        <f>ROUND(I421*H421,2)</f>
        <v>0</v>
      </c>
      <c r="BL421" s="18" t="s">
        <v>134</v>
      </c>
      <c r="BM421" s="219" t="s">
        <v>805</v>
      </c>
    </row>
    <row r="422" spans="1:65" s="12" customFormat="1" ht="22.9" customHeight="1">
      <c r="B422" s="192"/>
      <c r="C422" s="193"/>
      <c r="D422" s="194" t="s">
        <v>76</v>
      </c>
      <c r="E422" s="205" t="s">
        <v>149</v>
      </c>
      <c r="F422" s="205" t="s">
        <v>806</v>
      </c>
      <c r="G422" s="193"/>
      <c r="H422" s="193"/>
      <c r="I422" s="196"/>
      <c r="J422" s="206">
        <f>BK422</f>
        <v>0</v>
      </c>
      <c r="K422" s="193"/>
      <c r="L422" s="197"/>
      <c r="M422" s="198"/>
      <c r="N422" s="199"/>
      <c r="O422" s="199"/>
      <c r="P422" s="200">
        <f>SUM(P423:P480)</f>
        <v>0</v>
      </c>
      <c r="Q422" s="199"/>
      <c r="R422" s="200">
        <f>SUM(R423:R480)</f>
        <v>326.36542614000001</v>
      </c>
      <c r="S422" s="199"/>
      <c r="T422" s="201">
        <f>SUM(T423:T480)</f>
        <v>0</v>
      </c>
      <c r="AR422" s="202" t="s">
        <v>85</v>
      </c>
      <c r="AT422" s="203" t="s">
        <v>76</v>
      </c>
      <c r="AU422" s="203" t="s">
        <v>85</v>
      </c>
      <c r="AY422" s="202" t="s">
        <v>128</v>
      </c>
      <c r="BK422" s="204">
        <f>SUM(BK423:BK480)</f>
        <v>0</v>
      </c>
    </row>
    <row r="423" spans="1:65" s="2" customFormat="1" ht="24" customHeight="1">
      <c r="A423" s="35"/>
      <c r="B423" s="36"/>
      <c r="C423" s="207" t="s">
        <v>807</v>
      </c>
      <c r="D423" s="207" t="s">
        <v>130</v>
      </c>
      <c r="E423" s="208" t="s">
        <v>808</v>
      </c>
      <c r="F423" s="209" t="s">
        <v>809</v>
      </c>
      <c r="G423" s="210" t="s">
        <v>144</v>
      </c>
      <c r="H423" s="211">
        <v>456.976</v>
      </c>
      <c r="I423" s="212"/>
      <c r="J423" s="213">
        <f>ROUND(I423*H423,2)</f>
        <v>0</v>
      </c>
      <c r="K423" s="214"/>
      <c r="L423" s="40"/>
      <c r="M423" s="215" t="s">
        <v>1</v>
      </c>
      <c r="N423" s="216" t="s">
        <v>42</v>
      </c>
      <c r="O423" s="72"/>
      <c r="P423" s="217">
        <f>O423*H423</f>
        <v>0</v>
      </c>
      <c r="Q423" s="217">
        <v>4.9399999999999999E-3</v>
      </c>
      <c r="R423" s="217">
        <f>Q423*H423</f>
        <v>2.2574614400000002</v>
      </c>
      <c r="S423" s="217">
        <v>0</v>
      </c>
      <c r="T423" s="218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9" t="s">
        <v>134</v>
      </c>
      <c r="AT423" s="219" t="s">
        <v>130</v>
      </c>
      <c r="AU423" s="219" t="s">
        <v>87</v>
      </c>
      <c r="AY423" s="18" t="s">
        <v>128</v>
      </c>
      <c r="BE423" s="220">
        <f>IF(N423="základní",J423,0)</f>
        <v>0</v>
      </c>
      <c r="BF423" s="220">
        <f>IF(N423="snížená",J423,0)</f>
        <v>0</v>
      </c>
      <c r="BG423" s="220">
        <f>IF(N423="zákl. přenesená",J423,0)</f>
        <v>0</v>
      </c>
      <c r="BH423" s="220">
        <f>IF(N423="sníž. přenesená",J423,0)</f>
        <v>0</v>
      </c>
      <c r="BI423" s="220">
        <f>IF(N423="nulová",J423,0)</f>
        <v>0</v>
      </c>
      <c r="BJ423" s="18" t="s">
        <v>85</v>
      </c>
      <c r="BK423" s="220">
        <f>ROUND(I423*H423,2)</f>
        <v>0</v>
      </c>
      <c r="BL423" s="18" t="s">
        <v>134</v>
      </c>
      <c r="BM423" s="219" t="s">
        <v>810</v>
      </c>
    </row>
    <row r="424" spans="1:65" s="2" customFormat="1" ht="24" customHeight="1">
      <c r="A424" s="35"/>
      <c r="B424" s="36"/>
      <c r="C424" s="207" t="s">
        <v>811</v>
      </c>
      <c r="D424" s="207" t="s">
        <v>130</v>
      </c>
      <c r="E424" s="208" t="s">
        <v>812</v>
      </c>
      <c r="F424" s="209" t="s">
        <v>813</v>
      </c>
      <c r="G424" s="210" t="s">
        <v>144</v>
      </c>
      <c r="H424" s="211">
        <v>24.167999999999999</v>
      </c>
      <c r="I424" s="212"/>
      <c r="J424" s="213">
        <f>ROUND(I424*H424,2)</f>
        <v>0</v>
      </c>
      <c r="K424" s="214"/>
      <c r="L424" s="40"/>
      <c r="M424" s="215" t="s">
        <v>1</v>
      </c>
      <c r="N424" s="216" t="s">
        <v>42</v>
      </c>
      <c r="O424" s="72"/>
      <c r="P424" s="217">
        <f>O424*H424</f>
        <v>0</v>
      </c>
      <c r="Q424" s="217">
        <v>4.3800000000000002E-3</v>
      </c>
      <c r="R424" s="217">
        <f>Q424*H424</f>
        <v>0.10585584000000001</v>
      </c>
      <c r="S424" s="217">
        <v>0</v>
      </c>
      <c r="T424" s="218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9" t="s">
        <v>134</v>
      </c>
      <c r="AT424" s="219" t="s">
        <v>130</v>
      </c>
      <c r="AU424" s="219" t="s">
        <v>87</v>
      </c>
      <c r="AY424" s="18" t="s">
        <v>128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18" t="s">
        <v>85</v>
      </c>
      <c r="BK424" s="220">
        <f>ROUND(I424*H424,2)</f>
        <v>0</v>
      </c>
      <c r="BL424" s="18" t="s">
        <v>134</v>
      </c>
      <c r="BM424" s="219" t="s">
        <v>814</v>
      </c>
    </row>
    <row r="425" spans="1:65" s="13" customFormat="1" ht="11.25">
      <c r="B425" s="225"/>
      <c r="C425" s="226"/>
      <c r="D425" s="221" t="s">
        <v>137</v>
      </c>
      <c r="E425" s="227" t="s">
        <v>1</v>
      </c>
      <c r="F425" s="228" t="s">
        <v>815</v>
      </c>
      <c r="G425" s="226"/>
      <c r="H425" s="229">
        <v>24.167999999999999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137</v>
      </c>
      <c r="AU425" s="235" t="s">
        <v>87</v>
      </c>
      <c r="AV425" s="13" t="s">
        <v>87</v>
      </c>
      <c r="AW425" s="13" t="s">
        <v>33</v>
      </c>
      <c r="AX425" s="13" t="s">
        <v>85</v>
      </c>
      <c r="AY425" s="235" t="s">
        <v>128</v>
      </c>
    </row>
    <row r="426" spans="1:65" s="2" customFormat="1" ht="24" customHeight="1">
      <c r="A426" s="35"/>
      <c r="B426" s="36"/>
      <c r="C426" s="207" t="s">
        <v>816</v>
      </c>
      <c r="D426" s="207" t="s">
        <v>130</v>
      </c>
      <c r="E426" s="208" t="s">
        <v>817</v>
      </c>
      <c r="F426" s="209" t="s">
        <v>818</v>
      </c>
      <c r="G426" s="210" t="s">
        <v>144</v>
      </c>
      <c r="H426" s="211">
        <v>456.976</v>
      </c>
      <c r="I426" s="212"/>
      <c r="J426" s="213">
        <f>ROUND(I426*H426,2)</f>
        <v>0</v>
      </c>
      <c r="K426" s="214"/>
      <c r="L426" s="40"/>
      <c r="M426" s="215" t="s">
        <v>1</v>
      </c>
      <c r="N426" s="216" t="s">
        <v>42</v>
      </c>
      <c r="O426" s="72"/>
      <c r="P426" s="217">
        <f>O426*H426</f>
        <v>0</v>
      </c>
      <c r="Q426" s="217">
        <v>1.54E-2</v>
      </c>
      <c r="R426" s="217">
        <f>Q426*H426</f>
        <v>7.0374303999999999</v>
      </c>
      <c r="S426" s="217">
        <v>0</v>
      </c>
      <c r="T426" s="218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9" t="s">
        <v>134</v>
      </c>
      <c r="AT426" s="219" t="s">
        <v>130</v>
      </c>
      <c r="AU426" s="219" t="s">
        <v>87</v>
      </c>
      <c r="AY426" s="18" t="s">
        <v>128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18" t="s">
        <v>85</v>
      </c>
      <c r="BK426" s="220">
        <f>ROUND(I426*H426,2)</f>
        <v>0</v>
      </c>
      <c r="BL426" s="18" t="s">
        <v>134</v>
      </c>
      <c r="BM426" s="219" t="s">
        <v>819</v>
      </c>
    </row>
    <row r="427" spans="1:65" s="13" customFormat="1" ht="11.25">
      <c r="B427" s="225"/>
      <c r="C427" s="226"/>
      <c r="D427" s="221" t="s">
        <v>137</v>
      </c>
      <c r="E427" s="227" t="s">
        <v>1</v>
      </c>
      <c r="F427" s="228" t="s">
        <v>820</v>
      </c>
      <c r="G427" s="226"/>
      <c r="H427" s="229">
        <v>16.600000000000001</v>
      </c>
      <c r="I427" s="230"/>
      <c r="J427" s="226"/>
      <c r="K427" s="226"/>
      <c r="L427" s="231"/>
      <c r="M427" s="232"/>
      <c r="N427" s="233"/>
      <c r="O427" s="233"/>
      <c r="P427" s="233"/>
      <c r="Q427" s="233"/>
      <c r="R427" s="233"/>
      <c r="S427" s="233"/>
      <c r="T427" s="234"/>
      <c r="AT427" s="235" t="s">
        <v>137</v>
      </c>
      <c r="AU427" s="235" t="s">
        <v>87</v>
      </c>
      <c r="AV427" s="13" t="s">
        <v>87</v>
      </c>
      <c r="AW427" s="13" t="s">
        <v>33</v>
      </c>
      <c r="AX427" s="13" t="s">
        <v>77</v>
      </c>
      <c r="AY427" s="235" t="s">
        <v>128</v>
      </c>
    </row>
    <row r="428" spans="1:65" s="13" customFormat="1" ht="11.25">
      <c r="B428" s="225"/>
      <c r="C428" s="226"/>
      <c r="D428" s="221" t="s">
        <v>137</v>
      </c>
      <c r="E428" s="227" t="s">
        <v>1</v>
      </c>
      <c r="F428" s="228" t="s">
        <v>821</v>
      </c>
      <c r="G428" s="226"/>
      <c r="H428" s="229">
        <v>-2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AT428" s="235" t="s">
        <v>137</v>
      </c>
      <c r="AU428" s="235" t="s">
        <v>87</v>
      </c>
      <c r="AV428" s="13" t="s">
        <v>87</v>
      </c>
      <c r="AW428" s="13" t="s">
        <v>33</v>
      </c>
      <c r="AX428" s="13" t="s">
        <v>77</v>
      </c>
      <c r="AY428" s="235" t="s">
        <v>128</v>
      </c>
    </row>
    <row r="429" spans="1:65" s="13" customFormat="1" ht="11.25">
      <c r="B429" s="225"/>
      <c r="C429" s="226"/>
      <c r="D429" s="221" t="s">
        <v>137</v>
      </c>
      <c r="E429" s="227" t="s">
        <v>1</v>
      </c>
      <c r="F429" s="228" t="s">
        <v>822</v>
      </c>
      <c r="G429" s="226"/>
      <c r="H429" s="229">
        <v>0.48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AT429" s="235" t="s">
        <v>137</v>
      </c>
      <c r="AU429" s="235" t="s">
        <v>87</v>
      </c>
      <c r="AV429" s="13" t="s">
        <v>87</v>
      </c>
      <c r="AW429" s="13" t="s">
        <v>33</v>
      </c>
      <c r="AX429" s="13" t="s">
        <v>77</v>
      </c>
      <c r="AY429" s="235" t="s">
        <v>128</v>
      </c>
    </row>
    <row r="430" spans="1:65" s="13" customFormat="1" ht="11.25">
      <c r="B430" s="225"/>
      <c r="C430" s="226"/>
      <c r="D430" s="221" t="s">
        <v>137</v>
      </c>
      <c r="E430" s="227" t="s">
        <v>1</v>
      </c>
      <c r="F430" s="228" t="s">
        <v>823</v>
      </c>
      <c r="G430" s="226"/>
      <c r="H430" s="229">
        <v>376.76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AT430" s="235" t="s">
        <v>137</v>
      </c>
      <c r="AU430" s="235" t="s">
        <v>87</v>
      </c>
      <c r="AV430" s="13" t="s">
        <v>87</v>
      </c>
      <c r="AW430" s="13" t="s">
        <v>33</v>
      </c>
      <c r="AX430" s="13" t="s">
        <v>77</v>
      </c>
      <c r="AY430" s="235" t="s">
        <v>128</v>
      </c>
    </row>
    <row r="431" spans="1:65" s="13" customFormat="1" ht="11.25">
      <c r="B431" s="225"/>
      <c r="C431" s="226"/>
      <c r="D431" s="221" t="s">
        <v>137</v>
      </c>
      <c r="E431" s="227" t="s">
        <v>1</v>
      </c>
      <c r="F431" s="228" t="s">
        <v>824</v>
      </c>
      <c r="G431" s="226"/>
      <c r="H431" s="229">
        <v>58.835999999999999</v>
      </c>
      <c r="I431" s="230"/>
      <c r="J431" s="226"/>
      <c r="K431" s="226"/>
      <c r="L431" s="231"/>
      <c r="M431" s="232"/>
      <c r="N431" s="233"/>
      <c r="O431" s="233"/>
      <c r="P431" s="233"/>
      <c r="Q431" s="233"/>
      <c r="R431" s="233"/>
      <c r="S431" s="233"/>
      <c r="T431" s="234"/>
      <c r="AT431" s="235" t="s">
        <v>137</v>
      </c>
      <c r="AU431" s="235" t="s">
        <v>87</v>
      </c>
      <c r="AV431" s="13" t="s">
        <v>87</v>
      </c>
      <c r="AW431" s="13" t="s">
        <v>33</v>
      </c>
      <c r="AX431" s="13" t="s">
        <v>77</v>
      </c>
      <c r="AY431" s="235" t="s">
        <v>128</v>
      </c>
    </row>
    <row r="432" spans="1:65" s="13" customFormat="1" ht="11.25">
      <c r="B432" s="225"/>
      <c r="C432" s="226"/>
      <c r="D432" s="221" t="s">
        <v>137</v>
      </c>
      <c r="E432" s="227" t="s">
        <v>1</v>
      </c>
      <c r="F432" s="228" t="s">
        <v>825</v>
      </c>
      <c r="G432" s="226"/>
      <c r="H432" s="229">
        <v>6.3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AT432" s="235" t="s">
        <v>137</v>
      </c>
      <c r="AU432" s="235" t="s">
        <v>87</v>
      </c>
      <c r="AV432" s="13" t="s">
        <v>87</v>
      </c>
      <c r="AW432" s="13" t="s">
        <v>33</v>
      </c>
      <c r="AX432" s="13" t="s">
        <v>77</v>
      </c>
      <c r="AY432" s="235" t="s">
        <v>128</v>
      </c>
    </row>
    <row r="433" spans="1:65" s="14" customFormat="1" ht="11.25">
      <c r="B433" s="236"/>
      <c r="C433" s="237"/>
      <c r="D433" s="221" t="s">
        <v>137</v>
      </c>
      <c r="E433" s="238" t="s">
        <v>1</v>
      </c>
      <c r="F433" s="239" t="s">
        <v>139</v>
      </c>
      <c r="G433" s="237"/>
      <c r="H433" s="240">
        <v>456.976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AT433" s="246" t="s">
        <v>137</v>
      </c>
      <c r="AU433" s="246" t="s">
        <v>87</v>
      </c>
      <c r="AV433" s="14" t="s">
        <v>134</v>
      </c>
      <c r="AW433" s="14" t="s">
        <v>33</v>
      </c>
      <c r="AX433" s="14" t="s">
        <v>85</v>
      </c>
      <c r="AY433" s="246" t="s">
        <v>128</v>
      </c>
    </row>
    <row r="434" spans="1:65" s="2" customFormat="1" ht="24" customHeight="1">
      <c r="A434" s="35"/>
      <c r="B434" s="36"/>
      <c r="C434" s="207" t="s">
        <v>826</v>
      </c>
      <c r="D434" s="207" t="s">
        <v>130</v>
      </c>
      <c r="E434" s="208" t="s">
        <v>827</v>
      </c>
      <c r="F434" s="209" t="s">
        <v>828</v>
      </c>
      <c r="G434" s="210" t="s">
        <v>144</v>
      </c>
      <c r="H434" s="211">
        <v>456.976</v>
      </c>
      <c r="I434" s="212"/>
      <c r="J434" s="213">
        <f>ROUND(I434*H434,2)</f>
        <v>0</v>
      </c>
      <c r="K434" s="214"/>
      <c r="L434" s="40"/>
      <c r="M434" s="215" t="s">
        <v>1</v>
      </c>
      <c r="N434" s="216" t="s">
        <v>42</v>
      </c>
      <c r="O434" s="72"/>
      <c r="P434" s="217">
        <f>O434*H434</f>
        <v>0</v>
      </c>
      <c r="Q434" s="217">
        <v>7.9000000000000008E-3</v>
      </c>
      <c r="R434" s="217">
        <f>Q434*H434</f>
        <v>3.6101104000000004</v>
      </c>
      <c r="S434" s="217">
        <v>0</v>
      </c>
      <c r="T434" s="218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9" t="s">
        <v>134</v>
      </c>
      <c r="AT434" s="219" t="s">
        <v>130</v>
      </c>
      <c r="AU434" s="219" t="s">
        <v>87</v>
      </c>
      <c r="AY434" s="18" t="s">
        <v>128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8" t="s">
        <v>85</v>
      </c>
      <c r="BK434" s="220">
        <f>ROUND(I434*H434,2)</f>
        <v>0</v>
      </c>
      <c r="BL434" s="18" t="s">
        <v>134</v>
      </c>
      <c r="BM434" s="219" t="s">
        <v>829</v>
      </c>
    </row>
    <row r="435" spans="1:65" s="2" customFormat="1" ht="24" customHeight="1">
      <c r="A435" s="35"/>
      <c r="B435" s="36"/>
      <c r="C435" s="207" t="s">
        <v>830</v>
      </c>
      <c r="D435" s="207" t="s">
        <v>130</v>
      </c>
      <c r="E435" s="208" t="s">
        <v>831</v>
      </c>
      <c r="F435" s="209" t="s">
        <v>832</v>
      </c>
      <c r="G435" s="210" t="s">
        <v>144</v>
      </c>
      <c r="H435" s="211">
        <v>18.25</v>
      </c>
      <c r="I435" s="212"/>
      <c r="J435" s="213">
        <f>ROUND(I435*H435,2)</f>
        <v>0</v>
      </c>
      <c r="K435" s="214"/>
      <c r="L435" s="40"/>
      <c r="M435" s="215" t="s">
        <v>1</v>
      </c>
      <c r="N435" s="216" t="s">
        <v>42</v>
      </c>
      <c r="O435" s="72"/>
      <c r="P435" s="217">
        <f>O435*H435</f>
        <v>0</v>
      </c>
      <c r="Q435" s="217">
        <v>6.0000000000000002E-5</v>
      </c>
      <c r="R435" s="217">
        <f>Q435*H435</f>
        <v>1.0950000000000001E-3</v>
      </c>
      <c r="S435" s="217">
        <v>0</v>
      </c>
      <c r="T435" s="218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9" t="s">
        <v>134</v>
      </c>
      <c r="AT435" s="219" t="s">
        <v>130</v>
      </c>
      <c r="AU435" s="219" t="s">
        <v>87</v>
      </c>
      <c r="AY435" s="18" t="s">
        <v>128</v>
      </c>
      <c r="BE435" s="220">
        <f>IF(N435="základní",J435,0)</f>
        <v>0</v>
      </c>
      <c r="BF435" s="220">
        <f>IF(N435="snížená",J435,0)</f>
        <v>0</v>
      </c>
      <c r="BG435" s="220">
        <f>IF(N435="zákl. přenesená",J435,0)</f>
        <v>0</v>
      </c>
      <c r="BH435" s="220">
        <f>IF(N435="sníž. přenesená",J435,0)</f>
        <v>0</v>
      </c>
      <c r="BI435" s="220">
        <f>IF(N435="nulová",J435,0)</f>
        <v>0</v>
      </c>
      <c r="BJ435" s="18" t="s">
        <v>85</v>
      </c>
      <c r="BK435" s="220">
        <f>ROUND(I435*H435,2)</f>
        <v>0</v>
      </c>
      <c r="BL435" s="18" t="s">
        <v>134</v>
      </c>
      <c r="BM435" s="219" t="s">
        <v>833</v>
      </c>
    </row>
    <row r="436" spans="1:65" s="13" customFormat="1" ht="11.25">
      <c r="B436" s="225"/>
      <c r="C436" s="226"/>
      <c r="D436" s="221" t="s">
        <v>137</v>
      </c>
      <c r="E436" s="227" t="s">
        <v>1</v>
      </c>
      <c r="F436" s="228" t="s">
        <v>834</v>
      </c>
      <c r="G436" s="226"/>
      <c r="H436" s="229">
        <v>18.25</v>
      </c>
      <c r="I436" s="230"/>
      <c r="J436" s="226"/>
      <c r="K436" s="226"/>
      <c r="L436" s="231"/>
      <c r="M436" s="232"/>
      <c r="N436" s="233"/>
      <c r="O436" s="233"/>
      <c r="P436" s="233"/>
      <c r="Q436" s="233"/>
      <c r="R436" s="233"/>
      <c r="S436" s="233"/>
      <c r="T436" s="234"/>
      <c r="AT436" s="235" t="s">
        <v>137</v>
      </c>
      <c r="AU436" s="235" t="s">
        <v>87</v>
      </c>
      <c r="AV436" s="13" t="s">
        <v>87</v>
      </c>
      <c r="AW436" s="13" t="s">
        <v>33</v>
      </c>
      <c r="AX436" s="13" t="s">
        <v>85</v>
      </c>
      <c r="AY436" s="235" t="s">
        <v>128</v>
      </c>
    </row>
    <row r="437" spans="1:65" s="2" customFormat="1" ht="24" customHeight="1">
      <c r="A437" s="35"/>
      <c r="B437" s="36"/>
      <c r="C437" s="207" t="s">
        <v>835</v>
      </c>
      <c r="D437" s="207" t="s">
        <v>130</v>
      </c>
      <c r="E437" s="208" t="s">
        <v>836</v>
      </c>
      <c r="F437" s="209" t="s">
        <v>837</v>
      </c>
      <c r="G437" s="210" t="s">
        <v>144</v>
      </c>
      <c r="H437" s="211">
        <v>18.25</v>
      </c>
      <c r="I437" s="212"/>
      <c r="J437" s="213">
        <f>ROUND(I437*H437,2)</f>
        <v>0</v>
      </c>
      <c r="K437" s="214"/>
      <c r="L437" s="40"/>
      <c r="M437" s="215" t="s">
        <v>1</v>
      </c>
      <c r="N437" s="216" t="s">
        <v>42</v>
      </c>
      <c r="O437" s="72"/>
      <c r="P437" s="217">
        <f>O437*H437</f>
        <v>0</v>
      </c>
      <c r="Q437" s="217">
        <v>8.5000000000000006E-3</v>
      </c>
      <c r="R437" s="217">
        <f>Q437*H437</f>
        <v>0.15512500000000001</v>
      </c>
      <c r="S437" s="217">
        <v>0</v>
      </c>
      <c r="T437" s="218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9" t="s">
        <v>134</v>
      </c>
      <c r="AT437" s="219" t="s">
        <v>130</v>
      </c>
      <c r="AU437" s="219" t="s">
        <v>87</v>
      </c>
      <c r="AY437" s="18" t="s">
        <v>128</v>
      </c>
      <c r="BE437" s="220">
        <f>IF(N437="základní",J437,0)</f>
        <v>0</v>
      </c>
      <c r="BF437" s="220">
        <f>IF(N437="snížená",J437,0)</f>
        <v>0</v>
      </c>
      <c r="BG437" s="220">
        <f>IF(N437="zákl. přenesená",J437,0)</f>
        <v>0</v>
      </c>
      <c r="BH437" s="220">
        <f>IF(N437="sníž. přenesená",J437,0)</f>
        <v>0</v>
      </c>
      <c r="BI437" s="220">
        <f>IF(N437="nulová",J437,0)</f>
        <v>0</v>
      </c>
      <c r="BJ437" s="18" t="s">
        <v>85</v>
      </c>
      <c r="BK437" s="220">
        <f>ROUND(I437*H437,2)</f>
        <v>0</v>
      </c>
      <c r="BL437" s="18" t="s">
        <v>134</v>
      </c>
      <c r="BM437" s="219" t="s">
        <v>838</v>
      </c>
    </row>
    <row r="438" spans="1:65" s="13" customFormat="1" ht="11.25">
      <c r="B438" s="225"/>
      <c r="C438" s="226"/>
      <c r="D438" s="221" t="s">
        <v>137</v>
      </c>
      <c r="E438" s="227" t="s">
        <v>1</v>
      </c>
      <c r="F438" s="228" t="s">
        <v>592</v>
      </c>
      <c r="G438" s="226"/>
      <c r="H438" s="229">
        <v>20.75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AT438" s="235" t="s">
        <v>137</v>
      </c>
      <c r="AU438" s="235" t="s">
        <v>87</v>
      </c>
      <c r="AV438" s="13" t="s">
        <v>87</v>
      </c>
      <c r="AW438" s="13" t="s">
        <v>33</v>
      </c>
      <c r="AX438" s="13" t="s">
        <v>77</v>
      </c>
      <c r="AY438" s="235" t="s">
        <v>128</v>
      </c>
    </row>
    <row r="439" spans="1:65" s="13" customFormat="1" ht="11.25">
      <c r="B439" s="225"/>
      <c r="C439" s="226"/>
      <c r="D439" s="221" t="s">
        <v>137</v>
      </c>
      <c r="E439" s="227" t="s">
        <v>1</v>
      </c>
      <c r="F439" s="228" t="s">
        <v>593</v>
      </c>
      <c r="G439" s="226"/>
      <c r="H439" s="229">
        <v>-2.5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AT439" s="235" t="s">
        <v>137</v>
      </c>
      <c r="AU439" s="235" t="s">
        <v>87</v>
      </c>
      <c r="AV439" s="13" t="s">
        <v>87</v>
      </c>
      <c r="AW439" s="13" t="s">
        <v>33</v>
      </c>
      <c r="AX439" s="13" t="s">
        <v>77</v>
      </c>
      <c r="AY439" s="235" t="s">
        <v>128</v>
      </c>
    </row>
    <row r="440" spans="1:65" s="14" customFormat="1" ht="11.25">
      <c r="B440" s="236"/>
      <c r="C440" s="237"/>
      <c r="D440" s="221" t="s">
        <v>137</v>
      </c>
      <c r="E440" s="238" t="s">
        <v>1</v>
      </c>
      <c r="F440" s="239" t="s">
        <v>139</v>
      </c>
      <c r="G440" s="237"/>
      <c r="H440" s="240">
        <v>18.25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AT440" s="246" t="s">
        <v>137</v>
      </c>
      <c r="AU440" s="246" t="s">
        <v>87</v>
      </c>
      <c r="AV440" s="14" t="s">
        <v>134</v>
      </c>
      <c r="AW440" s="14" t="s">
        <v>33</v>
      </c>
      <c r="AX440" s="14" t="s">
        <v>85</v>
      </c>
      <c r="AY440" s="246" t="s">
        <v>128</v>
      </c>
    </row>
    <row r="441" spans="1:65" s="2" customFormat="1" ht="24" customHeight="1">
      <c r="A441" s="35"/>
      <c r="B441" s="36"/>
      <c r="C441" s="269" t="s">
        <v>839</v>
      </c>
      <c r="D441" s="269" t="s">
        <v>399</v>
      </c>
      <c r="E441" s="270" t="s">
        <v>840</v>
      </c>
      <c r="F441" s="271" t="s">
        <v>841</v>
      </c>
      <c r="G441" s="272" t="s">
        <v>144</v>
      </c>
      <c r="H441" s="273">
        <v>18.614999999999998</v>
      </c>
      <c r="I441" s="274"/>
      <c r="J441" s="275">
        <f>ROUND(I441*H441,2)</f>
        <v>0</v>
      </c>
      <c r="K441" s="276"/>
      <c r="L441" s="277"/>
      <c r="M441" s="278" t="s">
        <v>1</v>
      </c>
      <c r="N441" s="279" t="s">
        <v>42</v>
      </c>
      <c r="O441" s="72"/>
      <c r="P441" s="217">
        <f>O441*H441</f>
        <v>0</v>
      </c>
      <c r="Q441" s="217">
        <v>4.8999999999999998E-3</v>
      </c>
      <c r="R441" s="217">
        <f>Q441*H441</f>
        <v>9.1213499999999989E-2</v>
      </c>
      <c r="S441" s="217">
        <v>0</v>
      </c>
      <c r="T441" s="218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9" t="s">
        <v>156</v>
      </c>
      <c r="AT441" s="219" t="s">
        <v>399</v>
      </c>
      <c r="AU441" s="219" t="s">
        <v>87</v>
      </c>
      <c r="AY441" s="18" t="s">
        <v>128</v>
      </c>
      <c r="BE441" s="220">
        <f>IF(N441="základní",J441,0)</f>
        <v>0</v>
      </c>
      <c r="BF441" s="220">
        <f>IF(N441="snížená",J441,0)</f>
        <v>0</v>
      </c>
      <c r="BG441" s="220">
        <f>IF(N441="zákl. přenesená",J441,0)</f>
        <v>0</v>
      </c>
      <c r="BH441" s="220">
        <f>IF(N441="sníž. přenesená",J441,0)</f>
        <v>0</v>
      </c>
      <c r="BI441" s="220">
        <f>IF(N441="nulová",J441,0)</f>
        <v>0</v>
      </c>
      <c r="BJ441" s="18" t="s">
        <v>85</v>
      </c>
      <c r="BK441" s="220">
        <f>ROUND(I441*H441,2)</f>
        <v>0</v>
      </c>
      <c r="BL441" s="18" t="s">
        <v>134</v>
      </c>
      <c r="BM441" s="219" t="s">
        <v>842</v>
      </c>
    </row>
    <row r="442" spans="1:65" s="13" customFormat="1" ht="11.25">
      <c r="B442" s="225"/>
      <c r="C442" s="226"/>
      <c r="D442" s="221" t="s">
        <v>137</v>
      </c>
      <c r="E442" s="226"/>
      <c r="F442" s="228" t="s">
        <v>843</v>
      </c>
      <c r="G442" s="226"/>
      <c r="H442" s="229">
        <v>18.614999999999998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AT442" s="235" t="s">
        <v>137</v>
      </c>
      <c r="AU442" s="235" t="s">
        <v>87</v>
      </c>
      <c r="AV442" s="13" t="s">
        <v>87</v>
      </c>
      <c r="AW442" s="13" t="s">
        <v>4</v>
      </c>
      <c r="AX442" s="13" t="s">
        <v>85</v>
      </c>
      <c r="AY442" s="235" t="s">
        <v>128</v>
      </c>
    </row>
    <row r="443" spans="1:65" s="2" customFormat="1" ht="16.5" customHeight="1">
      <c r="A443" s="35"/>
      <c r="B443" s="36"/>
      <c r="C443" s="207" t="s">
        <v>844</v>
      </c>
      <c r="D443" s="207" t="s">
        <v>130</v>
      </c>
      <c r="E443" s="208" t="s">
        <v>845</v>
      </c>
      <c r="F443" s="209" t="s">
        <v>846</v>
      </c>
      <c r="G443" s="210" t="s">
        <v>257</v>
      </c>
      <c r="H443" s="211">
        <v>22.1</v>
      </c>
      <c r="I443" s="212"/>
      <c r="J443" s="213">
        <f>ROUND(I443*H443,2)</f>
        <v>0</v>
      </c>
      <c r="K443" s="214"/>
      <c r="L443" s="40"/>
      <c r="M443" s="215" t="s">
        <v>1</v>
      </c>
      <c r="N443" s="216" t="s">
        <v>42</v>
      </c>
      <c r="O443" s="72"/>
      <c r="P443" s="217">
        <f>O443*H443</f>
        <v>0</v>
      </c>
      <c r="Q443" s="217">
        <v>2.5000000000000001E-4</v>
      </c>
      <c r="R443" s="217">
        <f>Q443*H443</f>
        <v>5.5250000000000004E-3</v>
      </c>
      <c r="S443" s="217">
        <v>0</v>
      </c>
      <c r="T443" s="218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19" t="s">
        <v>134</v>
      </c>
      <c r="AT443" s="219" t="s">
        <v>130</v>
      </c>
      <c r="AU443" s="219" t="s">
        <v>87</v>
      </c>
      <c r="AY443" s="18" t="s">
        <v>128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8" t="s">
        <v>85</v>
      </c>
      <c r="BK443" s="220">
        <f>ROUND(I443*H443,2)</f>
        <v>0</v>
      </c>
      <c r="BL443" s="18" t="s">
        <v>134</v>
      </c>
      <c r="BM443" s="219" t="s">
        <v>847</v>
      </c>
    </row>
    <row r="444" spans="1:65" s="13" customFormat="1" ht="11.25">
      <c r="B444" s="225"/>
      <c r="C444" s="226"/>
      <c r="D444" s="221" t="s">
        <v>137</v>
      </c>
      <c r="E444" s="227" t="s">
        <v>1</v>
      </c>
      <c r="F444" s="228" t="s">
        <v>848</v>
      </c>
      <c r="G444" s="226"/>
      <c r="H444" s="229">
        <v>22.1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4"/>
      <c r="AT444" s="235" t="s">
        <v>137</v>
      </c>
      <c r="AU444" s="235" t="s">
        <v>87</v>
      </c>
      <c r="AV444" s="13" t="s">
        <v>87</v>
      </c>
      <c r="AW444" s="13" t="s">
        <v>33</v>
      </c>
      <c r="AX444" s="13" t="s">
        <v>85</v>
      </c>
      <c r="AY444" s="235" t="s">
        <v>128</v>
      </c>
    </row>
    <row r="445" spans="1:65" s="2" customFormat="1" ht="16.5" customHeight="1">
      <c r="A445" s="35"/>
      <c r="B445" s="36"/>
      <c r="C445" s="269" t="s">
        <v>849</v>
      </c>
      <c r="D445" s="269" t="s">
        <v>399</v>
      </c>
      <c r="E445" s="270" t="s">
        <v>850</v>
      </c>
      <c r="F445" s="271" t="s">
        <v>851</v>
      </c>
      <c r="G445" s="272" t="s">
        <v>257</v>
      </c>
      <c r="H445" s="273">
        <v>23.204999999999998</v>
      </c>
      <c r="I445" s="274"/>
      <c r="J445" s="275">
        <f>ROUND(I445*H445,2)</f>
        <v>0</v>
      </c>
      <c r="K445" s="276"/>
      <c r="L445" s="277"/>
      <c r="M445" s="278" t="s">
        <v>1</v>
      </c>
      <c r="N445" s="279" t="s">
        <v>42</v>
      </c>
      <c r="O445" s="72"/>
      <c r="P445" s="217">
        <f>O445*H445</f>
        <v>0</v>
      </c>
      <c r="Q445" s="217">
        <v>3.0000000000000001E-5</v>
      </c>
      <c r="R445" s="217">
        <f>Q445*H445</f>
        <v>6.9614999999999998E-4</v>
      </c>
      <c r="S445" s="217">
        <v>0</v>
      </c>
      <c r="T445" s="218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9" t="s">
        <v>156</v>
      </c>
      <c r="AT445" s="219" t="s">
        <v>399</v>
      </c>
      <c r="AU445" s="219" t="s">
        <v>87</v>
      </c>
      <c r="AY445" s="18" t="s">
        <v>128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18" t="s">
        <v>85</v>
      </c>
      <c r="BK445" s="220">
        <f>ROUND(I445*H445,2)</f>
        <v>0</v>
      </c>
      <c r="BL445" s="18" t="s">
        <v>134</v>
      </c>
      <c r="BM445" s="219" t="s">
        <v>852</v>
      </c>
    </row>
    <row r="446" spans="1:65" s="13" customFormat="1" ht="11.25">
      <c r="B446" s="225"/>
      <c r="C446" s="226"/>
      <c r="D446" s="221" t="s">
        <v>137</v>
      </c>
      <c r="E446" s="226"/>
      <c r="F446" s="228" t="s">
        <v>853</v>
      </c>
      <c r="G446" s="226"/>
      <c r="H446" s="229">
        <v>23.204999999999998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AT446" s="235" t="s">
        <v>137</v>
      </c>
      <c r="AU446" s="235" t="s">
        <v>87</v>
      </c>
      <c r="AV446" s="13" t="s">
        <v>87</v>
      </c>
      <c r="AW446" s="13" t="s">
        <v>4</v>
      </c>
      <c r="AX446" s="13" t="s">
        <v>85</v>
      </c>
      <c r="AY446" s="235" t="s">
        <v>128</v>
      </c>
    </row>
    <row r="447" spans="1:65" s="2" customFormat="1" ht="36" customHeight="1">
      <c r="A447" s="35"/>
      <c r="B447" s="36"/>
      <c r="C447" s="207" t="s">
        <v>854</v>
      </c>
      <c r="D447" s="207" t="s">
        <v>130</v>
      </c>
      <c r="E447" s="208" t="s">
        <v>855</v>
      </c>
      <c r="F447" s="209" t="s">
        <v>856</v>
      </c>
      <c r="G447" s="210" t="s">
        <v>144</v>
      </c>
      <c r="H447" s="211">
        <v>18.75</v>
      </c>
      <c r="I447" s="212"/>
      <c r="J447" s="213">
        <f>ROUND(I447*H447,2)</f>
        <v>0</v>
      </c>
      <c r="K447" s="214"/>
      <c r="L447" s="40"/>
      <c r="M447" s="215" t="s">
        <v>1</v>
      </c>
      <c r="N447" s="216" t="s">
        <v>42</v>
      </c>
      <c r="O447" s="72"/>
      <c r="P447" s="217">
        <f>O447*H447</f>
        <v>0</v>
      </c>
      <c r="Q447" s="217">
        <v>1.98E-3</v>
      </c>
      <c r="R447" s="217">
        <f>Q447*H447</f>
        <v>3.7124999999999998E-2</v>
      </c>
      <c r="S447" s="217">
        <v>0</v>
      </c>
      <c r="T447" s="218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9" t="s">
        <v>134</v>
      </c>
      <c r="AT447" s="219" t="s">
        <v>130</v>
      </c>
      <c r="AU447" s="219" t="s">
        <v>87</v>
      </c>
      <c r="AY447" s="18" t="s">
        <v>128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8" t="s">
        <v>85</v>
      </c>
      <c r="BK447" s="220">
        <f>ROUND(I447*H447,2)</f>
        <v>0</v>
      </c>
      <c r="BL447" s="18" t="s">
        <v>134</v>
      </c>
      <c r="BM447" s="219" t="s">
        <v>857</v>
      </c>
    </row>
    <row r="448" spans="1:65" s="13" customFormat="1" ht="11.25">
      <c r="B448" s="225"/>
      <c r="C448" s="226"/>
      <c r="D448" s="221" t="s">
        <v>137</v>
      </c>
      <c r="E448" s="227" t="s">
        <v>1</v>
      </c>
      <c r="F448" s="228" t="s">
        <v>858</v>
      </c>
      <c r="G448" s="226"/>
      <c r="H448" s="229">
        <v>18.25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AT448" s="235" t="s">
        <v>137</v>
      </c>
      <c r="AU448" s="235" t="s">
        <v>87</v>
      </c>
      <c r="AV448" s="13" t="s">
        <v>87</v>
      </c>
      <c r="AW448" s="13" t="s">
        <v>33</v>
      </c>
      <c r="AX448" s="13" t="s">
        <v>77</v>
      </c>
      <c r="AY448" s="235" t="s">
        <v>128</v>
      </c>
    </row>
    <row r="449" spans="1:65" s="13" customFormat="1" ht="11.25">
      <c r="B449" s="225"/>
      <c r="C449" s="226"/>
      <c r="D449" s="221" t="s">
        <v>137</v>
      </c>
      <c r="E449" s="227" t="s">
        <v>1</v>
      </c>
      <c r="F449" s="228" t="s">
        <v>859</v>
      </c>
      <c r="G449" s="226"/>
      <c r="H449" s="229">
        <v>0.5</v>
      </c>
      <c r="I449" s="230"/>
      <c r="J449" s="226"/>
      <c r="K449" s="226"/>
      <c r="L449" s="231"/>
      <c r="M449" s="232"/>
      <c r="N449" s="233"/>
      <c r="O449" s="233"/>
      <c r="P449" s="233"/>
      <c r="Q449" s="233"/>
      <c r="R449" s="233"/>
      <c r="S449" s="233"/>
      <c r="T449" s="234"/>
      <c r="AT449" s="235" t="s">
        <v>137</v>
      </c>
      <c r="AU449" s="235" t="s">
        <v>87</v>
      </c>
      <c r="AV449" s="13" t="s">
        <v>87</v>
      </c>
      <c r="AW449" s="13" t="s">
        <v>33</v>
      </c>
      <c r="AX449" s="13" t="s">
        <v>77</v>
      </c>
      <c r="AY449" s="235" t="s">
        <v>128</v>
      </c>
    </row>
    <row r="450" spans="1:65" s="14" customFormat="1" ht="11.25">
      <c r="B450" s="236"/>
      <c r="C450" s="237"/>
      <c r="D450" s="221" t="s">
        <v>137</v>
      </c>
      <c r="E450" s="238" t="s">
        <v>1</v>
      </c>
      <c r="F450" s="239" t="s">
        <v>139</v>
      </c>
      <c r="G450" s="237"/>
      <c r="H450" s="240">
        <v>18.75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AT450" s="246" t="s">
        <v>137</v>
      </c>
      <c r="AU450" s="246" t="s">
        <v>87</v>
      </c>
      <c r="AV450" s="14" t="s">
        <v>134</v>
      </c>
      <c r="AW450" s="14" t="s">
        <v>33</v>
      </c>
      <c r="AX450" s="14" t="s">
        <v>85</v>
      </c>
      <c r="AY450" s="246" t="s">
        <v>128</v>
      </c>
    </row>
    <row r="451" spans="1:65" s="2" customFormat="1" ht="16.5" customHeight="1">
      <c r="A451" s="35"/>
      <c r="B451" s="36"/>
      <c r="C451" s="207" t="s">
        <v>860</v>
      </c>
      <c r="D451" s="207" t="s">
        <v>130</v>
      </c>
      <c r="E451" s="208" t="s">
        <v>861</v>
      </c>
      <c r="F451" s="209" t="s">
        <v>862</v>
      </c>
      <c r="G451" s="210" t="s">
        <v>402</v>
      </c>
      <c r="H451" s="211">
        <v>6309</v>
      </c>
      <c r="I451" s="212"/>
      <c r="J451" s="213">
        <f>ROUND(I451*H451,2)</f>
        <v>0</v>
      </c>
      <c r="K451" s="214"/>
      <c r="L451" s="40"/>
      <c r="M451" s="215" t="s">
        <v>1</v>
      </c>
      <c r="N451" s="216" t="s">
        <v>42</v>
      </c>
      <c r="O451" s="72"/>
      <c r="P451" s="217">
        <f>O451*H451</f>
        <v>0</v>
      </c>
      <c r="Q451" s="217">
        <v>1.3999999999999999E-4</v>
      </c>
      <c r="R451" s="217">
        <f>Q451*H451</f>
        <v>0.88325999999999993</v>
      </c>
      <c r="S451" s="217">
        <v>0</v>
      </c>
      <c r="T451" s="218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19" t="s">
        <v>134</v>
      </c>
      <c r="AT451" s="219" t="s">
        <v>130</v>
      </c>
      <c r="AU451" s="219" t="s">
        <v>87</v>
      </c>
      <c r="AY451" s="18" t="s">
        <v>128</v>
      </c>
      <c r="BE451" s="220">
        <f>IF(N451="základní",J451,0)</f>
        <v>0</v>
      </c>
      <c r="BF451" s="220">
        <f>IF(N451="snížená",J451,0)</f>
        <v>0</v>
      </c>
      <c r="BG451" s="220">
        <f>IF(N451="zákl. přenesená",J451,0)</f>
        <v>0</v>
      </c>
      <c r="BH451" s="220">
        <f>IF(N451="sníž. přenesená",J451,0)</f>
        <v>0</v>
      </c>
      <c r="BI451" s="220">
        <f>IF(N451="nulová",J451,0)</f>
        <v>0</v>
      </c>
      <c r="BJ451" s="18" t="s">
        <v>85</v>
      </c>
      <c r="BK451" s="220">
        <f>ROUND(I451*H451,2)</f>
        <v>0</v>
      </c>
      <c r="BL451" s="18" t="s">
        <v>134</v>
      </c>
      <c r="BM451" s="219" t="s">
        <v>863</v>
      </c>
    </row>
    <row r="452" spans="1:65" s="13" customFormat="1" ht="11.25">
      <c r="B452" s="225"/>
      <c r="C452" s="226"/>
      <c r="D452" s="221" t="s">
        <v>137</v>
      </c>
      <c r="E452" s="227" t="s">
        <v>1</v>
      </c>
      <c r="F452" s="228" t="s">
        <v>864</v>
      </c>
      <c r="G452" s="226"/>
      <c r="H452" s="229">
        <v>279</v>
      </c>
      <c r="I452" s="230"/>
      <c r="J452" s="226"/>
      <c r="K452" s="226"/>
      <c r="L452" s="231"/>
      <c r="M452" s="232"/>
      <c r="N452" s="233"/>
      <c r="O452" s="233"/>
      <c r="P452" s="233"/>
      <c r="Q452" s="233"/>
      <c r="R452" s="233"/>
      <c r="S452" s="233"/>
      <c r="T452" s="234"/>
      <c r="AT452" s="235" t="s">
        <v>137</v>
      </c>
      <c r="AU452" s="235" t="s">
        <v>87</v>
      </c>
      <c r="AV452" s="13" t="s">
        <v>87</v>
      </c>
      <c r="AW452" s="13" t="s">
        <v>33</v>
      </c>
      <c r="AX452" s="13" t="s">
        <v>77</v>
      </c>
      <c r="AY452" s="235" t="s">
        <v>128</v>
      </c>
    </row>
    <row r="453" spans="1:65" s="13" customFormat="1" ht="11.25">
      <c r="B453" s="225"/>
      <c r="C453" s="226"/>
      <c r="D453" s="221" t="s">
        <v>137</v>
      </c>
      <c r="E453" s="227" t="s">
        <v>1</v>
      </c>
      <c r="F453" s="228" t="s">
        <v>865</v>
      </c>
      <c r="G453" s="226"/>
      <c r="H453" s="229">
        <v>6030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AT453" s="235" t="s">
        <v>137</v>
      </c>
      <c r="AU453" s="235" t="s">
        <v>87</v>
      </c>
      <c r="AV453" s="13" t="s">
        <v>87</v>
      </c>
      <c r="AW453" s="13" t="s">
        <v>33</v>
      </c>
      <c r="AX453" s="13" t="s">
        <v>77</v>
      </c>
      <c r="AY453" s="235" t="s">
        <v>128</v>
      </c>
    </row>
    <row r="454" spans="1:65" s="14" customFormat="1" ht="11.25">
      <c r="B454" s="236"/>
      <c r="C454" s="237"/>
      <c r="D454" s="221" t="s">
        <v>137</v>
      </c>
      <c r="E454" s="238" t="s">
        <v>1</v>
      </c>
      <c r="F454" s="239" t="s">
        <v>139</v>
      </c>
      <c r="G454" s="237"/>
      <c r="H454" s="240">
        <v>6309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AT454" s="246" t="s">
        <v>137</v>
      </c>
      <c r="AU454" s="246" t="s">
        <v>87</v>
      </c>
      <c r="AV454" s="14" t="s">
        <v>134</v>
      </c>
      <c r="AW454" s="14" t="s">
        <v>33</v>
      </c>
      <c r="AX454" s="14" t="s">
        <v>85</v>
      </c>
      <c r="AY454" s="246" t="s">
        <v>128</v>
      </c>
    </row>
    <row r="455" spans="1:65" s="2" customFormat="1" ht="24" customHeight="1">
      <c r="A455" s="35"/>
      <c r="B455" s="36"/>
      <c r="C455" s="207" t="s">
        <v>866</v>
      </c>
      <c r="D455" s="207" t="s">
        <v>130</v>
      </c>
      <c r="E455" s="208" t="s">
        <v>867</v>
      </c>
      <c r="F455" s="209" t="s">
        <v>868</v>
      </c>
      <c r="G455" s="210" t="s">
        <v>133</v>
      </c>
      <c r="H455" s="211">
        <v>7.9829999999999997</v>
      </c>
      <c r="I455" s="212"/>
      <c r="J455" s="213">
        <f>ROUND(I455*H455,2)</f>
        <v>0</v>
      </c>
      <c r="K455" s="214"/>
      <c r="L455" s="40"/>
      <c r="M455" s="215" t="s">
        <v>1</v>
      </c>
      <c r="N455" s="216" t="s">
        <v>42</v>
      </c>
      <c r="O455" s="72"/>
      <c r="P455" s="217">
        <f>O455*H455</f>
        <v>0</v>
      </c>
      <c r="Q455" s="217">
        <v>2.45329</v>
      </c>
      <c r="R455" s="217">
        <f>Q455*H455</f>
        <v>19.584614070000001</v>
      </c>
      <c r="S455" s="217">
        <v>0</v>
      </c>
      <c r="T455" s="218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9" t="s">
        <v>134</v>
      </c>
      <c r="AT455" s="219" t="s">
        <v>130</v>
      </c>
      <c r="AU455" s="219" t="s">
        <v>87</v>
      </c>
      <c r="AY455" s="18" t="s">
        <v>128</v>
      </c>
      <c r="BE455" s="220">
        <f>IF(N455="základní",J455,0)</f>
        <v>0</v>
      </c>
      <c r="BF455" s="220">
        <f>IF(N455="snížená",J455,0)</f>
        <v>0</v>
      </c>
      <c r="BG455" s="220">
        <f>IF(N455="zákl. přenesená",J455,0)</f>
        <v>0</v>
      </c>
      <c r="BH455" s="220">
        <f>IF(N455="sníž. přenesená",J455,0)</f>
        <v>0</v>
      </c>
      <c r="BI455" s="220">
        <f>IF(N455="nulová",J455,0)</f>
        <v>0</v>
      </c>
      <c r="BJ455" s="18" t="s">
        <v>85</v>
      </c>
      <c r="BK455" s="220">
        <f>ROUND(I455*H455,2)</f>
        <v>0</v>
      </c>
      <c r="BL455" s="18" t="s">
        <v>134</v>
      </c>
      <c r="BM455" s="219" t="s">
        <v>869</v>
      </c>
    </row>
    <row r="456" spans="1:65" s="13" customFormat="1" ht="11.25">
      <c r="B456" s="225"/>
      <c r="C456" s="226"/>
      <c r="D456" s="221" t="s">
        <v>137</v>
      </c>
      <c r="E456" s="227" t="s">
        <v>1</v>
      </c>
      <c r="F456" s="228" t="s">
        <v>870</v>
      </c>
      <c r="G456" s="226"/>
      <c r="H456" s="229">
        <v>7.7160000000000002</v>
      </c>
      <c r="I456" s="230"/>
      <c r="J456" s="226"/>
      <c r="K456" s="226"/>
      <c r="L456" s="231"/>
      <c r="M456" s="232"/>
      <c r="N456" s="233"/>
      <c r="O456" s="233"/>
      <c r="P456" s="233"/>
      <c r="Q456" s="233"/>
      <c r="R456" s="233"/>
      <c r="S456" s="233"/>
      <c r="T456" s="234"/>
      <c r="AT456" s="235" t="s">
        <v>137</v>
      </c>
      <c r="AU456" s="235" t="s">
        <v>87</v>
      </c>
      <c r="AV456" s="13" t="s">
        <v>87</v>
      </c>
      <c r="AW456" s="13" t="s">
        <v>33</v>
      </c>
      <c r="AX456" s="13" t="s">
        <v>77</v>
      </c>
      <c r="AY456" s="235" t="s">
        <v>128</v>
      </c>
    </row>
    <row r="457" spans="1:65" s="13" customFormat="1" ht="11.25">
      <c r="B457" s="225"/>
      <c r="C457" s="226"/>
      <c r="D457" s="221" t="s">
        <v>137</v>
      </c>
      <c r="E457" s="227" t="s">
        <v>1</v>
      </c>
      <c r="F457" s="228" t="s">
        <v>871</v>
      </c>
      <c r="G457" s="226"/>
      <c r="H457" s="229">
        <v>0.26700000000000002</v>
      </c>
      <c r="I457" s="230"/>
      <c r="J457" s="226"/>
      <c r="K457" s="226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137</v>
      </c>
      <c r="AU457" s="235" t="s">
        <v>87</v>
      </c>
      <c r="AV457" s="13" t="s">
        <v>87</v>
      </c>
      <c r="AW457" s="13" t="s">
        <v>33</v>
      </c>
      <c r="AX457" s="13" t="s">
        <v>77</v>
      </c>
      <c r="AY457" s="235" t="s">
        <v>128</v>
      </c>
    </row>
    <row r="458" spans="1:65" s="14" customFormat="1" ht="11.25">
      <c r="B458" s="236"/>
      <c r="C458" s="237"/>
      <c r="D458" s="221" t="s">
        <v>137</v>
      </c>
      <c r="E458" s="238" t="s">
        <v>1</v>
      </c>
      <c r="F458" s="239" t="s">
        <v>139</v>
      </c>
      <c r="G458" s="237"/>
      <c r="H458" s="240">
        <v>7.9829999999999997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AT458" s="246" t="s">
        <v>137</v>
      </c>
      <c r="AU458" s="246" t="s">
        <v>87</v>
      </c>
      <c r="AV458" s="14" t="s">
        <v>134</v>
      </c>
      <c r="AW458" s="14" t="s">
        <v>33</v>
      </c>
      <c r="AX458" s="14" t="s">
        <v>85</v>
      </c>
      <c r="AY458" s="246" t="s">
        <v>128</v>
      </c>
    </row>
    <row r="459" spans="1:65" s="2" customFormat="1" ht="24" customHeight="1">
      <c r="A459" s="35"/>
      <c r="B459" s="36"/>
      <c r="C459" s="207" t="s">
        <v>872</v>
      </c>
      <c r="D459" s="207" t="s">
        <v>130</v>
      </c>
      <c r="E459" s="208" t="s">
        <v>873</v>
      </c>
      <c r="F459" s="209" t="s">
        <v>874</v>
      </c>
      <c r="G459" s="210" t="s">
        <v>133</v>
      </c>
      <c r="H459" s="211">
        <v>114.565</v>
      </c>
      <c r="I459" s="212"/>
      <c r="J459" s="213">
        <f>ROUND(I459*H459,2)</f>
        <v>0</v>
      </c>
      <c r="K459" s="214"/>
      <c r="L459" s="40"/>
      <c r="M459" s="215" t="s">
        <v>1</v>
      </c>
      <c r="N459" s="216" t="s">
        <v>42</v>
      </c>
      <c r="O459" s="72"/>
      <c r="P459" s="217">
        <f>O459*H459</f>
        <v>0</v>
      </c>
      <c r="Q459" s="217">
        <v>2.45329</v>
      </c>
      <c r="R459" s="217">
        <f>Q459*H459</f>
        <v>281.06116885</v>
      </c>
      <c r="S459" s="217">
        <v>0</v>
      </c>
      <c r="T459" s="218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9" t="s">
        <v>134</v>
      </c>
      <c r="AT459" s="219" t="s">
        <v>130</v>
      </c>
      <c r="AU459" s="219" t="s">
        <v>87</v>
      </c>
      <c r="AY459" s="18" t="s">
        <v>128</v>
      </c>
      <c r="BE459" s="220">
        <f>IF(N459="základní",J459,0)</f>
        <v>0</v>
      </c>
      <c r="BF459" s="220">
        <f>IF(N459="snížená",J459,0)</f>
        <v>0</v>
      </c>
      <c r="BG459" s="220">
        <f>IF(N459="zákl. přenesená",J459,0)</f>
        <v>0</v>
      </c>
      <c r="BH459" s="220">
        <f>IF(N459="sníž. přenesená",J459,0)</f>
        <v>0</v>
      </c>
      <c r="BI459" s="220">
        <f>IF(N459="nulová",J459,0)</f>
        <v>0</v>
      </c>
      <c r="BJ459" s="18" t="s">
        <v>85</v>
      </c>
      <c r="BK459" s="220">
        <f>ROUND(I459*H459,2)</f>
        <v>0</v>
      </c>
      <c r="BL459" s="18" t="s">
        <v>134</v>
      </c>
      <c r="BM459" s="219" t="s">
        <v>875</v>
      </c>
    </row>
    <row r="460" spans="1:65" s="13" customFormat="1" ht="11.25">
      <c r="B460" s="225"/>
      <c r="C460" s="226"/>
      <c r="D460" s="221" t="s">
        <v>137</v>
      </c>
      <c r="E460" s="227" t="s">
        <v>1</v>
      </c>
      <c r="F460" s="228" t="s">
        <v>876</v>
      </c>
      <c r="G460" s="226"/>
      <c r="H460" s="229">
        <v>114.93899999999999</v>
      </c>
      <c r="I460" s="230"/>
      <c r="J460" s="226"/>
      <c r="K460" s="226"/>
      <c r="L460" s="231"/>
      <c r="M460" s="232"/>
      <c r="N460" s="233"/>
      <c r="O460" s="233"/>
      <c r="P460" s="233"/>
      <c r="Q460" s="233"/>
      <c r="R460" s="233"/>
      <c r="S460" s="233"/>
      <c r="T460" s="234"/>
      <c r="AT460" s="235" t="s">
        <v>137</v>
      </c>
      <c r="AU460" s="235" t="s">
        <v>87</v>
      </c>
      <c r="AV460" s="13" t="s">
        <v>87</v>
      </c>
      <c r="AW460" s="13" t="s">
        <v>33</v>
      </c>
      <c r="AX460" s="13" t="s">
        <v>77</v>
      </c>
      <c r="AY460" s="235" t="s">
        <v>128</v>
      </c>
    </row>
    <row r="461" spans="1:65" s="13" customFormat="1" ht="11.25">
      <c r="B461" s="225"/>
      <c r="C461" s="226"/>
      <c r="D461" s="221" t="s">
        <v>137</v>
      </c>
      <c r="E461" s="227" t="s">
        <v>1</v>
      </c>
      <c r="F461" s="228" t="s">
        <v>877</v>
      </c>
      <c r="G461" s="226"/>
      <c r="H461" s="229">
        <v>-0.374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AT461" s="235" t="s">
        <v>137</v>
      </c>
      <c r="AU461" s="235" t="s">
        <v>87</v>
      </c>
      <c r="AV461" s="13" t="s">
        <v>87</v>
      </c>
      <c r="AW461" s="13" t="s">
        <v>33</v>
      </c>
      <c r="AX461" s="13" t="s">
        <v>77</v>
      </c>
      <c r="AY461" s="235" t="s">
        <v>128</v>
      </c>
    </row>
    <row r="462" spans="1:65" s="14" customFormat="1" ht="11.25">
      <c r="B462" s="236"/>
      <c r="C462" s="237"/>
      <c r="D462" s="221" t="s">
        <v>137</v>
      </c>
      <c r="E462" s="238" t="s">
        <v>1</v>
      </c>
      <c r="F462" s="239" t="s">
        <v>139</v>
      </c>
      <c r="G462" s="237"/>
      <c r="H462" s="240">
        <v>114.565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AT462" s="246" t="s">
        <v>137</v>
      </c>
      <c r="AU462" s="246" t="s">
        <v>87</v>
      </c>
      <c r="AV462" s="14" t="s">
        <v>134</v>
      </c>
      <c r="AW462" s="14" t="s">
        <v>33</v>
      </c>
      <c r="AX462" s="14" t="s">
        <v>85</v>
      </c>
      <c r="AY462" s="246" t="s">
        <v>128</v>
      </c>
    </row>
    <row r="463" spans="1:65" s="2" customFormat="1" ht="24" customHeight="1">
      <c r="A463" s="35"/>
      <c r="B463" s="36"/>
      <c r="C463" s="207" t="s">
        <v>878</v>
      </c>
      <c r="D463" s="207" t="s">
        <v>130</v>
      </c>
      <c r="E463" s="208" t="s">
        <v>879</v>
      </c>
      <c r="F463" s="209" t="s">
        <v>880</v>
      </c>
      <c r="G463" s="210" t="s">
        <v>133</v>
      </c>
      <c r="H463" s="211">
        <v>7.7160000000000002</v>
      </c>
      <c r="I463" s="212"/>
      <c r="J463" s="213">
        <f>ROUND(I463*H463,2)</f>
        <v>0</v>
      </c>
      <c r="K463" s="214"/>
      <c r="L463" s="40"/>
      <c r="M463" s="215" t="s">
        <v>1</v>
      </c>
      <c r="N463" s="216" t="s">
        <v>42</v>
      </c>
      <c r="O463" s="72"/>
      <c r="P463" s="217">
        <f>O463*H463</f>
        <v>0</v>
      </c>
      <c r="Q463" s="217">
        <v>0.04</v>
      </c>
      <c r="R463" s="217">
        <f>Q463*H463</f>
        <v>0.30864000000000003</v>
      </c>
      <c r="S463" s="217">
        <v>0</v>
      </c>
      <c r="T463" s="218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19" t="s">
        <v>134</v>
      </c>
      <c r="AT463" s="219" t="s">
        <v>130</v>
      </c>
      <c r="AU463" s="219" t="s">
        <v>87</v>
      </c>
      <c r="AY463" s="18" t="s">
        <v>128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18" t="s">
        <v>85</v>
      </c>
      <c r="BK463" s="220">
        <f>ROUND(I463*H463,2)</f>
        <v>0</v>
      </c>
      <c r="BL463" s="18" t="s">
        <v>134</v>
      </c>
      <c r="BM463" s="219" t="s">
        <v>881</v>
      </c>
    </row>
    <row r="464" spans="1:65" s="13" customFormat="1" ht="11.25">
      <c r="B464" s="225"/>
      <c r="C464" s="226"/>
      <c r="D464" s="221" t="s">
        <v>137</v>
      </c>
      <c r="E464" s="227" t="s">
        <v>1</v>
      </c>
      <c r="F464" s="228" t="s">
        <v>870</v>
      </c>
      <c r="G464" s="226"/>
      <c r="H464" s="229">
        <v>7.7160000000000002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4"/>
      <c r="AT464" s="235" t="s">
        <v>137</v>
      </c>
      <c r="AU464" s="235" t="s">
        <v>87</v>
      </c>
      <c r="AV464" s="13" t="s">
        <v>87</v>
      </c>
      <c r="AW464" s="13" t="s">
        <v>33</v>
      </c>
      <c r="AX464" s="13" t="s">
        <v>85</v>
      </c>
      <c r="AY464" s="235" t="s">
        <v>128</v>
      </c>
    </row>
    <row r="465" spans="1:65" s="2" customFormat="1" ht="24" customHeight="1">
      <c r="A465" s="35"/>
      <c r="B465" s="36"/>
      <c r="C465" s="207" t="s">
        <v>882</v>
      </c>
      <c r="D465" s="207" t="s">
        <v>130</v>
      </c>
      <c r="E465" s="208" t="s">
        <v>883</v>
      </c>
      <c r="F465" s="209" t="s">
        <v>884</v>
      </c>
      <c r="G465" s="210" t="s">
        <v>133</v>
      </c>
      <c r="H465" s="211">
        <v>114.565</v>
      </c>
      <c r="I465" s="212"/>
      <c r="J465" s="213">
        <f>ROUND(I465*H465,2)</f>
        <v>0</v>
      </c>
      <c r="K465" s="214"/>
      <c r="L465" s="40"/>
      <c r="M465" s="215" t="s">
        <v>1</v>
      </c>
      <c r="N465" s="216" t="s">
        <v>42</v>
      </c>
      <c r="O465" s="72"/>
      <c r="P465" s="217">
        <f>O465*H465</f>
        <v>0</v>
      </c>
      <c r="Q465" s="217">
        <v>0.01</v>
      </c>
      <c r="R465" s="217">
        <f>Q465*H465</f>
        <v>1.1456500000000001</v>
      </c>
      <c r="S465" s="217">
        <v>0</v>
      </c>
      <c r="T465" s="218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9" t="s">
        <v>134</v>
      </c>
      <c r="AT465" s="219" t="s">
        <v>130</v>
      </c>
      <c r="AU465" s="219" t="s">
        <v>87</v>
      </c>
      <c r="AY465" s="18" t="s">
        <v>128</v>
      </c>
      <c r="BE465" s="220">
        <f>IF(N465="základní",J465,0)</f>
        <v>0</v>
      </c>
      <c r="BF465" s="220">
        <f>IF(N465="snížená",J465,0)</f>
        <v>0</v>
      </c>
      <c r="BG465" s="220">
        <f>IF(N465="zákl. přenesená",J465,0)</f>
        <v>0</v>
      </c>
      <c r="BH465" s="220">
        <f>IF(N465="sníž. přenesená",J465,0)</f>
        <v>0</v>
      </c>
      <c r="BI465" s="220">
        <f>IF(N465="nulová",J465,0)</f>
        <v>0</v>
      </c>
      <c r="BJ465" s="18" t="s">
        <v>85</v>
      </c>
      <c r="BK465" s="220">
        <f>ROUND(I465*H465,2)</f>
        <v>0</v>
      </c>
      <c r="BL465" s="18" t="s">
        <v>134</v>
      </c>
      <c r="BM465" s="219" t="s">
        <v>885</v>
      </c>
    </row>
    <row r="466" spans="1:65" s="13" customFormat="1" ht="11.25">
      <c r="B466" s="225"/>
      <c r="C466" s="226"/>
      <c r="D466" s="221" t="s">
        <v>137</v>
      </c>
      <c r="E466" s="227" t="s">
        <v>1</v>
      </c>
      <c r="F466" s="228" t="s">
        <v>886</v>
      </c>
      <c r="G466" s="226"/>
      <c r="H466" s="229">
        <v>114.565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AT466" s="235" t="s">
        <v>137</v>
      </c>
      <c r="AU466" s="235" t="s">
        <v>87</v>
      </c>
      <c r="AV466" s="13" t="s">
        <v>87</v>
      </c>
      <c r="AW466" s="13" t="s">
        <v>33</v>
      </c>
      <c r="AX466" s="13" t="s">
        <v>85</v>
      </c>
      <c r="AY466" s="235" t="s">
        <v>128</v>
      </c>
    </row>
    <row r="467" spans="1:65" s="2" customFormat="1" ht="24" customHeight="1">
      <c r="A467" s="35"/>
      <c r="B467" s="36"/>
      <c r="C467" s="207" t="s">
        <v>887</v>
      </c>
      <c r="D467" s="207" t="s">
        <v>130</v>
      </c>
      <c r="E467" s="208" t="s">
        <v>888</v>
      </c>
      <c r="F467" s="209" t="s">
        <v>889</v>
      </c>
      <c r="G467" s="210" t="s">
        <v>133</v>
      </c>
      <c r="H467" s="211">
        <v>7.7160000000000002</v>
      </c>
      <c r="I467" s="212"/>
      <c r="J467" s="213">
        <f>ROUND(I467*H467,2)</f>
        <v>0</v>
      </c>
      <c r="K467" s="214"/>
      <c r="L467" s="40"/>
      <c r="M467" s="215" t="s">
        <v>1</v>
      </c>
      <c r="N467" s="216" t="s">
        <v>42</v>
      </c>
      <c r="O467" s="72"/>
      <c r="P467" s="217">
        <f>O467*H467</f>
        <v>0</v>
      </c>
      <c r="Q467" s="217">
        <v>0</v>
      </c>
      <c r="R467" s="217">
        <f>Q467*H467</f>
        <v>0</v>
      </c>
      <c r="S467" s="217">
        <v>0</v>
      </c>
      <c r="T467" s="218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219" t="s">
        <v>134</v>
      </c>
      <c r="AT467" s="219" t="s">
        <v>130</v>
      </c>
      <c r="AU467" s="219" t="s">
        <v>87</v>
      </c>
      <c r="AY467" s="18" t="s">
        <v>128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18" t="s">
        <v>85</v>
      </c>
      <c r="BK467" s="220">
        <f>ROUND(I467*H467,2)</f>
        <v>0</v>
      </c>
      <c r="BL467" s="18" t="s">
        <v>134</v>
      </c>
      <c r="BM467" s="219" t="s">
        <v>890</v>
      </c>
    </row>
    <row r="468" spans="1:65" s="13" customFormat="1" ht="11.25">
      <c r="B468" s="225"/>
      <c r="C468" s="226"/>
      <c r="D468" s="221" t="s">
        <v>137</v>
      </c>
      <c r="E468" s="227" t="s">
        <v>1</v>
      </c>
      <c r="F468" s="228" t="s">
        <v>891</v>
      </c>
      <c r="G468" s="226"/>
      <c r="H468" s="229">
        <v>7.7160000000000002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4"/>
      <c r="AT468" s="235" t="s">
        <v>137</v>
      </c>
      <c r="AU468" s="235" t="s">
        <v>87</v>
      </c>
      <c r="AV468" s="13" t="s">
        <v>87</v>
      </c>
      <c r="AW468" s="13" t="s">
        <v>33</v>
      </c>
      <c r="AX468" s="13" t="s">
        <v>85</v>
      </c>
      <c r="AY468" s="235" t="s">
        <v>128</v>
      </c>
    </row>
    <row r="469" spans="1:65" s="2" customFormat="1" ht="24" customHeight="1">
      <c r="A469" s="35"/>
      <c r="B469" s="36"/>
      <c r="C469" s="207" t="s">
        <v>892</v>
      </c>
      <c r="D469" s="207" t="s">
        <v>130</v>
      </c>
      <c r="E469" s="208" t="s">
        <v>893</v>
      </c>
      <c r="F469" s="209" t="s">
        <v>894</v>
      </c>
      <c r="G469" s="210" t="s">
        <v>133</v>
      </c>
      <c r="H469" s="211">
        <v>114.565</v>
      </c>
      <c r="I469" s="212"/>
      <c r="J469" s="213">
        <f>ROUND(I469*H469,2)</f>
        <v>0</v>
      </c>
      <c r="K469" s="214"/>
      <c r="L469" s="40"/>
      <c r="M469" s="215" t="s">
        <v>1</v>
      </c>
      <c r="N469" s="216" t="s">
        <v>42</v>
      </c>
      <c r="O469" s="72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9" t="s">
        <v>134</v>
      </c>
      <c r="AT469" s="219" t="s">
        <v>130</v>
      </c>
      <c r="AU469" s="219" t="s">
        <v>87</v>
      </c>
      <c r="AY469" s="18" t="s">
        <v>128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8" t="s">
        <v>85</v>
      </c>
      <c r="BK469" s="220">
        <f>ROUND(I469*H469,2)</f>
        <v>0</v>
      </c>
      <c r="BL469" s="18" t="s">
        <v>134</v>
      </c>
      <c r="BM469" s="219" t="s">
        <v>895</v>
      </c>
    </row>
    <row r="470" spans="1:65" s="13" customFormat="1" ht="11.25">
      <c r="B470" s="225"/>
      <c r="C470" s="226"/>
      <c r="D470" s="221" t="s">
        <v>137</v>
      </c>
      <c r="E470" s="227" t="s">
        <v>1</v>
      </c>
      <c r="F470" s="228" t="s">
        <v>886</v>
      </c>
      <c r="G470" s="226"/>
      <c r="H470" s="229">
        <v>114.565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AT470" s="235" t="s">
        <v>137</v>
      </c>
      <c r="AU470" s="235" t="s">
        <v>87</v>
      </c>
      <c r="AV470" s="13" t="s">
        <v>87</v>
      </c>
      <c r="AW470" s="13" t="s">
        <v>33</v>
      </c>
      <c r="AX470" s="13" t="s">
        <v>85</v>
      </c>
      <c r="AY470" s="235" t="s">
        <v>128</v>
      </c>
    </row>
    <row r="471" spans="1:65" s="2" customFormat="1" ht="24" customHeight="1">
      <c r="A471" s="35"/>
      <c r="B471" s="36"/>
      <c r="C471" s="207" t="s">
        <v>896</v>
      </c>
      <c r="D471" s="207" t="s">
        <v>130</v>
      </c>
      <c r="E471" s="208" t="s">
        <v>897</v>
      </c>
      <c r="F471" s="209" t="s">
        <v>898</v>
      </c>
      <c r="G471" s="210" t="s">
        <v>133</v>
      </c>
      <c r="H471" s="211">
        <v>114.565</v>
      </c>
      <c r="I471" s="212"/>
      <c r="J471" s="213">
        <f>ROUND(I471*H471,2)</f>
        <v>0</v>
      </c>
      <c r="K471" s="214"/>
      <c r="L471" s="40"/>
      <c r="M471" s="215" t="s">
        <v>1</v>
      </c>
      <c r="N471" s="216" t="s">
        <v>42</v>
      </c>
      <c r="O471" s="72"/>
      <c r="P471" s="217">
        <f>O471*H471</f>
        <v>0</v>
      </c>
      <c r="Q471" s="217">
        <v>2.0199999999999999E-2</v>
      </c>
      <c r="R471" s="217">
        <f>Q471*H471</f>
        <v>2.3142130000000001</v>
      </c>
      <c r="S471" s="217">
        <v>0</v>
      </c>
      <c r="T471" s="218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19" t="s">
        <v>134</v>
      </c>
      <c r="AT471" s="219" t="s">
        <v>130</v>
      </c>
      <c r="AU471" s="219" t="s">
        <v>87</v>
      </c>
      <c r="AY471" s="18" t="s">
        <v>128</v>
      </c>
      <c r="BE471" s="220">
        <f>IF(N471="základní",J471,0)</f>
        <v>0</v>
      </c>
      <c r="BF471" s="220">
        <f>IF(N471="snížená",J471,0)</f>
        <v>0</v>
      </c>
      <c r="BG471" s="220">
        <f>IF(N471="zákl. přenesená",J471,0)</f>
        <v>0</v>
      </c>
      <c r="BH471" s="220">
        <f>IF(N471="sníž. přenesená",J471,0)</f>
        <v>0</v>
      </c>
      <c r="BI471" s="220">
        <f>IF(N471="nulová",J471,0)</f>
        <v>0</v>
      </c>
      <c r="BJ471" s="18" t="s">
        <v>85</v>
      </c>
      <c r="BK471" s="220">
        <f>ROUND(I471*H471,2)</f>
        <v>0</v>
      </c>
      <c r="BL471" s="18" t="s">
        <v>134</v>
      </c>
      <c r="BM471" s="219" t="s">
        <v>899</v>
      </c>
    </row>
    <row r="472" spans="1:65" s="13" customFormat="1" ht="11.25">
      <c r="B472" s="225"/>
      <c r="C472" s="226"/>
      <c r="D472" s="221" t="s">
        <v>137</v>
      </c>
      <c r="E472" s="227" t="s">
        <v>1</v>
      </c>
      <c r="F472" s="228" t="s">
        <v>900</v>
      </c>
      <c r="G472" s="226"/>
      <c r="H472" s="229">
        <v>114.565</v>
      </c>
      <c r="I472" s="230"/>
      <c r="J472" s="226"/>
      <c r="K472" s="226"/>
      <c r="L472" s="231"/>
      <c r="M472" s="232"/>
      <c r="N472" s="233"/>
      <c r="O472" s="233"/>
      <c r="P472" s="233"/>
      <c r="Q472" s="233"/>
      <c r="R472" s="233"/>
      <c r="S472" s="233"/>
      <c r="T472" s="234"/>
      <c r="AT472" s="235" t="s">
        <v>137</v>
      </c>
      <c r="AU472" s="235" t="s">
        <v>87</v>
      </c>
      <c r="AV472" s="13" t="s">
        <v>87</v>
      </c>
      <c r="AW472" s="13" t="s">
        <v>33</v>
      </c>
      <c r="AX472" s="13" t="s">
        <v>77</v>
      </c>
      <c r="AY472" s="235" t="s">
        <v>128</v>
      </c>
    </row>
    <row r="473" spans="1:65" s="14" customFormat="1" ht="11.25">
      <c r="B473" s="236"/>
      <c r="C473" s="237"/>
      <c r="D473" s="221" t="s">
        <v>137</v>
      </c>
      <c r="E473" s="238" t="s">
        <v>1</v>
      </c>
      <c r="F473" s="239" t="s">
        <v>139</v>
      </c>
      <c r="G473" s="237"/>
      <c r="H473" s="240">
        <v>114.565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AT473" s="246" t="s">
        <v>137</v>
      </c>
      <c r="AU473" s="246" t="s">
        <v>87</v>
      </c>
      <c r="AV473" s="14" t="s">
        <v>134</v>
      </c>
      <c r="AW473" s="14" t="s">
        <v>33</v>
      </c>
      <c r="AX473" s="14" t="s">
        <v>85</v>
      </c>
      <c r="AY473" s="246" t="s">
        <v>128</v>
      </c>
    </row>
    <row r="474" spans="1:65" s="2" customFormat="1" ht="16.5" customHeight="1">
      <c r="A474" s="35"/>
      <c r="B474" s="36"/>
      <c r="C474" s="207" t="s">
        <v>901</v>
      </c>
      <c r="D474" s="207" t="s">
        <v>130</v>
      </c>
      <c r="E474" s="208" t="s">
        <v>902</v>
      </c>
      <c r="F474" s="209" t="s">
        <v>903</v>
      </c>
      <c r="G474" s="210" t="s">
        <v>182</v>
      </c>
      <c r="H474" s="211">
        <v>2.0369999999999999</v>
      </c>
      <c r="I474" s="212"/>
      <c r="J474" s="213">
        <f>ROUND(I474*H474,2)</f>
        <v>0</v>
      </c>
      <c r="K474" s="214"/>
      <c r="L474" s="40"/>
      <c r="M474" s="215" t="s">
        <v>1</v>
      </c>
      <c r="N474" s="216" t="s">
        <v>42</v>
      </c>
      <c r="O474" s="72"/>
      <c r="P474" s="217">
        <f>O474*H474</f>
        <v>0</v>
      </c>
      <c r="Q474" s="217">
        <v>1.06277</v>
      </c>
      <c r="R474" s="217">
        <f>Q474*H474</f>
        <v>2.16486249</v>
      </c>
      <c r="S474" s="217">
        <v>0</v>
      </c>
      <c r="T474" s="218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19" t="s">
        <v>134</v>
      </c>
      <c r="AT474" s="219" t="s">
        <v>130</v>
      </c>
      <c r="AU474" s="219" t="s">
        <v>87</v>
      </c>
      <c r="AY474" s="18" t="s">
        <v>128</v>
      </c>
      <c r="BE474" s="220">
        <f>IF(N474="základní",J474,0)</f>
        <v>0</v>
      </c>
      <c r="BF474" s="220">
        <f>IF(N474="snížená",J474,0)</f>
        <v>0</v>
      </c>
      <c r="BG474" s="220">
        <f>IF(N474="zákl. přenesená",J474,0)</f>
        <v>0</v>
      </c>
      <c r="BH474" s="220">
        <f>IF(N474="sníž. přenesená",J474,0)</f>
        <v>0</v>
      </c>
      <c r="BI474" s="220">
        <f>IF(N474="nulová",J474,0)</f>
        <v>0</v>
      </c>
      <c r="BJ474" s="18" t="s">
        <v>85</v>
      </c>
      <c r="BK474" s="220">
        <f>ROUND(I474*H474,2)</f>
        <v>0</v>
      </c>
      <c r="BL474" s="18" t="s">
        <v>134</v>
      </c>
      <c r="BM474" s="219" t="s">
        <v>904</v>
      </c>
    </row>
    <row r="475" spans="1:65" s="13" customFormat="1" ht="11.25">
      <c r="B475" s="225"/>
      <c r="C475" s="226"/>
      <c r="D475" s="221" t="s">
        <v>137</v>
      </c>
      <c r="E475" s="227" t="s">
        <v>1</v>
      </c>
      <c r="F475" s="228" t="s">
        <v>905</v>
      </c>
      <c r="G475" s="226"/>
      <c r="H475" s="229">
        <v>0.76200000000000001</v>
      </c>
      <c r="I475" s="230"/>
      <c r="J475" s="226"/>
      <c r="K475" s="226"/>
      <c r="L475" s="231"/>
      <c r="M475" s="232"/>
      <c r="N475" s="233"/>
      <c r="O475" s="233"/>
      <c r="P475" s="233"/>
      <c r="Q475" s="233"/>
      <c r="R475" s="233"/>
      <c r="S475" s="233"/>
      <c r="T475" s="234"/>
      <c r="AT475" s="235" t="s">
        <v>137</v>
      </c>
      <c r="AU475" s="235" t="s">
        <v>87</v>
      </c>
      <c r="AV475" s="13" t="s">
        <v>87</v>
      </c>
      <c r="AW475" s="13" t="s">
        <v>33</v>
      </c>
      <c r="AX475" s="13" t="s">
        <v>77</v>
      </c>
      <c r="AY475" s="235" t="s">
        <v>128</v>
      </c>
    </row>
    <row r="476" spans="1:65" s="13" customFormat="1" ht="22.5">
      <c r="B476" s="225"/>
      <c r="C476" s="226"/>
      <c r="D476" s="221" t="s">
        <v>137</v>
      </c>
      <c r="E476" s="227" t="s">
        <v>1</v>
      </c>
      <c r="F476" s="228" t="s">
        <v>906</v>
      </c>
      <c r="G476" s="226"/>
      <c r="H476" s="229">
        <v>1.2749999999999999</v>
      </c>
      <c r="I476" s="230"/>
      <c r="J476" s="226"/>
      <c r="K476" s="226"/>
      <c r="L476" s="231"/>
      <c r="M476" s="232"/>
      <c r="N476" s="233"/>
      <c r="O476" s="233"/>
      <c r="P476" s="233"/>
      <c r="Q476" s="233"/>
      <c r="R476" s="233"/>
      <c r="S476" s="233"/>
      <c r="T476" s="234"/>
      <c r="AT476" s="235" t="s">
        <v>137</v>
      </c>
      <c r="AU476" s="235" t="s">
        <v>87</v>
      </c>
      <c r="AV476" s="13" t="s">
        <v>87</v>
      </c>
      <c r="AW476" s="13" t="s">
        <v>33</v>
      </c>
      <c r="AX476" s="13" t="s">
        <v>77</v>
      </c>
      <c r="AY476" s="235" t="s">
        <v>128</v>
      </c>
    </row>
    <row r="477" spans="1:65" s="14" customFormat="1" ht="11.25">
      <c r="B477" s="236"/>
      <c r="C477" s="237"/>
      <c r="D477" s="221" t="s">
        <v>137</v>
      </c>
      <c r="E477" s="238" t="s">
        <v>1</v>
      </c>
      <c r="F477" s="239" t="s">
        <v>139</v>
      </c>
      <c r="G477" s="237"/>
      <c r="H477" s="240">
        <v>2.0369999999999999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AT477" s="246" t="s">
        <v>137</v>
      </c>
      <c r="AU477" s="246" t="s">
        <v>87</v>
      </c>
      <c r="AV477" s="14" t="s">
        <v>134</v>
      </c>
      <c r="AW477" s="14" t="s">
        <v>33</v>
      </c>
      <c r="AX477" s="14" t="s">
        <v>85</v>
      </c>
      <c r="AY477" s="246" t="s">
        <v>128</v>
      </c>
    </row>
    <row r="478" spans="1:65" s="2" customFormat="1" ht="16.5" customHeight="1">
      <c r="A478" s="35"/>
      <c r="B478" s="36"/>
      <c r="C478" s="207" t="s">
        <v>907</v>
      </c>
      <c r="D478" s="207" t="s">
        <v>130</v>
      </c>
      <c r="E478" s="208" t="s">
        <v>908</v>
      </c>
      <c r="F478" s="209" t="s">
        <v>909</v>
      </c>
      <c r="G478" s="210" t="s">
        <v>144</v>
      </c>
      <c r="H478" s="211">
        <v>20.3</v>
      </c>
      <c r="I478" s="212"/>
      <c r="J478" s="213">
        <f>ROUND(I478*H478,2)</f>
        <v>0</v>
      </c>
      <c r="K478" s="214"/>
      <c r="L478" s="40"/>
      <c r="M478" s="215" t="s">
        <v>1</v>
      </c>
      <c r="N478" s="216" t="s">
        <v>42</v>
      </c>
      <c r="O478" s="72"/>
      <c r="P478" s="217">
        <f>O478*H478</f>
        <v>0</v>
      </c>
      <c r="Q478" s="217">
        <v>0.27560000000000001</v>
      </c>
      <c r="R478" s="217">
        <f>Q478*H478</f>
        <v>5.5946800000000003</v>
      </c>
      <c r="S478" s="217">
        <v>0</v>
      </c>
      <c r="T478" s="218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9" t="s">
        <v>134</v>
      </c>
      <c r="AT478" s="219" t="s">
        <v>130</v>
      </c>
      <c r="AU478" s="219" t="s">
        <v>87</v>
      </c>
      <c r="AY478" s="18" t="s">
        <v>128</v>
      </c>
      <c r="BE478" s="220">
        <f>IF(N478="základní",J478,0)</f>
        <v>0</v>
      </c>
      <c r="BF478" s="220">
        <f>IF(N478="snížená",J478,0)</f>
        <v>0</v>
      </c>
      <c r="BG478" s="220">
        <f>IF(N478="zákl. přenesená",J478,0)</f>
        <v>0</v>
      </c>
      <c r="BH478" s="220">
        <f>IF(N478="sníž. přenesená",J478,0)</f>
        <v>0</v>
      </c>
      <c r="BI478" s="220">
        <f>IF(N478="nulová",J478,0)</f>
        <v>0</v>
      </c>
      <c r="BJ478" s="18" t="s">
        <v>85</v>
      </c>
      <c r="BK478" s="220">
        <f>ROUND(I478*H478,2)</f>
        <v>0</v>
      </c>
      <c r="BL478" s="18" t="s">
        <v>134</v>
      </c>
      <c r="BM478" s="219" t="s">
        <v>910</v>
      </c>
    </row>
    <row r="479" spans="1:65" s="13" customFormat="1" ht="11.25">
      <c r="B479" s="225"/>
      <c r="C479" s="226"/>
      <c r="D479" s="221" t="s">
        <v>137</v>
      </c>
      <c r="E479" s="227" t="s">
        <v>1</v>
      </c>
      <c r="F479" s="228" t="s">
        <v>758</v>
      </c>
      <c r="G479" s="226"/>
      <c r="H479" s="229">
        <v>20.3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AT479" s="235" t="s">
        <v>137</v>
      </c>
      <c r="AU479" s="235" t="s">
        <v>87</v>
      </c>
      <c r="AV479" s="13" t="s">
        <v>87</v>
      </c>
      <c r="AW479" s="13" t="s">
        <v>33</v>
      </c>
      <c r="AX479" s="13" t="s">
        <v>85</v>
      </c>
      <c r="AY479" s="235" t="s">
        <v>128</v>
      </c>
    </row>
    <row r="480" spans="1:65" s="2" customFormat="1" ht="24" customHeight="1">
      <c r="A480" s="35"/>
      <c r="B480" s="36"/>
      <c r="C480" s="207" t="s">
        <v>911</v>
      </c>
      <c r="D480" s="207" t="s">
        <v>130</v>
      </c>
      <c r="E480" s="208" t="s">
        <v>912</v>
      </c>
      <c r="F480" s="209" t="s">
        <v>913</v>
      </c>
      <c r="G480" s="210" t="s">
        <v>635</v>
      </c>
      <c r="H480" s="211">
        <v>5</v>
      </c>
      <c r="I480" s="212"/>
      <c r="J480" s="213">
        <f>ROUND(I480*H480,2)</f>
        <v>0</v>
      </c>
      <c r="K480" s="214"/>
      <c r="L480" s="40"/>
      <c r="M480" s="215" t="s">
        <v>1</v>
      </c>
      <c r="N480" s="216" t="s">
        <v>42</v>
      </c>
      <c r="O480" s="72"/>
      <c r="P480" s="217">
        <f>O480*H480</f>
        <v>0</v>
      </c>
      <c r="Q480" s="217">
        <v>1.34E-3</v>
      </c>
      <c r="R480" s="217">
        <f>Q480*H480</f>
        <v>6.7000000000000002E-3</v>
      </c>
      <c r="S480" s="217">
        <v>0</v>
      </c>
      <c r="T480" s="218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9" t="s">
        <v>134</v>
      </c>
      <c r="AT480" s="219" t="s">
        <v>130</v>
      </c>
      <c r="AU480" s="219" t="s">
        <v>87</v>
      </c>
      <c r="AY480" s="18" t="s">
        <v>128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18" t="s">
        <v>85</v>
      </c>
      <c r="BK480" s="220">
        <f>ROUND(I480*H480,2)</f>
        <v>0</v>
      </c>
      <c r="BL480" s="18" t="s">
        <v>134</v>
      </c>
      <c r="BM480" s="219" t="s">
        <v>914</v>
      </c>
    </row>
    <row r="481" spans="1:65" s="12" customFormat="1" ht="22.9" customHeight="1">
      <c r="B481" s="192"/>
      <c r="C481" s="193"/>
      <c r="D481" s="194" t="s">
        <v>76</v>
      </c>
      <c r="E481" s="205" t="s">
        <v>156</v>
      </c>
      <c r="F481" s="205" t="s">
        <v>915</v>
      </c>
      <c r="G481" s="193"/>
      <c r="H481" s="193"/>
      <c r="I481" s="196"/>
      <c r="J481" s="206">
        <f>BK481</f>
        <v>0</v>
      </c>
      <c r="K481" s="193"/>
      <c r="L481" s="197"/>
      <c r="M481" s="198"/>
      <c r="N481" s="199"/>
      <c r="O481" s="199"/>
      <c r="P481" s="200">
        <f>SUM(P482:P505)</f>
        <v>0</v>
      </c>
      <c r="Q481" s="199"/>
      <c r="R481" s="200">
        <f>SUM(R482:R505)</f>
        <v>6.8759130800000001</v>
      </c>
      <c r="S481" s="199"/>
      <c r="T481" s="201">
        <f>SUM(T482:T505)</f>
        <v>0</v>
      </c>
      <c r="AR481" s="202" t="s">
        <v>85</v>
      </c>
      <c r="AT481" s="203" t="s">
        <v>76</v>
      </c>
      <c r="AU481" s="203" t="s">
        <v>85</v>
      </c>
      <c r="AY481" s="202" t="s">
        <v>128</v>
      </c>
      <c r="BK481" s="204">
        <f>SUM(BK482:BK505)</f>
        <v>0</v>
      </c>
    </row>
    <row r="482" spans="1:65" s="2" customFormat="1" ht="24" customHeight="1">
      <c r="A482" s="35"/>
      <c r="B482" s="36"/>
      <c r="C482" s="207" t="s">
        <v>916</v>
      </c>
      <c r="D482" s="207" t="s">
        <v>130</v>
      </c>
      <c r="E482" s="208" t="s">
        <v>917</v>
      </c>
      <c r="F482" s="209" t="s">
        <v>918</v>
      </c>
      <c r="G482" s="210" t="s">
        <v>133</v>
      </c>
      <c r="H482" s="211">
        <v>0.22</v>
      </c>
      <c r="I482" s="212"/>
      <c r="J482" s="213">
        <f>ROUND(I482*H482,2)</f>
        <v>0</v>
      </c>
      <c r="K482" s="214"/>
      <c r="L482" s="40"/>
      <c r="M482" s="215" t="s">
        <v>1</v>
      </c>
      <c r="N482" s="216" t="s">
        <v>42</v>
      </c>
      <c r="O482" s="72"/>
      <c r="P482" s="217">
        <f>O482*H482</f>
        <v>0</v>
      </c>
      <c r="Q482" s="217">
        <v>2.4775800000000001</v>
      </c>
      <c r="R482" s="217">
        <f>Q482*H482</f>
        <v>0.54506759999999999</v>
      </c>
      <c r="S482" s="217">
        <v>0</v>
      </c>
      <c r="T482" s="218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19" t="s">
        <v>134</v>
      </c>
      <c r="AT482" s="219" t="s">
        <v>130</v>
      </c>
      <c r="AU482" s="219" t="s">
        <v>87</v>
      </c>
      <c r="AY482" s="18" t="s">
        <v>128</v>
      </c>
      <c r="BE482" s="220">
        <f>IF(N482="základní",J482,0)</f>
        <v>0</v>
      </c>
      <c r="BF482" s="220">
        <f>IF(N482="snížená",J482,0)</f>
        <v>0</v>
      </c>
      <c r="BG482" s="220">
        <f>IF(N482="zákl. přenesená",J482,0)</f>
        <v>0</v>
      </c>
      <c r="BH482" s="220">
        <f>IF(N482="sníž. přenesená",J482,0)</f>
        <v>0</v>
      </c>
      <c r="BI482" s="220">
        <f>IF(N482="nulová",J482,0)</f>
        <v>0</v>
      </c>
      <c r="BJ482" s="18" t="s">
        <v>85</v>
      </c>
      <c r="BK482" s="220">
        <f>ROUND(I482*H482,2)</f>
        <v>0</v>
      </c>
      <c r="BL482" s="18" t="s">
        <v>134</v>
      </c>
      <c r="BM482" s="219" t="s">
        <v>919</v>
      </c>
    </row>
    <row r="483" spans="1:65" s="13" customFormat="1" ht="11.25">
      <c r="B483" s="225"/>
      <c r="C483" s="226"/>
      <c r="D483" s="221" t="s">
        <v>137</v>
      </c>
      <c r="E483" s="227" t="s">
        <v>1</v>
      </c>
      <c r="F483" s="228" t="s">
        <v>920</v>
      </c>
      <c r="G483" s="226"/>
      <c r="H483" s="229">
        <v>0.12</v>
      </c>
      <c r="I483" s="230"/>
      <c r="J483" s="226"/>
      <c r="K483" s="226"/>
      <c r="L483" s="231"/>
      <c r="M483" s="232"/>
      <c r="N483" s="233"/>
      <c r="O483" s="233"/>
      <c r="P483" s="233"/>
      <c r="Q483" s="233"/>
      <c r="R483" s="233"/>
      <c r="S483" s="233"/>
      <c r="T483" s="234"/>
      <c r="AT483" s="235" t="s">
        <v>137</v>
      </c>
      <c r="AU483" s="235" t="s">
        <v>87</v>
      </c>
      <c r="AV483" s="13" t="s">
        <v>87</v>
      </c>
      <c r="AW483" s="13" t="s">
        <v>33</v>
      </c>
      <c r="AX483" s="13" t="s">
        <v>77</v>
      </c>
      <c r="AY483" s="235" t="s">
        <v>128</v>
      </c>
    </row>
    <row r="484" spans="1:65" s="13" customFormat="1" ht="11.25">
      <c r="B484" s="225"/>
      <c r="C484" s="226"/>
      <c r="D484" s="221" t="s">
        <v>137</v>
      </c>
      <c r="E484" s="227" t="s">
        <v>1</v>
      </c>
      <c r="F484" s="228" t="s">
        <v>921</v>
      </c>
      <c r="G484" s="226"/>
      <c r="H484" s="229">
        <v>0.1</v>
      </c>
      <c r="I484" s="230"/>
      <c r="J484" s="226"/>
      <c r="K484" s="226"/>
      <c r="L484" s="231"/>
      <c r="M484" s="232"/>
      <c r="N484" s="233"/>
      <c r="O484" s="233"/>
      <c r="P484" s="233"/>
      <c r="Q484" s="233"/>
      <c r="R484" s="233"/>
      <c r="S484" s="233"/>
      <c r="T484" s="234"/>
      <c r="AT484" s="235" t="s">
        <v>137</v>
      </c>
      <c r="AU484" s="235" t="s">
        <v>87</v>
      </c>
      <c r="AV484" s="13" t="s">
        <v>87</v>
      </c>
      <c r="AW484" s="13" t="s">
        <v>33</v>
      </c>
      <c r="AX484" s="13" t="s">
        <v>77</v>
      </c>
      <c r="AY484" s="235" t="s">
        <v>128</v>
      </c>
    </row>
    <row r="485" spans="1:65" s="14" customFormat="1" ht="11.25">
      <c r="B485" s="236"/>
      <c r="C485" s="237"/>
      <c r="D485" s="221" t="s">
        <v>137</v>
      </c>
      <c r="E485" s="238" t="s">
        <v>1</v>
      </c>
      <c r="F485" s="239" t="s">
        <v>139</v>
      </c>
      <c r="G485" s="237"/>
      <c r="H485" s="240">
        <v>0.22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AT485" s="246" t="s">
        <v>137</v>
      </c>
      <c r="AU485" s="246" t="s">
        <v>87</v>
      </c>
      <c r="AV485" s="14" t="s">
        <v>134</v>
      </c>
      <c r="AW485" s="14" t="s">
        <v>33</v>
      </c>
      <c r="AX485" s="14" t="s">
        <v>85</v>
      </c>
      <c r="AY485" s="246" t="s">
        <v>128</v>
      </c>
    </row>
    <row r="486" spans="1:65" s="2" customFormat="1" ht="16.5" customHeight="1">
      <c r="A486" s="35"/>
      <c r="B486" s="36"/>
      <c r="C486" s="207" t="s">
        <v>922</v>
      </c>
      <c r="D486" s="207" t="s">
        <v>130</v>
      </c>
      <c r="E486" s="208" t="s">
        <v>923</v>
      </c>
      <c r="F486" s="209" t="s">
        <v>924</v>
      </c>
      <c r="G486" s="210" t="s">
        <v>133</v>
      </c>
      <c r="H486" s="211">
        <v>0.22</v>
      </c>
      <c r="I486" s="212"/>
      <c r="J486" s="213">
        <f>ROUND(I486*H486,2)</f>
        <v>0</v>
      </c>
      <c r="K486" s="214"/>
      <c r="L486" s="40"/>
      <c r="M486" s="215" t="s">
        <v>1</v>
      </c>
      <c r="N486" s="216" t="s">
        <v>42</v>
      </c>
      <c r="O486" s="72"/>
      <c r="P486" s="217">
        <f>O486*H486</f>
        <v>0</v>
      </c>
      <c r="Q486" s="217">
        <v>0</v>
      </c>
      <c r="R486" s="217">
        <f>Q486*H486</f>
        <v>0</v>
      </c>
      <c r="S486" s="217">
        <v>0</v>
      </c>
      <c r="T486" s="218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19" t="s">
        <v>134</v>
      </c>
      <c r="AT486" s="219" t="s">
        <v>130</v>
      </c>
      <c r="AU486" s="219" t="s">
        <v>87</v>
      </c>
      <c r="AY486" s="18" t="s">
        <v>128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8" t="s">
        <v>85</v>
      </c>
      <c r="BK486" s="220">
        <f>ROUND(I486*H486,2)</f>
        <v>0</v>
      </c>
      <c r="BL486" s="18" t="s">
        <v>134</v>
      </c>
      <c r="BM486" s="219" t="s">
        <v>925</v>
      </c>
    </row>
    <row r="487" spans="1:65" s="2" customFormat="1" ht="24" customHeight="1">
      <c r="A487" s="35"/>
      <c r="B487" s="36"/>
      <c r="C487" s="207" t="s">
        <v>926</v>
      </c>
      <c r="D487" s="207" t="s">
        <v>130</v>
      </c>
      <c r="E487" s="208" t="s">
        <v>927</v>
      </c>
      <c r="F487" s="209" t="s">
        <v>928</v>
      </c>
      <c r="G487" s="210" t="s">
        <v>133</v>
      </c>
      <c r="H487" s="211">
        <v>1.6439999999999999</v>
      </c>
      <c r="I487" s="212"/>
      <c r="J487" s="213">
        <f>ROUND(I487*H487,2)</f>
        <v>0</v>
      </c>
      <c r="K487" s="214"/>
      <c r="L487" s="40"/>
      <c r="M487" s="215" t="s">
        <v>1</v>
      </c>
      <c r="N487" s="216" t="s">
        <v>42</v>
      </c>
      <c r="O487" s="72"/>
      <c r="P487" s="217">
        <f>O487*H487</f>
        <v>0</v>
      </c>
      <c r="Q487" s="217">
        <v>2.4775800000000001</v>
      </c>
      <c r="R487" s="217">
        <f>Q487*H487</f>
        <v>4.0731415200000001</v>
      </c>
      <c r="S487" s="217">
        <v>0</v>
      </c>
      <c r="T487" s="218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19" t="s">
        <v>134</v>
      </c>
      <c r="AT487" s="219" t="s">
        <v>130</v>
      </c>
      <c r="AU487" s="219" t="s">
        <v>87</v>
      </c>
      <c r="AY487" s="18" t="s">
        <v>128</v>
      </c>
      <c r="BE487" s="220">
        <f>IF(N487="základní",J487,0)</f>
        <v>0</v>
      </c>
      <c r="BF487" s="220">
        <f>IF(N487="snížená",J487,0)</f>
        <v>0</v>
      </c>
      <c r="BG487" s="220">
        <f>IF(N487="zákl. přenesená",J487,0)</f>
        <v>0</v>
      </c>
      <c r="BH487" s="220">
        <f>IF(N487="sníž. přenesená",J487,0)</f>
        <v>0</v>
      </c>
      <c r="BI487" s="220">
        <f>IF(N487="nulová",J487,0)</f>
        <v>0</v>
      </c>
      <c r="BJ487" s="18" t="s">
        <v>85</v>
      </c>
      <c r="BK487" s="220">
        <f>ROUND(I487*H487,2)</f>
        <v>0</v>
      </c>
      <c r="BL487" s="18" t="s">
        <v>134</v>
      </c>
      <c r="BM487" s="219" t="s">
        <v>929</v>
      </c>
    </row>
    <row r="488" spans="1:65" s="13" customFormat="1" ht="11.25">
      <c r="B488" s="225"/>
      <c r="C488" s="226"/>
      <c r="D488" s="221" t="s">
        <v>137</v>
      </c>
      <c r="E488" s="227" t="s">
        <v>1</v>
      </c>
      <c r="F488" s="228" t="s">
        <v>930</v>
      </c>
      <c r="G488" s="226"/>
      <c r="H488" s="229">
        <v>0.29499999999999998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AT488" s="235" t="s">
        <v>137</v>
      </c>
      <c r="AU488" s="235" t="s">
        <v>87</v>
      </c>
      <c r="AV488" s="13" t="s">
        <v>87</v>
      </c>
      <c r="AW488" s="13" t="s">
        <v>33</v>
      </c>
      <c r="AX488" s="13" t="s">
        <v>77</v>
      </c>
      <c r="AY488" s="235" t="s">
        <v>128</v>
      </c>
    </row>
    <row r="489" spans="1:65" s="13" customFormat="1" ht="11.25">
      <c r="B489" s="225"/>
      <c r="C489" s="226"/>
      <c r="D489" s="221" t="s">
        <v>137</v>
      </c>
      <c r="E489" s="227" t="s">
        <v>1</v>
      </c>
      <c r="F489" s="228" t="s">
        <v>931</v>
      </c>
      <c r="G489" s="226"/>
      <c r="H489" s="229">
        <v>0.94299999999999995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AT489" s="235" t="s">
        <v>137</v>
      </c>
      <c r="AU489" s="235" t="s">
        <v>87</v>
      </c>
      <c r="AV489" s="13" t="s">
        <v>87</v>
      </c>
      <c r="AW489" s="13" t="s">
        <v>33</v>
      </c>
      <c r="AX489" s="13" t="s">
        <v>77</v>
      </c>
      <c r="AY489" s="235" t="s">
        <v>128</v>
      </c>
    </row>
    <row r="490" spans="1:65" s="13" customFormat="1" ht="11.25">
      <c r="B490" s="225"/>
      <c r="C490" s="226"/>
      <c r="D490" s="221" t="s">
        <v>137</v>
      </c>
      <c r="E490" s="227" t="s">
        <v>1</v>
      </c>
      <c r="F490" s="228" t="s">
        <v>932</v>
      </c>
      <c r="G490" s="226"/>
      <c r="H490" s="229">
        <v>0.40600000000000003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AT490" s="235" t="s">
        <v>137</v>
      </c>
      <c r="AU490" s="235" t="s">
        <v>87</v>
      </c>
      <c r="AV490" s="13" t="s">
        <v>87</v>
      </c>
      <c r="AW490" s="13" t="s">
        <v>33</v>
      </c>
      <c r="AX490" s="13" t="s">
        <v>77</v>
      </c>
      <c r="AY490" s="235" t="s">
        <v>128</v>
      </c>
    </row>
    <row r="491" spans="1:65" s="14" customFormat="1" ht="11.25">
      <c r="B491" s="236"/>
      <c r="C491" s="237"/>
      <c r="D491" s="221" t="s">
        <v>137</v>
      </c>
      <c r="E491" s="238" t="s">
        <v>1</v>
      </c>
      <c r="F491" s="239" t="s">
        <v>139</v>
      </c>
      <c r="G491" s="237"/>
      <c r="H491" s="240">
        <v>1.6439999999999999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AT491" s="246" t="s">
        <v>137</v>
      </c>
      <c r="AU491" s="246" t="s">
        <v>87</v>
      </c>
      <c r="AV491" s="14" t="s">
        <v>134</v>
      </c>
      <c r="AW491" s="14" t="s">
        <v>33</v>
      </c>
      <c r="AX491" s="14" t="s">
        <v>85</v>
      </c>
      <c r="AY491" s="246" t="s">
        <v>128</v>
      </c>
    </row>
    <row r="492" spans="1:65" s="2" customFormat="1" ht="24" customHeight="1">
      <c r="A492" s="35"/>
      <c r="B492" s="36"/>
      <c r="C492" s="207" t="s">
        <v>933</v>
      </c>
      <c r="D492" s="207" t="s">
        <v>130</v>
      </c>
      <c r="E492" s="208" t="s">
        <v>934</v>
      </c>
      <c r="F492" s="209" t="s">
        <v>935</v>
      </c>
      <c r="G492" s="210" t="s">
        <v>133</v>
      </c>
      <c r="H492" s="211">
        <v>1.6439999999999999</v>
      </c>
      <c r="I492" s="212"/>
      <c r="J492" s="213">
        <f>ROUND(I492*H492,2)</f>
        <v>0</v>
      </c>
      <c r="K492" s="214"/>
      <c r="L492" s="40"/>
      <c r="M492" s="215" t="s">
        <v>1</v>
      </c>
      <c r="N492" s="216" t="s">
        <v>42</v>
      </c>
      <c r="O492" s="72"/>
      <c r="P492" s="217">
        <f>O492*H492</f>
        <v>0</v>
      </c>
      <c r="Q492" s="217">
        <v>0</v>
      </c>
      <c r="R492" s="217">
        <f>Q492*H492</f>
        <v>0</v>
      </c>
      <c r="S492" s="217">
        <v>0</v>
      </c>
      <c r="T492" s="218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9" t="s">
        <v>134</v>
      </c>
      <c r="AT492" s="219" t="s">
        <v>130</v>
      </c>
      <c r="AU492" s="219" t="s">
        <v>87</v>
      </c>
      <c r="AY492" s="18" t="s">
        <v>128</v>
      </c>
      <c r="BE492" s="220">
        <f>IF(N492="základní",J492,0)</f>
        <v>0</v>
      </c>
      <c r="BF492" s="220">
        <f>IF(N492="snížená",J492,0)</f>
        <v>0</v>
      </c>
      <c r="BG492" s="220">
        <f>IF(N492="zákl. přenesená",J492,0)</f>
        <v>0</v>
      </c>
      <c r="BH492" s="220">
        <f>IF(N492="sníž. přenesená",J492,0)</f>
        <v>0</v>
      </c>
      <c r="BI492" s="220">
        <f>IF(N492="nulová",J492,0)</f>
        <v>0</v>
      </c>
      <c r="BJ492" s="18" t="s">
        <v>85</v>
      </c>
      <c r="BK492" s="220">
        <f>ROUND(I492*H492,2)</f>
        <v>0</v>
      </c>
      <c r="BL492" s="18" t="s">
        <v>134</v>
      </c>
      <c r="BM492" s="219" t="s">
        <v>936</v>
      </c>
    </row>
    <row r="493" spans="1:65" s="2" customFormat="1" ht="24" customHeight="1">
      <c r="A493" s="35"/>
      <c r="B493" s="36"/>
      <c r="C493" s="207" t="s">
        <v>937</v>
      </c>
      <c r="D493" s="207" t="s">
        <v>130</v>
      </c>
      <c r="E493" s="208" t="s">
        <v>938</v>
      </c>
      <c r="F493" s="209" t="s">
        <v>939</v>
      </c>
      <c r="G493" s="210" t="s">
        <v>133</v>
      </c>
      <c r="H493" s="211">
        <v>0.72</v>
      </c>
      <c r="I493" s="212"/>
      <c r="J493" s="213">
        <f>ROUND(I493*H493,2)</f>
        <v>0</v>
      </c>
      <c r="K493" s="214"/>
      <c r="L493" s="40"/>
      <c r="M493" s="215" t="s">
        <v>1</v>
      </c>
      <c r="N493" s="216" t="s">
        <v>42</v>
      </c>
      <c r="O493" s="72"/>
      <c r="P493" s="217">
        <f>O493*H493</f>
        <v>0</v>
      </c>
      <c r="Q493" s="217">
        <v>2.4775800000000001</v>
      </c>
      <c r="R493" s="217">
        <f>Q493*H493</f>
        <v>1.7838575999999999</v>
      </c>
      <c r="S493" s="217">
        <v>0</v>
      </c>
      <c r="T493" s="218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19" t="s">
        <v>134</v>
      </c>
      <c r="AT493" s="219" t="s">
        <v>130</v>
      </c>
      <c r="AU493" s="219" t="s">
        <v>87</v>
      </c>
      <c r="AY493" s="18" t="s">
        <v>128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18" t="s">
        <v>85</v>
      </c>
      <c r="BK493" s="220">
        <f>ROUND(I493*H493,2)</f>
        <v>0</v>
      </c>
      <c r="BL493" s="18" t="s">
        <v>134</v>
      </c>
      <c r="BM493" s="219" t="s">
        <v>940</v>
      </c>
    </row>
    <row r="494" spans="1:65" s="13" customFormat="1" ht="11.25">
      <c r="B494" s="225"/>
      <c r="C494" s="226"/>
      <c r="D494" s="221" t="s">
        <v>137</v>
      </c>
      <c r="E494" s="227" t="s">
        <v>1</v>
      </c>
      <c r="F494" s="228" t="s">
        <v>941</v>
      </c>
      <c r="G494" s="226"/>
      <c r="H494" s="229">
        <v>0.72</v>
      </c>
      <c r="I494" s="230"/>
      <c r="J494" s="226"/>
      <c r="K494" s="226"/>
      <c r="L494" s="231"/>
      <c r="M494" s="232"/>
      <c r="N494" s="233"/>
      <c r="O494" s="233"/>
      <c r="P494" s="233"/>
      <c r="Q494" s="233"/>
      <c r="R494" s="233"/>
      <c r="S494" s="233"/>
      <c r="T494" s="234"/>
      <c r="AT494" s="235" t="s">
        <v>137</v>
      </c>
      <c r="AU494" s="235" t="s">
        <v>87</v>
      </c>
      <c r="AV494" s="13" t="s">
        <v>87</v>
      </c>
      <c r="AW494" s="13" t="s">
        <v>33</v>
      </c>
      <c r="AX494" s="13" t="s">
        <v>85</v>
      </c>
      <c r="AY494" s="235" t="s">
        <v>128</v>
      </c>
    </row>
    <row r="495" spans="1:65" s="2" customFormat="1" ht="16.5" customHeight="1">
      <c r="A495" s="35"/>
      <c r="B495" s="36"/>
      <c r="C495" s="207" t="s">
        <v>942</v>
      </c>
      <c r="D495" s="207" t="s">
        <v>130</v>
      </c>
      <c r="E495" s="208" t="s">
        <v>943</v>
      </c>
      <c r="F495" s="209" t="s">
        <v>944</v>
      </c>
      <c r="G495" s="210" t="s">
        <v>133</v>
      </c>
      <c r="H495" s="211">
        <v>0.72</v>
      </c>
      <c r="I495" s="212"/>
      <c r="J495" s="213">
        <f>ROUND(I495*H495,2)</f>
        <v>0</v>
      </c>
      <c r="K495" s="214"/>
      <c r="L495" s="40"/>
      <c r="M495" s="215" t="s">
        <v>1</v>
      </c>
      <c r="N495" s="216" t="s">
        <v>42</v>
      </c>
      <c r="O495" s="72"/>
      <c r="P495" s="217">
        <f>O495*H495</f>
        <v>0</v>
      </c>
      <c r="Q495" s="217">
        <v>0</v>
      </c>
      <c r="R495" s="217">
        <f>Q495*H495</f>
        <v>0</v>
      </c>
      <c r="S495" s="217">
        <v>0</v>
      </c>
      <c r="T495" s="21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9" t="s">
        <v>134</v>
      </c>
      <c r="AT495" s="219" t="s">
        <v>130</v>
      </c>
      <c r="AU495" s="219" t="s">
        <v>87</v>
      </c>
      <c r="AY495" s="18" t="s">
        <v>128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18" t="s">
        <v>85</v>
      </c>
      <c r="BK495" s="220">
        <f>ROUND(I495*H495,2)</f>
        <v>0</v>
      </c>
      <c r="BL495" s="18" t="s">
        <v>134</v>
      </c>
      <c r="BM495" s="219" t="s">
        <v>945</v>
      </c>
    </row>
    <row r="496" spans="1:65" s="2" customFormat="1" ht="24" customHeight="1">
      <c r="A496" s="35"/>
      <c r="B496" s="36"/>
      <c r="C496" s="207" t="s">
        <v>946</v>
      </c>
      <c r="D496" s="207" t="s">
        <v>130</v>
      </c>
      <c r="E496" s="208" t="s">
        <v>947</v>
      </c>
      <c r="F496" s="209" t="s">
        <v>948</v>
      </c>
      <c r="G496" s="210" t="s">
        <v>144</v>
      </c>
      <c r="H496" s="211">
        <v>7.3280000000000003</v>
      </c>
      <c r="I496" s="212"/>
      <c r="J496" s="213">
        <f>ROUND(I496*H496,2)</f>
        <v>0</v>
      </c>
      <c r="K496" s="214"/>
      <c r="L496" s="40"/>
      <c r="M496" s="215" t="s">
        <v>1</v>
      </c>
      <c r="N496" s="216" t="s">
        <v>42</v>
      </c>
      <c r="O496" s="72"/>
      <c r="P496" s="217">
        <f>O496*H496</f>
        <v>0</v>
      </c>
      <c r="Q496" s="217">
        <v>2.32E-3</v>
      </c>
      <c r="R496" s="217">
        <f>Q496*H496</f>
        <v>1.7000960000000002E-2</v>
      </c>
      <c r="S496" s="217">
        <v>0</v>
      </c>
      <c r="T496" s="218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219" t="s">
        <v>134</v>
      </c>
      <c r="AT496" s="219" t="s">
        <v>130</v>
      </c>
      <c r="AU496" s="219" t="s">
        <v>87</v>
      </c>
      <c r="AY496" s="18" t="s">
        <v>128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8" t="s">
        <v>85</v>
      </c>
      <c r="BK496" s="220">
        <f>ROUND(I496*H496,2)</f>
        <v>0</v>
      </c>
      <c r="BL496" s="18" t="s">
        <v>134</v>
      </c>
      <c r="BM496" s="219" t="s">
        <v>949</v>
      </c>
    </row>
    <row r="497" spans="1:65" s="13" customFormat="1" ht="11.25">
      <c r="B497" s="225"/>
      <c r="C497" s="226"/>
      <c r="D497" s="221" t="s">
        <v>137</v>
      </c>
      <c r="E497" s="227" t="s">
        <v>1</v>
      </c>
      <c r="F497" s="228" t="s">
        <v>950</v>
      </c>
      <c r="G497" s="226"/>
      <c r="H497" s="229">
        <v>2.6240000000000001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AT497" s="235" t="s">
        <v>137</v>
      </c>
      <c r="AU497" s="235" t="s">
        <v>87</v>
      </c>
      <c r="AV497" s="13" t="s">
        <v>87</v>
      </c>
      <c r="AW497" s="13" t="s">
        <v>33</v>
      </c>
      <c r="AX497" s="13" t="s">
        <v>77</v>
      </c>
      <c r="AY497" s="235" t="s">
        <v>128</v>
      </c>
    </row>
    <row r="498" spans="1:65" s="13" customFormat="1" ht="11.25">
      <c r="B498" s="225"/>
      <c r="C498" s="226"/>
      <c r="D498" s="221" t="s">
        <v>137</v>
      </c>
      <c r="E498" s="227" t="s">
        <v>1</v>
      </c>
      <c r="F498" s="228" t="s">
        <v>951</v>
      </c>
      <c r="G498" s="226"/>
      <c r="H498" s="229">
        <v>4.7039999999999997</v>
      </c>
      <c r="I498" s="230"/>
      <c r="J498" s="226"/>
      <c r="K498" s="226"/>
      <c r="L498" s="231"/>
      <c r="M498" s="232"/>
      <c r="N498" s="233"/>
      <c r="O498" s="233"/>
      <c r="P498" s="233"/>
      <c r="Q498" s="233"/>
      <c r="R498" s="233"/>
      <c r="S498" s="233"/>
      <c r="T498" s="234"/>
      <c r="AT498" s="235" t="s">
        <v>137</v>
      </c>
      <c r="AU498" s="235" t="s">
        <v>87</v>
      </c>
      <c r="AV498" s="13" t="s">
        <v>87</v>
      </c>
      <c r="AW498" s="13" t="s">
        <v>33</v>
      </c>
      <c r="AX498" s="13" t="s">
        <v>77</v>
      </c>
      <c r="AY498" s="235" t="s">
        <v>128</v>
      </c>
    </row>
    <row r="499" spans="1:65" s="14" customFormat="1" ht="11.25">
      <c r="B499" s="236"/>
      <c r="C499" s="237"/>
      <c r="D499" s="221" t="s">
        <v>137</v>
      </c>
      <c r="E499" s="238" t="s">
        <v>1</v>
      </c>
      <c r="F499" s="239" t="s">
        <v>139</v>
      </c>
      <c r="G499" s="237"/>
      <c r="H499" s="240">
        <v>7.3280000000000003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AT499" s="246" t="s">
        <v>137</v>
      </c>
      <c r="AU499" s="246" t="s">
        <v>87</v>
      </c>
      <c r="AV499" s="14" t="s">
        <v>134</v>
      </c>
      <c r="AW499" s="14" t="s">
        <v>33</v>
      </c>
      <c r="AX499" s="14" t="s">
        <v>85</v>
      </c>
      <c r="AY499" s="246" t="s">
        <v>128</v>
      </c>
    </row>
    <row r="500" spans="1:65" s="2" customFormat="1" ht="24" customHeight="1">
      <c r="A500" s="35"/>
      <c r="B500" s="36"/>
      <c r="C500" s="207" t="s">
        <v>952</v>
      </c>
      <c r="D500" s="207" t="s">
        <v>130</v>
      </c>
      <c r="E500" s="208" t="s">
        <v>953</v>
      </c>
      <c r="F500" s="209" t="s">
        <v>954</v>
      </c>
      <c r="G500" s="210" t="s">
        <v>144</v>
      </c>
      <c r="H500" s="211">
        <v>9.3559999999999999</v>
      </c>
      <c r="I500" s="212"/>
      <c r="J500" s="213">
        <f>ROUND(I500*H500,2)</f>
        <v>0</v>
      </c>
      <c r="K500" s="214"/>
      <c r="L500" s="40"/>
      <c r="M500" s="215" t="s">
        <v>1</v>
      </c>
      <c r="N500" s="216" t="s">
        <v>42</v>
      </c>
      <c r="O500" s="72"/>
      <c r="P500" s="217">
        <f>O500*H500</f>
        <v>0</v>
      </c>
      <c r="Q500" s="217">
        <v>4.6499999999999996E-3</v>
      </c>
      <c r="R500" s="217">
        <f>Q500*H500</f>
        <v>4.3505399999999993E-2</v>
      </c>
      <c r="S500" s="217">
        <v>0</v>
      </c>
      <c r="T500" s="218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9" t="s">
        <v>134</v>
      </c>
      <c r="AT500" s="219" t="s">
        <v>130</v>
      </c>
      <c r="AU500" s="219" t="s">
        <v>87</v>
      </c>
      <c r="AY500" s="18" t="s">
        <v>128</v>
      </c>
      <c r="BE500" s="220">
        <f>IF(N500="základní",J500,0)</f>
        <v>0</v>
      </c>
      <c r="BF500" s="220">
        <f>IF(N500="snížená",J500,0)</f>
        <v>0</v>
      </c>
      <c r="BG500" s="220">
        <f>IF(N500="zákl. přenesená",J500,0)</f>
        <v>0</v>
      </c>
      <c r="BH500" s="220">
        <f>IF(N500="sníž. přenesená",J500,0)</f>
        <v>0</v>
      </c>
      <c r="BI500" s="220">
        <f>IF(N500="nulová",J500,0)</f>
        <v>0</v>
      </c>
      <c r="BJ500" s="18" t="s">
        <v>85</v>
      </c>
      <c r="BK500" s="220">
        <f>ROUND(I500*H500,2)</f>
        <v>0</v>
      </c>
      <c r="BL500" s="18" t="s">
        <v>134</v>
      </c>
      <c r="BM500" s="219" t="s">
        <v>955</v>
      </c>
    </row>
    <row r="501" spans="1:65" s="13" customFormat="1" ht="11.25">
      <c r="B501" s="225"/>
      <c r="C501" s="226"/>
      <c r="D501" s="221" t="s">
        <v>137</v>
      </c>
      <c r="E501" s="227" t="s">
        <v>1</v>
      </c>
      <c r="F501" s="228" t="s">
        <v>956</v>
      </c>
      <c r="G501" s="226"/>
      <c r="H501" s="229">
        <v>3.28</v>
      </c>
      <c r="I501" s="230"/>
      <c r="J501" s="226"/>
      <c r="K501" s="226"/>
      <c r="L501" s="231"/>
      <c r="M501" s="232"/>
      <c r="N501" s="233"/>
      <c r="O501" s="233"/>
      <c r="P501" s="233"/>
      <c r="Q501" s="233"/>
      <c r="R501" s="233"/>
      <c r="S501" s="233"/>
      <c r="T501" s="234"/>
      <c r="AT501" s="235" t="s">
        <v>137</v>
      </c>
      <c r="AU501" s="235" t="s">
        <v>87</v>
      </c>
      <c r="AV501" s="13" t="s">
        <v>87</v>
      </c>
      <c r="AW501" s="13" t="s">
        <v>33</v>
      </c>
      <c r="AX501" s="13" t="s">
        <v>77</v>
      </c>
      <c r="AY501" s="235" t="s">
        <v>128</v>
      </c>
    </row>
    <row r="502" spans="1:65" s="13" customFormat="1" ht="11.25">
      <c r="B502" s="225"/>
      <c r="C502" s="226"/>
      <c r="D502" s="221" t="s">
        <v>137</v>
      </c>
      <c r="E502" s="227" t="s">
        <v>1</v>
      </c>
      <c r="F502" s="228" t="s">
        <v>957</v>
      </c>
      <c r="G502" s="226"/>
      <c r="H502" s="229">
        <v>6.0759999999999996</v>
      </c>
      <c r="I502" s="230"/>
      <c r="J502" s="226"/>
      <c r="K502" s="226"/>
      <c r="L502" s="231"/>
      <c r="M502" s="232"/>
      <c r="N502" s="233"/>
      <c r="O502" s="233"/>
      <c r="P502" s="233"/>
      <c r="Q502" s="233"/>
      <c r="R502" s="233"/>
      <c r="S502" s="233"/>
      <c r="T502" s="234"/>
      <c r="AT502" s="235" t="s">
        <v>137</v>
      </c>
      <c r="AU502" s="235" t="s">
        <v>87</v>
      </c>
      <c r="AV502" s="13" t="s">
        <v>87</v>
      </c>
      <c r="AW502" s="13" t="s">
        <v>33</v>
      </c>
      <c r="AX502" s="13" t="s">
        <v>77</v>
      </c>
      <c r="AY502" s="235" t="s">
        <v>128</v>
      </c>
    </row>
    <row r="503" spans="1:65" s="14" customFormat="1" ht="11.25">
      <c r="B503" s="236"/>
      <c r="C503" s="237"/>
      <c r="D503" s="221" t="s">
        <v>137</v>
      </c>
      <c r="E503" s="238" t="s">
        <v>1</v>
      </c>
      <c r="F503" s="239" t="s">
        <v>139</v>
      </c>
      <c r="G503" s="237"/>
      <c r="H503" s="240">
        <v>9.3559999999999999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AT503" s="246" t="s">
        <v>137</v>
      </c>
      <c r="AU503" s="246" t="s">
        <v>87</v>
      </c>
      <c r="AV503" s="14" t="s">
        <v>134</v>
      </c>
      <c r="AW503" s="14" t="s">
        <v>33</v>
      </c>
      <c r="AX503" s="14" t="s">
        <v>85</v>
      </c>
      <c r="AY503" s="246" t="s">
        <v>128</v>
      </c>
    </row>
    <row r="504" spans="1:65" s="2" customFormat="1" ht="24" customHeight="1">
      <c r="A504" s="35"/>
      <c r="B504" s="36"/>
      <c r="C504" s="207" t="s">
        <v>958</v>
      </c>
      <c r="D504" s="207" t="s">
        <v>130</v>
      </c>
      <c r="E504" s="208" t="s">
        <v>959</v>
      </c>
      <c r="F504" s="209" t="s">
        <v>960</v>
      </c>
      <c r="G504" s="210" t="s">
        <v>635</v>
      </c>
      <c r="H504" s="211">
        <v>1</v>
      </c>
      <c r="I504" s="212"/>
      <c r="J504" s="213">
        <f>ROUND(I504*H504,2)</f>
        <v>0</v>
      </c>
      <c r="K504" s="214"/>
      <c r="L504" s="40"/>
      <c r="M504" s="215" t="s">
        <v>1</v>
      </c>
      <c r="N504" s="216" t="s">
        <v>42</v>
      </c>
      <c r="O504" s="72"/>
      <c r="P504" s="217">
        <f>O504*H504</f>
        <v>0</v>
      </c>
      <c r="Q504" s="217">
        <v>0.21734000000000001</v>
      </c>
      <c r="R504" s="217">
        <f>Q504*H504</f>
        <v>0.21734000000000001</v>
      </c>
      <c r="S504" s="217">
        <v>0</v>
      </c>
      <c r="T504" s="218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9" t="s">
        <v>134</v>
      </c>
      <c r="AT504" s="219" t="s">
        <v>130</v>
      </c>
      <c r="AU504" s="219" t="s">
        <v>87</v>
      </c>
      <c r="AY504" s="18" t="s">
        <v>128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18" t="s">
        <v>85</v>
      </c>
      <c r="BK504" s="220">
        <f>ROUND(I504*H504,2)</f>
        <v>0</v>
      </c>
      <c r="BL504" s="18" t="s">
        <v>134</v>
      </c>
      <c r="BM504" s="219" t="s">
        <v>961</v>
      </c>
    </row>
    <row r="505" spans="1:65" s="2" customFormat="1" ht="24" customHeight="1">
      <c r="A505" s="35"/>
      <c r="B505" s="36"/>
      <c r="C505" s="269" t="s">
        <v>962</v>
      </c>
      <c r="D505" s="269" t="s">
        <v>399</v>
      </c>
      <c r="E505" s="270" t="s">
        <v>963</v>
      </c>
      <c r="F505" s="271" t="s">
        <v>964</v>
      </c>
      <c r="G505" s="272" t="s">
        <v>635</v>
      </c>
      <c r="H505" s="273">
        <v>1</v>
      </c>
      <c r="I505" s="274"/>
      <c r="J505" s="275">
        <f>ROUND(I505*H505,2)</f>
        <v>0</v>
      </c>
      <c r="K505" s="276"/>
      <c r="L505" s="277"/>
      <c r="M505" s="278" t="s">
        <v>1</v>
      </c>
      <c r="N505" s="279" t="s">
        <v>42</v>
      </c>
      <c r="O505" s="72"/>
      <c r="P505" s="217">
        <f>O505*H505</f>
        <v>0</v>
      </c>
      <c r="Q505" s="217">
        <v>0.19600000000000001</v>
      </c>
      <c r="R505" s="217">
        <f>Q505*H505</f>
        <v>0.19600000000000001</v>
      </c>
      <c r="S505" s="217">
        <v>0</v>
      </c>
      <c r="T505" s="218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9" t="s">
        <v>156</v>
      </c>
      <c r="AT505" s="219" t="s">
        <v>399</v>
      </c>
      <c r="AU505" s="219" t="s">
        <v>87</v>
      </c>
      <c r="AY505" s="18" t="s">
        <v>128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8" t="s">
        <v>85</v>
      </c>
      <c r="BK505" s="220">
        <f>ROUND(I505*H505,2)</f>
        <v>0</v>
      </c>
      <c r="BL505" s="18" t="s">
        <v>134</v>
      </c>
      <c r="BM505" s="219" t="s">
        <v>965</v>
      </c>
    </row>
    <row r="506" spans="1:65" s="12" customFormat="1" ht="22.9" customHeight="1">
      <c r="B506" s="192"/>
      <c r="C506" s="193"/>
      <c r="D506" s="194" t="s">
        <v>76</v>
      </c>
      <c r="E506" s="205" t="s">
        <v>140</v>
      </c>
      <c r="F506" s="205" t="s">
        <v>141</v>
      </c>
      <c r="G506" s="193"/>
      <c r="H506" s="193"/>
      <c r="I506" s="196"/>
      <c r="J506" s="206">
        <f>BK506</f>
        <v>0</v>
      </c>
      <c r="K506" s="193"/>
      <c r="L506" s="197"/>
      <c r="M506" s="198"/>
      <c r="N506" s="199"/>
      <c r="O506" s="199"/>
      <c r="P506" s="200">
        <f>SUM(P507:P552)</f>
        <v>0</v>
      </c>
      <c r="Q506" s="199"/>
      <c r="R506" s="200">
        <f>SUM(R507:R552)</f>
        <v>84.48540659999999</v>
      </c>
      <c r="S506" s="199"/>
      <c r="T506" s="201">
        <f>SUM(T507:T552)</f>
        <v>8.0291999999999994</v>
      </c>
      <c r="AR506" s="202" t="s">
        <v>85</v>
      </c>
      <c r="AT506" s="203" t="s">
        <v>76</v>
      </c>
      <c r="AU506" s="203" t="s">
        <v>85</v>
      </c>
      <c r="AY506" s="202" t="s">
        <v>128</v>
      </c>
      <c r="BK506" s="204">
        <f>SUM(BK507:BK552)</f>
        <v>0</v>
      </c>
    </row>
    <row r="507" spans="1:65" s="2" customFormat="1" ht="24" customHeight="1">
      <c r="A507" s="35"/>
      <c r="B507" s="36"/>
      <c r="C507" s="207" t="s">
        <v>966</v>
      </c>
      <c r="D507" s="207" t="s">
        <v>130</v>
      </c>
      <c r="E507" s="208" t="s">
        <v>967</v>
      </c>
      <c r="F507" s="209" t="s">
        <v>968</v>
      </c>
      <c r="G507" s="210" t="s">
        <v>257</v>
      </c>
      <c r="H507" s="211">
        <v>128.80000000000001</v>
      </c>
      <c r="I507" s="212"/>
      <c r="J507" s="213">
        <f>ROUND(I507*H507,2)</f>
        <v>0</v>
      </c>
      <c r="K507" s="214"/>
      <c r="L507" s="40"/>
      <c r="M507" s="215" t="s">
        <v>1</v>
      </c>
      <c r="N507" s="216" t="s">
        <v>42</v>
      </c>
      <c r="O507" s="72"/>
      <c r="P507" s="217">
        <f>O507*H507</f>
        <v>0</v>
      </c>
      <c r="Q507" s="217">
        <v>0.15540000000000001</v>
      </c>
      <c r="R507" s="217">
        <f>Q507*H507</f>
        <v>20.015520000000002</v>
      </c>
      <c r="S507" s="217">
        <v>0</v>
      </c>
      <c r="T507" s="218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219" t="s">
        <v>134</v>
      </c>
      <c r="AT507" s="219" t="s">
        <v>130</v>
      </c>
      <c r="AU507" s="219" t="s">
        <v>87</v>
      </c>
      <c r="AY507" s="18" t="s">
        <v>128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18" t="s">
        <v>85</v>
      </c>
      <c r="BK507" s="220">
        <f>ROUND(I507*H507,2)</f>
        <v>0</v>
      </c>
      <c r="BL507" s="18" t="s">
        <v>134</v>
      </c>
      <c r="BM507" s="219" t="s">
        <v>969</v>
      </c>
    </row>
    <row r="508" spans="1:65" s="2" customFormat="1" ht="16.5" customHeight="1">
      <c r="A508" s="35"/>
      <c r="B508" s="36"/>
      <c r="C508" s="269" t="s">
        <v>970</v>
      </c>
      <c r="D508" s="269" t="s">
        <v>399</v>
      </c>
      <c r="E508" s="270" t="s">
        <v>971</v>
      </c>
      <c r="F508" s="271" t="s">
        <v>972</v>
      </c>
      <c r="G508" s="272" t="s">
        <v>257</v>
      </c>
      <c r="H508" s="273">
        <v>48.6</v>
      </c>
      <c r="I508" s="274"/>
      <c r="J508" s="275">
        <f>ROUND(I508*H508,2)</f>
        <v>0</v>
      </c>
      <c r="K508" s="276"/>
      <c r="L508" s="277"/>
      <c r="M508" s="278" t="s">
        <v>1</v>
      </c>
      <c r="N508" s="279" t="s">
        <v>42</v>
      </c>
      <c r="O508" s="72"/>
      <c r="P508" s="217">
        <f>O508*H508</f>
        <v>0</v>
      </c>
      <c r="Q508" s="217">
        <v>5.8000000000000003E-2</v>
      </c>
      <c r="R508" s="217">
        <f>Q508*H508</f>
        <v>2.8188000000000004</v>
      </c>
      <c r="S508" s="217">
        <v>0</v>
      </c>
      <c r="T508" s="218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9" t="s">
        <v>156</v>
      </c>
      <c r="AT508" s="219" t="s">
        <v>399</v>
      </c>
      <c r="AU508" s="219" t="s">
        <v>87</v>
      </c>
      <c r="AY508" s="18" t="s">
        <v>128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8" t="s">
        <v>85</v>
      </c>
      <c r="BK508" s="220">
        <f>ROUND(I508*H508,2)</f>
        <v>0</v>
      </c>
      <c r="BL508" s="18" t="s">
        <v>134</v>
      </c>
      <c r="BM508" s="219" t="s">
        <v>973</v>
      </c>
    </row>
    <row r="509" spans="1:65" s="13" customFormat="1" ht="11.25">
      <c r="B509" s="225"/>
      <c r="C509" s="226"/>
      <c r="D509" s="221" t="s">
        <v>137</v>
      </c>
      <c r="E509" s="227" t="s">
        <v>1</v>
      </c>
      <c r="F509" s="228" t="s">
        <v>974</v>
      </c>
      <c r="G509" s="226"/>
      <c r="H509" s="229">
        <v>48.6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137</v>
      </c>
      <c r="AU509" s="235" t="s">
        <v>87</v>
      </c>
      <c r="AV509" s="13" t="s">
        <v>87</v>
      </c>
      <c r="AW509" s="13" t="s">
        <v>33</v>
      </c>
      <c r="AX509" s="13" t="s">
        <v>85</v>
      </c>
      <c r="AY509" s="235" t="s">
        <v>128</v>
      </c>
    </row>
    <row r="510" spans="1:65" s="2" customFormat="1" ht="16.5" customHeight="1">
      <c r="A510" s="35"/>
      <c r="B510" s="36"/>
      <c r="C510" s="269" t="s">
        <v>975</v>
      </c>
      <c r="D510" s="269" t="s">
        <v>399</v>
      </c>
      <c r="E510" s="270" t="s">
        <v>976</v>
      </c>
      <c r="F510" s="271" t="s">
        <v>977</v>
      </c>
      <c r="G510" s="272" t="s">
        <v>257</v>
      </c>
      <c r="H510" s="273">
        <v>80.2</v>
      </c>
      <c r="I510" s="274"/>
      <c r="J510" s="275">
        <f>ROUND(I510*H510,2)</f>
        <v>0</v>
      </c>
      <c r="K510" s="276"/>
      <c r="L510" s="277"/>
      <c r="M510" s="278" t="s">
        <v>1</v>
      </c>
      <c r="N510" s="279" t="s">
        <v>42</v>
      </c>
      <c r="O510" s="72"/>
      <c r="P510" s="217">
        <f>O510*H510</f>
        <v>0</v>
      </c>
      <c r="Q510" s="217">
        <v>4.4999999999999998E-2</v>
      </c>
      <c r="R510" s="217">
        <f>Q510*H510</f>
        <v>3.609</v>
      </c>
      <c r="S510" s="217">
        <v>0</v>
      </c>
      <c r="T510" s="218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19" t="s">
        <v>156</v>
      </c>
      <c r="AT510" s="219" t="s">
        <v>399</v>
      </c>
      <c r="AU510" s="219" t="s">
        <v>87</v>
      </c>
      <c r="AY510" s="18" t="s">
        <v>128</v>
      </c>
      <c r="BE510" s="220">
        <f>IF(N510="základní",J510,0)</f>
        <v>0</v>
      </c>
      <c r="BF510" s="220">
        <f>IF(N510="snížená",J510,0)</f>
        <v>0</v>
      </c>
      <c r="BG510" s="220">
        <f>IF(N510="zákl. přenesená",J510,0)</f>
        <v>0</v>
      </c>
      <c r="BH510" s="220">
        <f>IF(N510="sníž. přenesená",J510,0)</f>
        <v>0</v>
      </c>
      <c r="BI510" s="220">
        <f>IF(N510="nulová",J510,0)</f>
        <v>0</v>
      </c>
      <c r="BJ510" s="18" t="s">
        <v>85</v>
      </c>
      <c r="BK510" s="220">
        <f>ROUND(I510*H510,2)</f>
        <v>0</v>
      </c>
      <c r="BL510" s="18" t="s">
        <v>134</v>
      </c>
      <c r="BM510" s="219" t="s">
        <v>978</v>
      </c>
    </row>
    <row r="511" spans="1:65" s="13" customFormat="1" ht="11.25">
      <c r="B511" s="225"/>
      <c r="C511" s="226"/>
      <c r="D511" s="221" t="s">
        <v>137</v>
      </c>
      <c r="E511" s="227" t="s">
        <v>1</v>
      </c>
      <c r="F511" s="228" t="s">
        <v>979</v>
      </c>
      <c r="G511" s="226"/>
      <c r="H511" s="229">
        <v>80.2</v>
      </c>
      <c r="I511" s="230"/>
      <c r="J511" s="226"/>
      <c r="K511" s="226"/>
      <c r="L511" s="231"/>
      <c r="M511" s="232"/>
      <c r="N511" s="233"/>
      <c r="O511" s="233"/>
      <c r="P511" s="233"/>
      <c r="Q511" s="233"/>
      <c r="R511" s="233"/>
      <c r="S511" s="233"/>
      <c r="T511" s="234"/>
      <c r="AT511" s="235" t="s">
        <v>137</v>
      </c>
      <c r="AU511" s="235" t="s">
        <v>87</v>
      </c>
      <c r="AV511" s="13" t="s">
        <v>87</v>
      </c>
      <c r="AW511" s="13" t="s">
        <v>33</v>
      </c>
      <c r="AX511" s="13" t="s">
        <v>85</v>
      </c>
      <c r="AY511" s="235" t="s">
        <v>128</v>
      </c>
    </row>
    <row r="512" spans="1:65" s="2" customFormat="1" ht="24" customHeight="1">
      <c r="A512" s="35"/>
      <c r="B512" s="36"/>
      <c r="C512" s="207" t="s">
        <v>980</v>
      </c>
      <c r="D512" s="207" t="s">
        <v>130</v>
      </c>
      <c r="E512" s="208" t="s">
        <v>981</v>
      </c>
      <c r="F512" s="209" t="s">
        <v>982</v>
      </c>
      <c r="G512" s="210" t="s">
        <v>257</v>
      </c>
      <c r="H512" s="211">
        <v>58.7</v>
      </c>
      <c r="I512" s="212"/>
      <c r="J512" s="213">
        <f>ROUND(I512*H512,2)</f>
        <v>0</v>
      </c>
      <c r="K512" s="214"/>
      <c r="L512" s="40"/>
      <c r="M512" s="215" t="s">
        <v>1</v>
      </c>
      <c r="N512" s="216" t="s">
        <v>42</v>
      </c>
      <c r="O512" s="72"/>
      <c r="P512" s="217">
        <f>O512*H512</f>
        <v>0</v>
      </c>
      <c r="Q512" s="217">
        <v>0.1295</v>
      </c>
      <c r="R512" s="217">
        <f>Q512*H512</f>
        <v>7.6016500000000002</v>
      </c>
      <c r="S512" s="217">
        <v>0</v>
      </c>
      <c r="T512" s="218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19" t="s">
        <v>134</v>
      </c>
      <c r="AT512" s="219" t="s">
        <v>130</v>
      </c>
      <c r="AU512" s="219" t="s">
        <v>87</v>
      </c>
      <c r="AY512" s="18" t="s">
        <v>128</v>
      </c>
      <c r="BE512" s="220">
        <f>IF(N512="základní",J512,0)</f>
        <v>0</v>
      </c>
      <c r="BF512" s="220">
        <f>IF(N512="snížená",J512,0)</f>
        <v>0</v>
      </c>
      <c r="BG512" s="220">
        <f>IF(N512="zákl. přenesená",J512,0)</f>
        <v>0</v>
      </c>
      <c r="BH512" s="220">
        <f>IF(N512="sníž. přenesená",J512,0)</f>
        <v>0</v>
      </c>
      <c r="BI512" s="220">
        <f>IF(N512="nulová",J512,0)</f>
        <v>0</v>
      </c>
      <c r="BJ512" s="18" t="s">
        <v>85</v>
      </c>
      <c r="BK512" s="220">
        <f>ROUND(I512*H512,2)</f>
        <v>0</v>
      </c>
      <c r="BL512" s="18" t="s">
        <v>134</v>
      </c>
      <c r="BM512" s="219" t="s">
        <v>983</v>
      </c>
    </row>
    <row r="513" spans="1:65" s="13" customFormat="1" ht="11.25">
      <c r="B513" s="225"/>
      <c r="C513" s="226"/>
      <c r="D513" s="221" t="s">
        <v>137</v>
      </c>
      <c r="E513" s="227" t="s">
        <v>1</v>
      </c>
      <c r="F513" s="228" t="s">
        <v>984</v>
      </c>
      <c r="G513" s="226"/>
      <c r="H513" s="229">
        <v>58.7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AT513" s="235" t="s">
        <v>137</v>
      </c>
      <c r="AU513" s="235" t="s">
        <v>87</v>
      </c>
      <c r="AV513" s="13" t="s">
        <v>87</v>
      </c>
      <c r="AW513" s="13" t="s">
        <v>33</v>
      </c>
      <c r="AX513" s="13" t="s">
        <v>85</v>
      </c>
      <c r="AY513" s="235" t="s">
        <v>128</v>
      </c>
    </row>
    <row r="514" spans="1:65" s="2" customFormat="1" ht="16.5" customHeight="1">
      <c r="A514" s="35"/>
      <c r="B514" s="36"/>
      <c r="C514" s="269" t="s">
        <v>985</v>
      </c>
      <c r="D514" s="269" t="s">
        <v>399</v>
      </c>
      <c r="E514" s="270" t="s">
        <v>986</v>
      </c>
      <c r="F514" s="271" t="s">
        <v>987</v>
      </c>
      <c r="G514" s="272" t="s">
        <v>257</v>
      </c>
      <c r="H514" s="273">
        <v>58.7</v>
      </c>
      <c r="I514" s="274"/>
      <c r="J514" s="275">
        <f>ROUND(I514*H514,2)</f>
        <v>0</v>
      </c>
      <c r="K514" s="276"/>
      <c r="L514" s="277"/>
      <c r="M514" s="278" t="s">
        <v>1</v>
      </c>
      <c r="N514" s="279" t="s">
        <v>42</v>
      </c>
      <c r="O514" s="72"/>
      <c r="P514" s="217">
        <f>O514*H514</f>
        <v>0</v>
      </c>
      <c r="Q514" s="217">
        <v>2.1999999999999999E-2</v>
      </c>
      <c r="R514" s="217">
        <f>Q514*H514</f>
        <v>1.2913999999999999</v>
      </c>
      <c r="S514" s="217">
        <v>0</v>
      </c>
      <c r="T514" s="218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9" t="s">
        <v>156</v>
      </c>
      <c r="AT514" s="219" t="s">
        <v>399</v>
      </c>
      <c r="AU514" s="219" t="s">
        <v>87</v>
      </c>
      <c r="AY514" s="18" t="s">
        <v>128</v>
      </c>
      <c r="BE514" s="220">
        <f>IF(N514="základní",J514,0)</f>
        <v>0</v>
      </c>
      <c r="BF514" s="220">
        <f>IF(N514="snížená",J514,0)</f>
        <v>0</v>
      </c>
      <c r="BG514" s="220">
        <f>IF(N514="zákl. přenesená",J514,0)</f>
        <v>0</v>
      </c>
      <c r="BH514" s="220">
        <f>IF(N514="sníž. přenesená",J514,0)</f>
        <v>0</v>
      </c>
      <c r="BI514" s="220">
        <f>IF(N514="nulová",J514,0)</f>
        <v>0</v>
      </c>
      <c r="BJ514" s="18" t="s">
        <v>85</v>
      </c>
      <c r="BK514" s="220">
        <f>ROUND(I514*H514,2)</f>
        <v>0</v>
      </c>
      <c r="BL514" s="18" t="s">
        <v>134</v>
      </c>
      <c r="BM514" s="219" t="s">
        <v>988</v>
      </c>
    </row>
    <row r="515" spans="1:65" s="2" customFormat="1" ht="24" customHeight="1">
      <c r="A515" s="35"/>
      <c r="B515" s="36"/>
      <c r="C515" s="207" t="s">
        <v>989</v>
      </c>
      <c r="D515" s="207" t="s">
        <v>130</v>
      </c>
      <c r="E515" s="208" t="s">
        <v>990</v>
      </c>
      <c r="F515" s="209" t="s">
        <v>991</v>
      </c>
      <c r="G515" s="210" t="s">
        <v>144</v>
      </c>
      <c r="H515" s="211">
        <v>37.700000000000003</v>
      </c>
      <c r="I515" s="212"/>
      <c r="J515" s="213">
        <f>ROUND(I515*H515,2)</f>
        <v>0</v>
      </c>
      <c r="K515" s="214"/>
      <c r="L515" s="40"/>
      <c r="M515" s="215" t="s">
        <v>1</v>
      </c>
      <c r="N515" s="216" t="s">
        <v>42</v>
      </c>
      <c r="O515" s="72"/>
      <c r="P515" s="217">
        <f>O515*H515</f>
        <v>0</v>
      </c>
      <c r="Q515" s="217">
        <v>4.6999999999999999E-4</v>
      </c>
      <c r="R515" s="217">
        <f>Q515*H515</f>
        <v>1.7719000000000002E-2</v>
      </c>
      <c r="S515" s="217">
        <v>0</v>
      </c>
      <c r="T515" s="218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9" t="s">
        <v>134</v>
      </c>
      <c r="AT515" s="219" t="s">
        <v>130</v>
      </c>
      <c r="AU515" s="219" t="s">
        <v>87</v>
      </c>
      <c r="AY515" s="18" t="s">
        <v>128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8" t="s">
        <v>85</v>
      </c>
      <c r="BK515" s="220">
        <f>ROUND(I515*H515,2)</f>
        <v>0</v>
      </c>
      <c r="BL515" s="18" t="s">
        <v>134</v>
      </c>
      <c r="BM515" s="219" t="s">
        <v>992</v>
      </c>
    </row>
    <row r="516" spans="1:65" s="13" customFormat="1" ht="11.25">
      <c r="B516" s="225"/>
      <c r="C516" s="226"/>
      <c r="D516" s="221" t="s">
        <v>137</v>
      </c>
      <c r="E516" s="227" t="s">
        <v>1</v>
      </c>
      <c r="F516" s="228" t="s">
        <v>993</v>
      </c>
      <c r="G516" s="226"/>
      <c r="H516" s="229">
        <v>37.700000000000003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AT516" s="235" t="s">
        <v>137</v>
      </c>
      <c r="AU516" s="235" t="s">
        <v>87</v>
      </c>
      <c r="AV516" s="13" t="s">
        <v>87</v>
      </c>
      <c r="AW516" s="13" t="s">
        <v>33</v>
      </c>
      <c r="AX516" s="13" t="s">
        <v>85</v>
      </c>
      <c r="AY516" s="235" t="s">
        <v>128</v>
      </c>
    </row>
    <row r="517" spans="1:65" s="2" customFormat="1" ht="24" customHeight="1">
      <c r="A517" s="35"/>
      <c r="B517" s="36"/>
      <c r="C517" s="207" t="s">
        <v>994</v>
      </c>
      <c r="D517" s="207" t="s">
        <v>130</v>
      </c>
      <c r="E517" s="208" t="s">
        <v>995</v>
      </c>
      <c r="F517" s="209" t="s">
        <v>996</v>
      </c>
      <c r="G517" s="210" t="s">
        <v>257</v>
      </c>
      <c r="H517" s="211">
        <v>76</v>
      </c>
      <c r="I517" s="212"/>
      <c r="J517" s="213">
        <f>ROUND(I517*H517,2)</f>
        <v>0</v>
      </c>
      <c r="K517" s="214"/>
      <c r="L517" s="40"/>
      <c r="M517" s="215" t="s">
        <v>1</v>
      </c>
      <c r="N517" s="216" t="s">
        <v>42</v>
      </c>
      <c r="O517" s="72"/>
      <c r="P517" s="217">
        <f>O517*H517</f>
        <v>0</v>
      </c>
      <c r="Q517" s="217">
        <v>0.63788</v>
      </c>
      <c r="R517" s="217">
        <f>Q517*H517</f>
        <v>48.478880000000004</v>
      </c>
      <c r="S517" s="217">
        <v>0</v>
      </c>
      <c r="T517" s="218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219" t="s">
        <v>134</v>
      </c>
      <c r="AT517" s="219" t="s">
        <v>130</v>
      </c>
      <c r="AU517" s="219" t="s">
        <v>87</v>
      </c>
      <c r="AY517" s="18" t="s">
        <v>128</v>
      </c>
      <c r="BE517" s="220">
        <f>IF(N517="základní",J517,0)</f>
        <v>0</v>
      </c>
      <c r="BF517" s="220">
        <f>IF(N517="snížená",J517,0)</f>
        <v>0</v>
      </c>
      <c r="BG517" s="220">
        <f>IF(N517="zákl. přenesená",J517,0)</f>
        <v>0</v>
      </c>
      <c r="BH517" s="220">
        <f>IF(N517="sníž. přenesená",J517,0)</f>
        <v>0</v>
      </c>
      <c r="BI517" s="220">
        <f>IF(N517="nulová",J517,0)</f>
        <v>0</v>
      </c>
      <c r="BJ517" s="18" t="s">
        <v>85</v>
      </c>
      <c r="BK517" s="220">
        <f>ROUND(I517*H517,2)</f>
        <v>0</v>
      </c>
      <c r="BL517" s="18" t="s">
        <v>134</v>
      </c>
      <c r="BM517" s="219" t="s">
        <v>997</v>
      </c>
    </row>
    <row r="518" spans="1:65" s="2" customFormat="1" ht="24" customHeight="1">
      <c r="A518" s="35"/>
      <c r="B518" s="36"/>
      <c r="C518" s="207" t="s">
        <v>998</v>
      </c>
      <c r="D518" s="207" t="s">
        <v>130</v>
      </c>
      <c r="E518" s="208" t="s">
        <v>999</v>
      </c>
      <c r="F518" s="209" t="s">
        <v>1000</v>
      </c>
      <c r="G518" s="210" t="s">
        <v>144</v>
      </c>
      <c r="H518" s="211">
        <v>679.94</v>
      </c>
      <c r="I518" s="212"/>
      <c r="J518" s="213">
        <f>ROUND(I518*H518,2)</f>
        <v>0</v>
      </c>
      <c r="K518" s="214"/>
      <c r="L518" s="40"/>
      <c r="M518" s="215" t="s">
        <v>1</v>
      </c>
      <c r="N518" s="216" t="s">
        <v>42</v>
      </c>
      <c r="O518" s="72"/>
      <c r="P518" s="217">
        <f>O518*H518</f>
        <v>0</v>
      </c>
      <c r="Q518" s="217">
        <v>0</v>
      </c>
      <c r="R518" s="217">
        <f>Q518*H518</f>
        <v>0</v>
      </c>
      <c r="S518" s="217">
        <v>0</v>
      </c>
      <c r="T518" s="218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9" t="s">
        <v>134</v>
      </c>
      <c r="AT518" s="219" t="s">
        <v>130</v>
      </c>
      <c r="AU518" s="219" t="s">
        <v>87</v>
      </c>
      <c r="AY518" s="18" t="s">
        <v>128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18" t="s">
        <v>85</v>
      </c>
      <c r="BK518" s="220">
        <f>ROUND(I518*H518,2)</f>
        <v>0</v>
      </c>
      <c r="BL518" s="18" t="s">
        <v>134</v>
      </c>
      <c r="BM518" s="219" t="s">
        <v>1001</v>
      </c>
    </row>
    <row r="519" spans="1:65" s="13" customFormat="1" ht="11.25">
      <c r="B519" s="225"/>
      <c r="C519" s="226"/>
      <c r="D519" s="221" t="s">
        <v>137</v>
      </c>
      <c r="E519" s="227" t="s">
        <v>1</v>
      </c>
      <c r="F519" s="228" t="s">
        <v>1002</v>
      </c>
      <c r="G519" s="226"/>
      <c r="H519" s="229">
        <v>264.95</v>
      </c>
      <c r="I519" s="230"/>
      <c r="J519" s="226"/>
      <c r="K519" s="226"/>
      <c r="L519" s="231"/>
      <c r="M519" s="232"/>
      <c r="N519" s="233"/>
      <c r="O519" s="233"/>
      <c r="P519" s="233"/>
      <c r="Q519" s="233"/>
      <c r="R519" s="233"/>
      <c r="S519" s="233"/>
      <c r="T519" s="234"/>
      <c r="AT519" s="235" t="s">
        <v>137</v>
      </c>
      <c r="AU519" s="235" t="s">
        <v>87</v>
      </c>
      <c r="AV519" s="13" t="s">
        <v>87</v>
      </c>
      <c r="AW519" s="13" t="s">
        <v>33</v>
      </c>
      <c r="AX519" s="13" t="s">
        <v>77</v>
      </c>
      <c r="AY519" s="235" t="s">
        <v>128</v>
      </c>
    </row>
    <row r="520" spans="1:65" s="13" customFormat="1" ht="11.25">
      <c r="B520" s="225"/>
      <c r="C520" s="226"/>
      <c r="D520" s="221" t="s">
        <v>137</v>
      </c>
      <c r="E520" s="227" t="s">
        <v>1</v>
      </c>
      <c r="F520" s="228" t="s">
        <v>1003</v>
      </c>
      <c r="G520" s="226"/>
      <c r="H520" s="229">
        <v>414.99</v>
      </c>
      <c r="I520" s="230"/>
      <c r="J520" s="226"/>
      <c r="K520" s="226"/>
      <c r="L520" s="231"/>
      <c r="M520" s="232"/>
      <c r="N520" s="233"/>
      <c r="O520" s="233"/>
      <c r="P520" s="233"/>
      <c r="Q520" s="233"/>
      <c r="R520" s="233"/>
      <c r="S520" s="233"/>
      <c r="T520" s="234"/>
      <c r="AT520" s="235" t="s">
        <v>137</v>
      </c>
      <c r="AU520" s="235" t="s">
        <v>87</v>
      </c>
      <c r="AV520" s="13" t="s">
        <v>87</v>
      </c>
      <c r="AW520" s="13" t="s">
        <v>33</v>
      </c>
      <c r="AX520" s="13" t="s">
        <v>77</v>
      </c>
      <c r="AY520" s="235" t="s">
        <v>128</v>
      </c>
    </row>
    <row r="521" spans="1:65" s="14" customFormat="1" ht="11.25">
      <c r="B521" s="236"/>
      <c r="C521" s="237"/>
      <c r="D521" s="221" t="s">
        <v>137</v>
      </c>
      <c r="E521" s="238" t="s">
        <v>1</v>
      </c>
      <c r="F521" s="239" t="s">
        <v>139</v>
      </c>
      <c r="G521" s="237"/>
      <c r="H521" s="240">
        <v>679.94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AT521" s="246" t="s">
        <v>137</v>
      </c>
      <c r="AU521" s="246" t="s">
        <v>87</v>
      </c>
      <c r="AV521" s="14" t="s">
        <v>134</v>
      </c>
      <c r="AW521" s="14" t="s">
        <v>33</v>
      </c>
      <c r="AX521" s="14" t="s">
        <v>85</v>
      </c>
      <c r="AY521" s="246" t="s">
        <v>128</v>
      </c>
    </row>
    <row r="522" spans="1:65" s="2" customFormat="1" ht="24" customHeight="1">
      <c r="A522" s="35"/>
      <c r="B522" s="36"/>
      <c r="C522" s="207" t="s">
        <v>1004</v>
      </c>
      <c r="D522" s="207" t="s">
        <v>130</v>
      </c>
      <c r="E522" s="208" t="s">
        <v>1005</v>
      </c>
      <c r="F522" s="209" t="s">
        <v>1006</v>
      </c>
      <c r="G522" s="210" t="s">
        <v>144</v>
      </c>
      <c r="H522" s="211">
        <v>40796.400000000001</v>
      </c>
      <c r="I522" s="212"/>
      <c r="J522" s="213">
        <f>ROUND(I522*H522,2)</f>
        <v>0</v>
      </c>
      <c r="K522" s="214"/>
      <c r="L522" s="40"/>
      <c r="M522" s="215" t="s">
        <v>1</v>
      </c>
      <c r="N522" s="216" t="s">
        <v>42</v>
      </c>
      <c r="O522" s="72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219" t="s">
        <v>134</v>
      </c>
      <c r="AT522" s="219" t="s">
        <v>130</v>
      </c>
      <c r="AU522" s="219" t="s">
        <v>87</v>
      </c>
      <c r="AY522" s="18" t="s">
        <v>128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8" t="s">
        <v>85</v>
      </c>
      <c r="BK522" s="220">
        <f>ROUND(I522*H522,2)</f>
        <v>0</v>
      </c>
      <c r="BL522" s="18" t="s">
        <v>134</v>
      </c>
      <c r="BM522" s="219" t="s">
        <v>1007</v>
      </c>
    </row>
    <row r="523" spans="1:65" s="13" customFormat="1" ht="11.25">
      <c r="B523" s="225"/>
      <c r="C523" s="226"/>
      <c r="D523" s="221" t="s">
        <v>137</v>
      </c>
      <c r="E523" s="226"/>
      <c r="F523" s="228" t="s">
        <v>1008</v>
      </c>
      <c r="G523" s="226"/>
      <c r="H523" s="229">
        <v>40796.400000000001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AT523" s="235" t="s">
        <v>137</v>
      </c>
      <c r="AU523" s="235" t="s">
        <v>87</v>
      </c>
      <c r="AV523" s="13" t="s">
        <v>87</v>
      </c>
      <c r="AW523" s="13" t="s">
        <v>4</v>
      </c>
      <c r="AX523" s="13" t="s">
        <v>85</v>
      </c>
      <c r="AY523" s="235" t="s">
        <v>128</v>
      </c>
    </row>
    <row r="524" spans="1:65" s="2" customFormat="1" ht="24" customHeight="1">
      <c r="A524" s="35"/>
      <c r="B524" s="36"/>
      <c r="C524" s="207" t="s">
        <v>1009</v>
      </c>
      <c r="D524" s="207" t="s">
        <v>130</v>
      </c>
      <c r="E524" s="208" t="s">
        <v>1010</v>
      </c>
      <c r="F524" s="209" t="s">
        <v>1011</v>
      </c>
      <c r="G524" s="210" t="s">
        <v>144</v>
      </c>
      <c r="H524" s="211">
        <v>679.94</v>
      </c>
      <c r="I524" s="212"/>
      <c r="J524" s="213">
        <f>ROUND(I524*H524,2)</f>
        <v>0</v>
      </c>
      <c r="K524" s="214"/>
      <c r="L524" s="40"/>
      <c r="M524" s="215" t="s">
        <v>1</v>
      </c>
      <c r="N524" s="216" t="s">
        <v>42</v>
      </c>
      <c r="O524" s="72"/>
      <c r="P524" s="217">
        <f>O524*H524</f>
        <v>0</v>
      </c>
      <c r="Q524" s="217">
        <v>0</v>
      </c>
      <c r="R524" s="217">
        <f>Q524*H524</f>
        <v>0</v>
      </c>
      <c r="S524" s="217">
        <v>0</v>
      </c>
      <c r="T524" s="218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9" t="s">
        <v>134</v>
      </c>
      <c r="AT524" s="219" t="s">
        <v>130</v>
      </c>
      <c r="AU524" s="219" t="s">
        <v>87</v>
      </c>
      <c r="AY524" s="18" t="s">
        <v>128</v>
      </c>
      <c r="BE524" s="220">
        <f>IF(N524="základní",J524,0)</f>
        <v>0</v>
      </c>
      <c r="BF524" s="220">
        <f>IF(N524="snížená",J524,0)</f>
        <v>0</v>
      </c>
      <c r="BG524" s="220">
        <f>IF(N524="zákl. přenesená",J524,0)</f>
        <v>0</v>
      </c>
      <c r="BH524" s="220">
        <f>IF(N524="sníž. přenesená",J524,0)</f>
        <v>0</v>
      </c>
      <c r="BI524" s="220">
        <f>IF(N524="nulová",J524,0)</f>
        <v>0</v>
      </c>
      <c r="BJ524" s="18" t="s">
        <v>85</v>
      </c>
      <c r="BK524" s="220">
        <f>ROUND(I524*H524,2)</f>
        <v>0</v>
      </c>
      <c r="BL524" s="18" t="s">
        <v>134</v>
      </c>
      <c r="BM524" s="219" t="s">
        <v>1012</v>
      </c>
    </row>
    <row r="525" spans="1:65" s="2" customFormat="1" ht="16.5" customHeight="1">
      <c r="A525" s="35"/>
      <c r="B525" s="36"/>
      <c r="C525" s="207" t="s">
        <v>1013</v>
      </c>
      <c r="D525" s="207" t="s">
        <v>130</v>
      </c>
      <c r="E525" s="208" t="s">
        <v>1014</v>
      </c>
      <c r="F525" s="209" t="s">
        <v>1015</v>
      </c>
      <c r="G525" s="210" t="s">
        <v>144</v>
      </c>
      <c r="H525" s="211">
        <v>679.94</v>
      </c>
      <c r="I525" s="212"/>
      <c r="J525" s="213">
        <f>ROUND(I525*H525,2)</f>
        <v>0</v>
      </c>
      <c r="K525" s="214"/>
      <c r="L525" s="40"/>
      <c r="M525" s="215" t="s">
        <v>1</v>
      </c>
      <c r="N525" s="216" t="s">
        <v>42</v>
      </c>
      <c r="O525" s="72"/>
      <c r="P525" s="217">
        <f>O525*H525</f>
        <v>0</v>
      </c>
      <c r="Q525" s="217">
        <v>0</v>
      </c>
      <c r="R525" s="217">
        <f>Q525*H525</f>
        <v>0</v>
      </c>
      <c r="S525" s="217">
        <v>0</v>
      </c>
      <c r="T525" s="218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19" t="s">
        <v>134</v>
      </c>
      <c r="AT525" s="219" t="s">
        <v>130</v>
      </c>
      <c r="AU525" s="219" t="s">
        <v>87</v>
      </c>
      <c r="AY525" s="18" t="s">
        <v>128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8" t="s">
        <v>85</v>
      </c>
      <c r="BK525" s="220">
        <f>ROUND(I525*H525,2)</f>
        <v>0</v>
      </c>
      <c r="BL525" s="18" t="s">
        <v>134</v>
      </c>
      <c r="BM525" s="219" t="s">
        <v>1016</v>
      </c>
    </row>
    <row r="526" spans="1:65" s="2" customFormat="1" ht="16.5" customHeight="1">
      <c r="A526" s="35"/>
      <c r="B526" s="36"/>
      <c r="C526" s="207" t="s">
        <v>1017</v>
      </c>
      <c r="D526" s="207" t="s">
        <v>130</v>
      </c>
      <c r="E526" s="208" t="s">
        <v>1018</v>
      </c>
      <c r="F526" s="209" t="s">
        <v>1019</v>
      </c>
      <c r="G526" s="210" t="s">
        <v>144</v>
      </c>
      <c r="H526" s="211">
        <v>40796.400000000001</v>
      </c>
      <c r="I526" s="212"/>
      <c r="J526" s="213">
        <f>ROUND(I526*H526,2)</f>
        <v>0</v>
      </c>
      <c r="K526" s="214"/>
      <c r="L526" s="40"/>
      <c r="M526" s="215" t="s">
        <v>1</v>
      </c>
      <c r="N526" s="216" t="s">
        <v>42</v>
      </c>
      <c r="O526" s="72"/>
      <c r="P526" s="217">
        <f>O526*H526</f>
        <v>0</v>
      </c>
      <c r="Q526" s="217">
        <v>0</v>
      </c>
      <c r="R526" s="217">
        <f>Q526*H526</f>
        <v>0</v>
      </c>
      <c r="S526" s="217">
        <v>0</v>
      </c>
      <c r="T526" s="218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19" t="s">
        <v>134</v>
      </c>
      <c r="AT526" s="219" t="s">
        <v>130</v>
      </c>
      <c r="AU526" s="219" t="s">
        <v>87</v>
      </c>
      <c r="AY526" s="18" t="s">
        <v>128</v>
      </c>
      <c r="BE526" s="220">
        <f>IF(N526="základní",J526,0)</f>
        <v>0</v>
      </c>
      <c r="BF526" s="220">
        <f>IF(N526="snížená",J526,0)</f>
        <v>0</v>
      </c>
      <c r="BG526" s="220">
        <f>IF(N526="zákl. přenesená",J526,0)</f>
        <v>0</v>
      </c>
      <c r="BH526" s="220">
        <f>IF(N526="sníž. přenesená",J526,0)</f>
        <v>0</v>
      </c>
      <c r="BI526" s="220">
        <f>IF(N526="nulová",J526,0)</f>
        <v>0</v>
      </c>
      <c r="BJ526" s="18" t="s">
        <v>85</v>
      </c>
      <c r="BK526" s="220">
        <f>ROUND(I526*H526,2)</f>
        <v>0</v>
      </c>
      <c r="BL526" s="18" t="s">
        <v>134</v>
      </c>
      <c r="BM526" s="219" t="s">
        <v>1020</v>
      </c>
    </row>
    <row r="527" spans="1:65" s="13" customFormat="1" ht="11.25">
      <c r="B527" s="225"/>
      <c r="C527" s="226"/>
      <c r="D527" s="221" t="s">
        <v>137</v>
      </c>
      <c r="E527" s="226"/>
      <c r="F527" s="228" t="s">
        <v>1008</v>
      </c>
      <c r="G527" s="226"/>
      <c r="H527" s="229">
        <v>40796.400000000001</v>
      </c>
      <c r="I527" s="230"/>
      <c r="J527" s="226"/>
      <c r="K527" s="226"/>
      <c r="L527" s="231"/>
      <c r="M527" s="232"/>
      <c r="N527" s="233"/>
      <c r="O527" s="233"/>
      <c r="P527" s="233"/>
      <c r="Q527" s="233"/>
      <c r="R527" s="233"/>
      <c r="S527" s="233"/>
      <c r="T527" s="234"/>
      <c r="AT527" s="235" t="s">
        <v>137</v>
      </c>
      <c r="AU527" s="235" t="s">
        <v>87</v>
      </c>
      <c r="AV527" s="13" t="s">
        <v>87</v>
      </c>
      <c r="AW527" s="13" t="s">
        <v>4</v>
      </c>
      <c r="AX527" s="13" t="s">
        <v>85</v>
      </c>
      <c r="AY527" s="235" t="s">
        <v>128</v>
      </c>
    </row>
    <row r="528" spans="1:65" s="2" customFormat="1" ht="16.5" customHeight="1">
      <c r="A528" s="35"/>
      <c r="B528" s="36"/>
      <c r="C528" s="207" t="s">
        <v>1021</v>
      </c>
      <c r="D528" s="207" t="s">
        <v>130</v>
      </c>
      <c r="E528" s="208" t="s">
        <v>1022</v>
      </c>
      <c r="F528" s="209" t="s">
        <v>1023</v>
      </c>
      <c r="G528" s="210" t="s">
        <v>144</v>
      </c>
      <c r="H528" s="211">
        <v>679.94</v>
      </c>
      <c r="I528" s="212"/>
      <c r="J528" s="213">
        <f>ROUND(I528*H528,2)</f>
        <v>0</v>
      </c>
      <c r="K528" s="214"/>
      <c r="L528" s="40"/>
      <c r="M528" s="215" t="s">
        <v>1</v>
      </c>
      <c r="N528" s="216" t="s">
        <v>42</v>
      </c>
      <c r="O528" s="72"/>
      <c r="P528" s="217">
        <f>O528*H528</f>
        <v>0</v>
      </c>
      <c r="Q528" s="217">
        <v>0</v>
      </c>
      <c r="R528" s="217">
        <f>Q528*H528</f>
        <v>0</v>
      </c>
      <c r="S528" s="217">
        <v>0</v>
      </c>
      <c r="T528" s="218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19" t="s">
        <v>134</v>
      </c>
      <c r="AT528" s="219" t="s">
        <v>130</v>
      </c>
      <c r="AU528" s="219" t="s">
        <v>87</v>
      </c>
      <c r="AY528" s="18" t="s">
        <v>128</v>
      </c>
      <c r="BE528" s="220">
        <f>IF(N528="základní",J528,0)</f>
        <v>0</v>
      </c>
      <c r="BF528" s="220">
        <f>IF(N528="snížená",J528,0)</f>
        <v>0</v>
      </c>
      <c r="BG528" s="220">
        <f>IF(N528="zákl. přenesená",J528,0)</f>
        <v>0</v>
      </c>
      <c r="BH528" s="220">
        <f>IF(N528="sníž. přenesená",J528,0)</f>
        <v>0</v>
      </c>
      <c r="BI528" s="220">
        <f>IF(N528="nulová",J528,0)</f>
        <v>0</v>
      </c>
      <c r="BJ528" s="18" t="s">
        <v>85</v>
      </c>
      <c r="BK528" s="220">
        <f>ROUND(I528*H528,2)</f>
        <v>0</v>
      </c>
      <c r="BL528" s="18" t="s">
        <v>134</v>
      </c>
      <c r="BM528" s="219" t="s">
        <v>1024</v>
      </c>
    </row>
    <row r="529" spans="1:65" s="2" customFormat="1" ht="24" customHeight="1">
      <c r="A529" s="35"/>
      <c r="B529" s="36"/>
      <c r="C529" s="207" t="s">
        <v>1025</v>
      </c>
      <c r="D529" s="207" t="s">
        <v>130</v>
      </c>
      <c r="E529" s="208" t="s">
        <v>1026</v>
      </c>
      <c r="F529" s="209" t="s">
        <v>1027</v>
      </c>
      <c r="G529" s="210" t="s">
        <v>144</v>
      </c>
      <c r="H529" s="211">
        <v>351.63</v>
      </c>
      <c r="I529" s="212"/>
      <c r="J529" s="213">
        <f>ROUND(I529*H529,2)</f>
        <v>0</v>
      </c>
      <c r="K529" s="214"/>
      <c r="L529" s="40"/>
      <c r="M529" s="215" t="s">
        <v>1</v>
      </c>
      <c r="N529" s="216" t="s">
        <v>42</v>
      </c>
      <c r="O529" s="72"/>
      <c r="P529" s="217">
        <f>O529*H529</f>
        <v>0</v>
      </c>
      <c r="Q529" s="217">
        <v>1.2999999999999999E-4</v>
      </c>
      <c r="R529" s="217">
        <f>Q529*H529</f>
        <v>4.5711899999999993E-2</v>
      </c>
      <c r="S529" s="217">
        <v>0</v>
      </c>
      <c r="T529" s="218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19" t="s">
        <v>134</v>
      </c>
      <c r="AT529" s="219" t="s">
        <v>130</v>
      </c>
      <c r="AU529" s="219" t="s">
        <v>87</v>
      </c>
      <c r="AY529" s="18" t="s">
        <v>128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8" t="s">
        <v>85</v>
      </c>
      <c r="BK529" s="220">
        <f>ROUND(I529*H529,2)</f>
        <v>0</v>
      </c>
      <c r="BL529" s="18" t="s">
        <v>134</v>
      </c>
      <c r="BM529" s="219" t="s">
        <v>1028</v>
      </c>
    </row>
    <row r="530" spans="1:65" s="13" customFormat="1" ht="11.25">
      <c r="B530" s="225"/>
      <c r="C530" s="226"/>
      <c r="D530" s="221" t="s">
        <v>137</v>
      </c>
      <c r="E530" s="227" t="s">
        <v>1</v>
      </c>
      <c r="F530" s="228" t="s">
        <v>1029</v>
      </c>
      <c r="G530" s="226"/>
      <c r="H530" s="229">
        <v>268.55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AT530" s="235" t="s">
        <v>137</v>
      </c>
      <c r="AU530" s="235" t="s">
        <v>87</v>
      </c>
      <c r="AV530" s="13" t="s">
        <v>87</v>
      </c>
      <c r="AW530" s="13" t="s">
        <v>33</v>
      </c>
      <c r="AX530" s="13" t="s">
        <v>77</v>
      </c>
      <c r="AY530" s="235" t="s">
        <v>128</v>
      </c>
    </row>
    <row r="531" spans="1:65" s="13" customFormat="1" ht="11.25">
      <c r="B531" s="225"/>
      <c r="C531" s="226"/>
      <c r="D531" s="221" t="s">
        <v>137</v>
      </c>
      <c r="E531" s="227" t="s">
        <v>1</v>
      </c>
      <c r="F531" s="228" t="s">
        <v>1030</v>
      </c>
      <c r="G531" s="226"/>
      <c r="H531" s="229">
        <v>83.08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AT531" s="235" t="s">
        <v>137</v>
      </c>
      <c r="AU531" s="235" t="s">
        <v>87</v>
      </c>
      <c r="AV531" s="13" t="s">
        <v>87</v>
      </c>
      <c r="AW531" s="13" t="s">
        <v>33</v>
      </c>
      <c r="AX531" s="13" t="s">
        <v>77</v>
      </c>
      <c r="AY531" s="235" t="s">
        <v>128</v>
      </c>
    </row>
    <row r="532" spans="1:65" s="14" customFormat="1" ht="11.25">
      <c r="B532" s="236"/>
      <c r="C532" s="237"/>
      <c r="D532" s="221" t="s">
        <v>137</v>
      </c>
      <c r="E532" s="238" t="s">
        <v>1</v>
      </c>
      <c r="F532" s="239" t="s">
        <v>139</v>
      </c>
      <c r="G532" s="237"/>
      <c r="H532" s="240">
        <v>351.63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AT532" s="246" t="s">
        <v>137</v>
      </c>
      <c r="AU532" s="246" t="s">
        <v>87</v>
      </c>
      <c r="AV532" s="14" t="s">
        <v>134</v>
      </c>
      <c r="AW532" s="14" t="s">
        <v>33</v>
      </c>
      <c r="AX532" s="14" t="s">
        <v>85</v>
      </c>
      <c r="AY532" s="246" t="s">
        <v>128</v>
      </c>
    </row>
    <row r="533" spans="1:65" s="2" customFormat="1" ht="24" customHeight="1">
      <c r="A533" s="35"/>
      <c r="B533" s="36"/>
      <c r="C533" s="207" t="s">
        <v>1031</v>
      </c>
      <c r="D533" s="207" t="s">
        <v>130</v>
      </c>
      <c r="E533" s="208" t="s">
        <v>1032</v>
      </c>
      <c r="F533" s="209" t="s">
        <v>1033</v>
      </c>
      <c r="G533" s="210" t="s">
        <v>144</v>
      </c>
      <c r="H533" s="211">
        <v>461.17</v>
      </c>
      <c r="I533" s="212"/>
      <c r="J533" s="213">
        <f>ROUND(I533*H533,2)</f>
        <v>0</v>
      </c>
      <c r="K533" s="214"/>
      <c r="L533" s="40"/>
      <c r="M533" s="215" t="s">
        <v>1</v>
      </c>
      <c r="N533" s="216" t="s">
        <v>42</v>
      </c>
      <c r="O533" s="72"/>
      <c r="P533" s="217">
        <f>O533*H533</f>
        <v>0</v>
      </c>
      <c r="Q533" s="217">
        <v>2.1000000000000001E-4</v>
      </c>
      <c r="R533" s="217">
        <f>Q533*H533</f>
        <v>9.6845700000000007E-2</v>
      </c>
      <c r="S533" s="217">
        <v>0</v>
      </c>
      <c r="T533" s="218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19" t="s">
        <v>134</v>
      </c>
      <c r="AT533" s="219" t="s">
        <v>130</v>
      </c>
      <c r="AU533" s="219" t="s">
        <v>87</v>
      </c>
      <c r="AY533" s="18" t="s">
        <v>128</v>
      </c>
      <c r="BE533" s="220">
        <f>IF(N533="základní",J533,0)</f>
        <v>0</v>
      </c>
      <c r="BF533" s="220">
        <f>IF(N533="snížená",J533,0)</f>
        <v>0</v>
      </c>
      <c r="BG533" s="220">
        <f>IF(N533="zákl. přenesená",J533,0)</f>
        <v>0</v>
      </c>
      <c r="BH533" s="220">
        <f>IF(N533="sníž. přenesená",J533,0)</f>
        <v>0</v>
      </c>
      <c r="BI533" s="220">
        <f>IF(N533="nulová",J533,0)</f>
        <v>0</v>
      </c>
      <c r="BJ533" s="18" t="s">
        <v>85</v>
      </c>
      <c r="BK533" s="220">
        <f>ROUND(I533*H533,2)</f>
        <v>0</v>
      </c>
      <c r="BL533" s="18" t="s">
        <v>134</v>
      </c>
      <c r="BM533" s="219" t="s">
        <v>1034</v>
      </c>
    </row>
    <row r="534" spans="1:65" s="13" customFormat="1" ht="11.25">
      <c r="B534" s="225"/>
      <c r="C534" s="226"/>
      <c r="D534" s="221" t="s">
        <v>137</v>
      </c>
      <c r="E534" s="227" t="s">
        <v>1</v>
      </c>
      <c r="F534" s="228" t="s">
        <v>1035</v>
      </c>
      <c r="G534" s="226"/>
      <c r="H534" s="229">
        <v>461.17</v>
      </c>
      <c r="I534" s="230"/>
      <c r="J534" s="226"/>
      <c r="K534" s="226"/>
      <c r="L534" s="231"/>
      <c r="M534" s="232"/>
      <c r="N534" s="233"/>
      <c r="O534" s="233"/>
      <c r="P534" s="233"/>
      <c r="Q534" s="233"/>
      <c r="R534" s="233"/>
      <c r="S534" s="233"/>
      <c r="T534" s="234"/>
      <c r="AT534" s="235" t="s">
        <v>137</v>
      </c>
      <c r="AU534" s="235" t="s">
        <v>87</v>
      </c>
      <c r="AV534" s="13" t="s">
        <v>87</v>
      </c>
      <c r="AW534" s="13" t="s">
        <v>33</v>
      </c>
      <c r="AX534" s="13" t="s">
        <v>85</v>
      </c>
      <c r="AY534" s="235" t="s">
        <v>128</v>
      </c>
    </row>
    <row r="535" spans="1:65" s="2" customFormat="1" ht="16.5" customHeight="1">
      <c r="A535" s="35"/>
      <c r="B535" s="36"/>
      <c r="C535" s="207" t="s">
        <v>1036</v>
      </c>
      <c r="D535" s="207" t="s">
        <v>130</v>
      </c>
      <c r="E535" s="208" t="s">
        <v>1037</v>
      </c>
      <c r="F535" s="209" t="s">
        <v>1038</v>
      </c>
      <c r="G535" s="210" t="s">
        <v>635</v>
      </c>
      <c r="H535" s="211">
        <v>16</v>
      </c>
      <c r="I535" s="212"/>
      <c r="J535" s="213">
        <f>ROUND(I535*H535,2)</f>
        <v>0</v>
      </c>
      <c r="K535" s="214"/>
      <c r="L535" s="40"/>
      <c r="M535" s="215" t="s">
        <v>1</v>
      </c>
      <c r="N535" s="216" t="s">
        <v>42</v>
      </c>
      <c r="O535" s="72"/>
      <c r="P535" s="217">
        <f>O535*H535</f>
        <v>0</v>
      </c>
      <c r="Q535" s="217">
        <v>4.6800000000000001E-3</v>
      </c>
      <c r="R535" s="217">
        <f>Q535*H535</f>
        <v>7.4880000000000002E-2</v>
      </c>
      <c r="S535" s="217">
        <v>0</v>
      </c>
      <c r="T535" s="218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9" t="s">
        <v>134</v>
      </c>
      <c r="AT535" s="219" t="s">
        <v>130</v>
      </c>
      <c r="AU535" s="219" t="s">
        <v>87</v>
      </c>
      <c r="AY535" s="18" t="s">
        <v>128</v>
      </c>
      <c r="BE535" s="220">
        <f>IF(N535="základní",J535,0)</f>
        <v>0</v>
      </c>
      <c r="BF535" s="220">
        <f>IF(N535="snížená",J535,0)</f>
        <v>0</v>
      </c>
      <c r="BG535" s="220">
        <f>IF(N535="zákl. přenesená",J535,0)</f>
        <v>0</v>
      </c>
      <c r="BH535" s="220">
        <f>IF(N535="sníž. přenesená",J535,0)</f>
        <v>0</v>
      </c>
      <c r="BI535" s="220">
        <f>IF(N535="nulová",J535,0)</f>
        <v>0</v>
      </c>
      <c r="BJ535" s="18" t="s">
        <v>85</v>
      </c>
      <c r="BK535" s="220">
        <f>ROUND(I535*H535,2)</f>
        <v>0</v>
      </c>
      <c r="BL535" s="18" t="s">
        <v>134</v>
      </c>
      <c r="BM535" s="219" t="s">
        <v>1039</v>
      </c>
    </row>
    <row r="536" spans="1:65" s="2" customFormat="1" ht="24" customHeight="1">
      <c r="A536" s="35"/>
      <c r="B536" s="36"/>
      <c r="C536" s="269" t="s">
        <v>1040</v>
      </c>
      <c r="D536" s="269" t="s">
        <v>399</v>
      </c>
      <c r="E536" s="270" t="s">
        <v>1041</v>
      </c>
      <c r="F536" s="271" t="s">
        <v>1042</v>
      </c>
      <c r="G536" s="272" t="s">
        <v>182</v>
      </c>
      <c r="H536" s="273">
        <v>0.34499999999999997</v>
      </c>
      <c r="I536" s="274"/>
      <c r="J536" s="275">
        <f>ROUND(I536*H536,2)</f>
        <v>0</v>
      </c>
      <c r="K536" s="276"/>
      <c r="L536" s="277"/>
      <c r="M536" s="278" t="s">
        <v>1</v>
      </c>
      <c r="N536" s="279" t="s">
        <v>42</v>
      </c>
      <c r="O536" s="72"/>
      <c r="P536" s="217">
        <f>O536*H536</f>
        <v>0</v>
      </c>
      <c r="Q536" s="217">
        <v>1</v>
      </c>
      <c r="R536" s="217">
        <f>Q536*H536</f>
        <v>0.34499999999999997</v>
      </c>
      <c r="S536" s="217">
        <v>0</v>
      </c>
      <c r="T536" s="218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9" t="s">
        <v>156</v>
      </c>
      <c r="AT536" s="219" t="s">
        <v>399</v>
      </c>
      <c r="AU536" s="219" t="s">
        <v>87</v>
      </c>
      <c r="AY536" s="18" t="s">
        <v>128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8" t="s">
        <v>85</v>
      </c>
      <c r="BK536" s="220">
        <f>ROUND(I536*H536,2)</f>
        <v>0</v>
      </c>
      <c r="BL536" s="18" t="s">
        <v>134</v>
      </c>
      <c r="BM536" s="219" t="s">
        <v>1043</v>
      </c>
    </row>
    <row r="537" spans="1:65" s="2" customFormat="1" ht="19.5">
      <c r="A537" s="35"/>
      <c r="B537" s="36"/>
      <c r="C537" s="37"/>
      <c r="D537" s="221" t="s">
        <v>135</v>
      </c>
      <c r="E537" s="37"/>
      <c r="F537" s="222" t="s">
        <v>1044</v>
      </c>
      <c r="G537" s="37"/>
      <c r="H537" s="37"/>
      <c r="I537" s="116"/>
      <c r="J537" s="37"/>
      <c r="K537" s="37"/>
      <c r="L537" s="40"/>
      <c r="M537" s="223"/>
      <c r="N537" s="224"/>
      <c r="O537" s="72"/>
      <c r="P537" s="72"/>
      <c r="Q537" s="72"/>
      <c r="R537" s="72"/>
      <c r="S537" s="72"/>
      <c r="T537" s="73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135</v>
      </c>
      <c r="AU537" s="18" t="s">
        <v>87</v>
      </c>
    </row>
    <row r="538" spans="1:65" s="13" customFormat="1" ht="11.25">
      <c r="B538" s="225"/>
      <c r="C538" s="226"/>
      <c r="D538" s="221" t="s">
        <v>137</v>
      </c>
      <c r="E538" s="227" t="s">
        <v>1</v>
      </c>
      <c r="F538" s="228" t="s">
        <v>1045</v>
      </c>
      <c r="G538" s="226"/>
      <c r="H538" s="229">
        <v>0.34499999999999997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AT538" s="235" t="s">
        <v>137</v>
      </c>
      <c r="AU538" s="235" t="s">
        <v>87</v>
      </c>
      <c r="AV538" s="13" t="s">
        <v>87</v>
      </c>
      <c r="AW538" s="13" t="s">
        <v>33</v>
      </c>
      <c r="AX538" s="13" t="s">
        <v>85</v>
      </c>
      <c r="AY538" s="235" t="s">
        <v>128</v>
      </c>
    </row>
    <row r="539" spans="1:65" s="2" customFormat="1" ht="16.5" customHeight="1">
      <c r="A539" s="35"/>
      <c r="B539" s="36"/>
      <c r="C539" s="207" t="s">
        <v>1046</v>
      </c>
      <c r="D539" s="207" t="s">
        <v>130</v>
      </c>
      <c r="E539" s="208" t="s">
        <v>1047</v>
      </c>
      <c r="F539" s="209" t="s">
        <v>1048</v>
      </c>
      <c r="G539" s="210" t="s">
        <v>133</v>
      </c>
      <c r="H539" s="211">
        <v>0.53400000000000003</v>
      </c>
      <c r="I539" s="212"/>
      <c r="J539" s="213">
        <f>ROUND(I539*H539,2)</f>
        <v>0</v>
      </c>
      <c r="K539" s="214"/>
      <c r="L539" s="40"/>
      <c r="M539" s="215" t="s">
        <v>1</v>
      </c>
      <c r="N539" s="216" t="s">
        <v>42</v>
      </c>
      <c r="O539" s="72"/>
      <c r="P539" s="217">
        <f>O539*H539</f>
        <v>0</v>
      </c>
      <c r="Q539" s="217">
        <v>0</v>
      </c>
      <c r="R539" s="217">
        <f>Q539*H539</f>
        <v>0</v>
      </c>
      <c r="S539" s="217">
        <v>2</v>
      </c>
      <c r="T539" s="218">
        <f>S539*H539</f>
        <v>1.0680000000000001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219" t="s">
        <v>134</v>
      </c>
      <c r="AT539" s="219" t="s">
        <v>130</v>
      </c>
      <c r="AU539" s="219" t="s">
        <v>87</v>
      </c>
      <c r="AY539" s="18" t="s">
        <v>128</v>
      </c>
      <c r="BE539" s="220">
        <f>IF(N539="základní",J539,0)</f>
        <v>0</v>
      </c>
      <c r="BF539" s="220">
        <f>IF(N539="snížená",J539,0)</f>
        <v>0</v>
      </c>
      <c r="BG539" s="220">
        <f>IF(N539="zákl. přenesená",J539,0)</f>
        <v>0</v>
      </c>
      <c r="BH539" s="220">
        <f>IF(N539="sníž. přenesená",J539,0)</f>
        <v>0</v>
      </c>
      <c r="BI539" s="220">
        <f>IF(N539="nulová",J539,0)</f>
        <v>0</v>
      </c>
      <c r="BJ539" s="18" t="s">
        <v>85</v>
      </c>
      <c r="BK539" s="220">
        <f>ROUND(I539*H539,2)</f>
        <v>0</v>
      </c>
      <c r="BL539" s="18" t="s">
        <v>134</v>
      </c>
      <c r="BM539" s="219" t="s">
        <v>1049</v>
      </c>
    </row>
    <row r="540" spans="1:65" s="13" customFormat="1" ht="11.25">
      <c r="B540" s="225"/>
      <c r="C540" s="226"/>
      <c r="D540" s="221" t="s">
        <v>137</v>
      </c>
      <c r="E540" s="227" t="s">
        <v>1</v>
      </c>
      <c r="F540" s="228" t="s">
        <v>1050</v>
      </c>
      <c r="G540" s="226"/>
      <c r="H540" s="229">
        <v>0.53400000000000003</v>
      </c>
      <c r="I540" s="230"/>
      <c r="J540" s="226"/>
      <c r="K540" s="226"/>
      <c r="L540" s="231"/>
      <c r="M540" s="232"/>
      <c r="N540" s="233"/>
      <c r="O540" s="233"/>
      <c r="P540" s="233"/>
      <c r="Q540" s="233"/>
      <c r="R540" s="233"/>
      <c r="S540" s="233"/>
      <c r="T540" s="234"/>
      <c r="AT540" s="235" t="s">
        <v>137</v>
      </c>
      <c r="AU540" s="235" t="s">
        <v>87</v>
      </c>
      <c r="AV540" s="13" t="s">
        <v>87</v>
      </c>
      <c r="AW540" s="13" t="s">
        <v>33</v>
      </c>
      <c r="AX540" s="13" t="s">
        <v>85</v>
      </c>
      <c r="AY540" s="235" t="s">
        <v>128</v>
      </c>
    </row>
    <row r="541" spans="1:65" s="2" customFormat="1" ht="36" customHeight="1">
      <c r="A541" s="35"/>
      <c r="B541" s="36"/>
      <c r="C541" s="207" t="s">
        <v>1051</v>
      </c>
      <c r="D541" s="207" t="s">
        <v>130</v>
      </c>
      <c r="E541" s="208" t="s">
        <v>154</v>
      </c>
      <c r="F541" s="209" t="s">
        <v>155</v>
      </c>
      <c r="G541" s="210" t="s">
        <v>133</v>
      </c>
      <c r="H541" s="211">
        <v>0.26700000000000002</v>
      </c>
      <c r="I541" s="212"/>
      <c r="J541" s="213">
        <f>ROUND(I541*H541,2)</f>
        <v>0</v>
      </c>
      <c r="K541" s="214"/>
      <c r="L541" s="40"/>
      <c r="M541" s="215" t="s">
        <v>1</v>
      </c>
      <c r="N541" s="216" t="s">
        <v>42</v>
      </c>
      <c r="O541" s="72"/>
      <c r="P541" s="217">
        <f>O541*H541</f>
        <v>0</v>
      </c>
      <c r="Q541" s="217">
        <v>0</v>
      </c>
      <c r="R541" s="217">
        <f>Q541*H541</f>
        <v>0</v>
      </c>
      <c r="S541" s="217">
        <v>2.2000000000000002</v>
      </c>
      <c r="T541" s="218">
        <f>S541*H541</f>
        <v>0.58740000000000003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219" t="s">
        <v>134</v>
      </c>
      <c r="AT541" s="219" t="s">
        <v>130</v>
      </c>
      <c r="AU541" s="219" t="s">
        <v>87</v>
      </c>
      <c r="AY541" s="18" t="s">
        <v>128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18" t="s">
        <v>85</v>
      </c>
      <c r="BK541" s="220">
        <f>ROUND(I541*H541,2)</f>
        <v>0</v>
      </c>
      <c r="BL541" s="18" t="s">
        <v>134</v>
      </c>
      <c r="BM541" s="219" t="s">
        <v>1052</v>
      </c>
    </row>
    <row r="542" spans="1:65" s="13" customFormat="1" ht="11.25">
      <c r="B542" s="225"/>
      <c r="C542" s="226"/>
      <c r="D542" s="221" t="s">
        <v>137</v>
      </c>
      <c r="E542" s="227" t="s">
        <v>1</v>
      </c>
      <c r="F542" s="228" t="s">
        <v>1053</v>
      </c>
      <c r="G542" s="226"/>
      <c r="H542" s="229">
        <v>0.26700000000000002</v>
      </c>
      <c r="I542" s="230"/>
      <c r="J542" s="226"/>
      <c r="K542" s="226"/>
      <c r="L542" s="231"/>
      <c r="M542" s="232"/>
      <c r="N542" s="233"/>
      <c r="O542" s="233"/>
      <c r="P542" s="233"/>
      <c r="Q542" s="233"/>
      <c r="R542" s="233"/>
      <c r="S542" s="233"/>
      <c r="T542" s="234"/>
      <c r="AT542" s="235" t="s">
        <v>137</v>
      </c>
      <c r="AU542" s="235" t="s">
        <v>87</v>
      </c>
      <c r="AV542" s="13" t="s">
        <v>87</v>
      </c>
      <c r="AW542" s="13" t="s">
        <v>33</v>
      </c>
      <c r="AX542" s="13" t="s">
        <v>85</v>
      </c>
      <c r="AY542" s="235" t="s">
        <v>128</v>
      </c>
    </row>
    <row r="543" spans="1:65" s="2" customFormat="1" ht="24" customHeight="1">
      <c r="A543" s="35"/>
      <c r="B543" s="36"/>
      <c r="C543" s="207" t="s">
        <v>1054</v>
      </c>
      <c r="D543" s="207" t="s">
        <v>130</v>
      </c>
      <c r="E543" s="208" t="s">
        <v>1055</v>
      </c>
      <c r="F543" s="209" t="s">
        <v>1056</v>
      </c>
      <c r="G543" s="210" t="s">
        <v>133</v>
      </c>
      <c r="H543" s="211">
        <v>0.26700000000000002</v>
      </c>
      <c r="I543" s="212"/>
      <c r="J543" s="213">
        <f>ROUND(I543*H543,2)</f>
        <v>0</v>
      </c>
      <c r="K543" s="214"/>
      <c r="L543" s="40"/>
      <c r="M543" s="215" t="s">
        <v>1</v>
      </c>
      <c r="N543" s="216" t="s">
        <v>42</v>
      </c>
      <c r="O543" s="72"/>
      <c r="P543" s="217">
        <f>O543*H543</f>
        <v>0</v>
      </c>
      <c r="Q543" s="217">
        <v>0</v>
      </c>
      <c r="R543" s="217">
        <f>Q543*H543</f>
        <v>0</v>
      </c>
      <c r="S543" s="217">
        <v>1.4</v>
      </c>
      <c r="T543" s="218">
        <f>S543*H543</f>
        <v>0.37380000000000002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19" t="s">
        <v>134</v>
      </c>
      <c r="AT543" s="219" t="s">
        <v>130</v>
      </c>
      <c r="AU543" s="219" t="s">
        <v>87</v>
      </c>
      <c r="AY543" s="18" t="s">
        <v>128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8" t="s">
        <v>85</v>
      </c>
      <c r="BK543" s="220">
        <f>ROUND(I543*H543,2)</f>
        <v>0</v>
      </c>
      <c r="BL543" s="18" t="s">
        <v>134</v>
      </c>
      <c r="BM543" s="219" t="s">
        <v>1057</v>
      </c>
    </row>
    <row r="544" spans="1:65" s="13" customFormat="1" ht="11.25">
      <c r="B544" s="225"/>
      <c r="C544" s="226"/>
      <c r="D544" s="221" t="s">
        <v>137</v>
      </c>
      <c r="E544" s="227" t="s">
        <v>1</v>
      </c>
      <c r="F544" s="228" t="s">
        <v>1058</v>
      </c>
      <c r="G544" s="226"/>
      <c r="H544" s="229">
        <v>0.26700000000000002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AT544" s="235" t="s">
        <v>137</v>
      </c>
      <c r="AU544" s="235" t="s">
        <v>87</v>
      </c>
      <c r="AV544" s="13" t="s">
        <v>87</v>
      </c>
      <c r="AW544" s="13" t="s">
        <v>33</v>
      </c>
      <c r="AX544" s="13" t="s">
        <v>85</v>
      </c>
      <c r="AY544" s="235" t="s">
        <v>128</v>
      </c>
    </row>
    <row r="545" spans="1:65" s="2" customFormat="1" ht="24" customHeight="1">
      <c r="A545" s="35"/>
      <c r="B545" s="36"/>
      <c r="C545" s="207" t="s">
        <v>1059</v>
      </c>
      <c r="D545" s="207" t="s">
        <v>130</v>
      </c>
      <c r="E545" s="208" t="s">
        <v>1060</v>
      </c>
      <c r="F545" s="209" t="s">
        <v>1061</v>
      </c>
      <c r="G545" s="210" t="s">
        <v>257</v>
      </c>
      <c r="H545" s="211">
        <v>10</v>
      </c>
      <c r="I545" s="212"/>
      <c r="J545" s="213">
        <f>ROUND(I545*H545,2)</f>
        <v>0</v>
      </c>
      <c r="K545" s="214"/>
      <c r="L545" s="40"/>
      <c r="M545" s="215" t="s">
        <v>1</v>
      </c>
      <c r="N545" s="216" t="s">
        <v>42</v>
      </c>
      <c r="O545" s="72"/>
      <c r="P545" s="217">
        <f>O545*H545</f>
        <v>0</v>
      </c>
      <c r="Q545" s="217">
        <v>0</v>
      </c>
      <c r="R545" s="217">
        <f>Q545*H545</f>
        <v>0</v>
      </c>
      <c r="S545" s="217">
        <v>0.6</v>
      </c>
      <c r="T545" s="218">
        <f>S545*H545</f>
        <v>6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19" t="s">
        <v>134</v>
      </c>
      <c r="AT545" s="219" t="s">
        <v>130</v>
      </c>
      <c r="AU545" s="219" t="s">
        <v>87</v>
      </c>
      <c r="AY545" s="18" t="s">
        <v>128</v>
      </c>
      <c r="BE545" s="220">
        <f>IF(N545="základní",J545,0)</f>
        <v>0</v>
      </c>
      <c r="BF545" s="220">
        <f>IF(N545="snížená",J545,0)</f>
        <v>0</v>
      </c>
      <c r="BG545" s="220">
        <f>IF(N545="zákl. přenesená",J545,0)</f>
        <v>0</v>
      </c>
      <c r="BH545" s="220">
        <f>IF(N545="sníž. přenesená",J545,0)</f>
        <v>0</v>
      </c>
      <c r="BI545" s="220">
        <f>IF(N545="nulová",J545,0)</f>
        <v>0</v>
      </c>
      <c r="BJ545" s="18" t="s">
        <v>85</v>
      </c>
      <c r="BK545" s="220">
        <f>ROUND(I545*H545,2)</f>
        <v>0</v>
      </c>
      <c r="BL545" s="18" t="s">
        <v>134</v>
      </c>
      <c r="BM545" s="219" t="s">
        <v>1062</v>
      </c>
    </row>
    <row r="546" spans="1:65" s="2" customFormat="1" ht="24" customHeight="1">
      <c r="A546" s="35"/>
      <c r="B546" s="36"/>
      <c r="C546" s="207" t="s">
        <v>1063</v>
      </c>
      <c r="D546" s="207" t="s">
        <v>130</v>
      </c>
      <c r="E546" s="208" t="s">
        <v>1064</v>
      </c>
      <c r="F546" s="209" t="s">
        <v>1065</v>
      </c>
      <c r="G546" s="210" t="s">
        <v>257</v>
      </c>
      <c r="H546" s="211">
        <v>19</v>
      </c>
      <c r="I546" s="212"/>
      <c r="J546" s="213">
        <f>ROUND(I546*H546,2)</f>
        <v>0</v>
      </c>
      <c r="K546" s="214"/>
      <c r="L546" s="40"/>
      <c r="M546" s="215" t="s">
        <v>1</v>
      </c>
      <c r="N546" s="216" t="s">
        <v>42</v>
      </c>
      <c r="O546" s="72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219" t="s">
        <v>134</v>
      </c>
      <c r="AT546" s="219" t="s">
        <v>130</v>
      </c>
      <c r="AU546" s="219" t="s">
        <v>87</v>
      </c>
      <c r="AY546" s="18" t="s">
        <v>128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18" t="s">
        <v>85</v>
      </c>
      <c r="BK546" s="220">
        <f>ROUND(I546*H546,2)</f>
        <v>0</v>
      </c>
      <c r="BL546" s="18" t="s">
        <v>134</v>
      </c>
      <c r="BM546" s="219" t="s">
        <v>1066</v>
      </c>
    </row>
    <row r="547" spans="1:65" s="13" customFormat="1" ht="11.25">
      <c r="B547" s="225"/>
      <c r="C547" s="226"/>
      <c r="D547" s="221" t="s">
        <v>137</v>
      </c>
      <c r="E547" s="227" t="s">
        <v>1</v>
      </c>
      <c r="F547" s="228" t="s">
        <v>1067</v>
      </c>
      <c r="G547" s="226"/>
      <c r="H547" s="229">
        <v>19</v>
      </c>
      <c r="I547" s="230"/>
      <c r="J547" s="226"/>
      <c r="K547" s="226"/>
      <c r="L547" s="231"/>
      <c r="M547" s="232"/>
      <c r="N547" s="233"/>
      <c r="O547" s="233"/>
      <c r="P547" s="233"/>
      <c r="Q547" s="233"/>
      <c r="R547" s="233"/>
      <c r="S547" s="233"/>
      <c r="T547" s="234"/>
      <c r="AT547" s="235" t="s">
        <v>137</v>
      </c>
      <c r="AU547" s="235" t="s">
        <v>87</v>
      </c>
      <c r="AV547" s="13" t="s">
        <v>87</v>
      </c>
      <c r="AW547" s="13" t="s">
        <v>33</v>
      </c>
      <c r="AX547" s="13" t="s">
        <v>85</v>
      </c>
      <c r="AY547" s="235" t="s">
        <v>128</v>
      </c>
    </row>
    <row r="548" spans="1:65" s="2" customFormat="1" ht="24" customHeight="1">
      <c r="A548" s="35"/>
      <c r="B548" s="36"/>
      <c r="C548" s="207" t="s">
        <v>1068</v>
      </c>
      <c r="D548" s="207" t="s">
        <v>130</v>
      </c>
      <c r="E548" s="208" t="s">
        <v>1069</v>
      </c>
      <c r="F548" s="209" t="s">
        <v>1070</v>
      </c>
      <c r="G548" s="210" t="s">
        <v>257</v>
      </c>
      <c r="H548" s="211">
        <v>19</v>
      </c>
      <c r="I548" s="212"/>
      <c r="J548" s="213">
        <f>ROUND(I548*H548,2)</f>
        <v>0</v>
      </c>
      <c r="K548" s="214"/>
      <c r="L548" s="40"/>
      <c r="M548" s="215" t="s">
        <v>1</v>
      </c>
      <c r="N548" s="216" t="s">
        <v>42</v>
      </c>
      <c r="O548" s="72"/>
      <c r="P548" s="217">
        <f>O548*H548</f>
        <v>0</v>
      </c>
      <c r="Q548" s="217">
        <v>0</v>
      </c>
      <c r="R548" s="217">
        <f>Q548*H548</f>
        <v>0</v>
      </c>
      <c r="S548" s="217">
        <v>0</v>
      </c>
      <c r="T548" s="218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19" t="s">
        <v>134</v>
      </c>
      <c r="AT548" s="219" t="s">
        <v>130</v>
      </c>
      <c r="AU548" s="219" t="s">
        <v>87</v>
      </c>
      <c r="AY548" s="18" t="s">
        <v>128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8" t="s">
        <v>85</v>
      </c>
      <c r="BK548" s="220">
        <f>ROUND(I548*H548,2)</f>
        <v>0</v>
      </c>
      <c r="BL548" s="18" t="s">
        <v>134</v>
      </c>
      <c r="BM548" s="219" t="s">
        <v>1071</v>
      </c>
    </row>
    <row r="549" spans="1:65" s="13" customFormat="1" ht="11.25">
      <c r="B549" s="225"/>
      <c r="C549" s="226"/>
      <c r="D549" s="221" t="s">
        <v>137</v>
      </c>
      <c r="E549" s="227" t="s">
        <v>1</v>
      </c>
      <c r="F549" s="228" t="s">
        <v>1067</v>
      </c>
      <c r="G549" s="226"/>
      <c r="H549" s="229">
        <v>19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AT549" s="235" t="s">
        <v>137</v>
      </c>
      <c r="AU549" s="235" t="s">
        <v>87</v>
      </c>
      <c r="AV549" s="13" t="s">
        <v>87</v>
      </c>
      <c r="AW549" s="13" t="s">
        <v>33</v>
      </c>
      <c r="AX549" s="13" t="s">
        <v>85</v>
      </c>
      <c r="AY549" s="235" t="s">
        <v>128</v>
      </c>
    </row>
    <row r="550" spans="1:65" s="2" customFormat="1" ht="24" customHeight="1">
      <c r="A550" s="35"/>
      <c r="B550" s="36"/>
      <c r="C550" s="207" t="s">
        <v>1072</v>
      </c>
      <c r="D550" s="207" t="s">
        <v>130</v>
      </c>
      <c r="E550" s="208" t="s">
        <v>1073</v>
      </c>
      <c r="F550" s="209" t="s">
        <v>1074</v>
      </c>
      <c r="G550" s="210" t="s">
        <v>635</v>
      </c>
      <c r="H550" s="211">
        <v>9</v>
      </c>
      <c r="I550" s="212"/>
      <c r="J550" s="213">
        <f>ROUND(I550*H550,2)</f>
        <v>0</v>
      </c>
      <c r="K550" s="214"/>
      <c r="L550" s="40"/>
      <c r="M550" s="215" t="s">
        <v>1</v>
      </c>
      <c r="N550" s="216" t="s">
        <v>42</v>
      </c>
      <c r="O550" s="72"/>
      <c r="P550" s="217">
        <f>O550*H550</f>
        <v>0</v>
      </c>
      <c r="Q550" s="217">
        <v>0</v>
      </c>
      <c r="R550" s="217">
        <f>Q550*H550</f>
        <v>0</v>
      </c>
      <c r="S550" s="217">
        <v>0</v>
      </c>
      <c r="T550" s="218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9" t="s">
        <v>134</v>
      </c>
      <c r="AT550" s="219" t="s">
        <v>130</v>
      </c>
      <c r="AU550" s="219" t="s">
        <v>87</v>
      </c>
      <c r="AY550" s="18" t="s">
        <v>128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8" t="s">
        <v>85</v>
      </c>
      <c r="BK550" s="220">
        <f>ROUND(I550*H550,2)</f>
        <v>0</v>
      </c>
      <c r="BL550" s="18" t="s">
        <v>134</v>
      </c>
      <c r="BM550" s="219" t="s">
        <v>1075</v>
      </c>
    </row>
    <row r="551" spans="1:65" s="2" customFormat="1" ht="16.5" customHeight="1">
      <c r="A551" s="35"/>
      <c r="B551" s="36"/>
      <c r="C551" s="269" t="s">
        <v>1076</v>
      </c>
      <c r="D551" s="269" t="s">
        <v>399</v>
      </c>
      <c r="E551" s="270" t="s">
        <v>1077</v>
      </c>
      <c r="F551" s="271" t="s">
        <v>1078</v>
      </c>
      <c r="G551" s="272" t="s">
        <v>635</v>
      </c>
      <c r="H551" s="273">
        <v>2</v>
      </c>
      <c r="I551" s="274"/>
      <c r="J551" s="275">
        <f>ROUND(I551*H551,2)</f>
        <v>0</v>
      </c>
      <c r="K551" s="276"/>
      <c r="L551" s="277"/>
      <c r="M551" s="278" t="s">
        <v>1</v>
      </c>
      <c r="N551" s="279" t="s">
        <v>42</v>
      </c>
      <c r="O551" s="72"/>
      <c r="P551" s="217">
        <f>O551*H551</f>
        <v>0</v>
      </c>
      <c r="Q551" s="217">
        <v>0.01</v>
      </c>
      <c r="R551" s="217">
        <f>Q551*H551</f>
        <v>0.02</v>
      </c>
      <c r="S551" s="217">
        <v>0</v>
      </c>
      <c r="T551" s="218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19" t="s">
        <v>156</v>
      </c>
      <c r="AT551" s="219" t="s">
        <v>399</v>
      </c>
      <c r="AU551" s="219" t="s">
        <v>87</v>
      </c>
      <c r="AY551" s="18" t="s">
        <v>128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8" t="s">
        <v>85</v>
      </c>
      <c r="BK551" s="220">
        <f>ROUND(I551*H551,2)</f>
        <v>0</v>
      </c>
      <c r="BL551" s="18" t="s">
        <v>134</v>
      </c>
      <c r="BM551" s="219" t="s">
        <v>1079</v>
      </c>
    </row>
    <row r="552" spans="1:65" s="2" customFormat="1" ht="16.5" customHeight="1">
      <c r="A552" s="35"/>
      <c r="B552" s="36"/>
      <c r="C552" s="269" t="s">
        <v>1080</v>
      </c>
      <c r="D552" s="269" t="s">
        <v>399</v>
      </c>
      <c r="E552" s="270" t="s">
        <v>1081</v>
      </c>
      <c r="F552" s="271" t="s">
        <v>1082</v>
      </c>
      <c r="G552" s="272" t="s">
        <v>635</v>
      </c>
      <c r="H552" s="273">
        <v>7</v>
      </c>
      <c r="I552" s="274"/>
      <c r="J552" s="275">
        <f>ROUND(I552*H552,2)</f>
        <v>0</v>
      </c>
      <c r="K552" s="276"/>
      <c r="L552" s="277"/>
      <c r="M552" s="278" t="s">
        <v>1</v>
      </c>
      <c r="N552" s="279" t="s">
        <v>42</v>
      </c>
      <c r="O552" s="72"/>
      <c r="P552" s="217">
        <f>O552*H552</f>
        <v>0</v>
      </c>
      <c r="Q552" s="217">
        <v>0.01</v>
      </c>
      <c r="R552" s="217">
        <f>Q552*H552</f>
        <v>7.0000000000000007E-2</v>
      </c>
      <c r="S552" s="217">
        <v>0</v>
      </c>
      <c r="T552" s="218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219" t="s">
        <v>156</v>
      </c>
      <c r="AT552" s="219" t="s">
        <v>399</v>
      </c>
      <c r="AU552" s="219" t="s">
        <v>87</v>
      </c>
      <c r="AY552" s="18" t="s">
        <v>128</v>
      </c>
      <c r="BE552" s="220">
        <f>IF(N552="základní",J552,0)</f>
        <v>0</v>
      </c>
      <c r="BF552" s="220">
        <f>IF(N552="snížená",J552,0)</f>
        <v>0</v>
      </c>
      <c r="BG552" s="220">
        <f>IF(N552="zákl. přenesená",J552,0)</f>
        <v>0</v>
      </c>
      <c r="BH552" s="220">
        <f>IF(N552="sníž. přenesená",J552,0)</f>
        <v>0</v>
      </c>
      <c r="BI552" s="220">
        <f>IF(N552="nulová",J552,0)</f>
        <v>0</v>
      </c>
      <c r="BJ552" s="18" t="s">
        <v>85</v>
      </c>
      <c r="BK552" s="220">
        <f>ROUND(I552*H552,2)</f>
        <v>0</v>
      </c>
      <c r="BL552" s="18" t="s">
        <v>134</v>
      </c>
      <c r="BM552" s="219" t="s">
        <v>1083</v>
      </c>
    </row>
    <row r="553" spans="1:65" s="12" customFormat="1" ht="22.9" customHeight="1">
      <c r="B553" s="192"/>
      <c r="C553" s="193"/>
      <c r="D553" s="194" t="s">
        <v>76</v>
      </c>
      <c r="E553" s="205" t="s">
        <v>215</v>
      </c>
      <c r="F553" s="205" t="s">
        <v>216</v>
      </c>
      <c r="G553" s="193"/>
      <c r="H553" s="193"/>
      <c r="I553" s="196"/>
      <c r="J553" s="206">
        <f>BK553</f>
        <v>0</v>
      </c>
      <c r="K553" s="193"/>
      <c r="L553" s="197"/>
      <c r="M553" s="198"/>
      <c r="N553" s="199"/>
      <c r="O553" s="199"/>
      <c r="P553" s="200">
        <f>SUM(P554:P561)</f>
        <v>0</v>
      </c>
      <c r="Q553" s="199"/>
      <c r="R553" s="200">
        <f>SUM(R554:R561)</f>
        <v>0</v>
      </c>
      <c r="S553" s="199"/>
      <c r="T553" s="201">
        <f>SUM(T554:T561)</f>
        <v>0</v>
      </c>
      <c r="AR553" s="202" t="s">
        <v>85</v>
      </c>
      <c r="AT553" s="203" t="s">
        <v>76</v>
      </c>
      <c r="AU553" s="203" t="s">
        <v>85</v>
      </c>
      <c r="AY553" s="202" t="s">
        <v>128</v>
      </c>
      <c r="BK553" s="204">
        <f>SUM(BK554:BK561)</f>
        <v>0</v>
      </c>
    </row>
    <row r="554" spans="1:65" s="2" customFormat="1" ht="24" customHeight="1">
      <c r="A554" s="35"/>
      <c r="B554" s="36"/>
      <c r="C554" s="207" t="s">
        <v>1084</v>
      </c>
      <c r="D554" s="207" t="s">
        <v>130</v>
      </c>
      <c r="E554" s="208" t="s">
        <v>217</v>
      </c>
      <c r="F554" s="209" t="s">
        <v>218</v>
      </c>
      <c r="G554" s="210" t="s">
        <v>182</v>
      </c>
      <c r="H554" s="211">
        <v>429.59</v>
      </c>
      <c r="I554" s="212"/>
      <c r="J554" s="213">
        <f>ROUND(I554*H554,2)</f>
        <v>0</v>
      </c>
      <c r="K554" s="214"/>
      <c r="L554" s="40"/>
      <c r="M554" s="215" t="s">
        <v>1</v>
      </c>
      <c r="N554" s="216" t="s">
        <v>42</v>
      </c>
      <c r="O554" s="72"/>
      <c r="P554" s="217">
        <f>O554*H554</f>
        <v>0</v>
      </c>
      <c r="Q554" s="217">
        <v>0</v>
      </c>
      <c r="R554" s="217">
        <f>Q554*H554</f>
        <v>0</v>
      </c>
      <c r="S554" s="217">
        <v>0</v>
      </c>
      <c r="T554" s="218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9" t="s">
        <v>134</v>
      </c>
      <c r="AT554" s="219" t="s">
        <v>130</v>
      </c>
      <c r="AU554" s="219" t="s">
        <v>87</v>
      </c>
      <c r="AY554" s="18" t="s">
        <v>128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8" t="s">
        <v>85</v>
      </c>
      <c r="BK554" s="220">
        <f>ROUND(I554*H554,2)</f>
        <v>0</v>
      </c>
      <c r="BL554" s="18" t="s">
        <v>134</v>
      </c>
      <c r="BM554" s="219" t="s">
        <v>1085</v>
      </c>
    </row>
    <row r="555" spans="1:65" s="2" customFormat="1" ht="24" customHeight="1">
      <c r="A555" s="35"/>
      <c r="B555" s="36"/>
      <c r="C555" s="207" t="s">
        <v>1086</v>
      </c>
      <c r="D555" s="207" t="s">
        <v>130</v>
      </c>
      <c r="E555" s="208" t="s">
        <v>220</v>
      </c>
      <c r="F555" s="209" t="s">
        <v>221</v>
      </c>
      <c r="G555" s="210" t="s">
        <v>182</v>
      </c>
      <c r="H555" s="211">
        <v>429.59</v>
      </c>
      <c r="I555" s="212"/>
      <c r="J555" s="213">
        <f>ROUND(I555*H555,2)</f>
        <v>0</v>
      </c>
      <c r="K555" s="214"/>
      <c r="L555" s="40"/>
      <c r="M555" s="215" t="s">
        <v>1</v>
      </c>
      <c r="N555" s="216" t="s">
        <v>42</v>
      </c>
      <c r="O555" s="72"/>
      <c r="P555" s="217">
        <f>O555*H555</f>
        <v>0</v>
      </c>
      <c r="Q555" s="217">
        <v>0</v>
      </c>
      <c r="R555" s="217">
        <f>Q555*H555</f>
        <v>0</v>
      </c>
      <c r="S555" s="217">
        <v>0</v>
      </c>
      <c r="T555" s="218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19" t="s">
        <v>134</v>
      </c>
      <c r="AT555" s="219" t="s">
        <v>130</v>
      </c>
      <c r="AU555" s="219" t="s">
        <v>87</v>
      </c>
      <c r="AY555" s="18" t="s">
        <v>128</v>
      </c>
      <c r="BE555" s="220">
        <f>IF(N555="základní",J555,0)</f>
        <v>0</v>
      </c>
      <c r="BF555" s="220">
        <f>IF(N555="snížená",J555,0)</f>
        <v>0</v>
      </c>
      <c r="BG555" s="220">
        <f>IF(N555="zákl. přenesená",J555,0)</f>
        <v>0</v>
      </c>
      <c r="BH555" s="220">
        <f>IF(N555="sníž. přenesená",J555,0)</f>
        <v>0</v>
      </c>
      <c r="BI555" s="220">
        <f>IF(N555="nulová",J555,0)</f>
        <v>0</v>
      </c>
      <c r="BJ555" s="18" t="s">
        <v>85</v>
      </c>
      <c r="BK555" s="220">
        <f>ROUND(I555*H555,2)</f>
        <v>0</v>
      </c>
      <c r="BL555" s="18" t="s">
        <v>134</v>
      </c>
      <c r="BM555" s="219" t="s">
        <v>1087</v>
      </c>
    </row>
    <row r="556" spans="1:65" s="2" customFormat="1" ht="24" customHeight="1">
      <c r="A556" s="35"/>
      <c r="B556" s="36"/>
      <c r="C556" s="207" t="s">
        <v>1088</v>
      </c>
      <c r="D556" s="207" t="s">
        <v>130</v>
      </c>
      <c r="E556" s="208" t="s">
        <v>224</v>
      </c>
      <c r="F556" s="209" t="s">
        <v>225</v>
      </c>
      <c r="G556" s="210" t="s">
        <v>182</v>
      </c>
      <c r="H556" s="211">
        <v>3866.31</v>
      </c>
      <c r="I556" s="212"/>
      <c r="J556" s="213">
        <f>ROUND(I556*H556,2)</f>
        <v>0</v>
      </c>
      <c r="K556" s="214"/>
      <c r="L556" s="40"/>
      <c r="M556" s="215" t="s">
        <v>1</v>
      </c>
      <c r="N556" s="216" t="s">
        <v>42</v>
      </c>
      <c r="O556" s="72"/>
      <c r="P556" s="217">
        <f>O556*H556</f>
        <v>0</v>
      </c>
      <c r="Q556" s="217">
        <v>0</v>
      </c>
      <c r="R556" s="217">
        <f>Q556*H556</f>
        <v>0</v>
      </c>
      <c r="S556" s="217">
        <v>0</v>
      </c>
      <c r="T556" s="218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219" t="s">
        <v>134</v>
      </c>
      <c r="AT556" s="219" t="s">
        <v>130</v>
      </c>
      <c r="AU556" s="219" t="s">
        <v>87</v>
      </c>
      <c r="AY556" s="18" t="s">
        <v>128</v>
      </c>
      <c r="BE556" s="220">
        <f>IF(N556="základní",J556,0)</f>
        <v>0</v>
      </c>
      <c r="BF556" s="220">
        <f>IF(N556="snížená",J556,0)</f>
        <v>0</v>
      </c>
      <c r="BG556" s="220">
        <f>IF(N556="zákl. přenesená",J556,0)</f>
        <v>0</v>
      </c>
      <c r="BH556" s="220">
        <f>IF(N556="sníž. přenesená",J556,0)</f>
        <v>0</v>
      </c>
      <c r="BI556" s="220">
        <f>IF(N556="nulová",J556,0)</f>
        <v>0</v>
      </c>
      <c r="BJ556" s="18" t="s">
        <v>85</v>
      </c>
      <c r="BK556" s="220">
        <f>ROUND(I556*H556,2)</f>
        <v>0</v>
      </c>
      <c r="BL556" s="18" t="s">
        <v>134</v>
      </c>
      <c r="BM556" s="219" t="s">
        <v>1089</v>
      </c>
    </row>
    <row r="557" spans="1:65" s="13" customFormat="1" ht="11.25">
      <c r="B557" s="225"/>
      <c r="C557" s="226"/>
      <c r="D557" s="221" t="s">
        <v>137</v>
      </c>
      <c r="E557" s="226"/>
      <c r="F557" s="228" t="s">
        <v>1090</v>
      </c>
      <c r="G557" s="226"/>
      <c r="H557" s="229">
        <v>3866.31</v>
      </c>
      <c r="I557" s="230"/>
      <c r="J557" s="226"/>
      <c r="K557" s="226"/>
      <c r="L557" s="231"/>
      <c r="M557" s="232"/>
      <c r="N557" s="233"/>
      <c r="O557" s="233"/>
      <c r="P557" s="233"/>
      <c r="Q557" s="233"/>
      <c r="R557" s="233"/>
      <c r="S557" s="233"/>
      <c r="T557" s="234"/>
      <c r="AT557" s="235" t="s">
        <v>137</v>
      </c>
      <c r="AU557" s="235" t="s">
        <v>87</v>
      </c>
      <c r="AV557" s="13" t="s">
        <v>87</v>
      </c>
      <c r="AW557" s="13" t="s">
        <v>4</v>
      </c>
      <c r="AX557" s="13" t="s">
        <v>85</v>
      </c>
      <c r="AY557" s="235" t="s">
        <v>128</v>
      </c>
    </row>
    <row r="558" spans="1:65" s="2" customFormat="1" ht="24" customHeight="1">
      <c r="A558" s="35"/>
      <c r="B558" s="36"/>
      <c r="C558" s="207" t="s">
        <v>1091</v>
      </c>
      <c r="D558" s="207" t="s">
        <v>130</v>
      </c>
      <c r="E558" s="208" t="s">
        <v>1092</v>
      </c>
      <c r="F558" s="209" t="s">
        <v>1093</v>
      </c>
      <c r="G558" s="210" t="s">
        <v>182</v>
      </c>
      <c r="H558" s="211">
        <v>219.72</v>
      </c>
      <c r="I558" s="212"/>
      <c r="J558" s="213">
        <f>ROUND(I558*H558,2)</f>
        <v>0</v>
      </c>
      <c r="K558" s="214"/>
      <c r="L558" s="40"/>
      <c r="M558" s="215" t="s">
        <v>1</v>
      </c>
      <c r="N558" s="216" t="s">
        <v>42</v>
      </c>
      <c r="O558" s="72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9" t="s">
        <v>134</v>
      </c>
      <c r="AT558" s="219" t="s">
        <v>130</v>
      </c>
      <c r="AU558" s="219" t="s">
        <v>87</v>
      </c>
      <c r="AY558" s="18" t="s">
        <v>128</v>
      </c>
      <c r="BE558" s="220">
        <f>IF(N558="základní",J558,0)</f>
        <v>0</v>
      </c>
      <c r="BF558" s="220">
        <f>IF(N558="snížená",J558,0)</f>
        <v>0</v>
      </c>
      <c r="BG558" s="220">
        <f>IF(N558="zákl. přenesená",J558,0)</f>
        <v>0</v>
      </c>
      <c r="BH558" s="220">
        <f>IF(N558="sníž. přenesená",J558,0)</f>
        <v>0</v>
      </c>
      <c r="BI558" s="220">
        <f>IF(N558="nulová",J558,0)</f>
        <v>0</v>
      </c>
      <c r="BJ558" s="18" t="s">
        <v>85</v>
      </c>
      <c r="BK558" s="220">
        <f>ROUND(I558*H558,2)</f>
        <v>0</v>
      </c>
      <c r="BL558" s="18" t="s">
        <v>134</v>
      </c>
      <c r="BM558" s="219" t="s">
        <v>1094</v>
      </c>
    </row>
    <row r="559" spans="1:65" s="13" customFormat="1" ht="11.25">
      <c r="B559" s="225"/>
      <c r="C559" s="226"/>
      <c r="D559" s="221" t="s">
        <v>137</v>
      </c>
      <c r="E559" s="227" t="s">
        <v>1</v>
      </c>
      <c r="F559" s="228" t="s">
        <v>1095</v>
      </c>
      <c r="G559" s="226"/>
      <c r="H559" s="229">
        <v>219.72</v>
      </c>
      <c r="I559" s="230"/>
      <c r="J559" s="226"/>
      <c r="K559" s="226"/>
      <c r="L559" s="231"/>
      <c r="M559" s="232"/>
      <c r="N559" s="233"/>
      <c r="O559" s="233"/>
      <c r="P559" s="233"/>
      <c r="Q559" s="233"/>
      <c r="R559" s="233"/>
      <c r="S559" s="233"/>
      <c r="T559" s="234"/>
      <c r="AT559" s="235" t="s">
        <v>137</v>
      </c>
      <c r="AU559" s="235" t="s">
        <v>87</v>
      </c>
      <c r="AV559" s="13" t="s">
        <v>87</v>
      </c>
      <c r="AW559" s="13" t="s">
        <v>33</v>
      </c>
      <c r="AX559" s="13" t="s">
        <v>85</v>
      </c>
      <c r="AY559" s="235" t="s">
        <v>128</v>
      </c>
    </row>
    <row r="560" spans="1:65" s="2" customFormat="1" ht="24" customHeight="1">
      <c r="A560" s="35"/>
      <c r="B560" s="36"/>
      <c r="C560" s="207" t="s">
        <v>1096</v>
      </c>
      <c r="D560" s="207" t="s">
        <v>130</v>
      </c>
      <c r="E560" s="208" t="s">
        <v>1097</v>
      </c>
      <c r="F560" s="209" t="s">
        <v>1098</v>
      </c>
      <c r="G560" s="210" t="s">
        <v>182</v>
      </c>
      <c r="H560" s="211">
        <v>207.80199999999999</v>
      </c>
      <c r="I560" s="212"/>
      <c r="J560" s="213">
        <f>ROUND(I560*H560,2)</f>
        <v>0</v>
      </c>
      <c r="K560" s="214"/>
      <c r="L560" s="40"/>
      <c r="M560" s="215" t="s">
        <v>1</v>
      </c>
      <c r="N560" s="216" t="s">
        <v>42</v>
      </c>
      <c r="O560" s="72"/>
      <c r="P560" s="217">
        <f>O560*H560</f>
        <v>0</v>
      </c>
      <c r="Q560" s="217">
        <v>0</v>
      </c>
      <c r="R560" s="217">
        <f>Q560*H560</f>
        <v>0</v>
      </c>
      <c r="S560" s="217">
        <v>0</v>
      </c>
      <c r="T560" s="218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19" t="s">
        <v>134</v>
      </c>
      <c r="AT560" s="219" t="s">
        <v>130</v>
      </c>
      <c r="AU560" s="219" t="s">
        <v>87</v>
      </c>
      <c r="AY560" s="18" t="s">
        <v>128</v>
      </c>
      <c r="BE560" s="220">
        <f>IF(N560="základní",J560,0)</f>
        <v>0</v>
      </c>
      <c r="BF560" s="220">
        <f>IF(N560="snížená",J560,0)</f>
        <v>0</v>
      </c>
      <c r="BG560" s="220">
        <f>IF(N560="zákl. přenesená",J560,0)</f>
        <v>0</v>
      </c>
      <c r="BH560" s="220">
        <f>IF(N560="sníž. přenesená",J560,0)</f>
        <v>0</v>
      </c>
      <c r="BI560" s="220">
        <f>IF(N560="nulová",J560,0)</f>
        <v>0</v>
      </c>
      <c r="BJ560" s="18" t="s">
        <v>85</v>
      </c>
      <c r="BK560" s="220">
        <f>ROUND(I560*H560,2)</f>
        <v>0</v>
      </c>
      <c r="BL560" s="18" t="s">
        <v>134</v>
      </c>
      <c r="BM560" s="219" t="s">
        <v>1099</v>
      </c>
    </row>
    <row r="561" spans="1:65" s="13" customFormat="1" ht="11.25">
      <c r="B561" s="225"/>
      <c r="C561" s="226"/>
      <c r="D561" s="221" t="s">
        <v>137</v>
      </c>
      <c r="E561" s="227" t="s">
        <v>1</v>
      </c>
      <c r="F561" s="228" t="s">
        <v>1100</v>
      </c>
      <c r="G561" s="226"/>
      <c r="H561" s="229">
        <v>207.80199999999999</v>
      </c>
      <c r="I561" s="230"/>
      <c r="J561" s="226"/>
      <c r="K561" s="226"/>
      <c r="L561" s="231"/>
      <c r="M561" s="232"/>
      <c r="N561" s="233"/>
      <c r="O561" s="233"/>
      <c r="P561" s="233"/>
      <c r="Q561" s="233"/>
      <c r="R561" s="233"/>
      <c r="S561" s="233"/>
      <c r="T561" s="234"/>
      <c r="AT561" s="235" t="s">
        <v>137</v>
      </c>
      <c r="AU561" s="235" t="s">
        <v>87</v>
      </c>
      <c r="AV561" s="13" t="s">
        <v>87</v>
      </c>
      <c r="AW561" s="13" t="s">
        <v>33</v>
      </c>
      <c r="AX561" s="13" t="s">
        <v>85</v>
      </c>
      <c r="AY561" s="235" t="s">
        <v>128</v>
      </c>
    </row>
    <row r="562" spans="1:65" s="12" customFormat="1" ht="22.9" customHeight="1">
      <c r="B562" s="192"/>
      <c r="C562" s="193"/>
      <c r="D562" s="194" t="s">
        <v>76</v>
      </c>
      <c r="E562" s="205" t="s">
        <v>1101</v>
      </c>
      <c r="F562" s="205" t="s">
        <v>1102</v>
      </c>
      <c r="G562" s="193"/>
      <c r="H562" s="193"/>
      <c r="I562" s="196"/>
      <c r="J562" s="206">
        <f>BK562</f>
        <v>0</v>
      </c>
      <c r="K562" s="193"/>
      <c r="L562" s="197"/>
      <c r="M562" s="198"/>
      <c r="N562" s="199"/>
      <c r="O562" s="199"/>
      <c r="P562" s="200">
        <f>P563</f>
        <v>0</v>
      </c>
      <c r="Q562" s="199"/>
      <c r="R562" s="200">
        <f>R563</f>
        <v>0</v>
      </c>
      <c r="S562" s="199"/>
      <c r="T562" s="201">
        <f>T563</f>
        <v>0</v>
      </c>
      <c r="AR562" s="202" t="s">
        <v>85</v>
      </c>
      <c r="AT562" s="203" t="s">
        <v>76</v>
      </c>
      <c r="AU562" s="203" t="s">
        <v>85</v>
      </c>
      <c r="AY562" s="202" t="s">
        <v>128</v>
      </c>
      <c r="BK562" s="204">
        <f>BK563</f>
        <v>0</v>
      </c>
    </row>
    <row r="563" spans="1:65" s="2" customFormat="1" ht="24" customHeight="1">
      <c r="A563" s="35"/>
      <c r="B563" s="36"/>
      <c r="C563" s="207" t="s">
        <v>1103</v>
      </c>
      <c r="D563" s="207" t="s">
        <v>130</v>
      </c>
      <c r="E563" s="208" t="s">
        <v>1104</v>
      </c>
      <c r="F563" s="209" t="s">
        <v>1105</v>
      </c>
      <c r="G563" s="210" t="s">
        <v>182</v>
      </c>
      <c r="H563" s="211">
        <v>1357.134</v>
      </c>
      <c r="I563" s="212"/>
      <c r="J563" s="213">
        <f>ROUND(I563*H563,2)</f>
        <v>0</v>
      </c>
      <c r="K563" s="214"/>
      <c r="L563" s="40"/>
      <c r="M563" s="215" t="s">
        <v>1</v>
      </c>
      <c r="N563" s="216" t="s">
        <v>42</v>
      </c>
      <c r="O563" s="72"/>
      <c r="P563" s="217">
        <f>O563*H563</f>
        <v>0</v>
      </c>
      <c r="Q563" s="217">
        <v>0</v>
      </c>
      <c r="R563" s="217">
        <f>Q563*H563</f>
        <v>0</v>
      </c>
      <c r="S563" s="217">
        <v>0</v>
      </c>
      <c r="T563" s="218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9" t="s">
        <v>134</v>
      </c>
      <c r="AT563" s="219" t="s">
        <v>130</v>
      </c>
      <c r="AU563" s="219" t="s">
        <v>87</v>
      </c>
      <c r="AY563" s="18" t="s">
        <v>128</v>
      </c>
      <c r="BE563" s="220">
        <f>IF(N563="základní",J563,0)</f>
        <v>0</v>
      </c>
      <c r="BF563" s="220">
        <f>IF(N563="snížená",J563,0)</f>
        <v>0</v>
      </c>
      <c r="BG563" s="220">
        <f>IF(N563="zákl. přenesená",J563,0)</f>
        <v>0</v>
      </c>
      <c r="BH563" s="220">
        <f>IF(N563="sníž. přenesená",J563,0)</f>
        <v>0</v>
      </c>
      <c r="BI563" s="220">
        <f>IF(N563="nulová",J563,0)</f>
        <v>0</v>
      </c>
      <c r="BJ563" s="18" t="s">
        <v>85</v>
      </c>
      <c r="BK563" s="220">
        <f>ROUND(I563*H563,2)</f>
        <v>0</v>
      </c>
      <c r="BL563" s="18" t="s">
        <v>134</v>
      </c>
      <c r="BM563" s="219" t="s">
        <v>1106</v>
      </c>
    </row>
    <row r="564" spans="1:65" s="12" customFormat="1" ht="25.9" customHeight="1">
      <c r="B564" s="192"/>
      <c r="C564" s="193"/>
      <c r="D564" s="194" t="s">
        <v>76</v>
      </c>
      <c r="E564" s="195" t="s">
        <v>244</v>
      </c>
      <c r="F564" s="195" t="s">
        <v>245</v>
      </c>
      <c r="G564" s="193"/>
      <c r="H564" s="193"/>
      <c r="I564" s="196"/>
      <c r="J564" s="178">
        <f>BK564</f>
        <v>0</v>
      </c>
      <c r="K564" s="193"/>
      <c r="L564" s="197"/>
      <c r="M564" s="198"/>
      <c r="N564" s="199"/>
      <c r="O564" s="199"/>
      <c r="P564" s="200">
        <f>P565+P602+P622+P624+P626+P628+P630+P633+P640+P642+P657+P716+P729+P745+P769+P781+P785+P801+P819</f>
        <v>0</v>
      </c>
      <c r="Q564" s="199"/>
      <c r="R564" s="200">
        <f>R565+R602+R622+R624+R626+R628+R630+R633+R640+R642+R657+R716+R729+R745+R769+R781+R785+R801+R819</f>
        <v>42.406557300000003</v>
      </c>
      <c r="S564" s="199"/>
      <c r="T564" s="201">
        <f>T565+T602+T622+T624+T626+T628+T630+T633+T640+T642+T657+T716+T729+T745+T769+T781+T785+T801+T819</f>
        <v>3.9182800000000004E-2</v>
      </c>
      <c r="AR564" s="202" t="s">
        <v>87</v>
      </c>
      <c r="AT564" s="203" t="s">
        <v>76</v>
      </c>
      <c r="AU564" s="203" t="s">
        <v>77</v>
      </c>
      <c r="AY564" s="202" t="s">
        <v>128</v>
      </c>
      <c r="BK564" s="204">
        <f>BK565+BK602+BK622+BK624+BK626+BK628+BK630+BK633+BK640+BK642+BK657+BK716+BK729+BK745+BK769+BK781+BK785+BK801+BK819</f>
        <v>0</v>
      </c>
    </row>
    <row r="565" spans="1:65" s="12" customFormat="1" ht="22.9" customHeight="1">
      <c r="B565" s="192"/>
      <c r="C565" s="193"/>
      <c r="D565" s="194" t="s">
        <v>76</v>
      </c>
      <c r="E565" s="205" t="s">
        <v>1107</v>
      </c>
      <c r="F565" s="205" t="s">
        <v>1108</v>
      </c>
      <c r="G565" s="193"/>
      <c r="H565" s="193"/>
      <c r="I565" s="196"/>
      <c r="J565" s="206">
        <f>BK565</f>
        <v>0</v>
      </c>
      <c r="K565" s="193"/>
      <c r="L565" s="197"/>
      <c r="M565" s="198"/>
      <c r="N565" s="199"/>
      <c r="O565" s="199"/>
      <c r="P565" s="200">
        <f>SUM(P566:P601)</f>
        <v>0</v>
      </c>
      <c r="Q565" s="199"/>
      <c r="R565" s="200">
        <f>SUM(R566:R601)</f>
        <v>1.8947415999999999</v>
      </c>
      <c r="S565" s="199"/>
      <c r="T565" s="201">
        <f>SUM(T566:T601)</f>
        <v>2.1360000000000001E-2</v>
      </c>
      <c r="AR565" s="202" t="s">
        <v>87</v>
      </c>
      <c r="AT565" s="203" t="s">
        <v>76</v>
      </c>
      <c r="AU565" s="203" t="s">
        <v>85</v>
      </c>
      <c r="AY565" s="202" t="s">
        <v>128</v>
      </c>
      <c r="BK565" s="204">
        <f>SUM(BK566:BK601)</f>
        <v>0</v>
      </c>
    </row>
    <row r="566" spans="1:65" s="2" customFormat="1" ht="24" customHeight="1">
      <c r="A566" s="35"/>
      <c r="B566" s="36"/>
      <c r="C566" s="207" t="s">
        <v>1109</v>
      </c>
      <c r="D566" s="207" t="s">
        <v>130</v>
      </c>
      <c r="E566" s="208" t="s">
        <v>1110</v>
      </c>
      <c r="F566" s="209" t="s">
        <v>1111</v>
      </c>
      <c r="G566" s="210" t="s">
        <v>144</v>
      </c>
      <c r="H566" s="211">
        <v>784.21500000000003</v>
      </c>
      <c r="I566" s="212"/>
      <c r="J566" s="213">
        <f>ROUND(I566*H566,2)</f>
        <v>0</v>
      </c>
      <c r="K566" s="214"/>
      <c r="L566" s="40"/>
      <c r="M566" s="215" t="s">
        <v>1</v>
      </c>
      <c r="N566" s="216" t="s">
        <v>42</v>
      </c>
      <c r="O566" s="72"/>
      <c r="P566" s="217">
        <f>O566*H566</f>
        <v>0</v>
      </c>
      <c r="Q566" s="217">
        <v>0</v>
      </c>
      <c r="R566" s="217">
        <f>Q566*H566</f>
        <v>0</v>
      </c>
      <c r="S566" s="217">
        <v>0</v>
      </c>
      <c r="T566" s="218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19" t="s">
        <v>183</v>
      </c>
      <c r="AT566" s="219" t="s">
        <v>130</v>
      </c>
      <c r="AU566" s="219" t="s">
        <v>87</v>
      </c>
      <c r="AY566" s="18" t="s">
        <v>128</v>
      </c>
      <c r="BE566" s="220">
        <f>IF(N566="základní",J566,0)</f>
        <v>0</v>
      </c>
      <c r="BF566" s="220">
        <f>IF(N566="snížená",J566,0)</f>
        <v>0</v>
      </c>
      <c r="BG566" s="220">
        <f>IF(N566="zákl. přenesená",J566,0)</f>
        <v>0</v>
      </c>
      <c r="BH566" s="220">
        <f>IF(N566="sníž. přenesená",J566,0)</f>
        <v>0</v>
      </c>
      <c r="BI566" s="220">
        <f>IF(N566="nulová",J566,0)</f>
        <v>0</v>
      </c>
      <c r="BJ566" s="18" t="s">
        <v>85</v>
      </c>
      <c r="BK566" s="220">
        <f>ROUND(I566*H566,2)</f>
        <v>0</v>
      </c>
      <c r="BL566" s="18" t="s">
        <v>183</v>
      </c>
      <c r="BM566" s="219" t="s">
        <v>1112</v>
      </c>
    </row>
    <row r="567" spans="1:65" s="13" customFormat="1" ht="11.25">
      <c r="B567" s="225"/>
      <c r="C567" s="226"/>
      <c r="D567" s="221" t="s">
        <v>137</v>
      </c>
      <c r="E567" s="227" t="s">
        <v>1</v>
      </c>
      <c r="F567" s="228" t="s">
        <v>1113</v>
      </c>
      <c r="G567" s="226"/>
      <c r="H567" s="229">
        <v>778.875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AT567" s="235" t="s">
        <v>137</v>
      </c>
      <c r="AU567" s="235" t="s">
        <v>87</v>
      </c>
      <c r="AV567" s="13" t="s">
        <v>87</v>
      </c>
      <c r="AW567" s="13" t="s">
        <v>33</v>
      </c>
      <c r="AX567" s="13" t="s">
        <v>77</v>
      </c>
      <c r="AY567" s="235" t="s">
        <v>128</v>
      </c>
    </row>
    <row r="568" spans="1:65" s="13" customFormat="1" ht="11.25">
      <c r="B568" s="225"/>
      <c r="C568" s="226"/>
      <c r="D568" s="221" t="s">
        <v>137</v>
      </c>
      <c r="E568" s="227" t="s">
        <v>1</v>
      </c>
      <c r="F568" s="228" t="s">
        <v>1114</v>
      </c>
      <c r="G568" s="226"/>
      <c r="H568" s="229">
        <v>5.34</v>
      </c>
      <c r="I568" s="230"/>
      <c r="J568" s="226"/>
      <c r="K568" s="226"/>
      <c r="L568" s="231"/>
      <c r="M568" s="232"/>
      <c r="N568" s="233"/>
      <c r="O568" s="233"/>
      <c r="P568" s="233"/>
      <c r="Q568" s="233"/>
      <c r="R568" s="233"/>
      <c r="S568" s="233"/>
      <c r="T568" s="234"/>
      <c r="AT568" s="235" t="s">
        <v>137</v>
      </c>
      <c r="AU568" s="235" t="s">
        <v>87</v>
      </c>
      <c r="AV568" s="13" t="s">
        <v>87</v>
      </c>
      <c r="AW568" s="13" t="s">
        <v>33</v>
      </c>
      <c r="AX568" s="13" t="s">
        <v>77</v>
      </c>
      <c r="AY568" s="235" t="s">
        <v>128</v>
      </c>
    </row>
    <row r="569" spans="1:65" s="14" customFormat="1" ht="11.25">
      <c r="B569" s="236"/>
      <c r="C569" s="237"/>
      <c r="D569" s="221" t="s">
        <v>137</v>
      </c>
      <c r="E569" s="238" t="s">
        <v>1</v>
      </c>
      <c r="F569" s="239" t="s">
        <v>139</v>
      </c>
      <c r="G569" s="237"/>
      <c r="H569" s="240">
        <v>784.21500000000003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AT569" s="246" t="s">
        <v>137</v>
      </c>
      <c r="AU569" s="246" t="s">
        <v>87</v>
      </c>
      <c r="AV569" s="14" t="s">
        <v>134</v>
      </c>
      <c r="AW569" s="14" t="s">
        <v>33</v>
      </c>
      <c r="AX569" s="14" t="s">
        <v>85</v>
      </c>
      <c r="AY569" s="246" t="s">
        <v>128</v>
      </c>
    </row>
    <row r="570" spans="1:65" s="2" customFormat="1" ht="16.5" customHeight="1">
      <c r="A570" s="35"/>
      <c r="B570" s="36"/>
      <c r="C570" s="269" t="s">
        <v>1115</v>
      </c>
      <c r="D570" s="269" t="s">
        <v>399</v>
      </c>
      <c r="E570" s="270" t="s">
        <v>1116</v>
      </c>
      <c r="F570" s="271" t="s">
        <v>1117</v>
      </c>
      <c r="G570" s="272" t="s">
        <v>182</v>
      </c>
      <c r="H570" s="273">
        <v>0.38900000000000001</v>
      </c>
      <c r="I570" s="274"/>
      <c r="J570" s="275">
        <f>ROUND(I570*H570,2)</f>
        <v>0</v>
      </c>
      <c r="K570" s="276"/>
      <c r="L570" s="277"/>
      <c r="M570" s="278" t="s">
        <v>1</v>
      </c>
      <c r="N570" s="279" t="s">
        <v>42</v>
      </c>
      <c r="O570" s="72"/>
      <c r="P570" s="217">
        <f>O570*H570</f>
        <v>0</v>
      </c>
      <c r="Q570" s="217">
        <v>1</v>
      </c>
      <c r="R570" s="217">
        <f>Q570*H570</f>
        <v>0.38900000000000001</v>
      </c>
      <c r="S570" s="217">
        <v>0</v>
      </c>
      <c r="T570" s="218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219" t="s">
        <v>222</v>
      </c>
      <c r="AT570" s="219" t="s">
        <v>399</v>
      </c>
      <c r="AU570" s="219" t="s">
        <v>87</v>
      </c>
      <c r="AY570" s="18" t="s">
        <v>128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8" t="s">
        <v>85</v>
      </c>
      <c r="BK570" s="220">
        <f>ROUND(I570*H570,2)</f>
        <v>0</v>
      </c>
      <c r="BL570" s="18" t="s">
        <v>183</v>
      </c>
      <c r="BM570" s="219" t="s">
        <v>1118</v>
      </c>
    </row>
    <row r="571" spans="1:65" s="2" customFormat="1" ht="19.5">
      <c r="A571" s="35"/>
      <c r="B571" s="36"/>
      <c r="C571" s="37"/>
      <c r="D571" s="221" t="s">
        <v>135</v>
      </c>
      <c r="E571" s="37"/>
      <c r="F571" s="222" t="s">
        <v>1119</v>
      </c>
      <c r="G571" s="37"/>
      <c r="H571" s="37"/>
      <c r="I571" s="116"/>
      <c r="J571" s="37"/>
      <c r="K571" s="37"/>
      <c r="L571" s="40"/>
      <c r="M571" s="223"/>
      <c r="N571" s="224"/>
      <c r="O571" s="72"/>
      <c r="P571" s="72"/>
      <c r="Q571" s="72"/>
      <c r="R571" s="72"/>
      <c r="S571" s="72"/>
      <c r="T571" s="73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135</v>
      </c>
      <c r="AU571" s="18" t="s">
        <v>87</v>
      </c>
    </row>
    <row r="572" spans="1:65" s="13" customFormat="1" ht="22.5">
      <c r="B572" s="225"/>
      <c r="C572" s="226"/>
      <c r="D572" s="221" t="s">
        <v>137</v>
      </c>
      <c r="E572" s="226"/>
      <c r="F572" s="228" t="s">
        <v>1120</v>
      </c>
      <c r="G572" s="226"/>
      <c r="H572" s="229">
        <v>0.38900000000000001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AT572" s="235" t="s">
        <v>137</v>
      </c>
      <c r="AU572" s="235" t="s">
        <v>87</v>
      </c>
      <c r="AV572" s="13" t="s">
        <v>87</v>
      </c>
      <c r="AW572" s="13" t="s">
        <v>4</v>
      </c>
      <c r="AX572" s="13" t="s">
        <v>85</v>
      </c>
      <c r="AY572" s="235" t="s">
        <v>128</v>
      </c>
    </row>
    <row r="573" spans="1:65" s="2" customFormat="1" ht="24" customHeight="1">
      <c r="A573" s="35"/>
      <c r="B573" s="36"/>
      <c r="C573" s="207" t="s">
        <v>1121</v>
      </c>
      <c r="D573" s="207" t="s">
        <v>130</v>
      </c>
      <c r="E573" s="208" t="s">
        <v>1122</v>
      </c>
      <c r="F573" s="209" t="s">
        <v>1123</v>
      </c>
      <c r="G573" s="210" t="s">
        <v>144</v>
      </c>
      <c r="H573" s="211">
        <v>122.79900000000001</v>
      </c>
      <c r="I573" s="212"/>
      <c r="J573" s="213">
        <f>ROUND(I573*H573,2)</f>
        <v>0</v>
      </c>
      <c r="K573" s="214"/>
      <c r="L573" s="40"/>
      <c r="M573" s="215" t="s">
        <v>1</v>
      </c>
      <c r="N573" s="216" t="s">
        <v>42</v>
      </c>
      <c r="O573" s="72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9" t="s">
        <v>183</v>
      </c>
      <c r="AT573" s="219" t="s">
        <v>130</v>
      </c>
      <c r="AU573" s="219" t="s">
        <v>87</v>
      </c>
      <c r="AY573" s="18" t="s">
        <v>128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8" t="s">
        <v>85</v>
      </c>
      <c r="BK573" s="220">
        <f>ROUND(I573*H573,2)</f>
        <v>0</v>
      </c>
      <c r="BL573" s="18" t="s">
        <v>183</v>
      </c>
      <c r="BM573" s="219" t="s">
        <v>1124</v>
      </c>
    </row>
    <row r="574" spans="1:65" s="13" customFormat="1" ht="11.25">
      <c r="B574" s="225"/>
      <c r="C574" s="226"/>
      <c r="D574" s="221" t="s">
        <v>137</v>
      </c>
      <c r="E574" s="227" t="s">
        <v>1</v>
      </c>
      <c r="F574" s="228" t="s">
        <v>1125</v>
      </c>
      <c r="G574" s="226"/>
      <c r="H574" s="229">
        <v>100.13500000000001</v>
      </c>
      <c r="I574" s="230"/>
      <c r="J574" s="226"/>
      <c r="K574" s="226"/>
      <c r="L574" s="231"/>
      <c r="M574" s="232"/>
      <c r="N574" s="233"/>
      <c r="O574" s="233"/>
      <c r="P574" s="233"/>
      <c r="Q574" s="233"/>
      <c r="R574" s="233"/>
      <c r="S574" s="233"/>
      <c r="T574" s="234"/>
      <c r="AT574" s="235" t="s">
        <v>137</v>
      </c>
      <c r="AU574" s="235" t="s">
        <v>87</v>
      </c>
      <c r="AV574" s="13" t="s">
        <v>87</v>
      </c>
      <c r="AW574" s="13" t="s">
        <v>33</v>
      </c>
      <c r="AX574" s="13" t="s">
        <v>77</v>
      </c>
      <c r="AY574" s="235" t="s">
        <v>128</v>
      </c>
    </row>
    <row r="575" spans="1:65" s="13" customFormat="1" ht="11.25">
      <c r="B575" s="225"/>
      <c r="C575" s="226"/>
      <c r="D575" s="221" t="s">
        <v>137</v>
      </c>
      <c r="E575" s="227" t="s">
        <v>1</v>
      </c>
      <c r="F575" s="228" t="s">
        <v>1126</v>
      </c>
      <c r="G575" s="226"/>
      <c r="H575" s="229">
        <v>10.314</v>
      </c>
      <c r="I575" s="230"/>
      <c r="J575" s="226"/>
      <c r="K575" s="226"/>
      <c r="L575" s="231"/>
      <c r="M575" s="232"/>
      <c r="N575" s="233"/>
      <c r="O575" s="233"/>
      <c r="P575" s="233"/>
      <c r="Q575" s="233"/>
      <c r="R575" s="233"/>
      <c r="S575" s="233"/>
      <c r="T575" s="234"/>
      <c r="AT575" s="235" t="s">
        <v>137</v>
      </c>
      <c r="AU575" s="235" t="s">
        <v>87</v>
      </c>
      <c r="AV575" s="13" t="s">
        <v>87</v>
      </c>
      <c r="AW575" s="13" t="s">
        <v>33</v>
      </c>
      <c r="AX575" s="13" t="s">
        <v>77</v>
      </c>
      <c r="AY575" s="235" t="s">
        <v>128</v>
      </c>
    </row>
    <row r="576" spans="1:65" s="13" customFormat="1" ht="11.25">
      <c r="B576" s="225"/>
      <c r="C576" s="226"/>
      <c r="D576" s="221" t="s">
        <v>137</v>
      </c>
      <c r="E576" s="227" t="s">
        <v>1</v>
      </c>
      <c r="F576" s="228" t="s">
        <v>1127</v>
      </c>
      <c r="G576" s="226"/>
      <c r="H576" s="229">
        <v>12.35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4"/>
      <c r="AT576" s="235" t="s">
        <v>137</v>
      </c>
      <c r="AU576" s="235" t="s">
        <v>87</v>
      </c>
      <c r="AV576" s="13" t="s">
        <v>87</v>
      </c>
      <c r="AW576" s="13" t="s">
        <v>33</v>
      </c>
      <c r="AX576" s="13" t="s">
        <v>77</v>
      </c>
      <c r="AY576" s="235" t="s">
        <v>128</v>
      </c>
    </row>
    <row r="577" spans="1:65" s="14" customFormat="1" ht="11.25">
      <c r="B577" s="236"/>
      <c r="C577" s="237"/>
      <c r="D577" s="221" t="s">
        <v>137</v>
      </c>
      <c r="E577" s="238" t="s">
        <v>1</v>
      </c>
      <c r="F577" s="239" t="s">
        <v>139</v>
      </c>
      <c r="G577" s="237"/>
      <c r="H577" s="240">
        <v>122.79900000000001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AT577" s="246" t="s">
        <v>137</v>
      </c>
      <c r="AU577" s="246" t="s">
        <v>87</v>
      </c>
      <c r="AV577" s="14" t="s">
        <v>134</v>
      </c>
      <c r="AW577" s="14" t="s">
        <v>33</v>
      </c>
      <c r="AX577" s="14" t="s">
        <v>85</v>
      </c>
      <c r="AY577" s="246" t="s">
        <v>128</v>
      </c>
    </row>
    <row r="578" spans="1:65" s="2" customFormat="1" ht="16.5" customHeight="1">
      <c r="A578" s="35"/>
      <c r="B578" s="36"/>
      <c r="C578" s="269" t="s">
        <v>1128</v>
      </c>
      <c r="D578" s="269" t="s">
        <v>399</v>
      </c>
      <c r="E578" s="270" t="s">
        <v>1116</v>
      </c>
      <c r="F578" s="271" t="s">
        <v>1117</v>
      </c>
      <c r="G578" s="272" t="s">
        <v>182</v>
      </c>
      <c r="H578" s="273">
        <v>4.2999999999999997E-2</v>
      </c>
      <c r="I578" s="274"/>
      <c r="J578" s="275">
        <f>ROUND(I578*H578,2)</f>
        <v>0</v>
      </c>
      <c r="K578" s="276"/>
      <c r="L578" s="277"/>
      <c r="M578" s="278" t="s">
        <v>1</v>
      </c>
      <c r="N578" s="279" t="s">
        <v>42</v>
      </c>
      <c r="O578" s="72"/>
      <c r="P578" s="217">
        <f>O578*H578</f>
        <v>0</v>
      </c>
      <c r="Q578" s="217">
        <v>1</v>
      </c>
      <c r="R578" s="217">
        <f>Q578*H578</f>
        <v>4.2999999999999997E-2</v>
      </c>
      <c r="S578" s="217">
        <v>0</v>
      </c>
      <c r="T578" s="218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9" t="s">
        <v>222</v>
      </c>
      <c r="AT578" s="219" t="s">
        <v>399</v>
      </c>
      <c r="AU578" s="219" t="s">
        <v>87</v>
      </c>
      <c r="AY578" s="18" t="s">
        <v>128</v>
      </c>
      <c r="BE578" s="220">
        <f>IF(N578="základní",J578,0)</f>
        <v>0</v>
      </c>
      <c r="BF578" s="220">
        <f>IF(N578="snížená",J578,0)</f>
        <v>0</v>
      </c>
      <c r="BG578" s="220">
        <f>IF(N578="zákl. přenesená",J578,0)</f>
        <v>0</v>
      </c>
      <c r="BH578" s="220">
        <f>IF(N578="sníž. přenesená",J578,0)</f>
        <v>0</v>
      </c>
      <c r="BI578" s="220">
        <f>IF(N578="nulová",J578,0)</f>
        <v>0</v>
      </c>
      <c r="BJ578" s="18" t="s">
        <v>85</v>
      </c>
      <c r="BK578" s="220">
        <f>ROUND(I578*H578,2)</f>
        <v>0</v>
      </c>
      <c r="BL578" s="18" t="s">
        <v>183</v>
      </c>
      <c r="BM578" s="219" t="s">
        <v>1129</v>
      </c>
    </row>
    <row r="579" spans="1:65" s="2" customFormat="1" ht="19.5">
      <c r="A579" s="35"/>
      <c r="B579" s="36"/>
      <c r="C579" s="37"/>
      <c r="D579" s="221" t="s">
        <v>135</v>
      </c>
      <c r="E579" s="37"/>
      <c r="F579" s="222" t="s">
        <v>1119</v>
      </c>
      <c r="G579" s="37"/>
      <c r="H579" s="37"/>
      <c r="I579" s="116"/>
      <c r="J579" s="37"/>
      <c r="K579" s="37"/>
      <c r="L579" s="40"/>
      <c r="M579" s="223"/>
      <c r="N579" s="224"/>
      <c r="O579" s="72"/>
      <c r="P579" s="72"/>
      <c r="Q579" s="72"/>
      <c r="R579" s="72"/>
      <c r="S579" s="72"/>
      <c r="T579" s="73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135</v>
      </c>
      <c r="AU579" s="18" t="s">
        <v>87</v>
      </c>
    </row>
    <row r="580" spans="1:65" s="13" customFormat="1" ht="11.25">
      <c r="B580" s="225"/>
      <c r="C580" s="226"/>
      <c r="D580" s="221" t="s">
        <v>137</v>
      </c>
      <c r="E580" s="226"/>
      <c r="F580" s="228" t="s">
        <v>1130</v>
      </c>
      <c r="G580" s="226"/>
      <c r="H580" s="229">
        <v>4.2999999999999997E-2</v>
      </c>
      <c r="I580" s="230"/>
      <c r="J580" s="226"/>
      <c r="K580" s="226"/>
      <c r="L580" s="231"/>
      <c r="M580" s="232"/>
      <c r="N580" s="233"/>
      <c r="O580" s="233"/>
      <c r="P580" s="233"/>
      <c r="Q580" s="233"/>
      <c r="R580" s="233"/>
      <c r="S580" s="233"/>
      <c r="T580" s="234"/>
      <c r="AT580" s="235" t="s">
        <v>137</v>
      </c>
      <c r="AU580" s="235" t="s">
        <v>87</v>
      </c>
      <c r="AV580" s="13" t="s">
        <v>87</v>
      </c>
      <c r="AW580" s="13" t="s">
        <v>4</v>
      </c>
      <c r="AX580" s="13" t="s">
        <v>85</v>
      </c>
      <c r="AY580" s="235" t="s">
        <v>128</v>
      </c>
    </row>
    <row r="581" spans="1:65" s="2" customFormat="1" ht="24" customHeight="1">
      <c r="A581" s="35"/>
      <c r="B581" s="36"/>
      <c r="C581" s="207" t="s">
        <v>1131</v>
      </c>
      <c r="D581" s="207" t="s">
        <v>130</v>
      </c>
      <c r="E581" s="208" t="s">
        <v>1132</v>
      </c>
      <c r="F581" s="209" t="s">
        <v>1133</v>
      </c>
      <c r="G581" s="210" t="s">
        <v>144</v>
      </c>
      <c r="H581" s="211">
        <v>12.35</v>
      </c>
      <c r="I581" s="212"/>
      <c r="J581" s="213">
        <f>ROUND(I581*H581,2)</f>
        <v>0</v>
      </c>
      <c r="K581" s="214"/>
      <c r="L581" s="40"/>
      <c r="M581" s="215" t="s">
        <v>1</v>
      </c>
      <c r="N581" s="216" t="s">
        <v>42</v>
      </c>
      <c r="O581" s="72"/>
      <c r="P581" s="217">
        <f>O581*H581</f>
        <v>0</v>
      </c>
      <c r="Q581" s="217">
        <v>0</v>
      </c>
      <c r="R581" s="217">
        <f>Q581*H581</f>
        <v>0</v>
      </c>
      <c r="S581" s="217">
        <v>0</v>
      </c>
      <c r="T581" s="218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19" t="s">
        <v>183</v>
      </c>
      <c r="AT581" s="219" t="s">
        <v>130</v>
      </c>
      <c r="AU581" s="219" t="s">
        <v>87</v>
      </c>
      <c r="AY581" s="18" t="s">
        <v>128</v>
      </c>
      <c r="BE581" s="220">
        <f>IF(N581="základní",J581,0)</f>
        <v>0</v>
      </c>
      <c r="BF581" s="220">
        <f>IF(N581="snížená",J581,0)</f>
        <v>0</v>
      </c>
      <c r="BG581" s="220">
        <f>IF(N581="zákl. přenesená",J581,0)</f>
        <v>0</v>
      </c>
      <c r="BH581" s="220">
        <f>IF(N581="sníž. přenesená",J581,0)</f>
        <v>0</v>
      </c>
      <c r="BI581" s="220">
        <f>IF(N581="nulová",J581,0)</f>
        <v>0</v>
      </c>
      <c r="BJ581" s="18" t="s">
        <v>85</v>
      </c>
      <c r="BK581" s="220">
        <f>ROUND(I581*H581,2)</f>
        <v>0</v>
      </c>
      <c r="BL581" s="18" t="s">
        <v>183</v>
      </c>
      <c r="BM581" s="219" t="s">
        <v>1134</v>
      </c>
    </row>
    <row r="582" spans="1:65" s="13" customFormat="1" ht="11.25">
      <c r="B582" s="225"/>
      <c r="C582" s="226"/>
      <c r="D582" s="221" t="s">
        <v>137</v>
      </c>
      <c r="E582" s="227" t="s">
        <v>1</v>
      </c>
      <c r="F582" s="228" t="s">
        <v>1127</v>
      </c>
      <c r="G582" s="226"/>
      <c r="H582" s="229">
        <v>12.35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AT582" s="235" t="s">
        <v>137</v>
      </c>
      <c r="AU582" s="235" t="s">
        <v>87</v>
      </c>
      <c r="AV582" s="13" t="s">
        <v>87</v>
      </c>
      <c r="AW582" s="13" t="s">
        <v>33</v>
      </c>
      <c r="AX582" s="13" t="s">
        <v>85</v>
      </c>
      <c r="AY582" s="235" t="s">
        <v>128</v>
      </c>
    </row>
    <row r="583" spans="1:65" s="2" customFormat="1" ht="24" customHeight="1">
      <c r="A583" s="35"/>
      <c r="B583" s="36"/>
      <c r="C583" s="269" t="s">
        <v>1135</v>
      </c>
      <c r="D583" s="269" t="s">
        <v>399</v>
      </c>
      <c r="E583" s="270" t="s">
        <v>1136</v>
      </c>
      <c r="F583" s="271" t="s">
        <v>1137</v>
      </c>
      <c r="G583" s="272" t="s">
        <v>402</v>
      </c>
      <c r="H583" s="273">
        <v>37.049999999999997</v>
      </c>
      <c r="I583" s="274"/>
      <c r="J583" s="275">
        <f>ROUND(I583*H583,2)</f>
        <v>0</v>
      </c>
      <c r="K583" s="276"/>
      <c r="L583" s="277"/>
      <c r="M583" s="278" t="s">
        <v>1</v>
      </c>
      <c r="N583" s="279" t="s">
        <v>42</v>
      </c>
      <c r="O583" s="72"/>
      <c r="P583" s="217">
        <f>O583*H583</f>
        <v>0</v>
      </c>
      <c r="Q583" s="217">
        <v>1E-3</v>
      </c>
      <c r="R583" s="217">
        <f>Q583*H583</f>
        <v>3.705E-2</v>
      </c>
      <c r="S583" s="217">
        <v>0</v>
      </c>
      <c r="T583" s="218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19" t="s">
        <v>222</v>
      </c>
      <c r="AT583" s="219" t="s">
        <v>399</v>
      </c>
      <c r="AU583" s="219" t="s">
        <v>87</v>
      </c>
      <c r="AY583" s="18" t="s">
        <v>128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8" t="s">
        <v>85</v>
      </c>
      <c r="BK583" s="220">
        <f>ROUND(I583*H583,2)</f>
        <v>0</v>
      </c>
      <c r="BL583" s="18" t="s">
        <v>183</v>
      </c>
      <c r="BM583" s="219" t="s">
        <v>1138</v>
      </c>
    </row>
    <row r="584" spans="1:65" s="13" customFormat="1" ht="11.25">
      <c r="B584" s="225"/>
      <c r="C584" s="226"/>
      <c r="D584" s="221" t="s">
        <v>137</v>
      </c>
      <c r="E584" s="226"/>
      <c r="F584" s="228" t="s">
        <v>1139</v>
      </c>
      <c r="G584" s="226"/>
      <c r="H584" s="229">
        <v>37.049999999999997</v>
      </c>
      <c r="I584" s="230"/>
      <c r="J584" s="226"/>
      <c r="K584" s="226"/>
      <c r="L584" s="231"/>
      <c r="M584" s="232"/>
      <c r="N584" s="233"/>
      <c r="O584" s="233"/>
      <c r="P584" s="233"/>
      <c r="Q584" s="233"/>
      <c r="R584" s="233"/>
      <c r="S584" s="233"/>
      <c r="T584" s="234"/>
      <c r="AT584" s="235" t="s">
        <v>137</v>
      </c>
      <c r="AU584" s="235" t="s">
        <v>87</v>
      </c>
      <c r="AV584" s="13" t="s">
        <v>87</v>
      </c>
      <c r="AW584" s="13" t="s">
        <v>4</v>
      </c>
      <c r="AX584" s="13" t="s">
        <v>85</v>
      </c>
      <c r="AY584" s="235" t="s">
        <v>128</v>
      </c>
    </row>
    <row r="585" spans="1:65" s="2" customFormat="1" ht="16.5" customHeight="1">
      <c r="A585" s="35"/>
      <c r="B585" s="36"/>
      <c r="C585" s="207" t="s">
        <v>1140</v>
      </c>
      <c r="D585" s="207" t="s">
        <v>130</v>
      </c>
      <c r="E585" s="208" t="s">
        <v>1141</v>
      </c>
      <c r="F585" s="209" t="s">
        <v>1142</v>
      </c>
      <c r="G585" s="210" t="s">
        <v>144</v>
      </c>
      <c r="H585" s="211">
        <v>5.34</v>
      </c>
      <c r="I585" s="212"/>
      <c r="J585" s="213">
        <f>ROUND(I585*H585,2)</f>
        <v>0</v>
      </c>
      <c r="K585" s="214"/>
      <c r="L585" s="40"/>
      <c r="M585" s="215" t="s">
        <v>1</v>
      </c>
      <c r="N585" s="216" t="s">
        <v>42</v>
      </c>
      <c r="O585" s="72"/>
      <c r="P585" s="217">
        <f>O585*H585</f>
        <v>0</v>
      </c>
      <c r="Q585" s="217">
        <v>0</v>
      </c>
      <c r="R585" s="217">
        <f>Q585*H585</f>
        <v>0</v>
      </c>
      <c r="S585" s="217">
        <v>4.0000000000000001E-3</v>
      </c>
      <c r="T585" s="218">
        <f>S585*H585</f>
        <v>2.1360000000000001E-2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19" t="s">
        <v>183</v>
      </c>
      <c r="AT585" s="219" t="s">
        <v>130</v>
      </c>
      <c r="AU585" s="219" t="s">
        <v>87</v>
      </c>
      <c r="AY585" s="18" t="s">
        <v>128</v>
      </c>
      <c r="BE585" s="220">
        <f>IF(N585="základní",J585,0)</f>
        <v>0</v>
      </c>
      <c r="BF585" s="220">
        <f>IF(N585="snížená",J585,0)</f>
        <v>0</v>
      </c>
      <c r="BG585" s="220">
        <f>IF(N585="zákl. přenesená",J585,0)</f>
        <v>0</v>
      </c>
      <c r="BH585" s="220">
        <f>IF(N585="sníž. přenesená",J585,0)</f>
        <v>0</v>
      </c>
      <c r="BI585" s="220">
        <f>IF(N585="nulová",J585,0)</f>
        <v>0</v>
      </c>
      <c r="BJ585" s="18" t="s">
        <v>85</v>
      </c>
      <c r="BK585" s="220">
        <f>ROUND(I585*H585,2)</f>
        <v>0</v>
      </c>
      <c r="BL585" s="18" t="s">
        <v>183</v>
      </c>
      <c r="BM585" s="219" t="s">
        <v>1143</v>
      </c>
    </row>
    <row r="586" spans="1:65" s="13" customFormat="1" ht="11.25">
      <c r="B586" s="225"/>
      <c r="C586" s="226"/>
      <c r="D586" s="221" t="s">
        <v>137</v>
      </c>
      <c r="E586" s="227" t="s">
        <v>1</v>
      </c>
      <c r="F586" s="228" t="s">
        <v>1114</v>
      </c>
      <c r="G586" s="226"/>
      <c r="H586" s="229">
        <v>5.34</v>
      </c>
      <c r="I586" s="230"/>
      <c r="J586" s="226"/>
      <c r="K586" s="226"/>
      <c r="L586" s="231"/>
      <c r="M586" s="232"/>
      <c r="N586" s="233"/>
      <c r="O586" s="233"/>
      <c r="P586" s="233"/>
      <c r="Q586" s="233"/>
      <c r="R586" s="233"/>
      <c r="S586" s="233"/>
      <c r="T586" s="234"/>
      <c r="AT586" s="235" t="s">
        <v>137</v>
      </c>
      <c r="AU586" s="235" t="s">
        <v>87</v>
      </c>
      <c r="AV586" s="13" t="s">
        <v>87</v>
      </c>
      <c r="AW586" s="13" t="s">
        <v>33</v>
      </c>
      <c r="AX586" s="13" t="s">
        <v>85</v>
      </c>
      <c r="AY586" s="235" t="s">
        <v>128</v>
      </c>
    </row>
    <row r="587" spans="1:65" s="2" customFormat="1" ht="24" customHeight="1">
      <c r="A587" s="35"/>
      <c r="B587" s="36"/>
      <c r="C587" s="207" t="s">
        <v>1144</v>
      </c>
      <c r="D587" s="207" t="s">
        <v>130</v>
      </c>
      <c r="E587" s="208" t="s">
        <v>1145</v>
      </c>
      <c r="F587" s="209" t="s">
        <v>1146</v>
      </c>
      <c r="G587" s="210" t="s">
        <v>144</v>
      </c>
      <c r="H587" s="211">
        <v>784.21500000000003</v>
      </c>
      <c r="I587" s="212"/>
      <c r="J587" s="213">
        <f>ROUND(I587*H587,2)</f>
        <v>0</v>
      </c>
      <c r="K587" s="214"/>
      <c r="L587" s="40"/>
      <c r="M587" s="215" t="s">
        <v>1</v>
      </c>
      <c r="N587" s="216" t="s">
        <v>42</v>
      </c>
      <c r="O587" s="72"/>
      <c r="P587" s="217">
        <f>O587*H587</f>
        <v>0</v>
      </c>
      <c r="Q587" s="217">
        <v>4.0000000000000002E-4</v>
      </c>
      <c r="R587" s="217">
        <f>Q587*H587</f>
        <v>0.31368600000000002</v>
      </c>
      <c r="S587" s="217">
        <v>0</v>
      </c>
      <c r="T587" s="218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19" t="s">
        <v>183</v>
      </c>
      <c r="AT587" s="219" t="s">
        <v>130</v>
      </c>
      <c r="AU587" s="219" t="s">
        <v>87</v>
      </c>
      <c r="AY587" s="18" t="s">
        <v>128</v>
      </c>
      <c r="BE587" s="220">
        <f>IF(N587="základní",J587,0)</f>
        <v>0</v>
      </c>
      <c r="BF587" s="220">
        <f>IF(N587="snížená",J587,0)</f>
        <v>0</v>
      </c>
      <c r="BG587" s="220">
        <f>IF(N587="zákl. přenesená",J587,0)</f>
        <v>0</v>
      </c>
      <c r="BH587" s="220">
        <f>IF(N587="sníž. přenesená",J587,0)</f>
        <v>0</v>
      </c>
      <c r="BI587" s="220">
        <f>IF(N587="nulová",J587,0)</f>
        <v>0</v>
      </c>
      <c r="BJ587" s="18" t="s">
        <v>85</v>
      </c>
      <c r="BK587" s="220">
        <f>ROUND(I587*H587,2)</f>
        <v>0</v>
      </c>
      <c r="BL587" s="18" t="s">
        <v>183</v>
      </c>
      <c r="BM587" s="219" t="s">
        <v>1147</v>
      </c>
    </row>
    <row r="588" spans="1:65" s="13" customFormat="1" ht="11.25">
      <c r="B588" s="225"/>
      <c r="C588" s="226"/>
      <c r="D588" s="221" t="s">
        <v>137</v>
      </c>
      <c r="E588" s="227" t="s">
        <v>1</v>
      </c>
      <c r="F588" s="228" t="s">
        <v>1113</v>
      </c>
      <c r="G588" s="226"/>
      <c r="H588" s="229">
        <v>778.875</v>
      </c>
      <c r="I588" s="230"/>
      <c r="J588" s="226"/>
      <c r="K588" s="226"/>
      <c r="L588" s="231"/>
      <c r="M588" s="232"/>
      <c r="N588" s="233"/>
      <c r="O588" s="233"/>
      <c r="P588" s="233"/>
      <c r="Q588" s="233"/>
      <c r="R588" s="233"/>
      <c r="S588" s="233"/>
      <c r="T588" s="234"/>
      <c r="AT588" s="235" t="s">
        <v>137</v>
      </c>
      <c r="AU588" s="235" t="s">
        <v>87</v>
      </c>
      <c r="AV588" s="13" t="s">
        <v>87</v>
      </c>
      <c r="AW588" s="13" t="s">
        <v>33</v>
      </c>
      <c r="AX588" s="13" t="s">
        <v>77</v>
      </c>
      <c r="AY588" s="235" t="s">
        <v>128</v>
      </c>
    </row>
    <row r="589" spans="1:65" s="13" customFormat="1" ht="11.25">
      <c r="B589" s="225"/>
      <c r="C589" s="226"/>
      <c r="D589" s="221" t="s">
        <v>137</v>
      </c>
      <c r="E589" s="227" t="s">
        <v>1</v>
      </c>
      <c r="F589" s="228" t="s">
        <v>1114</v>
      </c>
      <c r="G589" s="226"/>
      <c r="H589" s="229">
        <v>5.34</v>
      </c>
      <c r="I589" s="230"/>
      <c r="J589" s="226"/>
      <c r="K589" s="226"/>
      <c r="L589" s="231"/>
      <c r="M589" s="232"/>
      <c r="N589" s="233"/>
      <c r="O589" s="233"/>
      <c r="P589" s="233"/>
      <c r="Q589" s="233"/>
      <c r="R589" s="233"/>
      <c r="S589" s="233"/>
      <c r="T589" s="234"/>
      <c r="AT589" s="235" t="s">
        <v>137</v>
      </c>
      <c r="AU589" s="235" t="s">
        <v>87</v>
      </c>
      <c r="AV589" s="13" t="s">
        <v>87</v>
      </c>
      <c r="AW589" s="13" t="s">
        <v>33</v>
      </c>
      <c r="AX589" s="13" t="s">
        <v>77</v>
      </c>
      <c r="AY589" s="235" t="s">
        <v>128</v>
      </c>
    </row>
    <row r="590" spans="1:65" s="14" customFormat="1" ht="11.25">
      <c r="B590" s="236"/>
      <c r="C590" s="237"/>
      <c r="D590" s="221" t="s">
        <v>137</v>
      </c>
      <c r="E590" s="238" t="s">
        <v>1</v>
      </c>
      <c r="F590" s="239" t="s">
        <v>139</v>
      </c>
      <c r="G590" s="237"/>
      <c r="H590" s="240">
        <v>784.21500000000003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AT590" s="246" t="s">
        <v>137</v>
      </c>
      <c r="AU590" s="246" t="s">
        <v>87</v>
      </c>
      <c r="AV590" s="14" t="s">
        <v>134</v>
      </c>
      <c r="AW590" s="14" t="s">
        <v>33</v>
      </c>
      <c r="AX590" s="14" t="s">
        <v>85</v>
      </c>
      <c r="AY590" s="246" t="s">
        <v>128</v>
      </c>
    </row>
    <row r="591" spans="1:65" s="2" customFormat="1" ht="48" customHeight="1">
      <c r="A591" s="35"/>
      <c r="B591" s="36"/>
      <c r="C591" s="269" t="s">
        <v>1148</v>
      </c>
      <c r="D591" s="269" t="s">
        <v>399</v>
      </c>
      <c r="E591" s="270" t="s">
        <v>1149</v>
      </c>
      <c r="F591" s="271" t="s">
        <v>1150</v>
      </c>
      <c r="G591" s="272" t="s">
        <v>144</v>
      </c>
      <c r="H591" s="273">
        <v>901.84699999999998</v>
      </c>
      <c r="I591" s="274"/>
      <c r="J591" s="275">
        <f>ROUND(I591*H591,2)</f>
        <v>0</v>
      </c>
      <c r="K591" s="276"/>
      <c r="L591" s="277"/>
      <c r="M591" s="278" t="s">
        <v>1</v>
      </c>
      <c r="N591" s="279" t="s">
        <v>42</v>
      </c>
      <c r="O591" s="72"/>
      <c r="P591" s="217">
        <f>O591*H591</f>
        <v>0</v>
      </c>
      <c r="Q591" s="217">
        <v>1E-3</v>
      </c>
      <c r="R591" s="217">
        <f>Q591*H591</f>
        <v>0.90184699999999995</v>
      </c>
      <c r="S591" s="217">
        <v>0</v>
      </c>
      <c r="T591" s="218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19" t="s">
        <v>222</v>
      </c>
      <c r="AT591" s="219" t="s">
        <v>399</v>
      </c>
      <c r="AU591" s="219" t="s">
        <v>87</v>
      </c>
      <c r="AY591" s="18" t="s">
        <v>128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18" t="s">
        <v>85</v>
      </c>
      <c r="BK591" s="220">
        <f>ROUND(I591*H591,2)</f>
        <v>0</v>
      </c>
      <c r="BL591" s="18" t="s">
        <v>183</v>
      </c>
      <c r="BM591" s="219" t="s">
        <v>1151</v>
      </c>
    </row>
    <row r="592" spans="1:65" s="13" customFormat="1" ht="11.25">
      <c r="B592" s="225"/>
      <c r="C592" s="226"/>
      <c r="D592" s="221" t="s">
        <v>137</v>
      </c>
      <c r="E592" s="226"/>
      <c r="F592" s="228" t="s">
        <v>1152</v>
      </c>
      <c r="G592" s="226"/>
      <c r="H592" s="229">
        <v>901.84699999999998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AT592" s="235" t="s">
        <v>137</v>
      </c>
      <c r="AU592" s="235" t="s">
        <v>87</v>
      </c>
      <c r="AV592" s="13" t="s">
        <v>87</v>
      </c>
      <c r="AW592" s="13" t="s">
        <v>4</v>
      </c>
      <c r="AX592" s="13" t="s">
        <v>85</v>
      </c>
      <c r="AY592" s="235" t="s">
        <v>128</v>
      </c>
    </row>
    <row r="593" spans="1:65" s="2" customFormat="1" ht="24" customHeight="1">
      <c r="A593" s="35"/>
      <c r="B593" s="36"/>
      <c r="C593" s="207" t="s">
        <v>1153</v>
      </c>
      <c r="D593" s="207" t="s">
        <v>130</v>
      </c>
      <c r="E593" s="208" t="s">
        <v>1154</v>
      </c>
      <c r="F593" s="209" t="s">
        <v>1155</v>
      </c>
      <c r="G593" s="210" t="s">
        <v>144</v>
      </c>
      <c r="H593" s="211">
        <v>131.34899999999999</v>
      </c>
      <c r="I593" s="212"/>
      <c r="J593" s="213">
        <f>ROUND(I593*H593,2)</f>
        <v>0</v>
      </c>
      <c r="K593" s="214"/>
      <c r="L593" s="40"/>
      <c r="M593" s="215" t="s">
        <v>1</v>
      </c>
      <c r="N593" s="216" t="s">
        <v>42</v>
      </c>
      <c r="O593" s="72"/>
      <c r="P593" s="217">
        <f>O593*H593</f>
        <v>0</v>
      </c>
      <c r="Q593" s="217">
        <v>4.0000000000000002E-4</v>
      </c>
      <c r="R593" s="217">
        <f>Q593*H593</f>
        <v>5.2539599999999999E-2</v>
      </c>
      <c r="S593" s="217">
        <v>0</v>
      </c>
      <c r="T593" s="218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19" t="s">
        <v>183</v>
      </c>
      <c r="AT593" s="219" t="s">
        <v>130</v>
      </c>
      <c r="AU593" s="219" t="s">
        <v>87</v>
      </c>
      <c r="AY593" s="18" t="s">
        <v>128</v>
      </c>
      <c r="BE593" s="220">
        <f>IF(N593="základní",J593,0)</f>
        <v>0</v>
      </c>
      <c r="BF593" s="220">
        <f>IF(N593="snížená",J593,0)</f>
        <v>0</v>
      </c>
      <c r="BG593" s="220">
        <f>IF(N593="zákl. přenesená",J593,0)</f>
        <v>0</v>
      </c>
      <c r="BH593" s="220">
        <f>IF(N593="sníž. přenesená",J593,0)</f>
        <v>0</v>
      </c>
      <c r="BI593" s="220">
        <f>IF(N593="nulová",J593,0)</f>
        <v>0</v>
      </c>
      <c r="BJ593" s="18" t="s">
        <v>85</v>
      </c>
      <c r="BK593" s="220">
        <f>ROUND(I593*H593,2)</f>
        <v>0</v>
      </c>
      <c r="BL593" s="18" t="s">
        <v>183</v>
      </c>
      <c r="BM593" s="219" t="s">
        <v>1156</v>
      </c>
    </row>
    <row r="594" spans="1:65" s="13" customFormat="1" ht="11.25">
      <c r="B594" s="225"/>
      <c r="C594" s="226"/>
      <c r="D594" s="221" t="s">
        <v>137</v>
      </c>
      <c r="E594" s="227" t="s">
        <v>1</v>
      </c>
      <c r="F594" s="228" t="s">
        <v>1125</v>
      </c>
      <c r="G594" s="226"/>
      <c r="H594" s="229">
        <v>100.13500000000001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AT594" s="235" t="s">
        <v>137</v>
      </c>
      <c r="AU594" s="235" t="s">
        <v>87</v>
      </c>
      <c r="AV594" s="13" t="s">
        <v>87</v>
      </c>
      <c r="AW594" s="13" t="s">
        <v>33</v>
      </c>
      <c r="AX594" s="13" t="s">
        <v>77</v>
      </c>
      <c r="AY594" s="235" t="s">
        <v>128</v>
      </c>
    </row>
    <row r="595" spans="1:65" s="13" customFormat="1" ht="11.25">
      <c r="B595" s="225"/>
      <c r="C595" s="226"/>
      <c r="D595" s="221" t="s">
        <v>137</v>
      </c>
      <c r="E595" s="227" t="s">
        <v>1</v>
      </c>
      <c r="F595" s="228" t="s">
        <v>1126</v>
      </c>
      <c r="G595" s="226"/>
      <c r="H595" s="229">
        <v>10.314</v>
      </c>
      <c r="I595" s="230"/>
      <c r="J595" s="226"/>
      <c r="K595" s="226"/>
      <c r="L595" s="231"/>
      <c r="M595" s="232"/>
      <c r="N595" s="233"/>
      <c r="O595" s="233"/>
      <c r="P595" s="233"/>
      <c r="Q595" s="233"/>
      <c r="R595" s="233"/>
      <c r="S595" s="233"/>
      <c r="T595" s="234"/>
      <c r="AT595" s="235" t="s">
        <v>137</v>
      </c>
      <c r="AU595" s="235" t="s">
        <v>87</v>
      </c>
      <c r="AV595" s="13" t="s">
        <v>87</v>
      </c>
      <c r="AW595" s="13" t="s">
        <v>33</v>
      </c>
      <c r="AX595" s="13" t="s">
        <v>77</v>
      </c>
      <c r="AY595" s="235" t="s">
        <v>128</v>
      </c>
    </row>
    <row r="596" spans="1:65" s="13" customFormat="1" ht="11.25">
      <c r="B596" s="225"/>
      <c r="C596" s="226"/>
      <c r="D596" s="221" t="s">
        <v>137</v>
      </c>
      <c r="E596" s="227" t="s">
        <v>1</v>
      </c>
      <c r="F596" s="228" t="s">
        <v>1127</v>
      </c>
      <c r="G596" s="226"/>
      <c r="H596" s="229">
        <v>12.35</v>
      </c>
      <c r="I596" s="230"/>
      <c r="J596" s="226"/>
      <c r="K596" s="226"/>
      <c r="L596" s="231"/>
      <c r="M596" s="232"/>
      <c r="N596" s="233"/>
      <c r="O596" s="233"/>
      <c r="P596" s="233"/>
      <c r="Q596" s="233"/>
      <c r="R596" s="233"/>
      <c r="S596" s="233"/>
      <c r="T596" s="234"/>
      <c r="AT596" s="235" t="s">
        <v>137</v>
      </c>
      <c r="AU596" s="235" t="s">
        <v>87</v>
      </c>
      <c r="AV596" s="13" t="s">
        <v>87</v>
      </c>
      <c r="AW596" s="13" t="s">
        <v>33</v>
      </c>
      <c r="AX596" s="13" t="s">
        <v>77</v>
      </c>
      <c r="AY596" s="235" t="s">
        <v>128</v>
      </c>
    </row>
    <row r="597" spans="1:65" s="13" customFormat="1" ht="11.25">
      <c r="B597" s="225"/>
      <c r="C597" s="226"/>
      <c r="D597" s="221" t="s">
        <v>137</v>
      </c>
      <c r="E597" s="227" t="s">
        <v>1</v>
      </c>
      <c r="F597" s="228" t="s">
        <v>1157</v>
      </c>
      <c r="G597" s="226"/>
      <c r="H597" s="229">
        <v>8.5500000000000007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AT597" s="235" t="s">
        <v>137</v>
      </c>
      <c r="AU597" s="235" t="s">
        <v>87</v>
      </c>
      <c r="AV597" s="13" t="s">
        <v>87</v>
      </c>
      <c r="AW597" s="13" t="s">
        <v>33</v>
      </c>
      <c r="AX597" s="13" t="s">
        <v>77</v>
      </c>
      <c r="AY597" s="235" t="s">
        <v>128</v>
      </c>
    </row>
    <row r="598" spans="1:65" s="14" customFormat="1" ht="11.25">
      <c r="B598" s="236"/>
      <c r="C598" s="237"/>
      <c r="D598" s="221" t="s">
        <v>137</v>
      </c>
      <c r="E598" s="238" t="s">
        <v>1</v>
      </c>
      <c r="F598" s="239" t="s">
        <v>139</v>
      </c>
      <c r="G598" s="237"/>
      <c r="H598" s="240">
        <v>131.34899999999999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AT598" s="246" t="s">
        <v>137</v>
      </c>
      <c r="AU598" s="246" t="s">
        <v>87</v>
      </c>
      <c r="AV598" s="14" t="s">
        <v>134</v>
      </c>
      <c r="AW598" s="14" t="s">
        <v>33</v>
      </c>
      <c r="AX598" s="14" t="s">
        <v>85</v>
      </c>
      <c r="AY598" s="246" t="s">
        <v>128</v>
      </c>
    </row>
    <row r="599" spans="1:65" s="2" customFormat="1" ht="48" customHeight="1">
      <c r="A599" s="35"/>
      <c r="B599" s="36"/>
      <c r="C599" s="269" t="s">
        <v>1158</v>
      </c>
      <c r="D599" s="269" t="s">
        <v>399</v>
      </c>
      <c r="E599" s="270" t="s">
        <v>1149</v>
      </c>
      <c r="F599" s="271" t="s">
        <v>1150</v>
      </c>
      <c r="G599" s="272" t="s">
        <v>144</v>
      </c>
      <c r="H599" s="273">
        <v>157.619</v>
      </c>
      <c r="I599" s="274"/>
      <c r="J599" s="275">
        <f>ROUND(I599*H599,2)</f>
        <v>0</v>
      </c>
      <c r="K599" s="276"/>
      <c r="L599" s="277"/>
      <c r="M599" s="278" t="s">
        <v>1</v>
      </c>
      <c r="N599" s="279" t="s">
        <v>42</v>
      </c>
      <c r="O599" s="72"/>
      <c r="P599" s="217">
        <f>O599*H599</f>
        <v>0</v>
      </c>
      <c r="Q599" s="217">
        <v>1E-3</v>
      </c>
      <c r="R599" s="217">
        <f>Q599*H599</f>
        <v>0.15761900000000001</v>
      </c>
      <c r="S599" s="217">
        <v>0</v>
      </c>
      <c r="T599" s="218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19" t="s">
        <v>222</v>
      </c>
      <c r="AT599" s="219" t="s">
        <v>399</v>
      </c>
      <c r="AU599" s="219" t="s">
        <v>87</v>
      </c>
      <c r="AY599" s="18" t="s">
        <v>128</v>
      </c>
      <c r="BE599" s="220">
        <f>IF(N599="základní",J599,0)</f>
        <v>0</v>
      </c>
      <c r="BF599" s="220">
        <f>IF(N599="snížená",J599,0)</f>
        <v>0</v>
      </c>
      <c r="BG599" s="220">
        <f>IF(N599="zákl. přenesená",J599,0)</f>
        <v>0</v>
      </c>
      <c r="BH599" s="220">
        <f>IF(N599="sníž. přenesená",J599,0)</f>
        <v>0</v>
      </c>
      <c r="BI599" s="220">
        <f>IF(N599="nulová",J599,0)</f>
        <v>0</v>
      </c>
      <c r="BJ599" s="18" t="s">
        <v>85</v>
      </c>
      <c r="BK599" s="220">
        <f>ROUND(I599*H599,2)</f>
        <v>0</v>
      </c>
      <c r="BL599" s="18" t="s">
        <v>183</v>
      </c>
      <c r="BM599" s="219" t="s">
        <v>1159</v>
      </c>
    </row>
    <row r="600" spans="1:65" s="13" customFormat="1" ht="11.25">
      <c r="B600" s="225"/>
      <c r="C600" s="226"/>
      <c r="D600" s="221" t="s">
        <v>137</v>
      </c>
      <c r="E600" s="226"/>
      <c r="F600" s="228" t="s">
        <v>1160</v>
      </c>
      <c r="G600" s="226"/>
      <c r="H600" s="229">
        <v>157.619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AT600" s="235" t="s">
        <v>137</v>
      </c>
      <c r="AU600" s="235" t="s">
        <v>87</v>
      </c>
      <c r="AV600" s="13" t="s">
        <v>87</v>
      </c>
      <c r="AW600" s="13" t="s">
        <v>4</v>
      </c>
      <c r="AX600" s="13" t="s">
        <v>85</v>
      </c>
      <c r="AY600" s="235" t="s">
        <v>128</v>
      </c>
    </row>
    <row r="601" spans="1:65" s="2" customFormat="1" ht="24" customHeight="1">
      <c r="A601" s="35"/>
      <c r="B601" s="36"/>
      <c r="C601" s="207" t="s">
        <v>1161</v>
      </c>
      <c r="D601" s="207" t="s">
        <v>130</v>
      </c>
      <c r="E601" s="208" t="s">
        <v>1162</v>
      </c>
      <c r="F601" s="209" t="s">
        <v>1163</v>
      </c>
      <c r="G601" s="210" t="s">
        <v>182</v>
      </c>
      <c r="H601" s="211">
        <v>1.895</v>
      </c>
      <c r="I601" s="212"/>
      <c r="J601" s="213">
        <f>ROUND(I601*H601,2)</f>
        <v>0</v>
      </c>
      <c r="K601" s="214"/>
      <c r="L601" s="40"/>
      <c r="M601" s="215" t="s">
        <v>1</v>
      </c>
      <c r="N601" s="216" t="s">
        <v>42</v>
      </c>
      <c r="O601" s="72"/>
      <c r="P601" s="217">
        <f>O601*H601</f>
        <v>0</v>
      </c>
      <c r="Q601" s="217">
        <v>0</v>
      </c>
      <c r="R601" s="217">
        <f>Q601*H601</f>
        <v>0</v>
      </c>
      <c r="S601" s="217">
        <v>0</v>
      </c>
      <c r="T601" s="218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19" t="s">
        <v>183</v>
      </c>
      <c r="AT601" s="219" t="s">
        <v>130</v>
      </c>
      <c r="AU601" s="219" t="s">
        <v>87</v>
      </c>
      <c r="AY601" s="18" t="s">
        <v>128</v>
      </c>
      <c r="BE601" s="220">
        <f>IF(N601="základní",J601,0)</f>
        <v>0</v>
      </c>
      <c r="BF601" s="220">
        <f>IF(N601="snížená",J601,0)</f>
        <v>0</v>
      </c>
      <c r="BG601" s="220">
        <f>IF(N601="zákl. přenesená",J601,0)</f>
        <v>0</v>
      </c>
      <c r="BH601" s="220">
        <f>IF(N601="sníž. přenesená",J601,0)</f>
        <v>0</v>
      </c>
      <c r="BI601" s="220">
        <f>IF(N601="nulová",J601,0)</f>
        <v>0</v>
      </c>
      <c r="BJ601" s="18" t="s">
        <v>85</v>
      </c>
      <c r="BK601" s="220">
        <f>ROUND(I601*H601,2)</f>
        <v>0</v>
      </c>
      <c r="BL601" s="18" t="s">
        <v>183</v>
      </c>
      <c r="BM601" s="219" t="s">
        <v>1164</v>
      </c>
    </row>
    <row r="602" spans="1:65" s="12" customFormat="1" ht="22.9" customHeight="1">
      <c r="B602" s="192"/>
      <c r="C602" s="193"/>
      <c r="D602" s="194" t="s">
        <v>76</v>
      </c>
      <c r="E602" s="205" t="s">
        <v>1165</v>
      </c>
      <c r="F602" s="205" t="s">
        <v>1166</v>
      </c>
      <c r="G602" s="193"/>
      <c r="H602" s="193"/>
      <c r="I602" s="196"/>
      <c r="J602" s="206">
        <f>BK602</f>
        <v>0</v>
      </c>
      <c r="K602" s="193"/>
      <c r="L602" s="197"/>
      <c r="M602" s="198"/>
      <c r="N602" s="199"/>
      <c r="O602" s="199"/>
      <c r="P602" s="200">
        <f>SUM(P603:P621)</f>
        <v>0</v>
      </c>
      <c r="Q602" s="199"/>
      <c r="R602" s="200">
        <f>SUM(R603:R621)</f>
        <v>0.43445379999999995</v>
      </c>
      <c r="S602" s="199"/>
      <c r="T602" s="201">
        <f>SUM(T603:T621)</f>
        <v>2.2428000000000001E-3</v>
      </c>
      <c r="AR602" s="202" t="s">
        <v>87</v>
      </c>
      <c r="AT602" s="203" t="s">
        <v>76</v>
      </c>
      <c r="AU602" s="203" t="s">
        <v>85</v>
      </c>
      <c r="AY602" s="202" t="s">
        <v>128</v>
      </c>
      <c r="BK602" s="204">
        <f>SUM(BK603:BK621)</f>
        <v>0</v>
      </c>
    </row>
    <row r="603" spans="1:65" s="2" customFormat="1" ht="24" customHeight="1">
      <c r="A603" s="35"/>
      <c r="B603" s="36"/>
      <c r="C603" s="207" t="s">
        <v>1167</v>
      </c>
      <c r="D603" s="207" t="s">
        <v>130</v>
      </c>
      <c r="E603" s="208" t="s">
        <v>1168</v>
      </c>
      <c r="F603" s="209" t="s">
        <v>1169</v>
      </c>
      <c r="G603" s="210" t="s">
        <v>144</v>
      </c>
      <c r="H603" s="211">
        <v>5.34</v>
      </c>
      <c r="I603" s="212"/>
      <c r="J603" s="213">
        <f>ROUND(I603*H603,2)</f>
        <v>0</v>
      </c>
      <c r="K603" s="214"/>
      <c r="L603" s="40"/>
      <c r="M603" s="215" t="s">
        <v>1</v>
      </c>
      <c r="N603" s="216" t="s">
        <v>42</v>
      </c>
      <c r="O603" s="72"/>
      <c r="P603" s="217">
        <f>O603*H603</f>
        <v>0</v>
      </c>
      <c r="Q603" s="217">
        <v>0</v>
      </c>
      <c r="R603" s="217">
        <f>Q603*H603</f>
        <v>0</v>
      </c>
      <c r="S603" s="217">
        <v>4.2000000000000002E-4</v>
      </c>
      <c r="T603" s="218">
        <f>S603*H603</f>
        <v>2.2428000000000001E-3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9" t="s">
        <v>183</v>
      </c>
      <c r="AT603" s="219" t="s">
        <v>130</v>
      </c>
      <c r="AU603" s="219" t="s">
        <v>87</v>
      </c>
      <c r="AY603" s="18" t="s">
        <v>128</v>
      </c>
      <c r="BE603" s="220">
        <f>IF(N603="základní",J603,0)</f>
        <v>0</v>
      </c>
      <c r="BF603" s="220">
        <f>IF(N603="snížená",J603,0)</f>
        <v>0</v>
      </c>
      <c r="BG603" s="220">
        <f>IF(N603="zákl. přenesená",J603,0)</f>
        <v>0</v>
      </c>
      <c r="BH603" s="220">
        <f>IF(N603="sníž. přenesená",J603,0)</f>
        <v>0</v>
      </c>
      <c r="BI603" s="220">
        <f>IF(N603="nulová",J603,0)</f>
        <v>0</v>
      </c>
      <c r="BJ603" s="18" t="s">
        <v>85</v>
      </c>
      <c r="BK603" s="220">
        <f>ROUND(I603*H603,2)</f>
        <v>0</v>
      </c>
      <c r="BL603" s="18" t="s">
        <v>183</v>
      </c>
      <c r="BM603" s="219" t="s">
        <v>1170</v>
      </c>
    </row>
    <row r="604" spans="1:65" s="13" customFormat="1" ht="11.25">
      <c r="B604" s="225"/>
      <c r="C604" s="226"/>
      <c r="D604" s="221" t="s">
        <v>137</v>
      </c>
      <c r="E604" s="227" t="s">
        <v>1</v>
      </c>
      <c r="F604" s="228" t="s">
        <v>1171</v>
      </c>
      <c r="G604" s="226"/>
      <c r="H604" s="229">
        <v>5.34</v>
      </c>
      <c r="I604" s="230"/>
      <c r="J604" s="226"/>
      <c r="K604" s="226"/>
      <c r="L604" s="231"/>
      <c r="M604" s="232"/>
      <c r="N604" s="233"/>
      <c r="O604" s="233"/>
      <c r="P604" s="233"/>
      <c r="Q604" s="233"/>
      <c r="R604" s="233"/>
      <c r="S604" s="233"/>
      <c r="T604" s="234"/>
      <c r="AT604" s="235" t="s">
        <v>137</v>
      </c>
      <c r="AU604" s="235" t="s">
        <v>87</v>
      </c>
      <c r="AV604" s="13" t="s">
        <v>87</v>
      </c>
      <c r="AW604" s="13" t="s">
        <v>33</v>
      </c>
      <c r="AX604" s="13" t="s">
        <v>85</v>
      </c>
      <c r="AY604" s="235" t="s">
        <v>128</v>
      </c>
    </row>
    <row r="605" spans="1:65" s="2" customFormat="1" ht="24" customHeight="1">
      <c r="A605" s="35"/>
      <c r="B605" s="36"/>
      <c r="C605" s="207" t="s">
        <v>1172</v>
      </c>
      <c r="D605" s="207" t="s">
        <v>130</v>
      </c>
      <c r="E605" s="208" t="s">
        <v>1173</v>
      </c>
      <c r="F605" s="209" t="s">
        <v>1174</v>
      </c>
      <c r="G605" s="210" t="s">
        <v>144</v>
      </c>
      <c r="H605" s="211">
        <v>101.79</v>
      </c>
      <c r="I605" s="212"/>
      <c r="J605" s="213">
        <f>ROUND(I605*H605,2)</f>
        <v>0</v>
      </c>
      <c r="K605" s="214"/>
      <c r="L605" s="40"/>
      <c r="M605" s="215" t="s">
        <v>1</v>
      </c>
      <c r="N605" s="216" t="s">
        <v>42</v>
      </c>
      <c r="O605" s="72"/>
      <c r="P605" s="217">
        <f>O605*H605</f>
        <v>0</v>
      </c>
      <c r="Q605" s="217">
        <v>0</v>
      </c>
      <c r="R605" s="217">
        <f>Q605*H605</f>
        <v>0</v>
      </c>
      <c r="S605" s="217">
        <v>0</v>
      </c>
      <c r="T605" s="218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19" t="s">
        <v>183</v>
      </c>
      <c r="AT605" s="219" t="s">
        <v>130</v>
      </c>
      <c r="AU605" s="219" t="s">
        <v>87</v>
      </c>
      <c r="AY605" s="18" t="s">
        <v>128</v>
      </c>
      <c r="BE605" s="220">
        <f>IF(N605="základní",J605,0)</f>
        <v>0</v>
      </c>
      <c r="BF605" s="220">
        <f>IF(N605="snížená",J605,0)</f>
        <v>0</v>
      </c>
      <c r="BG605" s="220">
        <f>IF(N605="zákl. přenesená",J605,0)</f>
        <v>0</v>
      </c>
      <c r="BH605" s="220">
        <f>IF(N605="sníž. přenesená",J605,0)</f>
        <v>0</v>
      </c>
      <c r="BI605" s="220">
        <f>IF(N605="nulová",J605,0)</f>
        <v>0</v>
      </c>
      <c r="BJ605" s="18" t="s">
        <v>85</v>
      </c>
      <c r="BK605" s="220">
        <f>ROUND(I605*H605,2)</f>
        <v>0</v>
      </c>
      <c r="BL605" s="18" t="s">
        <v>183</v>
      </c>
      <c r="BM605" s="219" t="s">
        <v>1175</v>
      </c>
    </row>
    <row r="606" spans="1:65" s="13" customFormat="1" ht="11.25">
      <c r="B606" s="225"/>
      <c r="C606" s="226"/>
      <c r="D606" s="221" t="s">
        <v>137</v>
      </c>
      <c r="E606" s="227" t="s">
        <v>1</v>
      </c>
      <c r="F606" s="228" t="s">
        <v>1176</v>
      </c>
      <c r="G606" s="226"/>
      <c r="H606" s="229">
        <v>96.45</v>
      </c>
      <c r="I606" s="230"/>
      <c r="J606" s="226"/>
      <c r="K606" s="226"/>
      <c r="L606" s="231"/>
      <c r="M606" s="232"/>
      <c r="N606" s="233"/>
      <c r="O606" s="233"/>
      <c r="P606" s="233"/>
      <c r="Q606" s="233"/>
      <c r="R606" s="233"/>
      <c r="S606" s="233"/>
      <c r="T606" s="234"/>
      <c r="AT606" s="235" t="s">
        <v>137</v>
      </c>
      <c r="AU606" s="235" t="s">
        <v>87</v>
      </c>
      <c r="AV606" s="13" t="s">
        <v>87</v>
      </c>
      <c r="AW606" s="13" t="s">
        <v>33</v>
      </c>
      <c r="AX606" s="13" t="s">
        <v>77</v>
      </c>
      <c r="AY606" s="235" t="s">
        <v>128</v>
      </c>
    </row>
    <row r="607" spans="1:65" s="13" customFormat="1" ht="11.25">
      <c r="B607" s="225"/>
      <c r="C607" s="226"/>
      <c r="D607" s="221" t="s">
        <v>137</v>
      </c>
      <c r="E607" s="227" t="s">
        <v>1</v>
      </c>
      <c r="F607" s="228" t="s">
        <v>1177</v>
      </c>
      <c r="G607" s="226"/>
      <c r="H607" s="229">
        <v>5.34</v>
      </c>
      <c r="I607" s="230"/>
      <c r="J607" s="226"/>
      <c r="K607" s="226"/>
      <c r="L607" s="231"/>
      <c r="M607" s="232"/>
      <c r="N607" s="233"/>
      <c r="O607" s="233"/>
      <c r="P607" s="233"/>
      <c r="Q607" s="233"/>
      <c r="R607" s="233"/>
      <c r="S607" s="233"/>
      <c r="T607" s="234"/>
      <c r="AT607" s="235" t="s">
        <v>137</v>
      </c>
      <c r="AU607" s="235" t="s">
        <v>87</v>
      </c>
      <c r="AV607" s="13" t="s">
        <v>87</v>
      </c>
      <c r="AW607" s="13" t="s">
        <v>33</v>
      </c>
      <c r="AX607" s="13" t="s">
        <v>77</v>
      </c>
      <c r="AY607" s="235" t="s">
        <v>128</v>
      </c>
    </row>
    <row r="608" spans="1:65" s="14" customFormat="1" ht="11.25">
      <c r="B608" s="236"/>
      <c r="C608" s="237"/>
      <c r="D608" s="221" t="s">
        <v>137</v>
      </c>
      <c r="E608" s="238" t="s">
        <v>1</v>
      </c>
      <c r="F608" s="239" t="s">
        <v>139</v>
      </c>
      <c r="G608" s="237"/>
      <c r="H608" s="240">
        <v>101.79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AT608" s="246" t="s">
        <v>137</v>
      </c>
      <c r="AU608" s="246" t="s">
        <v>87</v>
      </c>
      <c r="AV608" s="14" t="s">
        <v>134</v>
      </c>
      <c r="AW608" s="14" t="s">
        <v>33</v>
      </c>
      <c r="AX608" s="14" t="s">
        <v>85</v>
      </c>
      <c r="AY608" s="246" t="s">
        <v>128</v>
      </c>
    </row>
    <row r="609" spans="1:65" s="2" customFormat="1" ht="24" customHeight="1">
      <c r="A609" s="35"/>
      <c r="B609" s="36"/>
      <c r="C609" s="269" t="s">
        <v>1178</v>
      </c>
      <c r="D609" s="269" t="s">
        <v>399</v>
      </c>
      <c r="E609" s="270" t="s">
        <v>1179</v>
      </c>
      <c r="F609" s="271" t="s">
        <v>1180</v>
      </c>
      <c r="G609" s="272" t="s">
        <v>144</v>
      </c>
      <c r="H609" s="273">
        <v>103.82599999999999</v>
      </c>
      <c r="I609" s="274"/>
      <c r="J609" s="275">
        <f>ROUND(I609*H609,2)</f>
        <v>0</v>
      </c>
      <c r="K609" s="276"/>
      <c r="L609" s="277"/>
      <c r="M609" s="278" t="s">
        <v>1</v>
      </c>
      <c r="N609" s="279" t="s">
        <v>42</v>
      </c>
      <c r="O609" s="72"/>
      <c r="P609" s="217">
        <f>O609*H609</f>
        <v>0</v>
      </c>
      <c r="Q609" s="217">
        <v>3.5000000000000001E-3</v>
      </c>
      <c r="R609" s="217">
        <f>Q609*H609</f>
        <v>0.36339099999999996</v>
      </c>
      <c r="S609" s="217">
        <v>0</v>
      </c>
      <c r="T609" s="218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219" t="s">
        <v>222</v>
      </c>
      <c r="AT609" s="219" t="s">
        <v>399</v>
      </c>
      <c r="AU609" s="219" t="s">
        <v>87</v>
      </c>
      <c r="AY609" s="18" t="s">
        <v>128</v>
      </c>
      <c r="BE609" s="220">
        <f>IF(N609="základní",J609,0)</f>
        <v>0</v>
      </c>
      <c r="BF609" s="220">
        <f>IF(N609="snížená",J609,0)</f>
        <v>0</v>
      </c>
      <c r="BG609" s="220">
        <f>IF(N609="zákl. přenesená",J609,0)</f>
        <v>0</v>
      </c>
      <c r="BH609" s="220">
        <f>IF(N609="sníž. přenesená",J609,0)</f>
        <v>0</v>
      </c>
      <c r="BI609" s="220">
        <f>IF(N609="nulová",J609,0)</f>
        <v>0</v>
      </c>
      <c r="BJ609" s="18" t="s">
        <v>85</v>
      </c>
      <c r="BK609" s="220">
        <f>ROUND(I609*H609,2)</f>
        <v>0</v>
      </c>
      <c r="BL609" s="18" t="s">
        <v>183</v>
      </c>
      <c r="BM609" s="219" t="s">
        <v>1181</v>
      </c>
    </row>
    <row r="610" spans="1:65" s="13" customFormat="1" ht="11.25">
      <c r="B610" s="225"/>
      <c r="C610" s="226"/>
      <c r="D610" s="221" t="s">
        <v>137</v>
      </c>
      <c r="E610" s="226"/>
      <c r="F610" s="228" t="s">
        <v>1182</v>
      </c>
      <c r="G610" s="226"/>
      <c r="H610" s="229">
        <v>103.82599999999999</v>
      </c>
      <c r="I610" s="230"/>
      <c r="J610" s="226"/>
      <c r="K610" s="226"/>
      <c r="L610" s="231"/>
      <c r="M610" s="232"/>
      <c r="N610" s="233"/>
      <c r="O610" s="233"/>
      <c r="P610" s="233"/>
      <c r="Q610" s="233"/>
      <c r="R610" s="233"/>
      <c r="S610" s="233"/>
      <c r="T610" s="234"/>
      <c r="AT610" s="235" t="s">
        <v>137</v>
      </c>
      <c r="AU610" s="235" t="s">
        <v>87</v>
      </c>
      <c r="AV610" s="13" t="s">
        <v>87</v>
      </c>
      <c r="AW610" s="13" t="s">
        <v>4</v>
      </c>
      <c r="AX610" s="13" t="s">
        <v>85</v>
      </c>
      <c r="AY610" s="235" t="s">
        <v>128</v>
      </c>
    </row>
    <row r="611" spans="1:65" s="2" customFormat="1" ht="24" customHeight="1">
      <c r="A611" s="35"/>
      <c r="B611" s="36"/>
      <c r="C611" s="207" t="s">
        <v>1183</v>
      </c>
      <c r="D611" s="207" t="s">
        <v>130</v>
      </c>
      <c r="E611" s="208" t="s">
        <v>1184</v>
      </c>
      <c r="F611" s="209" t="s">
        <v>1185</v>
      </c>
      <c r="G611" s="210" t="s">
        <v>144</v>
      </c>
      <c r="H611" s="211">
        <v>18.399999999999999</v>
      </c>
      <c r="I611" s="212"/>
      <c r="J611" s="213">
        <f>ROUND(I611*H611,2)</f>
        <v>0</v>
      </c>
      <c r="K611" s="214"/>
      <c r="L611" s="40"/>
      <c r="M611" s="215" t="s">
        <v>1</v>
      </c>
      <c r="N611" s="216" t="s">
        <v>42</v>
      </c>
      <c r="O611" s="72"/>
      <c r="P611" s="217">
        <f>O611*H611</f>
        <v>0</v>
      </c>
      <c r="Q611" s="217">
        <v>0</v>
      </c>
      <c r="R611" s="217">
        <f>Q611*H611</f>
        <v>0</v>
      </c>
      <c r="S611" s="217">
        <v>0</v>
      </c>
      <c r="T611" s="218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219" t="s">
        <v>183</v>
      </c>
      <c r="AT611" s="219" t="s">
        <v>130</v>
      </c>
      <c r="AU611" s="219" t="s">
        <v>87</v>
      </c>
      <c r="AY611" s="18" t="s">
        <v>128</v>
      </c>
      <c r="BE611" s="220">
        <f>IF(N611="základní",J611,0)</f>
        <v>0</v>
      </c>
      <c r="BF611" s="220">
        <f>IF(N611="snížená",J611,0)</f>
        <v>0</v>
      </c>
      <c r="BG611" s="220">
        <f>IF(N611="zákl. přenesená",J611,0)</f>
        <v>0</v>
      </c>
      <c r="BH611" s="220">
        <f>IF(N611="sníž. přenesená",J611,0)</f>
        <v>0</v>
      </c>
      <c r="BI611" s="220">
        <f>IF(N611="nulová",J611,0)</f>
        <v>0</v>
      </c>
      <c r="BJ611" s="18" t="s">
        <v>85</v>
      </c>
      <c r="BK611" s="220">
        <f>ROUND(I611*H611,2)</f>
        <v>0</v>
      </c>
      <c r="BL611" s="18" t="s">
        <v>183</v>
      </c>
      <c r="BM611" s="219" t="s">
        <v>1186</v>
      </c>
    </row>
    <row r="612" spans="1:65" s="13" customFormat="1" ht="11.25">
      <c r="B612" s="225"/>
      <c r="C612" s="226"/>
      <c r="D612" s="221" t="s">
        <v>137</v>
      </c>
      <c r="E612" s="227" t="s">
        <v>1</v>
      </c>
      <c r="F612" s="228" t="s">
        <v>1187</v>
      </c>
      <c r="G612" s="226"/>
      <c r="H612" s="229">
        <v>18.399999999999999</v>
      </c>
      <c r="I612" s="230"/>
      <c r="J612" s="226"/>
      <c r="K612" s="226"/>
      <c r="L612" s="231"/>
      <c r="M612" s="232"/>
      <c r="N612" s="233"/>
      <c r="O612" s="233"/>
      <c r="P612" s="233"/>
      <c r="Q612" s="233"/>
      <c r="R612" s="233"/>
      <c r="S612" s="233"/>
      <c r="T612" s="234"/>
      <c r="AT612" s="235" t="s">
        <v>137</v>
      </c>
      <c r="AU612" s="235" t="s">
        <v>87</v>
      </c>
      <c r="AV612" s="13" t="s">
        <v>87</v>
      </c>
      <c r="AW612" s="13" t="s">
        <v>33</v>
      </c>
      <c r="AX612" s="13" t="s">
        <v>85</v>
      </c>
      <c r="AY612" s="235" t="s">
        <v>128</v>
      </c>
    </row>
    <row r="613" spans="1:65" s="2" customFormat="1" ht="16.5" customHeight="1">
      <c r="A613" s="35"/>
      <c r="B613" s="36"/>
      <c r="C613" s="269" t="s">
        <v>1188</v>
      </c>
      <c r="D613" s="269" t="s">
        <v>399</v>
      </c>
      <c r="E613" s="270" t="s">
        <v>1189</v>
      </c>
      <c r="F613" s="271" t="s">
        <v>1190</v>
      </c>
      <c r="G613" s="272" t="s">
        <v>144</v>
      </c>
      <c r="H613" s="273">
        <v>19.32</v>
      </c>
      <c r="I613" s="274"/>
      <c r="J613" s="275">
        <f>ROUND(I613*H613,2)</f>
        <v>0</v>
      </c>
      <c r="K613" s="276"/>
      <c r="L613" s="277"/>
      <c r="M613" s="278" t="s">
        <v>1</v>
      </c>
      <c r="N613" s="279" t="s">
        <v>42</v>
      </c>
      <c r="O613" s="72"/>
      <c r="P613" s="217">
        <f>O613*H613</f>
        <v>0</v>
      </c>
      <c r="Q613" s="217">
        <v>1.3600000000000001E-3</v>
      </c>
      <c r="R613" s="217">
        <f>Q613*H613</f>
        <v>2.6275200000000002E-2</v>
      </c>
      <c r="S613" s="217">
        <v>0</v>
      </c>
      <c r="T613" s="218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9" t="s">
        <v>222</v>
      </c>
      <c r="AT613" s="219" t="s">
        <v>399</v>
      </c>
      <c r="AU613" s="219" t="s">
        <v>87</v>
      </c>
      <c r="AY613" s="18" t="s">
        <v>128</v>
      </c>
      <c r="BE613" s="220">
        <f>IF(N613="základní",J613,0)</f>
        <v>0</v>
      </c>
      <c r="BF613" s="220">
        <f>IF(N613="snížená",J613,0)</f>
        <v>0</v>
      </c>
      <c r="BG613" s="220">
        <f>IF(N613="zákl. přenesená",J613,0)</f>
        <v>0</v>
      </c>
      <c r="BH613" s="220">
        <f>IF(N613="sníž. přenesená",J613,0)</f>
        <v>0</v>
      </c>
      <c r="BI613" s="220">
        <f>IF(N613="nulová",J613,0)</f>
        <v>0</v>
      </c>
      <c r="BJ613" s="18" t="s">
        <v>85</v>
      </c>
      <c r="BK613" s="220">
        <f>ROUND(I613*H613,2)</f>
        <v>0</v>
      </c>
      <c r="BL613" s="18" t="s">
        <v>183</v>
      </c>
      <c r="BM613" s="219" t="s">
        <v>1191</v>
      </c>
    </row>
    <row r="614" spans="1:65" s="13" customFormat="1" ht="11.25">
      <c r="B614" s="225"/>
      <c r="C614" s="226"/>
      <c r="D614" s="221" t="s">
        <v>137</v>
      </c>
      <c r="E614" s="226"/>
      <c r="F614" s="228" t="s">
        <v>1192</v>
      </c>
      <c r="G614" s="226"/>
      <c r="H614" s="229">
        <v>19.32</v>
      </c>
      <c r="I614" s="230"/>
      <c r="J614" s="226"/>
      <c r="K614" s="226"/>
      <c r="L614" s="231"/>
      <c r="M614" s="232"/>
      <c r="N614" s="233"/>
      <c r="O614" s="233"/>
      <c r="P614" s="233"/>
      <c r="Q614" s="233"/>
      <c r="R614" s="233"/>
      <c r="S614" s="233"/>
      <c r="T614" s="234"/>
      <c r="AT614" s="235" t="s">
        <v>137</v>
      </c>
      <c r="AU614" s="235" t="s">
        <v>87</v>
      </c>
      <c r="AV614" s="13" t="s">
        <v>87</v>
      </c>
      <c r="AW614" s="13" t="s">
        <v>4</v>
      </c>
      <c r="AX614" s="13" t="s">
        <v>85</v>
      </c>
      <c r="AY614" s="235" t="s">
        <v>128</v>
      </c>
    </row>
    <row r="615" spans="1:65" s="2" customFormat="1" ht="24" customHeight="1">
      <c r="A615" s="35"/>
      <c r="B615" s="36"/>
      <c r="C615" s="207" t="s">
        <v>1193</v>
      </c>
      <c r="D615" s="207" t="s">
        <v>130</v>
      </c>
      <c r="E615" s="208" t="s">
        <v>1194</v>
      </c>
      <c r="F615" s="209" t="s">
        <v>1195</v>
      </c>
      <c r="G615" s="210" t="s">
        <v>144</v>
      </c>
      <c r="H615" s="211">
        <v>101.79</v>
      </c>
      <c r="I615" s="212"/>
      <c r="J615" s="213">
        <f>ROUND(I615*H615,2)</f>
        <v>0</v>
      </c>
      <c r="K615" s="214"/>
      <c r="L615" s="40"/>
      <c r="M615" s="215" t="s">
        <v>1</v>
      </c>
      <c r="N615" s="216" t="s">
        <v>42</v>
      </c>
      <c r="O615" s="72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219" t="s">
        <v>183</v>
      </c>
      <c r="AT615" s="219" t="s">
        <v>130</v>
      </c>
      <c r="AU615" s="219" t="s">
        <v>87</v>
      </c>
      <c r="AY615" s="18" t="s">
        <v>128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8" t="s">
        <v>85</v>
      </c>
      <c r="BK615" s="220">
        <f>ROUND(I615*H615,2)</f>
        <v>0</v>
      </c>
      <c r="BL615" s="18" t="s">
        <v>183</v>
      </c>
      <c r="BM615" s="219" t="s">
        <v>1196</v>
      </c>
    </row>
    <row r="616" spans="1:65" s="13" customFormat="1" ht="11.25">
      <c r="B616" s="225"/>
      <c r="C616" s="226"/>
      <c r="D616" s="221" t="s">
        <v>137</v>
      </c>
      <c r="E616" s="227" t="s">
        <v>1</v>
      </c>
      <c r="F616" s="228" t="s">
        <v>1176</v>
      </c>
      <c r="G616" s="226"/>
      <c r="H616" s="229">
        <v>96.45</v>
      </c>
      <c r="I616" s="230"/>
      <c r="J616" s="226"/>
      <c r="K616" s="226"/>
      <c r="L616" s="231"/>
      <c r="M616" s="232"/>
      <c r="N616" s="233"/>
      <c r="O616" s="233"/>
      <c r="P616" s="233"/>
      <c r="Q616" s="233"/>
      <c r="R616" s="233"/>
      <c r="S616" s="233"/>
      <c r="T616" s="234"/>
      <c r="AT616" s="235" t="s">
        <v>137</v>
      </c>
      <c r="AU616" s="235" t="s">
        <v>87</v>
      </c>
      <c r="AV616" s="13" t="s">
        <v>87</v>
      </c>
      <c r="AW616" s="13" t="s">
        <v>33</v>
      </c>
      <c r="AX616" s="13" t="s">
        <v>77</v>
      </c>
      <c r="AY616" s="235" t="s">
        <v>128</v>
      </c>
    </row>
    <row r="617" spans="1:65" s="13" customFormat="1" ht="11.25">
      <c r="B617" s="225"/>
      <c r="C617" s="226"/>
      <c r="D617" s="221" t="s">
        <v>137</v>
      </c>
      <c r="E617" s="227" t="s">
        <v>1</v>
      </c>
      <c r="F617" s="228" t="s">
        <v>1177</v>
      </c>
      <c r="G617" s="226"/>
      <c r="H617" s="229">
        <v>5.34</v>
      </c>
      <c r="I617" s="230"/>
      <c r="J617" s="226"/>
      <c r="K617" s="226"/>
      <c r="L617" s="231"/>
      <c r="M617" s="232"/>
      <c r="N617" s="233"/>
      <c r="O617" s="233"/>
      <c r="P617" s="233"/>
      <c r="Q617" s="233"/>
      <c r="R617" s="233"/>
      <c r="S617" s="233"/>
      <c r="T617" s="234"/>
      <c r="AT617" s="235" t="s">
        <v>137</v>
      </c>
      <c r="AU617" s="235" t="s">
        <v>87</v>
      </c>
      <c r="AV617" s="13" t="s">
        <v>87</v>
      </c>
      <c r="AW617" s="13" t="s">
        <v>33</v>
      </c>
      <c r="AX617" s="13" t="s">
        <v>77</v>
      </c>
      <c r="AY617" s="235" t="s">
        <v>128</v>
      </c>
    </row>
    <row r="618" spans="1:65" s="14" customFormat="1" ht="11.25">
      <c r="B618" s="236"/>
      <c r="C618" s="237"/>
      <c r="D618" s="221" t="s">
        <v>137</v>
      </c>
      <c r="E618" s="238" t="s">
        <v>1</v>
      </c>
      <c r="F618" s="239" t="s">
        <v>139</v>
      </c>
      <c r="G618" s="237"/>
      <c r="H618" s="240">
        <v>101.79</v>
      </c>
      <c r="I618" s="241"/>
      <c r="J618" s="237"/>
      <c r="K618" s="237"/>
      <c r="L618" s="242"/>
      <c r="M618" s="243"/>
      <c r="N618" s="244"/>
      <c r="O618" s="244"/>
      <c r="P618" s="244"/>
      <c r="Q618" s="244"/>
      <c r="R618" s="244"/>
      <c r="S618" s="244"/>
      <c r="T618" s="245"/>
      <c r="AT618" s="246" t="s">
        <v>137</v>
      </c>
      <c r="AU618" s="246" t="s">
        <v>87</v>
      </c>
      <c r="AV618" s="14" t="s">
        <v>134</v>
      </c>
      <c r="AW618" s="14" t="s">
        <v>33</v>
      </c>
      <c r="AX618" s="14" t="s">
        <v>85</v>
      </c>
      <c r="AY618" s="246" t="s">
        <v>128</v>
      </c>
    </row>
    <row r="619" spans="1:65" s="2" customFormat="1" ht="16.5" customHeight="1">
      <c r="A619" s="35"/>
      <c r="B619" s="36"/>
      <c r="C619" s="269" t="s">
        <v>1197</v>
      </c>
      <c r="D619" s="269" t="s">
        <v>399</v>
      </c>
      <c r="E619" s="270" t="s">
        <v>1198</v>
      </c>
      <c r="F619" s="271" t="s">
        <v>1199</v>
      </c>
      <c r="G619" s="272" t="s">
        <v>144</v>
      </c>
      <c r="H619" s="273">
        <v>111.96899999999999</v>
      </c>
      <c r="I619" s="274"/>
      <c r="J619" s="275">
        <f>ROUND(I619*H619,2)</f>
        <v>0</v>
      </c>
      <c r="K619" s="276"/>
      <c r="L619" s="277"/>
      <c r="M619" s="278" t="s">
        <v>1</v>
      </c>
      <c r="N619" s="279" t="s">
        <v>42</v>
      </c>
      <c r="O619" s="72"/>
      <c r="P619" s="217">
        <f>O619*H619</f>
        <v>0</v>
      </c>
      <c r="Q619" s="217">
        <v>4.0000000000000002E-4</v>
      </c>
      <c r="R619" s="217">
        <f>Q619*H619</f>
        <v>4.4787599999999997E-2</v>
      </c>
      <c r="S619" s="217">
        <v>0</v>
      </c>
      <c r="T619" s="218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219" t="s">
        <v>222</v>
      </c>
      <c r="AT619" s="219" t="s">
        <v>399</v>
      </c>
      <c r="AU619" s="219" t="s">
        <v>87</v>
      </c>
      <c r="AY619" s="18" t="s">
        <v>128</v>
      </c>
      <c r="BE619" s="220">
        <f>IF(N619="základní",J619,0)</f>
        <v>0</v>
      </c>
      <c r="BF619" s="220">
        <f>IF(N619="snížená",J619,0)</f>
        <v>0</v>
      </c>
      <c r="BG619" s="220">
        <f>IF(N619="zákl. přenesená",J619,0)</f>
        <v>0</v>
      </c>
      <c r="BH619" s="220">
        <f>IF(N619="sníž. přenesená",J619,0)</f>
        <v>0</v>
      </c>
      <c r="BI619" s="220">
        <f>IF(N619="nulová",J619,0)</f>
        <v>0</v>
      </c>
      <c r="BJ619" s="18" t="s">
        <v>85</v>
      </c>
      <c r="BK619" s="220">
        <f>ROUND(I619*H619,2)</f>
        <v>0</v>
      </c>
      <c r="BL619" s="18" t="s">
        <v>183</v>
      </c>
      <c r="BM619" s="219" t="s">
        <v>1200</v>
      </c>
    </row>
    <row r="620" spans="1:65" s="13" customFormat="1" ht="11.25">
      <c r="B620" s="225"/>
      <c r="C620" s="226"/>
      <c r="D620" s="221" t="s">
        <v>137</v>
      </c>
      <c r="E620" s="226"/>
      <c r="F620" s="228" t="s">
        <v>1201</v>
      </c>
      <c r="G620" s="226"/>
      <c r="H620" s="229">
        <v>111.96899999999999</v>
      </c>
      <c r="I620" s="230"/>
      <c r="J620" s="226"/>
      <c r="K620" s="226"/>
      <c r="L620" s="231"/>
      <c r="M620" s="232"/>
      <c r="N620" s="233"/>
      <c r="O620" s="233"/>
      <c r="P620" s="233"/>
      <c r="Q620" s="233"/>
      <c r="R620" s="233"/>
      <c r="S620" s="233"/>
      <c r="T620" s="234"/>
      <c r="AT620" s="235" t="s">
        <v>137</v>
      </c>
      <c r="AU620" s="235" t="s">
        <v>87</v>
      </c>
      <c r="AV620" s="13" t="s">
        <v>87</v>
      </c>
      <c r="AW620" s="13" t="s">
        <v>4</v>
      </c>
      <c r="AX620" s="13" t="s">
        <v>85</v>
      </c>
      <c r="AY620" s="235" t="s">
        <v>128</v>
      </c>
    </row>
    <row r="621" spans="1:65" s="2" customFormat="1" ht="24" customHeight="1">
      <c r="A621" s="35"/>
      <c r="B621" s="36"/>
      <c r="C621" s="207" t="s">
        <v>1202</v>
      </c>
      <c r="D621" s="207" t="s">
        <v>130</v>
      </c>
      <c r="E621" s="208" t="s">
        <v>1203</v>
      </c>
      <c r="F621" s="209" t="s">
        <v>1204</v>
      </c>
      <c r="G621" s="210" t="s">
        <v>182</v>
      </c>
      <c r="H621" s="211">
        <v>0.434</v>
      </c>
      <c r="I621" s="212"/>
      <c r="J621" s="213">
        <f>ROUND(I621*H621,2)</f>
        <v>0</v>
      </c>
      <c r="K621" s="214"/>
      <c r="L621" s="40"/>
      <c r="M621" s="215" t="s">
        <v>1</v>
      </c>
      <c r="N621" s="216" t="s">
        <v>42</v>
      </c>
      <c r="O621" s="72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19" t="s">
        <v>183</v>
      </c>
      <c r="AT621" s="219" t="s">
        <v>130</v>
      </c>
      <c r="AU621" s="219" t="s">
        <v>87</v>
      </c>
      <c r="AY621" s="18" t="s">
        <v>128</v>
      </c>
      <c r="BE621" s="220">
        <f>IF(N621="základní",J621,0)</f>
        <v>0</v>
      </c>
      <c r="BF621" s="220">
        <f>IF(N621="snížená",J621,0)</f>
        <v>0</v>
      </c>
      <c r="BG621" s="220">
        <f>IF(N621="zákl. přenesená",J621,0)</f>
        <v>0</v>
      </c>
      <c r="BH621" s="220">
        <f>IF(N621="sníž. přenesená",J621,0)</f>
        <v>0</v>
      </c>
      <c r="BI621" s="220">
        <f>IF(N621="nulová",J621,0)</f>
        <v>0</v>
      </c>
      <c r="BJ621" s="18" t="s">
        <v>85</v>
      </c>
      <c r="BK621" s="220">
        <f>ROUND(I621*H621,2)</f>
        <v>0</v>
      </c>
      <c r="BL621" s="18" t="s">
        <v>183</v>
      </c>
      <c r="BM621" s="219" t="s">
        <v>1205</v>
      </c>
    </row>
    <row r="622" spans="1:65" s="12" customFormat="1" ht="22.9" customHeight="1">
      <c r="B622" s="192"/>
      <c r="C622" s="193"/>
      <c r="D622" s="194" t="s">
        <v>76</v>
      </c>
      <c r="E622" s="205" t="s">
        <v>1206</v>
      </c>
      <c r="F622" s="205" t="s">
        <v>1207</v>
      </c>
      <c r="G622" s="193"/>
      <c r="H622" s="193"/>
      <c r="I622" s="196"/>
      <c r="J622" s="206">
        <f>BK622</f>
        <v>0</v>
      </c>
      <c r="K622" s="193"/>
      <c r="L622" s="197"/>
      <c r="M622" s="198"/>
      <c r="N622" s="199"/>
      <c r="O622" s="199"/>
      <c r="P622" s="200">
        <f>P623</f>
        <v>0</v>
      </c>
      <c r="Q622" s="199"/>
      <c r="R622" s="200">
        <f>R623</f>
        <v>0</v>
      </c>
      <c r="S622" s="199"/>
      <c r="T622" s="201">
        <f>T623</f>
        <v>0</v>
      </c>
      <c r="AR622" s="202" t="s">
        <v>87</v>
      </c>
      <c r="AT622" s="203" t="s">
        <v>76</v>
      </c>
      <c r="AU622" s="203" t="s">
        <v>85</v>
      </c>
      <c r="AY622" s="202" t="s">
        <v>128</v>
      </c>
      <c r="BK622" s="204">
        <f>BK623</f>
        <v>0</v>
      </c>
    </row>
    <row r="623" spans="1:65" s="2" customFormat="1" ht="16.5" customHeight="1">
      <c r="A623" s="35"/>
      <c r="B623" s="36"/>
      <c r="C623" s="207" t="s">
        <v>1208</v>
      </c>
      <c r="D623" s="207" t="s">
        <v>130</v>
      </c>
      <c r="E623" s="208" t="s">
        <v>1209</v>
      </c>
      <c r="F623" s="209" t="s">
        <v>1210</v>
      </c>
      <c r="G623" s="210" t="s">
        <v>202</v>
      </c>
      <c r="H623" s="211">
        <v>1</v>
      </c>
      <c r="I623" s="212">
        <f>'SO-01 ZTI'!G7</f>
        <v>0</v>
      </c>
      <c r="J623" s="213">
        <f>ROUND(I623*H623,2)</f>
        <v>0</v>
      </c>
      <c r="K623" s="214"/>
      <c r="L623" s="40"/>
      <c r="M623" s="215" t="s">
        <v>1</v>
      </c>
      <c r="N623" s="216" t="s">
        <v>42</v>
      </c>
      <c r="O623" s="72"/>
      <c r="P623" s="217">
        <f>O623*H623</f>
        <v>0</v>
      </c>
      <c r="Q623" s="217">
        <v>0</v>
      </c>
      <c r="R623" s="217">
        <f>Q623*H623</f>
        <v>0</v>
      </c>
      <c r="S623" s="217">
        <v>0</v>
      </c>
      <c r="T623" s="218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9" t="s">
        <v>183</v>
      </c>
      <c r="AT623" s="219" t="s">
        <v>130</v>
      </c>
      <c r="AU623" s="219" t="s">
        <v>87</v>
      </c>
      <c r="AY623" s="18" t="s">
        <v>128</v>
      </c>
      <c r="BE623" s="220">
        <f>IF(N623="základní",J623,0)</f>
        <v>0</v>
      </c>
      <c r="BF623" s="220">
        <f>IF(N623="snížená",J623,0)</f>
        <v>0</v>
      </c>
      <c r="BG623" s="220">
        <f>IF(N623="zákl. přenesená",J623,0)</f>
        <v>0</v>
      </c>
      <c r="BH623" s="220">
        <f>IF(N623="sníž. přenesená",J623,0)</f>
        <v>0</v>
      </c>
      <c r="BI623" s="220">
        <f>IF(N623="nulová",J623,0)</f>
        <v>0</v>
      </c>
      <c r="BJ623" s="18" t="s">
        <v>85</v>
      </c>
      <c r="BK623" s="220">
        <f>ROUND(I623*H623,2)</f>
        <v>0</v>
      </c>
      <c r="BL623" s="18" t="s">
        <v>183</v>
      </c>
      <c r="BM623" s="219" t="s">
        <v>1211</v>
      </c>
    </row>
    <row r="624" spans="1:65" s="12" customFormat="1" ht="22.9" customHeight="1">
      <c r="B624" s="192"/>
      <c r="C624" s="193"/>
      <c r="D624" s="194" t="s">
        <v>76</v>
      </c>
      <c r="E624" s="205" t="s">
        <v>1212</v>
      </c>
      <c r="F624" s="205" t="s">
        <v>1213</v>
      </c>
      <c r="G624" s="193"/>
      <c r="H624" s="193"/>
      <c r="I624" s="196"/>
      <c r="J624" s="206">
        <f>BK624</f>
        <v>0</v>
      </c>
      <c r="K624" s="193"/>
      <c r="L624" s="197"/>
      <c r="M624" s="198"/>
      <c r="N624" s="199"/>
      <c r="O624" s="199"/>
      <c r="P624" s="200">
        <f>P625</f>
        <v>0</v>
      </c>
      <c r="Q624" s="199"/>
      <c r="R624" s="200">
        <f>R625</f>
        <v>0</v>
      </c>
      <c r="S624" s="199"/>
      <c r="T624" s="201">
        <f>T625</f>
        <v>0</v>
      </c>
      <c r="AR624" s="202" t="s">
        <v>87</v>
      </c>
      <c r="AT624" s="203" t="s">
        <v>76</v>
      </c>
      <c r="AU624" s="203" t="s">
        <v>85</v>
      </c>
      <c r="AY624" s="202" t="s">
        <v>128</v>
      </c>
      <c r="BK624" s="204">
        <f>BK625</f>
        <v>0</v>
      </c>
    </row>
    <row r="625" spans="1:65" s="2" customFormat="1" ht="16.5" customHeight="1">
      <c r="A625" s="35"/>
      <c r="B625" s="36"/>
      <c r="C625" s="207" t="s">
        <v>1214</v>
      </c>
      <c r="D625" s="207" t="s">
        <v>130</v>
      </c>
      <c r="E625" s="208" t="s">
        <v>1215</v>
      </c>
      <c r="F625" s="209" t="s">
        <v>1216</v>
      </c>
      <c r="G625" s="210" t="s">
        <v>202</v>
      </c>
      <c r="H625" s="211">
        <v>1</v>
      </c>
      <c r="I625" s="212">
        <f>'SO-01 ZTI'!G50</f>
        <v>0</v>
      </c>
      <c r="J625" s="213">
        <f>ROUND(I625*H625,2)</f>
        <v>0</v>
      </c>
      <c r="K625" s="214"/>
      <c r="L625" s="40"/>
      <c r="M625" s="215" t="s">
        <v>1</v>
      </c>
      <c r="N625" s="216" t="s">
        <v>42</v>
      </c>
      <c r="O625" s="72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9" t="s">
        <v>183</v>
      </c>
      <c r="AT625" s="219" t="s">
        <v>130</v>
      </c>
      <c r="AU625" s="219" t="s">
        <v>87</v>
      </c>
      <c r="AY625" s="18" t="s">
        <v>128</v>
      </c>
      <c r="BE625" s="220">
        <f>IF(N625="základní",J625,0)</f>
        <v>0</v>
      </c>
      <c r="BF625" s="220">
        <f>IF(N625="snížená",J625,0)</f>
        <v>0</v>
      </c>
      <c r="BG625" s="220">
        <f>IF(N625="zákl. přenesená",J625,0)</f>
        <v>0</v>
      </c>
      <c r="BH625" s="220">
        <f>IF(N625="sníž. přenesená",J625,0)</f>
        <v>0</v>
      </c>
      <c r="BI625" s="220">
        <f>IF(N625="nulová",J625,0)</f>
        <v>0</v>
      </c>
      <c r="BJ625" s="18" t="s">
        <v>85</v>
      </c>
      <c r="BK625" s="220">
        <f>ROUND(I625*H625,2)</f>
        <v>0</v>
      </c>
      <c r="BL625" s="18" t="s">
        <v>183</v>
      </c>
      <c r="BM625" s="219" t="s">
        <v>1217</v>
      </c>
    </row>
    <row r="626" spans="1:65" s="12" customFormat="1" ht="22.9" customHeight="1">
      <c r="B626" s="192"/>
      <c r="C626" s="193"/>
      <c r="D626" s="194" t="s">
        <v>76</v>
      </c>
      <c r="E626" s="205" t="s">
        <v>1218</v>
      </c>
      <c r="F626" s="205" t="s">
        <v>1219</v>
      </c>
      <c r="G626" s="193"/>
      <c r="H626" s="193"/>
      <c r="I626" s="196"/>
      <c r="J626" s="206">
        <f>BK626</f>
        <v>0</v>
      </c>
      <c r="K626" s="193"/>
      <c r="L626" s="197"/>
      <c r="M626" s="198"/>
      <c r="N626" s="199"/>
      <c r="O626" s="199"/>
      <c r="P626" s="200">
        <f>P627</f>
        <v>0</v>
      </c>
      <c r="Q626" s="199"/>
      <c r="R626" s="200">
        <f>R627</f>
        <v>0</v>
      </c>
      <c r="S626" s="199"/>
      <c r="T626" s="201">
        <f>T627</f>
        <v>0</v>
      </c>
      <c r="AR626" s="202" t="s">
        <v>87</v>
      </c>
      <c r="AT626" s="203" t="s">
        <v>76</v>
      </c>
      <c r="AU626" s="203" t="s">
        <v>85</v>
      </c>
      <c r="AY626" s="202" t="s">
        <v>128</v>
      </c>
      <c r="BK626" s="204">
        <f>BK627</f>
        <v>0</v>
      </c>
    </row>
    <row r="627" spans="1:65" s="2" customFormat="1" ht="16.5" customHeight="1">
      <c r="A627" s="35"/>
      <c r="B627" s="36"/>
      <c r="C627" s="207" t="s">
        <v>1220</v>
      </c>
      <c r="D627" s="207" t="s">
        <v>130</v>
      </c>
      <c r="E627" s="208" t="s">
        <v>1221</v>
      </c>
      <c r="F627" s="209" t="s">
        <v>1222</v>
      </c>
      <c r="G627" s="210" t="s">
        <v>202</v>
      </c>
      <c r="H627" s="211">
        <v>1</v>
      </c>
      <c r="I627" s="212">
        <f>'SO-01 ZTI'!G86</f>
        <v>0</v>
      </c>
      <c r="J627" s="213">
        <f>ROUND(I627*H627,2)</f>
        <v>0</v>
      </c>
      <c r="K627" s="214"/>
      <c r="L627" s="40"/>
      <c r="M627" s="215" t="s">
        <v>1</v>
      </c>
      <c r="N627" s="216" t="s">
        <v>42</v>
      </c>
      <c r="O627" s="72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9" t="s">
        <v>183</v>
      </c>
      <c r="AT627" s="219" t="s">
        <v>130</v>
      </c>
      <c r="AU627" s="219" t="s">
        <v>87</v>
      </c>
      <c r="AY627" s="18" t="s">
        <v>128</v>
      </c>
      <c r="BE627" s="220">
        <f>IF(N627="základní",J627,0)</f>
        <v>0</v>
      </c>
      <c r="BF627" s="220">
        <f>IF(N627="snížená",J627,0)</f>
        <v>0</v>
      </c>
      <c r="BG627" s="220">
        <f>IF(N627="zákl. přenesená",J627,0)</f>
        <v>0</v>
      </c>
      <c r="BH627" s="220">
        <f>IF(N627="sníž. přenesená",J627,0)</f>
        <v>0</v>
      </c>
      <c r="BI627" s="220">
        <f>IF(N627="nulová",J627,0)</f>
        <v>0</v>
      </c>
      <c r="BJ627" s="18" t="s">
        <v>85</v>
      </c>
      <c r="BK627" s="220">
        <f>ROUND(I627*H627,2)</f>
        <v>0</v>
      </c>
      <c r="BL627" s="18" t="s">
        <v>183</v>
      </c>
      <c r="BM627" s="219" t="s">
        <v>1223</v>
      </c>
    </row>
    <row r="628" spans="1:65" s="12" customFormat="1" ht="22.9" customHeight="1">
      <c r="B628" s="192"/>
      <c r="C628" s="193"/>
      <c r="D628" s="194" t="s">
        <v>76</v>
      </c>
      <c r="E628" s="205" t="s">
        <v>1224</v>
      </c>
      <c r="F628" s="205" t="s">
        <v>1225</v>
      </c>
      <c r="G628" s="193"/>
      <c r="H628" s="193"/>
      <c r="I628" s="196"/>
      <c r="J628" s="206">
        <f>BK628</f>
        <v>0</v>
      </c>
      <c r="K628" s="193"/>
      <c r="L628" s="197"/>
      <c r="M628" s="198"/>
      <c r="N628" s="199"/>
      <c r="O628" s="199"/>
      <c r="P628" s="200">
        <f>P629</f>
        <v>0</v>
      </c>
      <c r="Q628" s="199"/>
      <c r="R628" s="200">
        <f>R629</f>
        <v>0</v>
      </c>
      <c r="S628" s="199"/>
      <c r="T628" s="201">
        <f>T629</f>
        <v>0</v>
      </c>
      <c r="AR628" s="202" t="s">
        <v>87</v>
      </c>
      <c r="AT628" s="203" t="s">
        <v>76</v>
      </c>
      <c r="AU628" s="203" t="s">
        <v>85</v>
      </c>
      <c r="AY628" s="202" t="s">
        <v>128</v>
      </c>
      <c r="BK628" s="204">
        <f>BK629</f>
        <v>0</v>
      </c>
    </row>
    <row r="629" spans="1:65" s="2" customFormat="1" ht="16.5" customHeight="1">
      <c r="A629" s="35"/>
      <c r="B629" s="36"/>
      <c r="C629" s="207" t="s">
        <v>1226</v>
      </c>
      <c r="D629" s="207" t="s">
        <v>130</v>
      </c>
      <c r="E629" s="208" t="s">
        <v>1227</v>
      </c>
      <c r="F629" s="209" t="s">
        <v>1228</v>
      </c>
      <c r="G629" s="210" t="s">
        <v>202</v>
      </c>
      <c r="H629" s="211">
        <v>1</v>
      </c>
      <c r="I629" s="212">
        <f>'SO-01 VYT'!G40</f>
        <v>0</v>
      </c>
      <c r="J629" s="213">
        <f>ROUND(I629*H629,2)</f>
        <v>0</v>
      </c>
      <c r="K629" s="214"/>
      <c r="L629" s="40"/>
      <c r="M629" s="215" t="s">
        <v>1</v>
      </c>
      <c r="N629" s="216" t="s">
        <v>42</v>
      </c>
      <c r="O629" s="72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219" t="s">
        <v>183</v>
      </c>
      <c r="AT629" s="219" t="s">
        <v>130</v>
      </c>
      <c r="AU629" s="219" t="s">
        <v>87</v>
      </c>
      <c r="AY629" s="18" t="s">
        <v>128</v>
      </c>
      <c r="BE629" s="220">
        <f>IF(N629="základní",J629,0)</f>
        <v>0</v>
      </c>
      <c r="BF629" s="220">
        <f>IF(N629="snížená",J629,0)</f>
        <v>0</v>
      </c>
      <c r="BG629" s="220">
        <f>IF(N629="zákl. přenesená",J629,0)</f>
        <v>0</v>
      </c>
      <c r="BH629" s="220">
        <f>IF(N629="sníž. přenesená",J629,0)</f>
        <v>0</v>
      </c>
      <c r="BI629" s="220">
        <f>IF(N629="nulová",J629,0)</f>
        <v>0</v>
      </c>
      <c r="BJ629" s="18" t="s">
        <v>85</v>
      </c>
      <c r="BK629" s="220">
        <f>ROUND(I629*H629,2)</f>
        <v>0</v>
      </c>
      <c r="BL629" s="18" t="s">
        <v>183</v>
      </c>
      <c r="BM629" s="219" t="s">
        <v>1229</v>
      </c>
    </row>
    <row r="630" spans="1:65" s="12" customFormat="1" ht="22.9" customHeight="1">
      <c r="B630" s="192"/>
      <c r="C630" s="193"/>
      <c r="D630" s="194" t="s">
        <v>76</v>
      </c>
      <c r="E630" s="205" t="s">
        <v>1230</v>
      </c>
      <c r="F630" s="205" t="s">
        <v>1231</v>
      </c>
      <c r="G630" s="193"/>
      <c r="H630" s="193"/>
      <c r="I630" s="196"/>
      <c r="J630" s="206">
        <f>BK630</f>
        <v>0</v>
      </c>
      <c r="K630" s="193"/>
      <c r="L630" s="197"/>
      <c r="M630" s="198"/>
      <c r="N630" s="199"/>
      <c r="O630" s="199"/>
      <c r="P630" s="200">
        <f>SUM(P631:P632)</f>
        <v>0</v>
      </c>
      <c r="Q630" s="199"/>
      <c r="R630" s="200">
        <f>SUM(R631:R632)</f>
        <v>0</v>
      </c>
      <c r="S630" s="199"/>
      <c r="T630" s="201">
        <f>SUM(T631:T632)</f>
        <v>0</v>
      </c>
      <c r="AR630" s="202" t="s">
        <v>87</v>
      </c>
      <c r="AT630" s="203" t="s">
        <v>76</v>
      </c>
      <c r="AU630" s="203" t="s">
        <v>85</v>
      </c>
      <c r="AY630" s="202" t="s">
        <v>128</v>
      </c>
      <c r="BK630" s="204">
        <f>SUM(BK631:BK632)</f>
        <v>0</v>
      </c>
    </row>
    <row r="631" spans="1:65" s="2" customFormat="1" ht="16.5" customHeight="1">
      <c r="A631" s="35"/>
      <c r="B631" s="36"/>
      <c r="C631" s="207" t="s">
        <v>1232</v>
      </c>
      <c r="D631" s="207" t="s">
        <v>130</v>
      </c>
      <c r="E631" s="208" t="s">
        <v>1233</v>
      </c>
      <c r="F631" s="209" t="s">
        <v>1234</v>
      </c>
      <c r="G631" s="210" t="s">
        <v>202</v>
      </c>
      <c r="H631" s="211">
        <v>1</v>
      </c>
      <c r="I631" s="212">
        <f>'SO-01 SIL'!G112</f>
        <v>0</v>
      </c>
      <c r="J631" s="213">
        <f>ROUND(I631*H631,2)</f>
        <v>0</v>
      </c>
      <c r="K631" s="214"/>
      <c r="L631" s="40"/>
      <c r="M631" s="215" t="s">
        <v>1</v>
      </c>
      <c r="N631" s="216" t="s">
        <v>42</v>
      </c>
      <c r="O631" s="72"/>
      <c r="P631" s="217">
        <f>O631*H631</f>
        <v>0</v>
      </c>
      <c r="Q631" s="217">
        <v>0</v>
      </c>
      <c r="R631" s="217">
        <f>Q631*H631</f>
        <v>0</v>
      </c>
      <c r="S631" s="217">
        <v>0</v>
      </c>
      <c r="T631" s="218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219" t="s">
        <v>183</v>
      </c>
      <c r="AT631" s="219" t="s">
        <v>130</v>
      </c>
      <c r="AU631" s="219" t="s">
        <v>87</v>
      </c>
      <c r="AY631" s="18" t="s">
        <v>128</v>
      </c>
      <c r="BE631" s="220">
        <f>IF(N631="základní",J631,0)</f>
        <v>0</v>
      </c>
      <c r="BF631" s="220">
        <f>IF(N631="snížená",J631,0)</f>
        <v>0</v>
      </c>
      <c r="BG631" s="220">
        <f>IF(N631="zákl. přenesená",J631,0)</f>
        <v>0</v>
      </c>
      <c r="BH631" s="220">
        <f>IF(N631="sníž. přenesená",J631,0)</f>
        <v>0</v>
      </c>
      <c r="BI631" s="220">
        <f>IF(N631="nulová",J631,0)</f>
        <v>0</v>
      </c>
      <c r="BJ631" s="18" t="s">
        <v>85</v>
      </c>
      <c r="BK631" s="220">
        <f>ROUND(I631*H631,2)</f>
        <v>0</v>
      </c>
      <c r="BL631" s="18" t="s">
        <v>183</v>
      </c>
      <c r="BM631" s="219" t="s">
        <v>1235</v>
      </c>
    </row>
    <row r="632" spans="1:65" s="2" customFormat="1" ht="16.5" customHeight="1">
      <c r="A632" s="35"/>
      <c r="B632" s="36"/>
      <c r="C632" s="269" t="s">
        <v>1236</v>
      </c>
      <c r="D632" s="269" t="s">
        <v>399</v>
      </c>
      <c r="E632" s="270" t="s">
        <v>1237</v>
      </c>
      <c r="F632" s="271" t="s">
        <v>1238</v>
      </c>
      <c r="G632" s="272" t="s">
        <v>202</v>
      </c>
      <c r="H632" s="273">
        <v>1</v>
      </c>
      <c r="I632" s="274">
        <f>'SO-01 SIL'!E112</f>
        <v>0</v>
      </c>
      <c r="J632" s="275">
        <f>ROUND(I632*H632,2)</f>
        <v>0</v>
      </c>
      <c r="K632" s="276"/>
      <c r="L632" s="277"/>
      <c r="M632" s="278" t="s">
        <v>1</v>
      </c>
      <c r="N632" s="279" t="s">
        <v>42</v>
      </c>
      <c r="O632" s="72"/>
      <c r="P632" s="217">
        <f>O632*H632</f>
        <v>0</v>
      </c>
      <c r="Q632" s="217">
        <v>0</v>
      </c>
      <c r="R632" s="217">
        <f>Q632*H632</f>
        <v>0</v>
      </c>
      <c r="S632" s="217">
        <v>0</v>
      </c>
      <c r="T632" s="218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219" t="s">
        <v>222</v>
      </c>
      <c r="AT632" s="219" t="s">
        <v>399</v>
      </c>
      <c r="AU632" s="219" t="s">
        <v>87</v>
      </c>
      <c r="AY632" s="18" t="s">
        <v>128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8" t="s">
        <v>85</v>
      </c>
      <c r="BK632" s="220">
        <f>ROUND(I632*H632,2)</f>
        <v>0</v>
      </c>
      <c r="BL632" s="18" t="s">
        <v>183</v>
      </c>
      <c r="BM632" s="219" t="s">
        <v>1239</v>
      </c>
    </row>
    <row r="633" spans="1:65" s="12" customFormat="1" ht="22.9" customHeight="1">
      <c r="B633" s="192"/>
      <c r="C633" s="193"/>
      <c r="D633" s="194" t="s">
        <v>76</v>
      </c>
      <c r="E633" s="205" t="s">
        <v>1240</v>
      </c>
      <c r="F633" s="205" t="s">
        <v>1241</v>
      </c>
      <c r="G633" s="193"/>
      <c r="H633" s="193"/>
      <c r="I633" s="196"/>
      <c r="J633" s="206">
        <f>BK633</f>
        <v>0</v>
      </c>
      <c r="K633" s="193"/>
      <c r="L633" s="197"/>
      <c r="M633" s="198"/>
      <c r="N633" s="199"/>
      <c r="O633" s="199"/>
      <c r="P633" s="200">
        <f>SUM(P634:P639)</f>
        <v>0</v>
      </c>
      <c r="Q633" s="199"/>
      <c r="R633" s="200">
        <f>SUM(R634:R639)</f>
        <v>0</v>
      </c>
      <c r="S633" s="199"/>
      <c r="T633" s="201">
        <f>SUM(T634:T639)</f>
        <v>0</v>
      </c>
      <c r="AR633" s="202" t="s">
        <v>87</v>
      </c>
      <c r="AT633" s="203" t="s">
        <v>76</v>
      </c>
      <c r="AU633" s="203" t="s">
        <v>85</v>
      </c>
      <c r="AY633" s="202" t="s">
        <v>128</v>
      </c>
      <c r="BK633" s="204">
        <f>SUM(BK634:BK639)</f>
        <v>0</v>
      </c>
    </row>
    <row r="634" spans="1:65" s="2" customFormat="1" ht="24" customHeight="1">
      <c r="A634" s="35"/>
      <c r="B634" s="36"/>
      <c r="C634" s="207" t="s">
        <v>1242</v>
      </c>
      <c r="D634" s="207" t="s">
        <v>130</v>
      </c>
      <c r="E634" s="208" t="s">
        <v>1243</v>
      </c>
      <c r="F634" s="209" t="s">
        <v>1244</v>
      </c>
      <c r="G634" s="210" t="s">
        <v>202</v>
      </c>
      <c r="H634" s="211">
        <v>1</v>
      </c>
      <c r="I634" s="212">
        <f>'SO-01 SK+CCTV'!H95</f>
        <v>0</v>
      </c>
      <c r="J634" s="213">
        <f t="shared" ref="J634:J639" si="10">ROUND(I634*H634,2)</f>
        <v>0</v>
      </c>
      <c r="K634" s="214"/>
      <c r="L634" s="40"/>
      <c r="M634" s="215" t="s">
        <v>1</v>
      </c>
      <c r="N634" s="216" t="s">
        <v>42</v>
      </c>
      <c r="O634" s="72"/>
      <c r="P634" s="217">
        <f t="shared" ref="P634:P639" si="11">O634*H634</f>
        <v>0</v>
      </c>
      <c r="Q634" s="217">
        <v>0</v>
      </c>
      <c r="R634" s="217">
        <f t="shared" ref="R634:R639" si="12">Q634*H634</f>
        <v>0</v>
      </c>
      <c r="S634" s="217">
        <v>0</v>
      </c>
      <c r="T634" s="218">
        <f t="shared" ref="T634:T639" si="13"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9" t="s">
        <v>183</v>
      </c>
      <c r="AT634" s="219" t="s">
        <v>130</v>
      </c>
      <c r="AU634" s="219" t="s">
        <v>87</v>
      </c>
      <c r="AY634" s="18" t="s">
        <v>128</v>
      </c>
      <c r="BE634" s="220">
        <f t="shared" ref="BE634:BE639" si="14">IF(N634="základní",J634,0)</f>
        <v>0</v>
      </c>
      <c r="BF634" s="220">
        <f t="shared" ref="BF634:BF639" si="15">IF(N634="snížená",J634,0)</f>
        <v>0</v>
      </c>
      <c r="BG634" s="220">
        <f t="shared" ref="BG634:BG639" si="16">IF(N634="zákl. přenesená",J634,0)</f>
        <v>0</v>
      </c>
      <c r="BH634" s="220">
        <f t="shared" ref="BH634:BH639" si="17">IF(N634="sníž. přenesená",J634,0)</f>
        <v>0</v>
      </c>
      <c r="BI634" s="220">
        <f t="shared" ref="BI634:BI639" si="18">IF(N634="nulová",J634,0)</f>
        <v>0</v>
      </c>
      <c r="BJ634" s="18" t="s">
        <v>85</v>
      </c>
      <c r="BK634" s="220">
        <f t="shared" ref="BK634:BK639" si="19">ROUND(I634*H634,2)</f>
        <v>0</v>
      </c>
      <c r="BL634" s="18" t="s">
        <v>183</v>
      </c>
      <c r="BM634" s="219" t="s">
        <v>1245</v>
      </c>
    </row>
    <row r="635" spans="1:65" s="2" customFormat="1" ht="24" customHeight="1">
      <c r="A635" s="35"/>
      <c r="B635" s="36"/>
      <c r="C635" s="269" t="s">
        <v>1246</v>
      </c>
      <c r="D635" s="269" t="s">
        <v>399</v>
      </c>
      <c r="E635" s="270" t="s">
        <v>1247</v>
      </c>
      <c r="F635" s="271" t="s">
        <v>1248</v>
      </c>
      <c r="G635" s="272" t="s">
        <v>202</v>
      </c>
      <c r="H635" s="273">
        <v>1</v>
      </c>
      <c r="I635" s="274">
        <f>'SO-01 SK+CCTV'!F95</f>
        <v>0</v>
      </c>
      <c r="J635" s="275">
        <f t="shared" si="10"/>
        <v>0</v>
      </c>
      <c r="K635" s="276"/>
      <c r="L635" s="277"/>
      <c r="M635" s="278" t="s">
        <v>1</v>
      </c>
      <c r="N635" s="279" t="s">
        <v>42</v>
      </c>
      <c r="O635" s="72"/>
      <c r="P635" s="217">
        <f t="shared" si="11"/>
        <v>0</v>
      </c>
      <c r="Q635" s="217">
        <v>0</v>
      </c>
      <c r="R635" s="217">
        <f t="shared" si="12"/>
        <v>0</v>
      </c>
      <c r="S635" s="217">
        <v>0</v>
      </c>
      <c r="T635" s="218">
        <f t="shared" si="13"/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19" t="s">
        <v>222</v>
      </c>
      <c r="AT635" s="219" t="s">
        <v>399</v>
      </c>
      <c r="AU635" s="219" t="s">
        <v>87</v>
      </c>
      <c r="AY635" s="18" t="s">
        <v>128</v>
      </c>
      <c r="BE635" s="220">
        <f t="shared" si="14"/>
        <v>0</v>
      </c>
      <c r="BF635" s="220">
        <f t="shared" si="15"/>
        <v>0</v>
      </c>
      <c r="BG635" s="220">
        <f t="shared" si="16"/>
        <v>0</v>
      </c>
      <c r="BH635" s="220">
        <f t="shared" si="17"/>
        <v>0</v>
      </c>
      <c r="BI635" s="220">
        <f t="shared" si="18"/>
        <v>0</v>
      </c>
      <c r="BJ635" s="18" t="s">
        <v>85</v>
      </c>
      <c r="BK635" s="220">
        <f t="shared" si="19"/>
        <v>0</v>
      </c>
      <c r="BL635" s="18" t="s">
        <v>183</v>
      </c>
      <c r="BM635" s="219" t="s">
        <v>1249</v>
      </c>
    </row>
    <row r="636" spans="1:65" s="2" customFormat="1" ht="16.5" customHeight="1">
      <c r="A636" s="35"/>
      <c r="B636" s="36"/>
      <c r="C636" s="207" t="s">
        <v>1250</v>
      </c>
      <c r="D636" s="207" t="s">
        <v>130</v>
      </c>
      <c r="E636" s="208" t="s">
        <v>1251</v>
      </c>
      <c r="F636" s="209" t="s">
        <v>1252</v>
      </c>
      <c r="G636" s="210" t="s">
        <v>202</v>
      </c>
      <c r="H636" s="211">
        <v>1</v>
      </c>
      <c r="I636" s="212">
        <f>'SO-01 EZS+EKV'!H67</f>
        <v>0</v>
      </c>
      <c r="J636" s="213">
        <f t="shared" si="10"/>
        <v>0</v>
      </c>
      <c r="K636" s="214"/>
      <c r="L636" s="40"/>
      <c r="M636" s="215" t="s">
        <v>1</v>
      </c>
      <c r="N636" s="216" t="s">
        <v>42</v>
      </c>
      <c r="O636" s="72"/>
      <c r="P636" s="217">
        <f t="shared" si="11"/>
        <v>0</v>
      </c>
      <c r="Q636" s="217">
        <v>0</v>
      </c>
      <c r="R636" s="217">
        <f t="shared" si="12"/>
        <v>0</v>
      </c>
      <c r="S636" s="217">
        <v>0</v>
      </c>
      <c r="T636" s="218">
        <f t="shared" si="13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19" t="s">
        <v>183</v>
      </c>
      <c r="AT636" s="219" t="s">
        <v>130</v>
      </c>
      <c r="AU636" s="219" t="s">
        <v>87</v>
      </c>
      <c r="AY636" s="18" t="s">
        <v>128</v>
      </c>
      <c r="BE636" s="220">
        <f t="shared" si="14"/>
        <v>0</v>
      </c>
      <c r="BF636" s="220">
        <f t="shared" si="15"/>
        <v>0</v>
      </c>
      <c r="BG636" s="220">
        <f t="shared" si="16"/>
        <v>0</v>
      </c>
      <c r="BH636" s="220">
        <f t="shared" si="17"/>
        <v>0</v>
      </c>
      <c r="BI636" s="220">
        <f t="shared" si="18"/>
        <v>0</v>
      </c>
      <c r="BJ636" s="18" t="s">
        <v>85</v>
      </c>
      <c r="BK636" s="220">
        <f t="shared" si="19"/>
        <v>0</v>
      </c>
      <c r="BL636" s="18" t="s">
        <v>183</v>
      </c>
      <c r="BM636" s="219" t="s">
        <v>1253</v>
      </c>
    </row>
    <row r="637" spans="1:65" s="2" customFormat="1" ht="16.5" customHeight="1">
      <c r="A637" s="35"/>
      <c r="B637" s="36"/>
      <c r="C637" s="269" t="s">
        <v>1254</v>
      </c>
      <c r="D637" s="269" t="s">
        <v>399</v>
      </c>
      <c r="E637" s="270" t="s">
        <v>1255</v>
      </c>
      <c r="F637" s="271" t="s">
        <v>1256</v>
      </c>
      <c r="G637" s="272" t="s">
        <v>202</v>
      </c>
      <c r="H637" s="273">
        <v>1</v>
      </c>
      <c r="I637" s="274">
        <f>'SO-01 EZS+EKV'!F67</f>
        <v>0</v>
      </c>
      <c r="J637" s="275">
        <f t="shared" si="10"/>
        <v>0</v>
      </c>
      <c r="K637" s="276"/>
      <c r="L637" s="277"/>
      <c r="M637" s="278" t="s">
        <v>1</v>
      </c>
      <c r="N637" s="279" t="s">
        <v>42</v>
      </c>
      <c r="O637" s="72"/>
      <c r="P637" s="217">
        <f t="shared" si="11"/>
        <v>0</v>
      </c>
      <c r="Q637" s="217">
        <v>0</v>
      </c>
      <c r="R637" s="217">
        <f t="shared" si="12"/>
        <v>0</v>
      </c>
      <c r="S637" s="217">
        <v>0</v>
      </c>
      <c r="T637" s="218">
        <f t="shared" si="13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219" t="s">
        <v>222</v>
      </c>
      <c r="AT637" s="219" t="s">
        <v>399</v>
      </c>
      <c r="AU637" s="219" t="s">
        <v>87</v>
      </c>
      <c r="AY637" s="18" t="s">
        <v>128</v>
      </c>
      <c r="BE637" s="220">
        <f t="shared" si="14"/>
        <v>0</v>
      </c>
      <c r="BF637" s="220">
        <f t="shared" si="15"/>
        <v>0</v>
      </c>
      <c r="BG637" s="220">
        <f t="shared" si="16"/>
        <v>0</v>
      </c>
      <c r="BH637" s="220">
        <f t="shared" si="17"/>
        <v>0</v>
      </c>
      <c r="BI637" s="220">
        <f t="shared" si="18"/>
        <v>0</v>
      </c>
      <c r="BJ637" s="18" t="s">
        <v>85</v>
      </c>
      <c r="BK637" s="220">
        <f t="shared" si="19"/>
        <v>0</v>
      </c>
      <c r="BL637" s="18" t="s">
        <v>183</v>
      </c>
      <c r="BM637" s="219" t="s">
        <v>1257</v>
      </c>
    </row>
    <row r="638" spans="1:65" s="2" customFormat="1" ht="24" customHeight="1">
      <c r="A638" s="35"/>
      <c r="B638" s="36"/>
      <c r="C638" s="207" t="s">
        <v>1258</v>
      </c>
      <c r="D638" s="207" t="s">
        <v>130</v>
      </c>
      <c r="E638" s="208" t="s">
        <v>1259</v>
      </c>
      <c r="F638" s="209" t="s">
        <v>1260</v>
      </c>
      <c r="G638" s="210" t="s">
        <v>202</v>
      </c>
      <c r="H638" s="211">
        <v>1</v>
      </c>
      <c r="I638" s="212">
        <f>'SO-01 SLA SPOL'!H17</f>
        <v>0</v>
      </c>
      <c r="J638" s="213">
        <f t="shared" si="10"/>
        <v>0</v>
      </c>
      <c r="K638" s="214"/>
      <c r="L638" s="40"/>
      <c r="M638" s="215" t="s">
        <v>1</v>
      </c>
      <c r="N638" s="216" t="s">
        <v>42</v>
      </c>
      <c r="O638" s="72"/>
      <c r="P638" s="217">
        <f t="shared" si="11"/>
        <v>0</v>
      </c>
      <c r="Q638" s="217">
        <v>0</v>
      </c>
      <c r="R638" s="217">
        <f t="shared" si="12"/>
        <v>0</v>
      </c>
      <c r="S638" s="217">
        <v>0</v>
      </c>
      <c r="T638" s="218">
        <f t="shared" si="13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9" t="s">
        <v>183</v>
      </c>
      <c r="AT638" s="219" t="s">
        <v>130</v>
      </c>
      <c r="AU638" s="219" t="s">
        <v>87</v>
      </c>
      <c r="AY638" s="18" t="s">
        <v>128</v>
      </c>
      <c r="BE638" s="220">
        <f t="shared" si="14"/>
        <v>0</v>
      </c>
      <c r="BF638" s="220">
        <f t="shared" si="15"/>
        <v>0</v>
      </c>
      <c r="BG638" s="220">
        <f t="shared" si="16"/>
        <v>0</v>
      </c>
      <c r="BH638" s="220">
        <f t="shared" si="17"/>
        <v>0</v>
      </c>
      <c r="BI638" s="220">
        <f t="shared" si="18"/>
        <v>0</v>
      </c>
      <c r="BJ638" s="18" t="s">
        <v>85</v>
      </c>
      <c r="BK638" s="220">
        <f t="shared" si="19"/>
        <v>0</v>
      </c>
      <c r="BL638" s="18" t="s">
        <v>183</v>
      </c>
      <c r="BM638" s="219" t="s">
        <v>1261</v>
      </c>
    </row>
    <row r="639" spans="1:65" s="2" customFormat="1" ht="24" customHeight="1">
      <c r="A639" s="35"/>
      <c r="B639" s="36"/>
      <c r="C639" s="269" t="s">
        <v>1262</v>
      </c>
      <c r="D639" s="269" t="s">
        <v>399</v>
      </c>
      <c r="E639" s="270" t="s">
        <v>1263</v>
      </c>
      <c r="F639" s="271" t="s">
        <v>1264</v>
      </c>
      <c r="G639" s="272" t="s">
        <v>202</v>
      </c>
      <c r="H639" s="273">
        <v>1</v>
      </c>
      <c r="I639" s="274">
        <f>'SO-01 SLA SPOL'!F17</f>
        <v>0</v>
      </c>
      <c r="J639" s="275">
        <f t="shared" si="10"/>
        <v>0</v>
      </c>
      <c r="K639" s="276"/>
      <c r="L639" s="277"/>
      <c r="M639" s="278" t="s">
        <v>1</v>
      </c>
      <c r="N639" s="279" t="s">
        <v>42</v>
      </c>
      <c r="O639" s="72"/>
      <c r="P639" s="217">
        <f t="shared" si="11"/>
        <v>0</v>
      </c>
      <c r="Q639" s="217">
        <v>0</v>
      </c>
      <c r="R639" s="217">
        <f t="shared" si="12"/>
        <v>0</v>
      </c>
      <c r="S639" s="217">
        <v>0</v>
      </c>
      <c r="T639" s="218">
        <f t="shared" si="13"/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219" t="s">
        <v>222</v>
      </c>
      <c r="AT639" s="219" t="s">
        <v>399</v>
      </c>
      <c r="AU639" s="219" t="s">
        <v>87</v>
      </c>
      <c r="AY639" s="18" t="s">
        <v>128</v>
      </c>
      <c r="BE639" s="220">
        <f t="shared" si="14"/>
        <v>0</v>
      </c>
      <c r="BF639" s="220">
        <f t="shared" si="15"/>
        <v>0</v>
      </c>
      <c r="BG639" s="220">
        <f t="shared" si="16"/>
        <v>0</v>
      </c>
      <c r="BH639" s="220">
        <f t="shared" si="17"/>
        <v>0</v>
      </c>
      <c r="BI639" s="220">
        <f t="shared" si="18"/>
        <v>0</v>
      </c>
      <c r="BJ639" s="18" t="s">
        <v>85</v>
      </c>
      <c r="BK639" s="220">
        <f t="shared" si="19"/>
        <v>0</v>
      </c>
      <c r="BL639" s="18" t="s">
        <v>183</v>
      </c>
      <c r="BM639" s="219" t="s">
        <v>1265</v>
      </c>
    </row>
    <row r="640" spans="1:65" s="12" customFormat="1" ht="22.9" customHeight="1">
      <c r="B640" s="192"/>
      <c r="C640" s="193"/>
      <c r="D640" s="194" t="s">
        <v>76</v>
      </c>
      <c r="E640" s="205" t="s">
        <v>1266</v>
      </c>
      <c r="F640" s="205" t="s">
        <v>1267</v>
      </c>
      <c r="G640" s="193"/>
      <c r="H640" s="193"/>
      <c r="I640" s="196"/>
      <c r="J640" s="206">
        <f>BK640</f>
        <v>0</v>
      </c>
      <c r="K640" s="193"/>
      <c r="L640" s="197"/>
      <c r="M640" s="198"/>
      <c r="N640" s="199"/>
      <c r="O640" s="199"/>
      <c r="P640" s="200">
        <f>P641</f>
        <v>0</v>
      </c>
      <c r="Q640" s="199"/>
      <c r="R640" s="200">
        <f>R641</f>
        <v>0</v>
      </c>
      <c r="S640" s="199"/>
      <c r="T640" s="201">
        <f>T641</f>
        <v>0</v>
      </c>
      <c r="AR640" s="202" t="s">
        <v>87</v>
      </c>
      <c r="AT640" s="203" t="s">
        <v>76</v>
      </c>
      <c r="AU640" s="203" t="s">
        <v>85</v>
      </c>
      <c r="AY640" s="202" t="s">
        <v>128</v>
      </c>
      <c r="BK640" s="204">
        <f>BK641</f>
        <v>0</v>
      </c>
    </row>
    <row r="641" spans="1:65" s="2" customFormat="1" ht="16.5" customHeight="1">
      <c r="A641" s="35"/>
      <c r="B641" s="36"/>
      <c r="C641" s="207" t="s">
        <v>1268</v>
      </c>
      <c r="D641" s="207" t="s">
        <v>130</v>
      </c>
      <c r="E641" s="208" t="s">
        <v>1269</v>
      </c>
      <c r="F641" s="209" t="s">
        <v>1270</v>
      </c>
      <c r="G641" s="210" t="s">
        <v>202</v>
      </c>
      <c r="H641" s="211">
        <v>1</v>
      </c>
      <c r="I641" s="212">
        <f>'SO-01 VZT'!I34</f>
        <v>0</v>
      </c>
      <c r="J641" s="213">
        <f>ROUND(I641*H641,2)</f>
        <v>0</v>
      </c>
      <c r="K641" s="214"/>
      <c r="L641" s="40"/>
      <c r="M641" s="215" t="s">
        <v>1</v>
      </c>
      <c r="N641" s="216" t="s">
        <v>42</v>
      </c>
      <c r="O641" s="72"/>
      <c r="P641" s="217">
        <f>O641*H641</f>
        <v>0</v>
      </c>
      <c r="Q641" s="217">
        <v>0</v>
      </c>
      <c r="R641" s="217">
        <f>Q641*H641</f>
        <v>0</v>
      </c>
      <c r="S641" s="217">
        <v>0</v>
      </c>
      <c r="T641" s="218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9" t="s">
        <v>183</v>
      </c>
      <c r="AT641" s="219" t="s">
        <v>130</v>
      </c>
      <c r="AU641" s="219" t="s">
        <v>87</v>
      </c>
      <c r="AY641" s="18" t="s">
        <v>128</v>
      </c>
      <c r="BE641" s="220">
        <f>IF(N641="základní",J641,0)</f>
        <v>0</v>
      </c>
      <c r="BF641" s="220">
        <f>IF(N641="snížená",J641,0)</f>
        <v>0</v>
      </c>
      <c r="BG641" s="220">
        <f>IF(N641="zákl. přenesená",J641,0)</f>
        <v>0</v>
      </c>
      <c r="BH641" s="220">
        <f>IF(N641="sníž. přenesená",J641,0)</f>
        <v>0</v>
      </c>
      <c r="BI641" s="220">
        <f>IF(N641="nulová",J641,0)</f>
        <v>0</v>
      </c>
      <c r="BJ641" s="18" t="s">
        <v>85</v>
      </c>
      <c r="BK641" s="220">
        <f>ROUND(I641*H641,2)</f>
        <v>0</v>
      </c>
      <c r="BL641" s="18" t="s">
        <v>183</v>
      </c>
      <c r="BM641" s="219" t="s">
        <v>1271</v>
      </c>
    </row>
    <row r="642" spans="1:65" s="12" customFormat="1" ht="22.9" customHeight="1">
      <c r="B642" s="192"/>
      <c r="C642" s="193"/>
      <c r="D642" s="194" t="s">
        <v>76</v>
      </c>
      <c r="E642" s="205" t="s">
        <v>252</v>
      </c>
      <c r="F642" s="205" t="s">
        <v>253</v>
      </c>
      <c r="G642" s="193"/>
      <c r="H642" s="193"/>
      <c r="I642" s="196"/>
      <c r="J642" s="206">
        <f>BK642</f>
        <v>0</v>
      </c>
      <c r="K642" s="193"/>
      <c r="L642" s="197"/>
      <c r="M642" s="198"/>
      <c r="N642" s="199"/>
      <c r="O642" s="199"/>
      <c r="P642" s="200">
        <f>SUM(P643:P656)</f>
        <v>0</v>
      </c>
      <c r="Q642" s="199"/>
      <c r="R642" s="200">
        <f>SUM(R643:R656)</f>
        <v>0.75094865</v>
      </c>
      <c r="S642" s="199"/>
      <c r="T642" s="201">
        <f>SUM(T643:T656)</f>
        <v>0</v>
      </c>
      <c r="AR642" s="202" t="s">
        <v>87</v>
      </c>
      <c r="AT642" s="203" t="s">
        <v>76</v>
      </c>
      <c r="AU642" s="203" t="s">
        <v>85</v>
      </c>
      <c r="AY642" s="202" t="s">
        <v>128</v>
      </c>
      <c r="BK642" s="204">
        <f>SUM(BK643:BK656)</f>
        <v>0</v>
      </c>
    </row>
    <row r="643" spans="1:65" s="2" customFormat="1" ht="24" customHeight="1">
      <c r="A643" s="35"/>
      <c r="B643" s="36"/>
      <c r="C643" s="207" t="s">
        <v>1272</v>
      </c>
      <c r="D643" s="207" t="s">
        <v>130</v>
      </c>
      <c r="E643" s="208" t="s">
        <v>1273</v>
      </c>
      <c r="F643" s="209" t="s">
        <v>1274</v>
      </c>
      <c r="G643" s="210" t="s">
        <v>133</v>
      </c>
      <c r="H643" s="211">
        <v>52.805</v>
      </c>
      <c r="I643" s="212"/>
      <c r="J643" s="213">
        <f>ROUND(I643*H643,2)</f>
        <v>0</v>
      </c>
      <c r="K643" s="214"/>
      <c r="L643" s="40"/>
      <c r="M643" s="215" t="s">
        <v>1</v>
      </c>
      <c r="N643" s="216" t="s">
        <v>42</v>
      </c>
      <c r="O643" s="72"/>
      <c r="P643" s="217">
        <f>O643*H643</f>
        <v>0</v>
      </c>
      <c r="Q643" s="217">
        <v>1.89E-3</v>
      </c>
      <c r="R643" s="217">
        <f>Q643*H643</f>
        <v>9.980145E-2</v>
      </c>
      <c r="S643" s="217">
        <v>0</v>
      </c>
      <c r="T643" s="218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219" t="s">
        <v>183</v>
      </c>
      <c r="AT643" s="219" t="s">
        <v>130</v>
      </c>
      <c r="AU643" s="219" t="s">
        <v>87</v>
      </c>
      <c r="AY643" s="18" t="s">
        <v>128</v>
      </c>
      <c r="BE643" s="220">
        <f>IF(N643="základní",J643,0)</f>
        <v>0</v>
      </c>
      <c r="BF643" s="220">
        <f>IF(N643="snížená",J643,0)</f>
        <v>0</v>
      </c>
      <c r="BG643" s="220">
        <f>IF(N643="zákl. přenesená",J643,0)</f>
        <v>0</v>
      </c>
      <c r="BH643" s="220">
        <f>IF(N643="sníž. přenesená",J643,0)</f>
        <v>0</v>
      </c>
      <c r="BI643" s="220">
        <f>IF(N643="nulová",J643,0)</f>
        <v>0</v>
      </c>
      <c r="BJ643" s="18" t="s">
        <v>85</v>
      </c>
      <c r="BK643" s="220">
        <f>ROUND(I643*H643,2)</f>
        <v>0</v>
      </c>
      <c r="BL643" s="18" t="s">
        <v>183</v>
      </c>
      <c r="BM643" s="219" t="s">
        <v>1275</v>
      </c>
    </row>
    <row r="644" spans="1:65" s="13" customFormat="1" ht="11.25">
      <c r="B644" s="225"/>
      <c r="C644" s="226"/>
      <c r="D644" s="221" t="s">
        <v>137</v>
      </c>
      <c r="E644" s="227" t="s">
        <v>1</v>
      </c>
      <c r="F644" s="228" t="s">
        <v>1276</v>
      </c>
      <c r="G644" s="226"/>
      <c r="H644" s="229">
        <v>23.501000000000001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AT644" s="235" t="s">
        <v>137</v>
      </c>
      <c r="AU644" s="235" t="s">
        <v>87</v>
      </c>
      <c r="AV644" s="13" t="s">
        <v>87</v>
      </c>
      <c r="AW644" s="13" t="s">
        <v>33</v>
      </c>
      <c r="AX644" s="13" t="s">
        <v>77</v>
      </c>
      <c r="AY644" s="235" t="s">
        <v>128</v>
      </c>
    </row>
    <row r="645" spans="1:65" s="13" customFormat="1" ht="11.25">
      <c r="B645" s="225"/>
      <c r="C645" s="226"/>
      <c r="D645" s="221" t="s">
        <v>137</v>
      </c>
      <c r="E645" s="227" t="s">
        <v>1</v>
      </c>
      <c r="F645" s="228" t="s">
        <v>1277</v>
      </c>
      <c r="G645" s="226"/>
      <c r="H645" s="229">
        <v>0.33600000000000002</v>
      </c>
      <c r="I645" s="230"/>
      <c r="J645" s="226"/>
      <c r="K645" s="226"/>
      <c r="L645" s="231"/>
      <c r="M645" s="232"/>
      <c r="N645" s="233"/>
      <c r="O645" s="233"/>
      <c r="P645" s="233"/>
      <c r="Q645" s="233"/>
      <c r="R645" s="233"/>
      <c r="S645" s="233"/>
      <c r="T645" s="234"/>
      <c r="AT645" s="235" t="s">
        <v>137</v>
      </c>
      <c r="AU645" s="235" t="s">
        <v>87</v>
      </c>
      <c r="AV645" s="13" t="s">
        <v>87</v>
      </c>
      <c r="AW645" s="13" t="s">
        <v>33</v>
      </c>
      <c r="AX645" s="13" t="s">
        <v>77</v>
      </c>
      <c r="AY645" s="235" t="s">
        <v>128</v>
      </c>
    </row>
    <row r="646" spans="1:65" s="13" customFormat="1" ht="11.25">
      <c r="B646" s="225"/>
      <c r="C646" s="226"/>
      <c r="D646" s="221" t="s">
        <v>137</v>
      </c>
      <c r="E646" s="227" t="s">
        <v>1</v>
      </c>
      <c r="F646" s="228" t="s">
        <v>1278</v>
      </c>
      <c r="G646" s="226"/>
      <c r="H646" s="229">
        <v>6.0759999999999996</v>
      </c>
      <c r="I646" s="230"/>
      <c r="J646" s="226"/>
      <c r="K646" s="226"/>
      <c r="L646" s="231"/>
      <c r="M646" s="232"/>
      <c r="N646" s="233"/>
      <c r="O646" s="233"/>
      <c r="P646" s="233"/>
      <c r="Q646" s="233"/>
      <c r="R646" s="233"/>
      <c r="S646" s="233"/>
      <c r="T646" s="234"/>
      <c r="AT646" s="235" t="s">
        <v>137</v>
      </c>
      <c r="AU646" s="235" t="s">
        <v>87</v>
      </c>
      <c r="AV646" s="13" t="s">
        <v>87</v>
      </c>
      <c r="AW646" s="13" t="s">
        <v>33</v>
      </c>
      <c r="AX646" s="13" t="s">
        <v>77</v>
      </c>
      <c r="AY646" s="235" t="s">
        <v>128</v>
      </c>
    </row>
    <row r="647" spans="1:65" s="13" customFormat="1" ht="11.25">
      <c r="B647" s="225"/>
      <c r="C647" s="226"/>
      <c r="D647" s="221" t="s">
        <v>137</v>
      </c>
      <c r="E647" s="227" t="s">
        <v>1</v>
      </c>
      <c r="F647" s="228" t="s">
        <v>1279</v>
      </c>
      <c r="G647" s="226"/>
      <c r="H647" s="229">
        <v>1.403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AT647" s="235" t="s">
        <v>137</v>
      </c>
      <c r="AU647" s="235" t="s">
        <v>87</v>
      </c>
      <c r="AV647" s="13" t="s">
        <v>87</v>
      </c>
      <c r="AW647" s="13" t="s">
        <v>33</v>
      </c>
      <c r="AX647" s="13" t="s">
        <v>77</v>
      </c>
      <c r="AY647" s="235" t="s">
        <v>128</v>
      </c>
    </row>
    <row r="648" spans="1:65" s="13" customFormat="1" ht="11.25">
      <c r="B648" s="225"/>
      <c r="C648" s="226"/>
      <c r="D648" s="221" t="s">
        <v>137</v>
      </c>
      <c r="E648" s="227" t="s">
        <v>1</v>
      </c>
      <c r="F648" s="228" t="s">
        <v>1280</v>
      </c>
      <c r="G648" s="226"/>
      <c r="H648" s="229">
        <v>21.489000000000001</v>
      </c>
      <c r="I648" s="230"/>
      <c r="J648" s="226"/>
      <c r="K648" s="226"/>
      <c r="L648" s="231"/>
      <c r="M648" s="232"/>
      <c r="N648" s="233"/>
      <c r="O648" s="233"/>
      <c r="P648" s="233"/>
      <c r="Q648" s="233"/>
      <c r="R648" s="233"/>
      <c r="S648" s="233"/>
      <c r="T648" s="234"/>
      <c r="AT648" s="235" t="s">
        <v>137</v>
      </c>
      <c r="AU648" s="235" t="s">
        <v>87</v>
      </c>
      <c r="AV648" s="13" t="s">
        <v>87</v>
      </c>
      <c r="AW648" s="13" t="s">
        <v>33</v>
      </c>
      <c r="AX648" s="13" t="s">
        <v>77</v>
      </c>
      <c r="AY648" s="235" t="s">
        <v>128</v>
      </c>
    </row>
    <row r="649" spans="1:65" s="14" customFormat="1" ht="11.25">
      <c r="B649" s="236"/>
      <c r="C649" s="237"/>
      <c r="D649" s="221" t="s">
        <v>137</v>
      </c>
      <c r="E649" s="238" t="s">
        <v>1</v>
      </c>
      <c r="F649" s="239" t="s">
        <v>139</v>
      </c>
      <c r="G649" s="237"/>
      <c r="H649" s="240">
        <v>52.805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AT649" s="246" t="s">
        <v>137</v>
      </c>
      <c r="AU649" s="246" t="s">
        <v>87</v>
      </c>
      <c r="AV649" s="14" t="s">
        <v>134</v>
      </c>
      <c r="AW649" s="14" t="s">
        <v>33</v>
      </c>
      <c r="AX649" s="14" t="s">
        <v>85</v>
      </c>
      <c r="AY649" s="246" t="s">
        <v>128</v>
      </c>
    </row>
    <row r="650" spans="1:65" s="2" customFormat="1" ht="24" customHeight="1">
      <c r="A650" s="35"/>
      <c r="B650" s="36"/>
      <c r="C650" s="207" t="s">
        <v>1281</v>
      </c>
      <c r="D650" s="207" t="s">
        <v>130</v>
      </c>
      <c r="E650" s="208" t="s">
        <v>1282</v>
      </c>
      <c r="F650" s="209" t="s">
        <v>1283</v>
      </c>
      <c r="G650" s="210" t="s">
        <v>144</v>
      </c>
      <c r="H650" s="211">
        <v>31.219000000000001</v>
      </c>
      <c r="I650" s="212"/>
      <c r="J650" s="213">
        <f>ROUND(I650*H650,2)</f>
        <v>0</v>
      </c>
      <c r="K650" s="214"/>
      <c r="L650" s="40"/>
      <c r="M650" s="215" t="s">
        <v>1</v>
      </c>
      <c r="N650" s="216" t="s">
        <v>42</v>
      </c>
      <c r="O650" s="72"/>
      <c r="P650" s="217">
        <f>O650*H650</f>
        <v>0</v>
      </c>
      <c r="Q650" s="217">
        <v>1.4800000000000001E-2</v>
      </c>
      <c r="R650" s="217">
        <f>Q650*H650</f>
        <v>0.46204120000000004</v>
      </c>
      <c r="S650" s="217">
        <v>0</v>
      </c>
      <c r="T650" s="218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219" t="s">
        <v>183</v>
      </c>
      <c r="AT650" s="219" t="s">
        <v>130</v>
      </c>
      <c r="AU650" s="219" t="s">
        <v>87</v>
      </c>
      <c r="AY650" s="18" t="s">
        <v>128</v>
      </c>
      <c r="BE650" s="220">
        <f>IF(N650="základní",J650,0)</f>
        <v>0</v>
      </c>
      <c r="BF650" s="220">
        <f>IF(N650="snížená",J650,0)</f>
        <v>0</v>
      </c>
      <c r="BG650" s="220">
        <f>IF(N650="zákl. přenesená",J650,0)</f>
        <v>0</v>
      </c>
      <c r="BH650" s="220">
        <f>IF(N650="sníž. přenesená",J650,0)</f>
        <v>0</v>
      </c>
      <c r="BI650" s="220">
        <f>IF(N650="nulová",J650,0)</f>
        <v>0</v>
      </c>
      <c r="BJ650" s="18" t="s">
        <v>85</v>
      </c>
      <c r="BK650" s="220">
        <f>ROUND(I650*H650,2)</f>
        <v>0</v>
      </c>
      <c r="BL650" s="18" t="s">
        <v>183</v>
      </c>
      <c r="BM650" s="219" t="s">
        <v>1284</v>
      </c>
    </row>
    <row r="651" spans="1:65" s="13" customFormat="1" ht="11.25">
      <c r="B651" s="225"/>
      <c r="C651" s="226"/>
      <c r="D651" s="221" t="s">
        <v>137</v>
      </c>
      <c r="E651" s="227" t="s">
        <v>1</v>
      </c>
      <c r="F651" s="228" t="s">
        <v>1285</v>
      </c>
      <c r="G651" s="226"/>
      <c r="H651" s="229">
        <v>31.219000000000001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AT651" s="235" t="s">
        <v>137</v>
      </c>
      <c r="AU651" s="235" t="s">
        <v>87</v>
      </c>
      <c r="AV651" s="13" t="s">
        <v>87</v>
      </c>
      <c r="AW651" s="13" t="s">
        <v>33</v>
      </c>
      <c r="AX651" s="13" t="s">
        <v>85</v>
      </c>
      <c r="AY651" s="235" t="s">
        <v>128</v>
      </c>
    </row>
    <row r="652" spans="1:65" s="2" customFormat="1" ht="16.5" customHeight="1">
      <c r="A652" s="35"/>
      <c r="B652" s="36"/>
      <c r="C652" s="207" t="s">
        <v>1286</v>
      </c>
      <c r="D652" s="207" t="s">
        <v>130</v>
      </c>
      <c r="E652" s="208" t="s">
        <v>1287</v>
      </c>
      <c r="F652" s="209" t="s">
        <v>1288</v>
      </c>
      <c r="G652" s="210" t="s">
        <v>257</v>
      </c>
      <c r="H652" s="211">
        <v>215.3</v>
      </c>
      <c r="I652" s="212"/>
      <c r="J652" s="213">
        <f>ROUND(I652*H652,2)</f>
        <v>0</v>
      </c>
      <c r="K652" s="214"/>
      <c r="L652" s="40"/>
      <c r="M652" s="215" t="s">
        <v>1</v>
      </c>
      <c r="N652" s="216" t="s">
        <v>42</v>
      </c>
      <c r="O652" s="72"/>
      <c r="P652" s="217">
        <f>O652*H652</f>
        <v>0</v>
      </c>
      <c r="Q652" s="217">
        <v>2.0000000000000002E-5</v>
      </c>
      <c r="R652" s="217">
        <f>Q652*H652</f>
        <v>4.3060000000000008E-3</v>
      </c>
      <c r="S652" s="217">
        <v>0</v>
      </c>
      <c r="T652" s="218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19" t="s">
        <v>183</v>
      </c>
      <c r="AT652" s="219" t="s">
        <v>130</v>
      </c>
      <c r="AU652" s="219" t="s">
        <v>87</v>
      </c>
      <c r="AY652" s="18" t="s">
        <v>128</v>
      </c>
      <c r="BE652" s="220">
        <f>IF(N652="základní",J652,0)</f>
        <v>0</v>
      </c>
      <c r="BF652" s="220">
        <f>IF(N652="snížená",J652,0)</f>
        <v>0</v>
      </c>
      <c r="BG652" s="220">
        <f>IF(N652="zákl. přenesená",J652,0)</f>
        <v>0</v>
      </c>
      <c r="BH652" s="220">
        <f>IF(N652="sníž. přenesená",J652,0)</f>
        <v>0</v>
      </c>
      <c r="BI652" s="220">
        <f>IF(N652="nulová",J652,0)</f>
        <v>0</v>
      </c>
      <c r="BJ652" s="18" t="s">
        <v>85</v>
      </c>
      <c r="BK652" s="220">
        <f>ROUND(I652*H652,2)</f>
        <v>0</v>
      </c>
      <c r="BL652" s="18" t="s">
        <v>183</v>
      </c>
      <c r="BM652" s="219" t="s">
        <v>1289</v>
      </c>
    </row>
    <row r="653" spans="1:65" s="13" customFormat="1" ht="11.25">
      <c r="B653" s="225"/>
      <c r="C653" s="226"/>
      <c r="D653" s="221" t="s">
        <v>137</v>
      </c>
      <c r="E653" s="227" t="s">
        <v>1</v>
      </c>
      <c r="F653" s="228" t="s">
        <v>1290</v>
      </c>
      <c r="G653" s="226"/>
      <c r="H653" s="229">
        <v>215.3</v>
      </c>
      <c r="I653" s="230"/>
      <c r="J653" s="226"/>
      <c r="K653" s="226"/>
      <c r="L653" s="231"/>
      <c r="M653" s="232"/>
      <c r="N653" s="233"/>
      <c r="O653" s="233"/>
      <c r="P653" s="233"/>
      <c r="Q653" s="233"/>
      <c r="R653" s="233"/>
      <c r="S653" s="233"/>
      <c r="T653" s="234"/>
      <c r="AT653" s="235" t="s">
        <v>137</v>
      </c>
      <c r="AU653" s="235" t="s">
        <v>87</v>
      </c>
      <c r="AV653" s="13" t="s">
        <v>87</v>
      </c>
      <c r="AW653" s="13" t="s">
        <v>33</v>
      </c>
      <c r="AX653" s="13" t="s">
        <v>85</v>
      </c>
      <c r="AY653" s="235" t="s">
        <v>128</v>
      </c>
    </row>
    <row r="654" spans="1:65" s="2" customFormat="1" ht="24" customHeight="1">
      <c r="A654" s="35"/>
      <c r="B654" s="36"/>
      <c r="C654" s="269" t="s">
        <v>1291</v>
      </c>
      <c r="D654" s="269" t="s">
        <v>399</v>
      </c>
      <c r="E654" s="270" t="s">
        <v>1292</v>
      </c>
      <c r="F654" s="271" t="s">
        <v>1293</v>
      </c>
      <c r="G654" s="272" t="s">
        <v>133</v>
      </c>
      <c r="H654" s="273">
        <v>0.33600000000000002</v>
      </c>
      <c r="I654" s="274"/>
      <c r="J654" s="275">
        <f>ROUND(I654*H654,2)</f>
        <v>0</v>
      </c>
      <c r="K654" s="276"/>
      <c r="L654" s="277"/>
      <c r="M654" s="278" t="s">
        <v>1</v>
      </c>
      <c r="N654" s="279" t="s">
        <v>42</v>
      </c>
      <c r="O654" s="72"/>
      <c r="P654" s="217">
        <f>O654*H654</f>
        <v>0</v>
      </c>
      <c r="Q654" s="217">
        <v>0.55000000000000004</v>
      </c>
      <c r="R654" s="217">
        <f>Q654*H654</f>
        <v>0.18480000000000002</v>
      </c>
      <c r="S654" s="217">
        <v>0</v>
      </c>
      <c r="T654" s="218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9" t="s">
        <v>222</v>
      </c>
      <c r="AT654" s="219" t="s">
        <v>399</v>
      </c>
      <c r="AU654" s="219" t="s">
        <v>87</v>
      </c>
      <c r="AY654" s="18" t="s">
        <v>128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8" t="s">
        <v>85</v>
      </c>
      <c r="BK654" s="220">
        <f>ROUND(I654*H654,2)</f>
        <v>0</v>
      </c>
      <c r="BL654" s="18" t="s">
        <v>183</v>
      </c>
      <c r="BM654" s="219" t="s">
        <v>1294</v>
      </c>
    </row>
    <row r="655" spans="1:65" s="13" customFormat="1" ht="11.25">
      <c r="B655" s="225"/>
      <c r="C655" s="226"/>
      <c r="D655" s="221" t="s">
        <v>137</v>
      </c>
      <c r="E655" s="227" t="s">
        <v>1</v>
      </c>
      <c r="F655" s="228" t="s">
        <v>1295</v>
      </c>
      <c r="G655" s="226"/>
      <c r="H655" s="229">
        <v>0.33600000000000002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AT655" s="235" t="s">
        <v>137</v>
      </c>
      <c r="AU655" s="235" t="s">
        <v>87</v>
      </c>
      <c r="AV655" s="13" t="s">
        <v>87</v>
      </c>
      <c r="AW655" s="13" t="s">
        <v>33</v>
      </c>
      <c r="AX655" s="13" t="s">
        <v>85</v>
      </c>
      <c r="AY655" s="235" t="s">
        <v>128</v>
      </c>
    </row>
    <row r="656" spans="1:65" s="2" customFormat="1" ht="24" customHeight="1">
      <c r="A656" s="35"/>
      <c r="B656" s="36"/>
      <c r="C656" s="207" t="s">
        <v>1296</v>
      </c>
      <c r="D656" s="207" t="s">
        <v>130</v>
      </c>
      <c r="E656" s="208" t="s">
        <v>1297</v>
      </c>
      <c r="F656" s="209" t="s">
        <v>1298</v>
      </c>
      <c r="G656" s="210" t="s">
        <v>182</v>
      </c>
      <c r="H656" s="211">
        <v>0.751</v>
      </c>
      <c r="I656" s="212"/>
      <c r="J656" s="213">
        <f>ROUND(I656*H656,2)</f>
        <v>0</v>
      </c>
      <c r="K656" s="214"/>
      <c r="L656" s="40"/>
      <c r="M656" s="215" t="s">
        <v>1</v>
      </c>
      <c r="N656" s="216" t="s">
        <v>42</v>
      </c>
      <c r="O656" s="72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9" t="s">
        <v>183</v>
      </c>
      <c r="AT656" s="219" t="s">
        <v>130</v>
      </c>
      <c r="AU656" s="219" t="s">
        <v>87</v>
      </c>
      <c r="AY656" s="18" t="s">
        <v>128</v>
      </c>
      <c r="BE656" s="220">
        <f>IF(N656="základní",J656,0)</f>
        <v>0</v>
      </c>
      <c r="BF656" s="220">
        <f>IF(N656="snížená",J656,0)</f>
        <v>0</v>
      </c>
      <c r="BG656" s="220">
        <f>IF(N656="zákl. přenesená",J656,0)</f>
        <v>0</v>
      </c>
      <c r="BH656" s="220">
        <f>IF(N656="sníž. přenesená",J656,0)</f>
        <v>0</v>
      </c>
      <c r="BI656" s="220">
        <f>IF(N656="nulová",J656,0)</f>
        <v>0</v>
      </c>
      <c r="BJ656" s="18" t="s">
        <v>85</v>
      </c>
      <c r="BK656" s="220">
        <f>ROUND(I656*H656,2)</f>
        <v>0</v>
      </c>
      <c r="BL656" s="18" t="s">
        <v>183</v>
      </c>
      <c r="BM656" s="219" t="s">
        <v>1299</v>
      </c>
    </row>
    <row r="657" spans="1:65" s="12" customFormat="1" ht="22.9" customHeight="1">
      <c r="B657" s="192"/>
      <c r="C657" s="193"/>
      <c r="D657" s="194" t="s">
        <v>76</v>
      </c>
      <c r="E657" s="205" t="s">
        <v>1300</v>
      </c>
      <c r="F657" s="205" t="s">
        <v>1301</v>
      </c>
      <c r="G657" s="193"/>
      <c r="H657" s="193"/>
      <c r="I657" s="196"/>
      <c r="J657" s="206">
        <f>BK657</f>
        <v>0</v>
      </c>
      <c r="K657" s="193"/>
      <c r="L657" s="197"/>
      <c r="M657" s="198"/>
      <c r="N657" s="199"/>
      <c r="O657" s="199"/>
      <c r="P657" s="200">
        <f>SUM(P658:P715)</f>
        <v>0</v>
      </c>
      <c r="Q657" s="199"/>
      <c r="R657" s="200">
        <f>SUM(R658:R715)</f>
        <v>31.5919557</v>
      </c>
      <c r="S657" s="199"/>
      <c r="T657" s="201">
        <f>SUM(T658:T715)</f>
        <v>0</v>
      </c>
      <c r="AR657" s="202" t="s">
        <v>87</v>
      </c>
      <c r="AT657" s="203" t="s">
        <v>76</v>
      </c>
      <c r="AU657" s="203" t="s">
        <v>85</v>
      </c>
      <c r="AY657" s="202" t="s">
        <v>128</v>
      </c>
      <c r="BK657" s="204">
        <f>SUM(BK658:BK715)</f>
        <v>0</v>
      </c>
    </row>
    <row r="658" spans="1:65" s="2" customFormat="1" ht="24" customHeight="1">
      <c r="A658" s="35"/>
      <c r="B658" s="36"/>
      <c r="C658" s="207" t="s">
        <v>1302</v>
      </c>
      <c r="D658" s="207" t="s">
        <v>130</v>
      </c>
      <c r="E658" s="208" t="s">
        <v>1303</v>
      </c>
      <c r="F658" s="209" t="s">
        <v>1304</v>
      </c>
      <c r="G658" s="210" t="s">
        <v>144</v>
      </c>
      <c r="H658" s="211">
        <v>27.51</v>
      </c>
      <c r="I658" s="212"/>
      <c r="J658" s="213">
        <f>ROUND(I658*H658,2)</f>
        <v>0</v>
      </c>
      <c r="K658" s="214"/>
      <c r="L658" s="40"/>
      <c r="M658" s="215" t="s">
        <v>1</v>
      </c>
      <c r="N658" s="216" t="s">
        <v>42</v>
      </c>
      <c r="O658" s="72"/>
      <c r="P658" s="217">
        <f>O658*H658</f>
        <v>0</v>
      </c>
      <c r="Q658" s="217">
        <v>1.6449999999999999E-2</v>
      </c>
      <c r="R658" s="217">
        <f>Q658*H658</f>
        <v>0.45253949999999998</v>
      </c>
      <c r="S658" s="217">
        <v>0</v>
      </c>
      <c r="T658" s="218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9" t="s">
        <v>183</v>
      </c>
      <c r="AT658" s="219" t="s">
        <v>130</v>
      </c>
      <c r="AU658" s="219" t="s">
        <v>87</v>
      </c>
      <c r="AY658" s="18" t="s">
        <v>128</v>
      </c>
      <c r="BE658" s="220">
        <f>IF(N658="základní",J658,0)</f>
        <v>0</v>
      </c>
      <c r="BF658" s="220">
        <f>IF(N658="snížená",J658,0)</f>
        <v>0</v>
      </c>
      <c r="BG658" s="220">
        <f>IF(N658="zákl. přenesená",J658,0)</f>
        <v>0</v>
      </c>
      <c r="BH658" s="220">
        <f>IF(N658="sníž. přenesená",J658,0)</f>
        <v>0</v>
      </c>
      <c r="BI658" s="220">
        <f>IF(N658="nulová",J658,0)</f>
        <v>0</v>
      </c>
      <c r="BJ658" s="18" t="s">
        <v>85</v>
      </c>
      <c r="BK658" s="220">
        <f>ROUND(I658*H658,2)</f>
        <v>0</v>
      </c>
      <c r="BL658" s="18" t="s">
        <v>183</v>
      </c>
      <c r="BM658" s="219" t="s">
        <v>1305</v>
      </c>
    </row>
    <row r="659" spans="1:65" s="13" customFormat="1" ht="11.25">
      <c r="B659" s="225"/>
      <c r="C659" s="226"/>
      <c r="D659" s="221" t="s">
        <v>137</v>
      </c>
      <c r="E659" s="227" t="s">
        <v>1</v>
      </c>
      <c r="F659" s="228" t="s">
        <v>1306</v>
      </c>
      <c r="G659" s="226"/>
      <c r="H659" s="229">
        <v>27.51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AT659" s="235" t="s">
        <v>137</v>
      </c>
      <c r="AU659" s="235" t="s">
        <v>87</v>
      </c>
      <c r="AV659" s="13" t="s">
        <v>87</v>
      </c>
      <c r="AW659" s="13" t="s">
        <v>33</v>
      </c>
      <c r="AX659" s="13" t="s">
        <v>85</v>
      </c>
      <c r="AY659" s="235" t="s">
        <v>128</v>
      </c>
    </row>
    <row r="660" spans="1:65" s="2" customFormat="1" ht="24" customHeight="1">
      <c r="A660" s="35"/>
      <c r="B660" s="36"/>
      <c r="C660" s="207" t="s">
        <v>1307</v>
      </c>
      <c r="D660" s="207" t="s">
        <v>130</v>
      </c>
      <c r="E660" s="208" t="s">
        <v>1308</v>
      </c>
      <c r="F660" s="209" t="s">
        <v>1309</v>
      </c>
      <c r="G660" s="210" t="s">
        <v>144</v>
      </c>
      <c r="H660" s="211">
        <v>55.11</v>
      </c>
      <c r="I660" s="212"/>
      <c r="J660" s="213">
        <f>ROUND(I660*H660,2)</f>
        <v>0</v>
      </c>
      <c r="K660" s="214"/>
      <c r="L660" s="40"/>
      <c r="M660" s="215" t="s">
        <v>1</v>
      </c>
      <c r="N660" s="216" t="s">
        <v>42</v>
      </c>
      <c r="O660" s="72"/>
      <c r="P660" s="217">
        <f>O660*H660</f>
        <v>0</v>
      </c>
      <c r="Q660" s="217">
        <v>2.767E-2</v>
      </c>
      <c r="R660" s="217">
        <f>Q660*H660</f>
        <v>1.5248937</v>
      </c>
      <c r="S660" s="217">
        <v>0</v>
      </c>
      <c r="T660" s="218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9" t="s">
        <v>183</v>
      </c>
      <c r="AT660" s="219" t="s">
        <v>130</v>
      </c>
      <c r="AU660" s="219" t="s">
        <v>87</v>
      </c>
      <c r="AY660" s="18" t="s">
        <v>128</v>
      </c>
      <c r="BE660" s="220">
        <f>IF(N660="základní",J660,0)</f>
        <v>0</v>
      </c>
      <c r="BF660" s="220">
        <f>IF(N660="snížená",J660,0)</f>
        <v>0</v>
      </c>
      <c r="BG660" s="220">
        <f>IF(N660="zákl. přenesená",J660,0)</f>
        <v>0</v>
      </c>
      <c r="BH660" s="220">
        <f>IF(N660="sníž. přenesená",J660,0)</f>
        <v>0</v>
      </c>
      <c r="BI660" s="220">
        <f>IF(N660="nulová",J660,0)</f>
        <v>0</v>
      </c>
      <c r="BJ660" s="18" t="s">
        <v>85</v>
      </c>
      <c r="BK660" s="220">
        <f>ROUND(I660*H660,2)</f>
        <v>0</v>
      </c>
      <c r="BL660" s="18" t="s">
        <v>183</v>
      </c>
      <c r="BM660" s="219" t="s">
        <v>1310</v>
      </c>
    </row>
    <row r="661" spans="1:65" s="13" customFormat="1" ht="11.25">
      <c r="B661" s="225"/>
      <c r="C661" s="226"/>
      <c r="D661" s="221" t="s">
        <v>137</v>
      </c>
      <c r="E661" s="227" t="s">
        <v>1</v>
      </c>
      <c r="F661" s="228" t="s">
        <v>1311</v>
      </c>
      <c r="G661" s="226"/>
      <c r="H661" s="229">
        <v>31.57</v>
      </c>
      <c r="I661" s="230"/>
      <c r="J661" s="226"/>
      <c r="K661" s="226"/>
      <c r="L661" s="231"/>
      <c r="M661" s="232"/>
      <c r="N661" s="233"/>
      <c r="O661" s="233"/>
      <c r="P661" s="233"/>
      <c r="Q661" s="233"/>
      <c r="R661" s="233"/>
      <c r="S661" s="233"/>
      <c r="T661" s="234"/>
      <c r="AT661" s="235" t="s">
        <v>137</v>
      </c>
      <c r="AU661" s="235" t="s">
        <v>87</v>
      </c>
      <c r="AV661" s="13" t="s">
        <v>87</v>
      </c>
      <c r="AW661" s="13" t="s">
        <v>33</v>
      </c>
      <c r="AX661" s="13" t="s">
        <v>77</v>
      </c>
      <c r="AY661" s="235" t="s">
        <v>128</v>
      </c>
    </row>
    <row r="662" spans="1:65" s="13" customFormat="1" ht="11.25">
      <c r="B662" s="225"/>
      <c r="C662" s="226"/>
      <c r="D662" s="221" t="s">
        <v>137</v>
      </c>
      <c r="E662" s="227" t="s">
        <v>1</v>
      </c>
      <c r="F662" s="228" t="s">
        <v>1312</v>
      </c>
      <c r="G662" s="226"/>
      <c r="H662" s="229">
        <v>-6.3</v>
      </c>
      <c r="I662" s="230"/>
      <c r="J662" s="226"/>
      <c r="K662" s="226"/>
      <c r="L662" s="231"/>
      <c r="M662" s="232"/>
      <c r="N662" s="233"/>
      <c r="O662" s="233"/>
      <c r="P662" s="233"/>
      <c r="Q662" s="233"/>
      <c r="R662" s="233"/>
      <c r="S662" s="233"/>
      <c r="T662" s="234"/>
      <c r="AT662" s="235" t="s">
        <v>137</v>
      </c>
      <c r="AU662" s="235" t="s">
        <v>87</v>
      </c>
      <c r="AV662" s="13" t="s">
        <v>87</v>
      </c>
      <c r="AW662" s="13" t="s">
        <v>33</v>
      </c>
      <c r="AX662" s="13" t="s">
        <v>77</v>
      </c>
      <c r="AY662" s="235" t="s">
        <v>128</v>
      </c>
    </row>
    <row r="663" spans="1:65" s="13" customFormat="1" ht="11.25">
      <c r="B663" s="225"/>
      <c r="C663" s="226"/>
      <c r="D663" s="221" t="s">
        <v>137</v>
      </c>
      <c r="E663" s="227" t="s">
        <v>1</v>
      </c>
      <c r="F663" s="228" t="s">
        <v>1313</v>
      </c>
      <c r="G663" s="226"/>
      <c r="H663" s="229">
        <v>1.02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AT663" s="235" t="s">
        <v>137</v>
      </c>
      <c r="AU663" s="235" t="s">
        <v>87</v>
      </c>
      <c r="AV663" s="13" t="s">
        <v>87</v>
      </c>
      <c r="AW663" s="13" t="s">
        <v>33</v>
      </c>
      <c r="AX663" s="13" t="s">
        <v>77</v>
      </c>
      <c r="AY663" s="235" t="s">
        <v>128</v>
      </c>
    </row>
    <row r="664" spans="1:65" s="13" customFormat="1" ht="11.25">
      <c r="B664" s="225"/>
      <c r="C664" s="226"/>
      <c r="D664" s="221" t="s">
        <v>137</v>
      </c>
      <c r="E664" s="227" t="s">
        <v>1</v>
      </c>
      <c r="F664" s="228" t="s">
        <v>1314</v>
      </c>
      <c r="G664" s="226"/>
      <c r="H664" s="229">
        <v>28.82</v>
      </c>
      <c r="I664" s="230"/>
      <c r="J664" s="226"/>
      <c r="K664" s="226"/>
      <c r="L664" s="231"/>
      <c r="M664" s="232"/>
      <c r="N664" s="233"/>
      <c r="O664" s="233"/>
      <c r="P664" s="233"/>
      <c r="Q664" s="233"/>
      <c r="R664" s="233"/>
      <c r="S664" s="233"/>
      <c r="T664" s="234"/>
      <c r="AT664" s="235" t="s">
        <v>137</v>
      </c>
      <c r="AU664" s="235" t="s">
        <v>87</v>
      </c>
      <c r="AV664" s="13" t="s">
        <v>87</v>
      </c>
      <c r="AW664" s="13" t="s">
        <v>33</v>
      </c>
      <c r="AX664" s="13" t="s">
        <v>77</v>
      </c>
      <c r="AY664" s="235" t="s">
        <v>128</v>
      </c>
    </row>
    <row r="665" spans="1:65" s="14" customFormat="1" ht="11.25">
      <c r="B665" s="236"/>
      <c r="C665" s="237"/>
      <c r="D665" s="221" t="s">
        <v>137</v>
      </c>
      <c r="E665" s="238" t="s">
        <v>1</v>
      </c>
      <c r="F665" s="239" t="s">
        <v>139</v>
      </c>
      <c r="G665" s="237"/>
      <c r="H665" s="240">
        <v>55.11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AT665" s="246" t="s">
        <v>137</v>
      </c>
      <c r="AU665" s="246" t="s">
        <v>87</v>
      </c>
      <c r="AV665" s="14" t="s">
        <v>134</v>
      </c>
      <c r="AW665" s="14" t="s">
        <v>33</v>
      </c>
      <c r="AX665" s="14" t="s">
        <v>85</v>
      </c>
      <c r="AY665" s="246" t="s">
        <v>128</v>
      </c>
    </row>
    <row r="666" spans="1:65" s="2" customFormat="1" ht="24" customHeight="1">
      <c r="A666" s="35"/>
      <c r="B666" s="36"/>
      <c r="C666" s="207" t="s">
        <v>1315</v>
      </c>
      <c r="D666" s="207" t="s">
        <v>130</v>
      </c>
      <c r="E666" s="208" t="s">
        <v>1316</v>
      </c>
      <c r="F666" s="209" t="s">
        <v>1317</v>
      </c>
      <c r="G666" s="210" t="s">
        <v>144</v>
      </c>
      <c r="H666" s="211">
        <v>40.04</v>
      </c>
      <c r="I666" s="212"/>
      <c r="J666" s="213">
        <f>ROUND(I666*H666,2)</f>
        <v>0</v>
      </c>
      <c r="K666" s="214"/>
      <c r="L666" s="40"/>
      <c r="M666" s="215" t="s">
        <v>1</v>
      </c>
      <c r="N666" s="216" t="s">
        <v>42</v>
      </c>
      <c r="O666" s="72"/>
      <c r="P666" s="217">
        <f>O666*H666</f>
        <v>0</v>
      </c>
      <c r="Q666" s="217">
        <v>1.223E-2</v>
      </c>
      <c r="R666" s="217">
        <f>Q666*H666</f>
        <v>0.48968919999999999</v>
      </c>
      <c r="S666" s="217">
        <v>0</v>
      </c>
      <c r="T666" s="218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219" t="s">
        <v>183</v>
      </c>
      <c r="AT666" s="219" t="s">
        <v>130</v>
      </c>
      <c r="AU666" s="219" t="s">
        <v>87</v>
      </c>
      <c r="AY666" s="18" t="s">
        <v>128</v>
      </c>
      <c r="BE666" s="220">
        <f>IF(N666="základní",J666,0)</f>
        <v>0</v>
      </c>
      <c r="BF666" s="220">
        <f>IF(N666="snížená",J666,0)</f>
        <v>0</v>
      </c>
      <c r="BG666" s="220">
        <f>IF(N666="zákl. přenesená",J666,0)</f>
        <v>0</v>
      </c>
      <c r="BH666" s="220">
        <f>IF(N666="sníž. přenesená",J666,0)</f>
        <v>0</v>
      </c>
      <c r="BI666" s="220">
        <f>IF(N666="nulová",J666,0)</f>
        <v>0</v>
      </c>
      <c r="BJ666" s="18" t="s">
        <v>85</v>
      </c>
      <c r="BK666" s="220">
        <f>ROUND(I666*H666,2)</f>
        <v>0</v>
      </c>
      <c r="BL666" s="18" t="s">
        <v>183</v>
      </c>
      <c r="BM666" s="219" t="s">
        <v>1318</v>
      </c>
    </row>
    <row r="667" spans="1:65" s="13" customFormat="1" ht="11.25">
      <c r="B667" s="225"/>
      <c r="C667" s="226"/>
      <c r="D667" s="221" t="s">
        <v>137</v>
      </c>
      <c r="E667" s="227" t="s">
        <v>1</v>
      </c>
      <c r="F667" s="228" t="s">
        <v>1319</v>
      </c>
      <c r="G667" s="226"/>
      <c r="H667" s="229">
        <v>40.04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AT667" s="235" t="s">
        <v>137</v>
      </c>
      <c r="AU667" s="235" t="s">
        <v>87</v>
      </c>
      <c r="AV667" s="13" t="s">
        <v>87</v>
      </c>
      <c r="AW667" s="13" t="s">
        <v>33</v>
      </c>
      <c r="AX667" s="13" t="s">
        <v>85</v>
      </c>
      <c r="AY667" s="235" t="s">
        <v>128</v>
      </c>
    </row>
    <row r="668" spans="1:65" s="2" customFormat="1" ht="24" customHeight="1">
      <c r="A668" s="35"/>
      <c r="B668" s="36"/>
      <c r="C668" s="207" t="s">
        <v>1320</v>
      </c>
      <c r="D668" s="207" t="s">
        <v>130</v>
      </c>
      <c r="E668" s="208" t="s">
        <v>1321</v>
      </c>
      <c r="F668" s="209" t="s">
        <v>1322</v>
      </c>
      <c r="G668" s="210" t="s">
        <v>144</v>
      </c>
      <c r="H668" s="211">
        <v>100.934</v>
      </c>
      <c r="I668" s="212"/>
      <c r="J668" s="213">
        <f>ROUND(I668*H668,2)</f>
        <v>0</v>
      </c>
      <c r="K668" s="214"/>
      <c r="L668" s="40"/>
      <c r="M668" s="215" t="s">
        <v>1</v>
      </c>
      <c r="N668" s="216" t="s">
        <v>42</v>
      </c>
      <c r="O668" s="72"/>
      <c r="P668" s="217">
        <f>O668*H668</f>
        <v>0</v>
      </c>
      <c r="Q668" s="217">
        <v>2.5149999999999999E-2</v>
      </c>
      <c r="R668" s="217">
        <f>Q668*H668</f>
        <v>2.5384900999999997</v>
      </c>
      <c r="S668" s="217">
        <v>0</v>
      </c>
      <c r="T668" s="218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219" t="s">
        <v>183</v>
      </c>
      <c r="AT668" s="219" t="s">
        <v>130</v>
      </c>
      <c r="AU668" s="219" t="s">
        <v>87</v>
      </c>
      <c r="AY668" s="18" t="s">
        <v>128</v>
      </c>
      <c r="BE668" s="220">
        <f>IF(N668="základní",J668,0)</f>
        <v>0</v>
      </c>
      <c r="BF668" s="220">
        <f>IF(N668="snížená",J668,0)</f>
        <v>0</v>
      </c>
      <c r="BG668" s="220">
        <f>IF(N668="zákl. přenesená",J668,0)</f>
        <v>0</v>
      </c>
      <c r="BH668" s="220">
        <f>IF(N668="sníž. přenesená",J668,0)</f>
        <v>0</v>
      </c>
      <c r="BI668" s="220">
        <f>IF(N668="nulová",J668,0)</f>
        <v>0</v>
      </c>
      <c r="BJ668" s="18" t="s">
        <v>85</v>
      </c>
      <c r="BK668" s="220">
        <f>ROUND(I668*H668,2)</f>
        <v>0</v>
      </c>
      <c r="BL668" s="18" t="s">
        <v>183</v>
      </c>
      <c r="BM668" s="219" t="s">
        <v>1323</v>
      </c>
    </row>
    <row r="669" spans="1:65" s="13" customFormat="1" ht="11.25">
      <c r="B669" s="225"/>
      <c r="C669" s="226"/>
      <c r="D669" s="221" t="s">
        <v>137</v>
      </c>
      <c r="E669" s="227" t="s">
        <v>1</v>
      </c>
      <c r="F669" s="228" t="s">
        <v>1324</v>
      </c>
      <c r="G669" s="226"/>
      <c r="H669" s="229">
        <v>96.552000000000007</v>
      </c>
      <c r="I669" s="230"/>
      <c r="J669" s="226"/>
      <c r="K669" s="226"/>
      <c r="L669" s="231"/>
      <c r="M669" s="232"/>
      <c r="N669" s="233"/>
      <c r="O669" s="233"/>
      <c r="P669" s="233"/>
      <c r="Q669" s="233"/>
      <c r="R669" s="233"/>
      <c r="S669" s="233"/>
      <c r="T669" s="234"/>
      <c r="AT669" s="235" t="s">
        <v>137</v>
      </c>
      <c r="AU669" s="235" t="s">
        <v>87</v>
      </c>
      <c r="AV669" s="13" t="s">
        <v>87</v>
      </c>
      <c r="AW669" s="13" t="s">
        <v>33</v>
      </c>
      <c r="AX669" s="13" t="s">
        <v>77</v>
      </c>
      <c r="AY669" s="235" t="s">
        <v>128</v>
      </c>
    </row>
    <row r="670" spans="1:65" s="13" customFormat="1" ht="11.25">
      <c r="B670" s="225"/>
      <c r="C670" s="226"/>
      <c r="D670" s="221" t="s">
        <v>137</v>
      </c>
      <c r="E670" s="227" t="s">
        <v>1</v>
      </c>
      <c r="F670" s="228" t="s">
        <v>1325</v>
      </c>
      <c r="G670" s="226"/>
      <c r="H670" s="229">
        <v>4.3819999999999997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AT670" s="235" t="s">
        <v>137</v>
      </c>
      <c r="AU670" s="235" t="s">
        <v>87</v>
      </c>
      <c r="AV670" s="13" t="s">
        <v>87</v>
      </c>
      <c r="AW670" s="13" t="s">
        <v>33</v>
      </c>
      <c r="AX670" s="13" t="s">
        <v>77</v>
      </c>
      <c r="AY670" s="235" t="s">
        <v>128</v>
      </c>
    </row>
    <row r="671" spans="1:65" s="14" customFormat="1" ht="11.25">
      <c r="B671" s="236"/>
      <c r="C671" s="237"/>
      <c r="D671" s="221" t="s">
        <v>137</v>
      </c>
      <c r="E671" s="238" t="s">
        <v>1</v>
      </c>
      <c r="F671" s="239" t="s">
        <v>139</v>
      </c>
      <c r="G671" s="237"/>
      <c r="H671" s="240">
        <v>100.934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AT671" s="246" t="s">
        <v>137</v>
      </c>
      <c r="AU671" s="246" t="s">
        <v>87</v>
      </c>
      <c r="AV671" s="14" t="s">
        <v>134</v>
      </c>
      <c r="AW671" s="14" t="s">
        <v>33</v>
      </c>
      <c r="AX671" s="14" t="s">
        <v>85</v>
      </c>
      <c r="AY671" s="246" t="s">
        <v>128</v>
      </c>
    </row>
    <row r="672" spans="1:65" s="2" customFormat="1" ht="24" customHeight="1">
      <c r="A672" s="35"/>
      <c r="B672" s="36"/>
      <c r="C672" s="207" t="s">
        <v>1326</v>
      </c>
      <c r="D672" s="207" t="s">
        <v>130</v>
      </c>
      <c r="E672" s="208" t="s">
        <v>1327</v>
      </c>
      <c r="F672" s="209" t="s">
        <v>1328</v>
      </c>
      <c r="G672" s="210" t="s">
        <v>257</v>
      </c>
      <c r="H672" s="211">
        <v>80.12</v>
      </c>
      <c r="I672" s="212"/>
      <c r="J672" s="213">
        <f>ROUND(I672*H672,2)</f>
        <v>0</v>
      </c>
      <c r="K672" s="214"/>
      <c r="L672" s="40"/>
      <c r="M672" s="215" t="s">
        <v>1</v>
      </c>
      <c r="N672" s="216" t="s">
        <v>42</v>
      </c>
      <c r="O672" s="72"/>
      <c r="P672" s="217">
        <f>O672*H672</f>
        <v>0</v>
      </c>
      <c r="Q672" s="217">
        <v>2.5999999999999998E-4</v>
      </c>
      <c r="R672" s="217">
        <f>Q672*H672</f>
        <v>2.0831199999999998E-2</v>
      </c>
      <c r="S672" s="217">
        <v>0</v>
      </c>
      <c r="T672" s="218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9" t="s">
        <v>183</v>
      </c>
      <c r="AT672" s="219" t="s">
        <v>130</v>
      </c>
      <c r="AU672" s="219" t="s">
        <v>87</v>
      </c>
      <c r="AY672" s="18" t="s">
        <v>128</v>
      </c>
      <c r="BE672" s="220">
        <f>IF(N672="základní",J672,0)</f>
        <v>0</v>
      </c>
      <c r="BF672" s="220">
        <f>IF(N672="snížená",J672,0)</f>
        <v>0</v>
      </c>
      <c r="BG672" s="220">
        <f>IF(N672="zákl. přenesená",J672,0)</f>
        <v>0</v>
      </c>
      <c r="BH672" s="220">
        <f>IF(N672="sníž. přenesená",J672,0)</f>
        <v>0</v>
      </c>
      <c r="BI672" s="220">
        <f>IF(N672="nulová",J672,0)</f>
        <v>0</v>
      </c>
      <c r="BJ672" s="18" t="s">
        <v>85</v>
      </c>
      <c r="BK672" s="220">
        <f>ROUND(I672*H672,2)</f>
        <v>0</v>
      </c>
      <c r="BL672" s="18" t="s">
        <v>183</v>
      </c>
      <c r="BM672" s="219" t="s">
        <v>1329</v>
      </c>
    </row>
    <row r="673" spans="1:65" s="13" customFormat="1" ht="11.25">
      <c r="B673" s="225"/>
      <c r="C673" s="226"/>
      <c r="D673" s="221" t="s">
        <v>137</v>
      </c>
      <c r="E673" s="227" t="s">
        <v>1</v>
      </c>
      <c r="F673" s="228" t="s">
        <v>1330</v>
      </c>
      <c r="G673" s="226"/>
      <c r="H673" s="229">
        <v>25.8</v>
      </c>
      <c r="I673" s="230"/>
      <c r="J673" s="226"/>
      <c r="K673" s="226"/>
      <c r="L673" s="231"/>
      <c r="M673" s="232"/>
      <c r="N673" s="233"/>
      <c r="O673" s="233"/>
      <c r="P673" s="233"/>
      <c r="Q673" s="233"/>
      <c r="R673" s="233"/>
      <c r="S673" s="233"/>
      <c r="T673" s="234"/>
      <c r="AT673" s="235" t="s">
        <v>137</v>
      </c>
      <c r="AU673" s="235" t="s">
        <v>87</v>
      </c>
      <c r="AV673" s="13" t="s">
        <v>87</v>
      </c>
      <c r="AW673" s="13" t="s">
        <v>33</v>
      </c>
      <c r="AX673" s="13" t="s">
        <v>77</v>
      </c>
      <c r="AY673" s="235" t="s">
        <v>128</v>
      </c>
    </row>
    <row r="674" spans="1:65" s="13" customFormat="1" ht="11.25">
      <c r="B674" s="225"/>
      <c r="C674" s="226"/>
      <c r="D674" s="221" t="s">
        <v>137</v>
      </c>
      <c r="E674" s="227" t="s">
        <v>1</v>
      </c>
      <c r="F674" s="228" t="s">
        <v>1331</v>
      </c>
      <c r="G674" s="226"/>
      <c r="H674" s="229">
        <v>41.8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AT674" s="235" t="s">
        <v>137</v>
      </c>
      <c r="AU674" s="235" t="s">
        <v>87</v>
      </c>
      <c r="AV674" s="13" t="s">
        <v>87</v>
      </c>
      <c r="AW674" s="13" t="s">
        <v>33</v>
      </c>
      <c r="AX674" s="13" t="s">
        <v>77</v>
      </c>
      <c r="AY674" s="235" t="s">
        <v>128</v>
      </c>
    </row>
    <row r="675" spans="1:65" s="13" customFormat="1" ht="11.25">
      <c r="B675" s="225"/>
      <c r="C675" s="226"/>
      <c r="D675" s="221" t="s">
        <v>137</v>
      </c>
      <c r="E675" s="227" t="s">
        <v>1</v>
      </c>
      <c r="F675" s="228" t="s">
        <v>1332</v>
      </c>
      <c r="G675" s="226"/>
      <c r="H675" s="229">
        <v>12.52</v>
      </c>
      <c r="I675" s="230"/>
      <c r="J675" s="226"/>
      <c r="K675" s="226"/>
      <c r="L675" s="231"/>
      <c r="M675" s="232"/>
      <c r="N675" s="233"/>
      <c r="O675" s="233"/>
      <c r="P675" s="233"/>
      <c r="Q675" s="233"/>
      <c r="R675" s="233"/>
      <c r="S675" s="233"/>
      <c r="T675" s="234"/>
      <c r="AT675" s="235" t="s">
        <v>137</v>
      </c>
      <c r="AU675" s="235" t="s">
        <v>87</v>
      </c>
      <c r="AV675" s="13" t="s">
        <v>87</v>
      </c>
      <c r="AW675" s="13" t="s">
        <v>33</v>
      </c>
      <c r="AX675" s="13" t="s">
        <v>77</v>
      </c>
      <c r="AY675" s="235" t="s">
        <v>128</v>
      </c>
    </row>
    <row r="676" spans="1:65" s="14" customFormat="1" ht="11.25">
      <c r="B676" s="236"/>
      <c r="C676" s="237"/>
      <c r="D676" s="221" t="s">
        <v>137</v>
      </c>
      <c r="E676" s="238" t="s">
        <v>1</v>
      </c>
      <c r="F676" s="239" t="s">
        <v>139</v>
      </c>
      <c r="G676" s="237"/>
      <c r="H676" s="240">
        <v>80.12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AT676" s="246" t="s">
        <v>137</v>
      </c>
      <c r="AU676" s="246" t="s">
        <v>87</v>
      </c>
      <c r="AV676" s="14" t="s">
        <v>134</v>
      </c>
      <c r="AW676" s="14" t="s">
        <v>33</v>
      </c>
      <c r="AX676" s="14" t="s">
        <v>85</v>
      </c>
      <c r="AY676" s="246" t="s">
        <v>128</v>
      </c>
    </row>
    <row r="677" spans="1:65" s="2" customFormat="1" ht="24" customHeight="1">
      <c r="A677" s="35"/>
      <c r="B677" s="36"/>
      <c r="C677" s="207" t="s">
        <v>1333</v>
      </c>
      <c r="D677" s="207" t="s">
        <v>130</v>
      </c>
      <c r="E677" s="208" t="s">
        <v>1334</v>
      </c>
      <c r="F677" s="209" t="s">
        <v>1335</v>
      </c>
      <c r="G677" s="210" t="s">
        <v>257</v>
      </c>
      <c r="H677" s="211">
        <v>13.6</v>
      </c>
      <c r="I677" s="212"/>
      <c r="J677" s="213">
        <f>ROUND(I677*H677,2)</f>
        <v>0</v>
      </c>
      <c r="K677" s="214"/>
      <c r="L677" s="40"/>
      <c r="M677" s="215" t="s">
        <v>1</v>
      </c>
      <c r="N677" s="216" t="s">
        <v>42</v>
      </c>
      <c r="O677" s="72"/>
      <c r="P677" s="217">
        <f>O677*H677</f>
        <v>0</v>
      </c>
      <c r="Q677" s="217">
        <v>1.5480000000000001E-2</v>
      </c>
      <c r="R677" s="217">
        <f>Q677*H677</f>
        <v>0.21052799999999999</v>
      </c>
      <c r="S677" s="217">
        <v>0</v>
      </c>
      <c r="T677" s="218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219" t="s">
        <v>183</v>
      </c>
      <c r="AT677" s="219" t="s">
        <v>130</v>
      </c>
      <c r="AU677" s="219" t="s">
        <v>87</v>
      </c>
      <c r="AY677" s="18" t="s">
        <v>128</v>
      </c>
      <c r="BE677" s="220">
        <f>IF(N677="základní",J677,0)</f>
        <v>0</v>
      </c>
      <c r="BF677" s="220">
        <f>IF(N677="snížená",J677,0)</f>
        <v>0</v>
      </c>
      <c r="BG677" s="220">
        <f>IF(N677="zákl. přenesená",J677,0)</f>
        <v>0</v>
      </c>
      <c r="BH677" s="220">
        <f>IF(N677="sníž. přenesená",J677,0)</f>
        <v>0</v>
      </c>
      <c r="BI677" s="220">
        <f>IF(N677="nulová",J677,0)</f>
        <v>0</v>
      </c>
      <c r="BJ677" s="18" t="s">
        <v>85</v>
      </c>
      <c r="BK677" s="220">
        <f>ROUND(I677*H677,2)</f>
        <v>0</v>
      </c>
      <c r="BL677" s="18" t="s">
        <v>183</v>
      </c>
      <c r="BM677" s="219" t="s">
        <v>1336</v>
      </c>
    </row>
    <row r="678" spans="1:65" s="13" customFormat="1" ht="11.25">
      <c r="B678" s="225"/>
      <c r="C678" s="226"/>
      <c r="D678" s="221" t="s">
        <v>137</v>
      </c>
      <c r="E678" s="227" t="s">
        <v>1</v>
      </c>
      <c r="F678" s="228" t="s">
        <v>1337</v>
      </c>
      <c r="G678" s="226"/>
      <c r="H678" s="229">
        <v>13.6</v>
      </c>
      <c r="I678" s="230"/>
      <c r="J678" s="226"/>
      <c r="K678" s="226"/>
      <c r="L678" s="231"/>
      <c r="M678" s="232"/>
      <c r="N678" s="233"/>
      <c r="O678" s="233"/>
      <c r="P678" s="233"/>
      <c r="Q678" s="233"/>
      <c r="R678" s="233"/>
      <c r="S678" s="233"/>
      <c r="T678" s="234"/>
      <c r="AT678" s="235" t="s">
        <v>137</v>
      </c>
      <c r="AU678" s="235" t="s">
        <v>87</v>
      </c>
      <c r="AV678" s="13" t="s">
        <v>87</v>
      </c>
      <c r="AW678" s="13" t="s">
        <v>33</v>
      </c>
      <c r="AX678" s="13" t="s">
        <v>85</v>
      </c>
      <c r="AY678" s="235" t="s">
        <v>128</v>
      </c>
    </row>
    <row r="679" spans="1:65" s="2" customFormat="1" ht="24" customHeight="1">
      <c r="A679" s="35"/>
      <c r="B679" s="36"/>
      <c r="C679" s="207" t="s">
        <v>1338</v>
      </c>
      <c r="D679" s="207" t="s">
        <v>130</v>
      </c>
      <c r="E679" s="208" t="s">
        <v>1339</v>
      </c>
      <c r="F679" s="209" t="s">
        <v>1340</v>
      </c>
      <c r="G679" s="210" t="s">
        <v>257</v>
      </c>
      <c r="H679" s="211">
        <v>6.16</v>
      </c>
      <c r="I679" s="212"/>
      <c r="J679" s="213">
        <f>ROUND(I679*H679,2)</f>
        <v>0</v>
      </c>
      <c r="K679" s="214"/>
      <c r="L679" s="40"/>
      <c r="M679" s="215" t="s">
        <v>1</v>
      </c>
      <c r="N679" s="216" t="s">
        <v>42</v>
      </c>
      <c r="O679" s="72"/>
      <c r="P679" s="217">
        <f>O679*H679</f>
        <v>0</v>
      </c>
      <c r="Q679" s="217">
        <v>1.315E-2</v>
      </c>
      <c r="R679" s="217">
        <f>Q679*H679</f>
        <v>8.1004000000000007E-2</v>
      </c>
      <c r="S679" s="217">
        <v>0</v>
      </c>
      <c r="T679" s="218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9" t="s">
        <v>183</v>
      </c>
      <c r="AT679" s="219" t="s">
        <v>130</v>
      </c>
      <c r="AU679" s="219" t="s">
        <v>87</v>
      </c>
      <c r="AY679" s="18" t="s">
        <v>128</v>
      </c>
      <c r="BE679" s="220">
        <f>IF(N679="základní",J679,0)</f>
        <v>0</v>
      </c>
      <c r="BF679" s="220">
        <f>IF(N679="snížená",J679,0)</f>
        <v>0</v>
      </c>
      <c r="BG679" s="220">
        <f>IF(N679="zákl. přenesená",J679,0)</f>
        <v>0</v>
      </c>
      <c r="BH679" s="220">
        <f>IF(N679="sníž. přenesená",J679,0)</f>
        <v>0</v>
      </c>
      <c r="BI679" s="220">
        <f>IF(N679="nulová",J679,0)</f>
        <v>0</v>
      </c>
      <c r="BJ679" s="18" t="s">
        <v>85</v>
      </c>
      <c r="BK679" s="220">
        <f>ROUND(I679*H679,2)</f>
        <v>0</v>
      </c>
      <c r="BL679" s="18" t="s">
        <v>183</v>
      </c>
      <c r="BM679" s="219" t="s">
        <v>1341</v>
      </c>
    </row>
    <row r="680" spans="1:65" s="13" customFormat="1" ht="11.25">
      <c r="B680" s="225"/>
      <c r="C680" s="226"/>
      <c r="D680" s="221" t="s">
        <v>137</v>
      </c>
      <c r="E680" s="227" t="s">
        <v>1</v>
      </c>
      <c r="F680" s="228" t="s">
        <v>1342</v>
      </c>
      <c r="G680" s="226"/>
      <c r="H680" s="229">
        <v>6.16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AT680" s="235" t="s">
        <v>137</v>
      </c>
      <c r="AU680" s="235" t="s">
        <v>87</v>
      </c>
      <c r="AV680" s="13" t="s">
        <v>87</v>
      </c>
      <c r="AW680" s="13" t="s">
        <v>33</v>
      </c>
      <c r="AX680" s="13" t="s">
        <v>85</v>
      </c>
      <c r="AY680" s="235" t="s">
        <v>128</v>
      </c>
    </row>
    <row r="681" spans="1:65" s="2" customFormat="1" ht="24" customHeight="1">
      <c r="A681" s="35"/>
      <c r="B681" s="36"/>
      <c r="C681" s="207" t="s">
        <v>1343</v>
      </c>
      <c r="D681" s="207" t="s">
        <v>130</v>
      </c>
      <c r="E681" s="208" t="s">
        <v>1344</v>
      </c>
      <c r="F681" s="209" t="s">
        <v>1345</v>
      </c>
      <c r="G681" s="210" t="s">
        <v>635</v>
      </c>
      <c r="H681" s="211">
        <v>1</v>
      </c>
      <c r="I681" s="212"/>
      <c r="J681" s="213">
        <f>ROUND(I681*H681,2)</f>
        <v>0</v>
      </c>
      <c r="K681" s="214"/>
      <c r="L681" s="40"/>
      <c r="M681" s="215" t="s">
        <v>1</v>
      </c>
      <c r="N681" s="216" t="s">
        <v>42</v>
      </c>
      <c r="O681" s="72"/>
      <c r="P681" s="217">
        <f>O681*H681</f>
        <v>0</v>
      </c>
      <c r="Q681" s="217">
        <v>4.0000000000000003E-5</v>
      </c>
      <c r="R681" s="217">
        <f>Q681*H681</f>
        <v>4.0000000000000003E-5</v>
      </c>
      <c r="S681" s="217">
        <v>0</v>
      </c>
      <c r="T681" s="218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219" t="s">
        <v>183</v>
      </c>
      <c r="AT681" s="219" t="s">
        <v>130</v>
      </c>
      <c r="AU681" s="219" t="s">
        <v>87</v>
      </c>
      <c r="AY681" s="18" t="s">
        <v>128</v>
      </c>
      <c r="BE681" s="220">
        <f>IF(N681="základní",J681,0)</f>
        <v>0</v>
      </c>
      <c r="BF681" s="220">
        <f>IF(N681="snížená",J681,0)</f>
        <v>0</v>
      </c>
      <c r="BG681" s="220">
        <f>IF(N681="zákl. přenesená",J681,0)</f>
        <v>0</v>
      </c>
      <c r="BH681" s="220">
        <f>IF(N681="sníž. přenesená",J681,0)</f>
        <v>0</v>
      </c>
      <c r="BI681" s="220">
        <f>IF(N681="nulová",J681,0)</f>
        <v>0</v>
      </c>
      <c r="BJ681" s="18" t="s">
        <v>85</v>
      </c>
      <c r="BK681" s="220">
        <f>ROUND(I681*H681,2)</f>
        <v>0</v>
      </c>
      <c r="BL681" s="18" t="s">
        <v>183</v>
      </c>
      <c r="BM681" s="219" t="s">
        <v>1346</v>
      </c>
    </row>
    <row r="682" spans="1:65" s="2" customFormat="1" ht="16.5" customHeight="1">
      <c r="A682" s="35"/>
      <c r="B682" s="36"/>
      <c r="C682" s="269" t="s">
        <v>1347</v>
      </c>
      <c r="D682" s="269" t="s">
        <v>399</v>
      </c>
      <c r="E682" s="270" t="s">
        <v>1348</v>
      </c>
      <c r="F682" s="271" t="s">
        <v>1349</v>
      </c>
      <c r="G682" s="272" t="s">
        <v>635</v>
      </c>
      <c r="H682" s="273">
        <v>1</v>
      </c>
      <c r="I682" s="274"/>
      <c r="J682" s="275">
        <f>ROUND(I682*H682,2)</f>
        <v>0</v>
      </c>
      <c r="K682" s="276"/>
      <c r="L682" s="277"/>
      <c r="M682" s="278" t="s">
        <v>1</v>
      </c>
      <c r="N682" s="279" t="s">
        <v>42</v>
      </c>
      <c r="O682" s="72"/>
      <c r="P682" s="217">
        <f>O682*H682</f>
        <v>0</v>
      </c>
      <c r="Q682" s="217">
        <v>1.1000000000000001E-3</v>
      </c>
      <c r="R682" s="217">
        <f>Q682*H682</f>
        <v>1.1000000000000001E-3</v>
      </c>
      <c r="S682" s="217">
        <v>0</v>
      </c>
      <c r="T682" s="218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9" t="s">
        <v>222</v>
      </c>
      <c r="AT682" s="219" t="s">
        <v>399</v>
      </c>
      <c r="AU682" s="219" t="s">
        <v>87</v>
      </c>
      <c r="AY682" s="18" t="s">
        <v>128</v>
      </c>
      <c r="BE682" s="220">
        <f>IF(N682="základní",J682,0)</f>
        <v>0</v>
      </c>
      <c r="BF682" s="220">
        <f>IF(N682="snížená",J682,0)</f>
        <v>0</v>
      </c>
      <c r="BG682" s="220">
        <f>IF(N682="zákl. přenesená",J682,0)</f>
        <v>0</v>
      </c>
      <c r="BH682" s="220">
        <f>IF(N682="sníž. přenesená",J682,0)</f>
        <v>0</v>
      </c>
      <c r="BI682" s="220">
        <f>IF(N682="nulová",J682,0)</f>
        <v>0</v>
      </c>
      <c r="BJ682" s="18" t="s">
        <v>85</v>
      </c>
      <c r="BK682" s="220">
        <f>ROUND(I682*H682,2)</f>
        <v>0</v>
      </c>
      <c r="BL682" s="18" t="s">
        <v>183</v>
      </c>
      <c r="BM682" s="219" t="s">
        <v>1350</v>
      </c>
    </row>
    <row r="683" spans="1:65" s="2" customFormat="1" ht="24" customHeight="1">
      <c r="A683" s="35"/>
      <c r="B683" s="36"/>
      <c r="C683" s="207" t="s">
        <v>1351</v>
      </c>
      <c r="D683" s="207" t="s">
        <v>130</v>
      </c>
      <c r="E683" s="208" t="s">
        <v>1352</v>
      </c>
      <c r="F683" s="209" t="s">
        <v>1353</v>
      </c>
      <c r="G683" s="210" t="s">
        <v>257</v>
      </c>
      <c r="H683" s="211">
        <v>413</v>
      </c>
      <c r="I683" s="212"/>
      <c r="J683" s="213">
        <f>ROUND(I683*H683,2)</f>
        <v>0</v>
      </c>
      <c r="K683" s="214"/>
      <c r="L683" s="40"/>
      <c r="M683" s="215" t="s">
        <v>1</v>
      </c>
      <c r="N683" s="216" t="s">
        <v>42</v>
      </c>
      <c r="O683" s="72"/>
      <c r="P683" s="217">
        <f>O683*H683</f>
        <v>0</v>
      </c>
      <c r="Q683" s="217">
        <v>0</v>
      </c>
      <c r="R683" s="217">
        <f>Q683*H683</f>
        <v>0</v>
      </c>
      <c r="S683" s="217">
        <v>0</v>
      </c>
      <c r="T683" s="218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219" t="s">
        <v>183</v>
      </c>
      <c r="AT683" s="219" t="s">
        <v>130</v>
      </c>
      <c r="AU683" s="219" t="s">
        <v>87</v>
      </c>
      <c r="AY683" s="18" t="s">
        <v>128</v>
      </c>
      <c r="BE683" s="220">
        <f>IF(N683="základní",J683,0)</f>
        <v>0</v>
      </c>
      <c r="BF683" s="220">
        <f>IF(N683="snížená",J683,0)</f>
        <v>0</v>
      </c>
      <c r="BG683" s="220">
        <f>IF(N683="zákl. přenesená",J683,0)</f>
        <v>0</v>
      </c>
      <c r="BH683" s="220">
        <f>IF(N683="sníž. přenesená",J683,0)</f>
        <v>0</v>
      </c>
      <c r="BI683" s="220">
        <f>IF(N683="nulová",J683,0)</f>
        <v>0</v>
      </c>
      <c r="BJ683" s="18" t="s">
        <v>85</v>
      </c>
      <c r="BK683" s="220">
        <f>ROUND(I683*H683,2)</f>
        <v>0</v>
      </c>
      <c r="BL683" s="18" t="s">
        <v>183</v>
      </c>
      <c r="BM683" s="219" t="s">
        <v>1354</v>
      </c>
    </row>
    <row r="684" spans="1:65" s="13" customFormat="1" ht="11.25">
      <c r="B684" s="225"/>
      <c r="C684" s="226"/>
      <c r="D684" s="221" t="s">
        <v>137</v>
      </c>
      <c r="E684" s="227" t="s">
        <v>1</v>
      </c>
      <c r="F684" s="228" t="s">
        <v>1355</v>
      </c>
      <c r="G684" s="226"/>
      <c r="H684" s="229">
        <v>8.7200000000000006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AT684" s="235" t="s">
        <v>137</v>
      </c>
      <c r="AU684" s="235" t="s">
        <v>87</v>
      </c>
      <c r="AV684" s="13" t="s">
        <v>87</v>
      </c>
      <c r="AW684" s="13" t="s">
        <v>33</v>
      </c>
      <c r="AX684" s="13" t="s">
        <v>77</v>
      </c>
      <c r="AY684" s="235" t="s">
        <v>128</v>
      </c>
    </row>
    <row r="685" spans="1:65" s="13" customFormat="1" ht="11.25">
      <c r="B685" s="225"/>
      <c r="C685" s="226"/>
      <c r="D685" s="221" t="s">
        <v>137</v>
      </c>
      <c r="E685" s="227" t="s">
        <v>1</v>
      </c>
      <c r="F685" s="228" t="s">
        <v>1356</v>
      </c>
      <c r="G685" s="226"/>
      <c r="H685" s="229">
        <v>76.48</v>
      </c>
      <c r="I685" s="230"/>
      <c r="J685" s="226"/>
      <c r="K685" s="226"/>
      <c r="L685" s="231"/>
      <c r="M685" s="232"/>
      <c r="N685" s="233"/>
      <c r="O685" s="233"/>
      <c r="P685" s="233"/>
      <c r="Q685" s="233"/>
      <c r="R685" s="233"/>
      <c r="S685" s="233"/>
      <c r="T685" s="234"/>
      <c r="AT685" s="235" t="s">
        <v>137</v>
      </c>
      <c r="AU685" s="235" t="s">
        <v>87</v>
      </c>
      <c r="AV685" s="13" t="s">
        <v>87</v>
      </c>
      <c r="AW685" s="13" t="s">
        <v>33</v>
      </c>
      <c r="AX685" s="13" t="s">
        <v>77</v>
      </c>
      <c r="AY685" s="235" t="s">
        <v>128</v>
      </c>
    </row>
    <row r="686" spans="1:65" s="13" customFormat="1" ht="11.25">
      <c r="B686" s="225"/>
      <c r="C686" s="226"/>
      <c r="D686" s="221" t="s">
        <v>137</v>
      </c>
      <c r="E686" s="227" t="s">
        <v>1</v>
      </c>
      <c r="F686" s="228" t="s">
        <v>1357</v>
      </c>
      <c r="G686" s="226"/>
      <c r="H686" s="229">
        <v>278.10000000000002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AT686" s="235" t="s">
        <v>137</v>
      </c>
      <c r="AU686" s="235" t="s">
        <v>87</v>
      </c>
      <c r="AV686" s="13" t="s">
        <v>87</v>
      </c>
      <c r="AW686" s="13" t="s">
        <v>33</v>
      </c>
      <c r="AX686" s="13" t="s">
        <v>77</v>
      </c>
      <c r="AY686" s="235" t="s">
        <v>128</v>
      </c>
    </row>
    <row r="687" spans="1:65" s="13" customFormat="1" ht="11.25">
      <c r="B687" s="225"/>
      <c r="C687" s="226"/>
      <c r="D687" s="221" t="s">
        <v>137</v>
      </c>
      <c r="E687" s="227" t="s">
        <v>1</v>
      </c>
      <c r="F687" s="228" t="s">
        <v>1358</v>
      </c>
      <c r="G687" s="226"/>
      <c r="H687" s="229">
        <v>7.7</v>
      </c>
      <c r="I687" s="230"/>
      <c r="J687" s="226"/>
      <c r="K687" s="226"/>
      <c r="L687" s="231"/>
      <c r="M687" s="232"/>
      <c r="N687" s="233"/>
      <c r="O687" s="233"/>
      <c r="P687" s="233"/>
      <c r="Q687" s="233"/>
      <c r="R687" s="233"/>
      <c r="S687" s="233"/>
      <c r="T687" s="234"/>
      <c r="AT687" s="235" t="s">
        <v>137</v>
      </c>
      <c r="AU687" s="235" t="s">
        <v>87</v>
      </c>
      <c r="AV687" s="13" t="s">
        <v>87</v>
      </c>
      <c r="AW687" s="13" t="s">
        <v>33</v>
      </c>
      <c r="AX687" s="13" t="s">
        <v>77</v>
      </c>
      <c r="AY687" s="235" t="s">
        <v>128</v>
      </c>
    </row>
    <row r="688" spans="1:65" s="13" customFormat="1" ht="11.25">
      <c r="B688" s="225"/>
      <c r="C688" s="226"/>
      <c r="D688" s="221" t="s">
        <v>137</v>
      </c>
      <c r="E688" s="227" t="s">
        <v>1</v>
      </c>
      <c r="F688" s="228" t="s">
        <v>1359</v>
      </c>
      <c r="G688" s="226"/>
      <c r="H688" s="229">
        <v>42</v>
      </c>
      <c r="I688" s="230"/>
      <c r="J688" s="226"/>
      <c r="K688" s="226"/>
      <c r="L688" s="231"/>
      <c r="M688" s="232"/>
      <c r="N688" s="233"/>
      <c r="O688" s="233"/>
      <c r="P688" s="233"/>
      <c r="Q688" s="233"/>
      <c r="R688" s="233"/>
      <c r="S688" s="233"/>
      <c r="T688" s="234"/>
      <c r="AT688" s="235" t="s">
        <v>137</v>
      </c>
      <c r="AU688" s="235" t="s">
        <v>87</v>
      </c>
      <c r="AV688" s="13" t="s">
        <v>87</v>
      </c>
      <c r="AW688" s="13" t="s">
        <v>33</v>
      </c>
      <c r="AX688" s="13" t="s">
        <v>77</v>
      </c>
      <c r="AY688" s="235" t="s">
        <v>128</v>
      </c>
    </row>
    <row r="689" spans="1:65" s="14" customFormat="1" ht="11.25">
      <c r="B689" s="236"/>
      <c r="C689" s="237"/>
      <c r="D689" s="221" t="s">
        <v>137</v>
      </c>
      <c r="E689" s="238" t="s">
        <v>1</v>
      </c>
      <c r="F689" s="239" t="s">
        <v>139</v>
      </c>
      <c r="G689" s="237"/>
      <c r="H689" s="240">
        <v>413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AT689" s="246" t="s">
        <v>137</v>
      </c>
      <c r="AU689" s="246" t="s">
        <v>87</v>
      </c>
      <c r="AV689" s="14" t="s">
        <v>134</v>
      </c>
      <c r="AW689" s="14" t="s">
        <v>33</v>
      </c>
      <c r="AX689" s="14" t="s">
        <v>85</v>
      </c>
      <c r="AY689" s="246" t="s">
        <v>128</v>
      </c>
    </row>
    <row r="690" spans="1:65" s="2" customFormat="1" ht="16.5" customHeight="1">
      <c r="A690" s="35"/>
      <c r="B690" s="36"/>
      <c r="C690" s="269" t="s">
        <v>1360</v>
      </c>
      <c r="D690" s="269" t="s">
        <v>399</v>
      </c>
      <c r="E690" s="270" t="s">
        <v>1361</v>
      </c>
      <c r="F690" s="271" t="s">
        <v>1362</v>
      </c>
      <c r="G690" s="272" t="s">
        <v>133</v>
      </c>
      <c r="H690" s="273">
        <v>6.0759999999999996</v>
      </c>
      <c r="I690" s="274"/>
      <c r="J690" s="275">
        <f>ROUND(I690*H690,2)</f>
        <v>0</v>
      </c>
      <c r="K690" s="276"/>
      <c r="L690" s="277"/>
      <c r="M690" s="278" t="s">
        <v>1</v>
      </c>
      <c r="N690" s="279" t="s">
        <v>42</v>
      </c>
      <c r="O690" s="72"/>
      <c r="P690" s="217">
        <f>O690*H690</f>
        <v>0</v>
      </c>
      <c r="Q690" s="217">
        <v>0.55000000000000004</v>
      </c>
      <c r="R690" s="217">
        <f>Q690*H690</f>
        <v>3.3418000000000001</v>
      </c>
      <c r="S690" s="217">
        <v>0</v>
      </c>
      <c r="T690" s="218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9" t="s">
        <v>222</v>
      </c>
      <c r="AT690" s="219" t="s">
        <v>399</v>
      </c>
      <c r="AU690" s="219" t="s">
        <v>87</v>
      </c>
      <c r="AY690" s="18" t="s">
        <v>128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8" t="s">
        <v>85</v>
      </c>
      <c r="BK690" s="220">
        <f>ROUND(I690*H690,2)</f>
        <v>0</v>
      </c>
      <c r="BL690" s="18" t="s">
        <v>183</v>
      </c>
      <c r="BM690" s="219" t="s">
        <v>1363</v>
      </c>
    </row>
    <row r="691" spans="1:65" s="13" customFormat="1" ht="11.25">
      <c r="B691" s="225"/>
      <c r="C691" s="226"/>
      <c r="D691" s="221" t="s">
        <v>137</v>
      </c>
      <c r="E691" s="227" t="s">
        <v>1</v>
      </c>
      <c r="F691" s="228" t="s">
        <v>1364</v>
      </c>
      <c r="G691" s="226"/>
      <c r="H691" s="229">
        <v>8.6999999999999994E-2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AT691" s="235" t="s">
        <v>137</v>
      </c>
      <c r="AU691" s="235" t="s">
        <v>87</v>
      </c>
      <c r="AV691" s="13" t="s">
        <v>87</v>
      </c>
      <c r="AW691" s="13" t="s">
        <v>33</v>
      </c>
      <c r="AX691" s="13" t="s">
        <v>77</v>
      </c>
      <c r="AY691" s="235" t="s">
        <v>128</v>
      </c>
    </row>
    <row r="692" spans="1:65" s="13" customFormat="1" ht="11.25">
      <c r="B692" s="225"/>
      <c r="C692" s="226"/>
      <c r="D692" s="221" t="s">
        <v>137</v>
      </c>
      <c r="E692" s="227" t="s">
        <v>1</v>
      </c>
      <c r="F692" s="228" t="s">
        <v>1365</v>
      </c>
      <c r="G692" s="226"/>
      <c r="H692" s="229">
        <v>1.071</v>
      </c>
      <c r="I692" s="230"/>
      <c r="J692" s="226"/>
      <c r="K692" s="226"/>
      <c r="L692" s="231"/>
      <c r="M692" s="232"/>
      <c r="N692" s="233"/>
      <c r="O692" s="233"/>
      <c r="P692" s="233"/>
      <c r="Q692" s="233"/>
      <c r="R692" s="233"/>
      <c r="S692" s="233"/>
      <c r="T692" s="234"/>
      <c r="AT692" s="235" t="s">
        <v>137</v>
      </c>
      <c r="AU692" s="235" t="s">
        <v>87</v>
      </c>
      <c r="AV692" s="13" t="s">
        <v>87</v>
      </c>
      <c r="AW692" s="13" t="s">
        <v>33</v>
      </c>
      <c r="AX692" s="13" t="s">
        <v>77</v>
      </c>
      <c r="AY692" s="235" t="s">
        <v>128</v>
      </c>
    </row>
    <row r="693" spans="1:65" s="13" customFormat="1" ht="22.5">
      <c r="B693" s="225"/>
      <c r="C693" s="226"/>
      <c r="D693" s="221" t="s">
        <v>137</v>
      </c>
      <c r="E693" s="227" t="s">
        <v>1</v>
      </c>
      <c r="F693" s="228" t="s">
        <v>1366</v>
      </c>
      <c r="G693" s="226"/>
      <c r="H693" s="229">
        <v>4.1719999999999997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AT693" s="235" t="s">
        <v>137</v>
      </c>
      <c r="AU693" s="235" t="s">
        <v>87</v>
      </c>
      <c r="AV693" s="13" t="s">
        <v>87</v>
      </c>
      <c r="AW693" s="13" t="s">
        <v>33</v>
      </c>
      <c r="AX693" s="13" t="s">
        <v>77</v>
      </c>
      <c r="AY693" s="235" t="s">
        <v>128</v>
      </c>
    </row>
    <row r="694" spans="1:65" s="13" customFormat="1" ht="11.25">
      <c r="B694" s="225"/>
      <c r="C694" s="226"/>
      <c r="D694" s="221" t="s">
        <v>137</v>
      </c>
      <c r="E694" s="227" t="s">
        <v>1</v>
      </c>
      <c r="F694" s="228" t="s">
        <v>1367</v>
      </c>
      <c r="G694" s="226"/>
      <c r="H694" s="229">
        <v>0.11600000000000001</v>
      </c>
      <c r="I694" s="230"/>
      <c r="J694" s="226"/>
      <c r="K694" s="226"/>
      <c r="L694" s="231"/>
      <c r="M694" s="232"/>
      <c r="N694" s="233"/>
      <c r="O694" s="233"/>
      <c r="P694" s="233"/>
      <c r="Q694" s="233"/>
      <c r="R694" s="233"/>
      <c r="S694" s="233"/>
      <c r="T694" s="234"/>
      <c r="AT694" s="235" t="s">
        <v>137</v>
      </c>
      <c r="AU694" s="235" t="s">
        <v>87</v>
      </c>
      <c r="AV694" s="13" t="s">
        <v>87</v>
      </c>
      <c r="AW694" s="13" t="s">
        <v>33</v>
      </c>
      <c r="AX694" s="13" t="s">
        <v>77</v>
      </c>
      <c r="AY694" s="235" t="s">
        <v>128</v>
      </c>
    </row>
    <row r="695" spans="1:65" s="13" customFormat="1" ht="11.25">
      <c r="B695" s="225"/>
      <c r="C695" s="226"/>
      <c r="D695" s="221" t="s">
        <v>137</v>
      </c>
      <c r="E695" s="227" t="s">
        <v>1</v>
      </c>
      <c r="F695" s="228" t="s">
        <v>1368</v>
      </c>
      <c r="G695" s="226"/>
      <c r="H695" s="229">
        <v>0.63</v>
      </c>
      <c r="I695" s="230"/>
      <c r="J695" s="226"/>
      <c r="K695" s="226"/>
      <c r="L695" s="231"/>
      <c r="M695" s="232"/>
      <c r="N695" s="233"/>
      <c r="O695" s="233"/>
      <c r="P695" s="233"/>
      <c r="Q695" s="233"/>
      <c r="R695" s="233"/>
      <c r="S695" s="233"/>
      <c r="T695" s="234"/>
      <c r="AT695" s="235" t="s">
        <v>137</v>
      </c>
      <c r="AU695" s="235" t="s">
        <v>87</v>
      </c>
      <c r="AV695" s="13" t="s">
        <v>87</v>
      </c>
      <c r="AW695" s="13" t="s">
        <v>33</v>
      </c>
      <c r="AX695" s="13" t="s">
        <v>77</v>
      </c>
      <c r="AY695" s="235" t="s">
        <v>128</v>
      </c>
    </row>
    <row r="696" spans="1:65" s="14" customFormat="1" ht="11.25">
      <c r="B696" s="236"/>
      <c r="C696" s="237"/>
      <c r="D696" s="221" t="s">
        <v>137</v>
      </c>
      <c r="E696" s="238" t="s">
        <v>1</v>
      </c>
      <c r="F696" s="239" t="s">
        <v>139</v>
      </c>
      <c r="G696" s="237"/>
      <c r="H696" s="240">
        <v>6.0759999999999996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AT696" s="246" t="s">
        <v>137</v>
      </c>
      <c r="AU696" s="246" t="s">
        <v>87</v>
      </c>
      <c r="AV696" s="14" t="s">
        <v>134</v>
      </c>
      <c r="AW696" s="14" t="s">
        <v>33</v>
      </c>
      <c r="AX696" s="14" t="s">
        <v>85</v>
      </c>
      <c r="AY696" s="246" t="s">
        <v>128</v>
      </c>
    </row>
    <row r="697" spans="1:65" s="2" customFormat="1" ht="24" customHeight="1">
      <c r="A697" s="35"/>
      <c r="B697" s="36"/>
      <c r="C697" s="207" t="s">
        <v>1369</v>
      </c>
      <c r="D697" s="207" t="s">
        <v>130</v>
      </c>
      <c r="E697" s="208" t="s">
        <v>1370</v>
      </c>
      <c r="F697" s="209" t="s">
        <v>1371</v>
      </c>
      <c r="G697" s="210" t="s">
        <v>257</v>
      </c>
      <c r="H697" s="211">
        <v>69.040000000000006</v>
      </c>
      <c r="I697" s="212"/>
      <c r="J697" s="213">
        <f>ROUND(I697*H697,2)</f>
        <v>0</v>
      </c>
      <c r="K697" s="214"/>
      <c r="L697" s="40"/>
      <c r="M697" s="215" t="s">
        <v>1</v>
      </c>
      <c r="N697" s="216" t="s">
        <v>42</v>
      </c>
      <c r="O697" s="72"/>
      <c r="P697" s="217">
        <f>O697*H697</f>
        <v>0</v>
      </c>
      <c r="Q697" s="217">
        <v>0</v>
      </c>
      <c r="R697" s="217">
        <f>Q697*H697</f>
        <v>0</v>
      </c>
      <c r="S697" s="217">
        <v>0</v>
      </c>
      <c r="T697" s="218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9" t="s">
        <v>183</v>
      </c>
      <c r="AT697" s="219" t="s">
        <v>130</v>
      </c>
      <c r="AU697" s="219" t="s">
        <v>87</v>
      </c>
      <c r="AY697" s="18" t="s">
        <v>128</v>
      </c>
      <c r="BE697" s="220">
        <f>IF(N697="základní",J697,0)</f>
        <v>0</v>
      </c>
      <c r="BF697" s="220">
        <f>IF(N697="snížená",J697,0)</f>
        <v>0</v>
      </c>
      <c r="BG697" s="220">
        <f>IF(N697="zákl. přenesená",J697,0)</f>
        <v>0</v>
      </c>
      <c r="BH697" s="220">
        <f>IF(N697="sníž. přenesená",J697,0)</f>
        <v>0</v>
      </c>
      <c r="BI697" s="220">
        <f>IF(N697="nulová",J697,0)</f>
        <v>0</v>
      </c>
      <c r="BJ697" s="18" t="s">
        <v>85</v>
      </c>
      <c r="BK697" s="220">
        <f>ROUND(I697*H697,2)</f>
        <v>0</v>
      </c>
      <c r="BL697" s="18" t="s">
        <v>183</v>
      </c>
      <c r="BM697" s="219" t="s">
        <v>1372</v>
      </c>
    </row>
    <row r="698" spans="1:65" s="13" customFormat="1" ht="11.25">
      <c r="B698" s="225"/>
      <c r="C698" s="226"/>
      <c r="D698" s="221" t="s">
        <v>137</v>
      </c>
      <c r="E698" s="227" t="s">
        <v>1</v>
      </c>
      <c r="F698" s="228" t="s">
        <v>1373</v>
      </c>
      <c r="G698" s="226"/>
      <c r="H698" s="229">
        <v>51.6</v>
      </c>
      <c r="I698" s="230"/>
      <c r="J698" s="226"/>
      <c r="K698" s="226"/>
      <c r="L698" s="231"/>
      <c r="M698" s="232"/>
      <c r="N698" s="233"/>
      <c r="O698" s="233"/>
      <c r="P698" s="233"/>
      <c r="Q698" s="233"/>
      <c r="R698" s="233"/>
      <c r="S698" s="233"/>
      <c r="T698" s="234"/>
      <c r="AT698" s="235" t="s">
        <v>137</v>
      </c>
      <c r="AU698" s="235" t="s">
        <v>87</v>
      </c>
      <c r="AV698" s="13" t="s">
        <v>87</v>
      </c>
      <c r="AW698" s="13" t="s">
        <v>33</v>
      </c>
      <c r="AX698" s="13" t="s">
        <v>77</v>
      </c>
      <c r="AY698" s="235" t="s">
        <v>128</v>
      </c>
    </row>
    <row r="699" spans="1:65" s="13" customFormat="1" ht="11.25">
      <c r="B699" s="225"/>
      <c r="C699" s="226"/>
      <c r="D699" s="221" t="s">
        <v>137</v>
      </c>
      <c r="E699" s="227" t="s">
        <v>1</v>
      </c>
      <c r="F699" s="228" t="s">
        <v>1374</v>
      </c>
      <c r="G699" s="226"/>
      <c r="H699" s="229">
        <v>17.440000000000001</v>
      </c>
      <c r="I699" s="230"/>
      <c r="J699" s="226"/>
      <c r="K699" s="226"/>
      <c r="L699" s="231"/>
      <c r="M699" s="232"/>
      <c r="N699" s="233"/>
      <c r="O699" s="233"/>
      <c r="P699" s="233"/>
      <c r="Q699" s="233"/>
      <c r="R699" s="233"/>
      <c r="S699" s="233"/>
      <c r="T699" s="234"/>
      <c r="AT699" s="235" t="s">
        <v>137</v>
      </c>
      <c r="AU699" s="235" t="s">
        <v>87</v>
      </c>
      <c r="AV699" s="13" t="s">
        <v>87</v>
      </c>
      <c r="AW699" s="13" t="s">
        <v>33</v>
      </c>
      <c r="AX699" s="13" t="s">
        <v>77</v>
      </c>
      <c r="AY699" s="235" t="s">
        <v>128</v>
      </c>
    </row>
    <row r="700" spans="1:65" s="14" customFormat="1" ht="11.25">
      <c r="B700" s="236"/>
      <c r="C700" s="237"/>
      <c r="D700" s="221" t="s">
        <v>137</v>
      </c>
      <c r="E700" s="238" t="s">
        <v>1</v>
      </c>
      <c r="F700" s="239" t="s">
        <v>139</v>
      </c>
      <c r="G700" s="237"/>
      <c r="H700" s="240">
        <v>69.040000000000006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AT700" s="246" t="s">
        <v>137</v>
      </c>
      <c r="AU700" s="246" t="s">
        <v>87</v>
      </c>
      <c r="AV700" s="14" t="s">
        <v>134</v>
      </c>
      <c r="AW700" s="14" t="s">
        <v>33</v>
      </c>
      <c r="AX700" s="14" t="s">
        <v>85</v>
      </c>
      <c r="AY700" s="246" t="s">
        <v>128</v>
      </c>
    </row>
    <row r="701" spans="1:65" s="2" customFormat="1" ht="16.5" customHeight="1">
      <c r="A701" s="35"/>
      <c r="B701" s="36"/>
      <c r="C701" s="269" t="s">
        <v>1375</v>
      </c>
      <c r="D701" s="269" t="s">
        <v>399</v>
      </c>
      <c r="E701" s="270" t="s">
        <v>1361</v>
      </c>
      <c r="F701" s="271" t="s">
        <v>1362</v>
      </c>
      <c r="G701" s="272" t="s">
        <v>133</v>
      </c>
      <c r="H701" s="273">
        <v>1.403</v>
      </c>
      <c r="I701" s="274"/>
      <c r="J701" s="275">
        <f>ROUND(I701*H701,2)</f>
        <v>0</v>
      </c>
      <c r="K701" s="276"/>
      <c r="L701" s="277"/>
      <c r="M701" s="278" t="s">
        <v>1</v>
      </c>
      <c r="N701" s="279" t="s">
        <v>42</v>
      </c>
      <c r="O701" s="72"/>
      <c r="P701" s="217">
        <f>O701*H701</f>
        <v>0</v>
      </c>
      <c r="Q701" s="217">
        <v>0.55000000000000004</v>
      </c>
      <c r="R701" s="217">
        <f>Q701*H701</f>
        <v>0.77165000000000006</v>
      </c>
      <c r="S701" s="217">
        <v>0</v>
      </c>
      <c r="T701" s="218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219" t="s">
        <v>222</v>
      </c>
      <c r="AT701" s="219" t="s">
        <v>399</v>
      </c>
      <c r="AU701" s="219" t="s">
        <v>87</v>
      </c>
      <c r="AY701" s="18" t="s">
        <v>128</v>
      </c>
      <c r="BE701" s="220">
        <f>IF(N701="základní",J701,0)</f>
        <v>0</v>
      </c>
      <c r="BF701" s="220">
        <f>IF(N701="snížená",J701,0)</f>
        <v>0</v>
      </c>
      <c r="BG701" s="220">
        <f>IF(N701="zákl. přenesená",J701,0)</f>
        <v>0</v>
      </c>
      <c r="BH701" s="220">
        <f>IF(N701="sníž. přenesená",J701,0)</f>
        <v>0</v>
      </c>
      <c r="BI701" s="220">
        <f>IF(N701="nulová",J701,0)</f>
        <v>0</v>
      </c>
      <c r="BJ701" s="18" t="s">
        <v>85</v>
      </c>
      <c r="BK701" s="220">
        <f>ROUND(I701*H701,2)</f>
        <v>0</v>
      </c>
      <c r="BL701" s="18" t="s">
        <v>183</v>
      </c>
      <c r="BM701" s="219" t="s">
        <v>1376</v>
      </c>
    </row>
    <row r="702" spans="1:65" s="13" customFormat="1" ht="11.25">
      <c r="B702" s="225"/>
      <c r="C702" s="226"/>
      <c r="D702" s="221" t="s">
        <v>137</v>
      </c>
      <c r="E702" s="227" t="s">
        <v>1</v>
      </c>
      <c r="F702" s="228" t="s">
        <v>1377</v>
      </c>
      <c r="G702" s="226"/>
      <c r="H702" s="229">
        <v>1.0109999999999999</v>
      </c>
      <c r="I702" s="230"/>
      <c r="J702" s="226"/>
      <c r="K702" s="226"/>
      <c r="L702" s="231"/>
      <c r="M702" s="232"/>
      <c r="N702" s="233"/>
      <c r="O702" s="233"/>
      <c r="P702" s="233"/>
      <c r="Q702" s="233"/>
      <c r="R702" s="233"/>
      <c r="S702" s="233"/>
      <c r="T702" s="234"/>
      <c r="AT702" s="235" t="s">
        <v>137</v>
      </c>
      <c r="AU702" s="235" t="s">
        <v>87</v>
      </c>
      <c r="AV702" s="13" t="s">
        <v>87</v>
      </c>
      <c r="AW702" s="13" t="s">
        <v>33</v>
      </c>
      <c r="AX702" s="13" t="s">
        <v>77</v>
      </c>
      <c r="AY702" s="235" t="s">
        <v>128</v>
      </c>
    </row>
    <row r="703" spans="1:65" s="13" customFormat="1" ht="11.25">
      <c r="B703" s="225"/>
      <c r="C703" s="226"/>
      <c r="D703" s="221" t="s">
        <v>137</v>
      </c>
      <c r="E703" s="227" t="s">
        <v>1</v>
      </c>
      <c r="F703" s="228" t="s">
        <v>1378</v>
      </c>
      <c r="G703" s="226"/>
      <c r="H703" s="229">
        <v>0.39200000000000002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AT703" s="235" t="s">
        <v>137</v>
      </c>
      <c r="AU703" s="235" t="s">
        <v>87</v>
      </c>
      <c r="AV703" s="13" t="s">
        <v>87</v>
      </c>
      <c r="AW703" s="13" t="s">
        <v>33</v>
      </c>
      <c r="AX703" s="13" t="s">
        <v>77</v>
      </c>
      <c r="AY703" s="235" t="s">
        <v>128</v>
      </c>
    </row>
    <row r="704" spans="1:65" s="14" customFormat="1" ht="11.25">
      <c r="B704" s="236"/>
      <c r="C704" s="237"/>
      <c r="D704" s="221" t="s">
        <v>137</v>
      </c>
      <c r="E704" s="238" t="s">
        <v>1</v>
      </c>
      <c r="F704" s="239" t="s">
        <v>139</v>
      </c>
      <c r="G704" s="237"/>
      <c r="H704" s="240">
        <v>1.403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AT704" s="246" t="s">
        <v>137</v>
      </c>
      <c r="AU704" s="246" t="s">
        <v>87</v>
      </c>
      <c r="AV704" s="14" t="s">
        <v>134</v>
      </c>
      <c r="AW704" s="14" t="s">
        <v>33</v>
      </c>
      <c r="AX704" s="14" t="s">
        <v>85</v>
      </c>
      <c r="AY704" s="246" t="s">
        <v>128</v>
      </c>
    </row>
    <row r="705" spans="1:65" s="2" customFormat="1" ht="24" customHeight="1">
      <c r="A705" s="35"/>
      <c r="B705" s="36"/>
      <c r="C705" s="207" t="s">
        <v>1379</v>
      </c>
      <c r="D705" s="207" t="s">
        <v>130</v>
      </c>
      <c r="E705" s="208" t="s">
        <v>1380</v>
      </c>
      <c r="F705" s="209" t="s">
        <v>1381</v>
      </c>
      <c r="G705" s="210" t="s">
        <v>257</v>
      </c>
      <c r="H705" s="211">
        <v>244.8</v>
      </c>
      <c r="I705" s="212"/>
      <c r="J705" s="213">
        <f>ROUND(I705*H705,2)</f>
        <v>0</v>
      </c>
      <c r="K705" s="214"/>
      <c r="L705" s="40"/>
      <c r="M705" s="215" t="s">
        <v>1</v>
      </c>
      <c r="N705" s="216" t="s">
        <v>42</v>
      </c>
      <c r="O705" s="72"/>
      <c r="P705" s="217">
        <f>O705*H705</f>
        <v>0</v>
      </c>
      <c r="Q705" s="217">
        <v>0</v>
      </c>
      <c r="R705" s="217">
        <f>Q705*H705</f>
        <v>0</v>
      </c>
      <c r="S705" s="217">
        <v>0</v>
      </c>
      <c r="T705" s="218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219" t="s">
        <v>183</v>
      </c>
      <c r="AT705" s="219" t="s">
        <v>130</v>
      </c>
      <c r="AU705" s="219" t="s">
        <v>87</v>
      </c>
      <c r="AY705" s="18" t="s">
        <v>128</v>
      </c>
      <c r="BE705" s="220">
        <f>IF(N705="základní",J705,0)</f>
        <v>0</v>
      </c>
      <c r="BF705" s="220">
        <f>IF(N705="snížená",J705,0)</f>
        <v>0</v>
      </c>
      <c r="BG705" s="220">
        <f>IF(N705="zákl. přenesená",J705,0)</f>
        <v>0</v>
      </c>
      <c r="BH705" s="220">
        <f>IF(N705="sníž. přenesená",J705,0)</f>
        <v>0</v>
      </c>
      <c r="BI705" s="220">
        <f>IF(N705="nulová",J705,0)</f>
        <v>0</v>
      </c>
      <c r="BJ705" s="18" t="s">
        <v>85</v>
      </c>
      <c r="BK705" s="220">
        <f>ROUND(I705*H705,2)</f>
        <v>0</v>
      </c>
      <c r="BL705" s="18" t="s">
        <v>183</v>
      </c>
      <c r="BM705" s="219" t="s">
        <v>1382</v>
      </c>
    </row>
    <row r="706" spans="1:65" s="13" customFormat="1" ht="11.25">
      <c r="B706" s="225"/>
      <c r="C706" s="226"/>
      <c r="D706" s="221" t="s">
        <v>137</v>
      </c>
      <c r="E706" s="227" t="s">
        <v>1</v>
      </c>
      <c r="F706" s="228" t="s">
        <v>1383</v>
      </c>
      <c r="G706" s="226"/>
      <c r="H706" s="229">
        <v>244.8</v>
      </c>
      <c r="I706" s="230"/>
      <c r="J706" s="226"/>
      <c r="K706" s="226"/>
      <c r="L706" s="231"/>
      <c r="M706" s="232"/>
      <c r="N706" s="233"/>
      <c r="O706" s="233"/>
      <c r="P706" s="233"/>
      <c r="Q706" s="233"/>
      <c r="R706" s="233"/>
      <c r="S706" s="233"/>
      <c r="T706" s="234"/>
      <c r="AT706" s="235" t="s">
        <v>137</v>
      </c>
      <c r="AU706" s="235" t="s">
        <v>87</v>
      </c>
      <c r="AV706" s="13" t="s">
        <v>87</v>
      </c>
      <c r="AW706" s="13" t="s">
        <v>33</v>
      </c>
      <c r="AX706" s="13" t="s">
        <v>85</v>
      </c>
      <c r="AY706" s="235" t="s">
        <v>128</v>
      </c>
    </row>
    <row r="707" spans="1:65" s="2" customFormat="1" ht="16.5" customHeight="1">
      <c r="A707" s="35"/>
      <c r="B707" s="36"/>
      <c r="C707" s="269" t="s">
        <v>1384</v>
      </c>
      <c r="D707" s="269" t="s">
        <v>399</v>
      </c>
      <c r="E707" s="270" t="s">
        <v>1385</v>
      </c>
      <c r="F707" s="271" t="s">
        <v>1386</v>
      </c>
      <c r="G707" s="272" t="s">
        <v>133</v>
      </c>
      <c r="H707" s="273">
        <v>23.501000000000001</v>
      </c>
      <c r="I707" s="274"/>
      <c r="J707" s="275">
        <f>ROUND(I707*H707,2)</f>
        <v>0</v>
      </c>
      <c r="K707" s="276"/>
      <c r="L707" s="277"/>
      <c r="M707" s="278" t="s">
        <v>1</v>
      </c>
      <c r="N707" s="279" t="s">
        <v>42</v>
      </c>
      <c r="O707" s="72"/>
      <c r="P707" s="217">
        <f>O707*H707</f>
        <v>0</v>
      </c>
      <c r="Q707" s="217">
        <v>0.44</v>
      </c>
      <c r="R707" s="217">
        <f>Q707*H707</f>
        <v>10.340440000000001</v>
      </c>
      <c r="S707" s="217">
        <v>0</v>
      </c>
      <c r="T707" s="218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19" t="s">
        <v>222</v>
      </c>
      <c r="AT707" s="219" t="s">
        <v>399</v>
      </c>
      <c r="AU707" s="219" t="s">
        <v>87</v>
      </c>
      <c r="AY707" s="18" t="s">
        <v>128</v>
      </c>
      <c r="BE707" s="220">
        <f>IF(N707="základní",J707,0)</f>
        <v>0</v>
      </c>
      <c r="BF707" s="220">
        <f>IF(N707="snížená",J707,0)</f>
        <v>0</v>
      </c>
      <c r="BG707" s="220">
        <f>IF(N707="zákl. přenesená",J707,0)</f>
        <v>0</v>
      </c>
      <c r="BH707" s="220">
        <f>IF(N707="sníž. přenesená",J707,0)</f>
        <v>0</v>
      </c>
      <c r="BI707" s="220">
        <f>IF(N707="nulová",J707,0)</f>
        <v>0</v>
      </c>
      <c r="BJ707" s="18" t="s">
        <v>85</v>
      </c>
      <c r="BK707" s="220">
        <f>ROUND(I707*H707,2)</f>
        <v>0</v>
      </c>
      <c r="BL707" s="18" t="s">
        <v>183</v>
      </c>
      <c r="BM707" s="219" t="s">
        <v>1387</v>
      </c>
    </row>
    <row r="708" spans="1:65" s="13" customFormat="1" ht="11.25">
      <c r="B708" s="225"/>
      <c r="C708" s="226"/>
      <c r="D708" s="221" t="s">
        <v>137</v>
      </c>
      <c r="E708" s="227" t="s">
        <v>1</v>
      </c>
      <c r="F708" s="228" t="s">
        <v>1388</v>
      </c>
      <c r="G708" s="226"/>
      <c r="H708" s="229">
        <v>23.501000000000001</v>
      </c>
      <c r="I708" s="230"/>
      <c r="J708" s="226"/>
      <c r="K708" s="226"/>
      <c r="L708" s="231"/>
      <c r="M708" s="232"/>
      <c r="N708" s="233"/>
      <c r="O708" s="233"/>
      <c r="P708" s="233"/>
      <c r="Q708" s="233"/>
      <c r="R708" s="233"/>
      <c r="S708" s="233"/>
      <c r="T708" s="234"/>
      <c r="AT708" s="235" t="s">
        <v>137</v>
      </c>
      <c r="AU708" s="235" t="s">
        <v>87</v>
      </c>
      <c r="AV708" s="13" t="s">
        <v>87</v>
      </c>
      <c r="AW708" s="13" t="s">
        <v>33</v>
      </c>
      <c r="AX708" s="13" t="s">
        <v>85</v>
      </c>
      <c r="AY708" s="235" t="s">
        <v>128</v>
      </c>
    </row>
    <row r="709" spans="1:65" s="2" customFormat="1" ht="24" customHeight="1">
      <c r="A709" s="35"/>
      <c r="B709" s="36"/>
      <c r="C709" s="207" t="s">
        <v>1389</v>
      </c>
      <c r="D709" s="207" t="s">
        <v>130</v>
      </c>
      <c r="E709" s="208" t="s">
        <v>1390</v>
      </c>
      <c r="F709" s="209" t="s">
        <v>1391</v>
      </c>
      <c r="G709" s="210" t="s">
        <v>257</v>
      </c>
      <c r="H709" s="211">
        <v>994.84</v>
      </c>
      <c r="I709" s="212"/>
      <c r="J709" s="213">
        <f>ROUND(I709*H709,2)</f>
        <v>0</v>
      </c>
      <c r="K709" s="214"/>
      <c r="L709" s="40"/>
      <c r="M709" s="215" t="s">
        <v>1</v>
      </c>
      <c r="N709" s="216" t="s">
        <v>42</v>
      </c>
      <c r="O709" s="72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219" t="s">
        <v>183</v>
      </c>
      <c r="AT709" s="219" t="s">
        <v>130</v>
      </c>
      <c r="AU709" s="219" t="s">
        <v>87</v>
      </c>
      <c r="AY709" s="18" t="s">
        <v>128</v>
      </c>
      <c r="BE709" s="220">
        <f>IF(N709="základní",J709,0)</f>
        <v>0</v>
      </c>
      <c r="BF709" s="220">
        <f>IF(N709="snížená",J709,0)</f>
        <v>0</v>
      </c>
      <c r="BG709" s="220">
        <f>IF(N709="zákl. přenesená",J709,0)</f>
        <v>0</v>
      </c>
      <c r="BH709" s="220">
        <f>IF(N709="sníž. přenesená",J709,0)</f>
        <v>0</v>
      </c>
      <c r="BI709" s="220">
        <f>IF(N709="nulová",J709,0)</f>
        <v>0</v>
      </c>
      <c r="BJ709" s="18" t="s">
        <v>85</v>
      </c>
      <c r="BK709" s="220">
        <f>ROUND(I709*H709,2)</f>
        <v>0</v>
      </c>
      <c r="BL709" s="18" t="s">
        <v>183</v>
      </c>
      <c r="BM709" s="219" t="s">
        <v>1392</v>
      </c>
    </row>
    <row r="710" spans="1:65" s="13" customFormat="1" ht="11.25">
      <c r="B710" s="225"/>
      <c r="C710" s="226"/>
      <c r="D710" s="221" t="s">
        <v>137</v>
      </c>
      <c r="E710" s="227" t="s">
        <v>1</v>
      </c>
      <c r="F710" s="228" t="s">
        <v>1393</v>
      </c>
      <c r="G710" s="226"/>
      <c r="H710" s="229">
        <v>904.4</v>
      </c>
      <c r="I710" s="230"/>
      <c r="J710" s="226"/>
      <c r="K710" s="226"/>
      <c r="L710" s="231"/>
      <c r="M710" s="232"/>
      <c r="N710" s="233"/>
      <c r="O710" s="233"/>
      <c r="P710" s="233"/>
      <c r="Q710" s="233"/>
      <c r="R710" s="233"/>
      <c r="S710" s="233"/>
      <c r="T710" s="234"/>
      <c r="AT710" s="235" t="s">
        <v>137</v>
      </c>
      <c r="AU710" s="235" t="s">
        <v>87</v>
      </c>
      <c r="AV710" s="13" t="s">
        <v>87</v>
      </c>
      <c r="AW710" s="13" t="s">
        <v>33</v>
      </c>
      <c r="AX710" s="13" t="s">
        <v>77</v>
      </c>
      <c r="AY710" s="235" t="s">
        <v>128</v>
      </c>
    </row>
    <row r="711" spans="1:65" s="13" customFormat="1" ht="11.25">
      <c r="B711" s="225"/>
      <c r="C711" s="226"/>
      <c r="D711" s="221" t="s">
        <v>137</v>
      </c>
      <c r="E711" s="227" t="s">
        <v>1</v>
      </c>
      <c r="F711" s="228" t="s">
        <v>1394</v>
      </c>
      <c r="G711" s="226"/>
      <c r="H711" s="229">
        <v>90.44</v>
      </c>
      <c r="I711" s="230"/>
      <c r="J711" s="226"/>
      <c r="K711" s="226"/>
      <c r="L711" s="231"/>
      <c r="M711" s="232"/>
      <c r="N711" s="233"/>
      <c r="O711" s="233"/>
      <c r="P711" s="233"/>
      <c r="Q711" s="233"/>
      <c r="R711" s="233"/>
      <c r="S711" s="233"/>
      <c r="T711" s="234"/>
      <c r="AT711" s="235" t="s">
        <v>137</v>
      </c>
      <c r="AU711" s="235" t="s">
        <v>87</v>
      </c>
      <c r="AV711" s="13" t="s">
        <v>87</v>
      </c>
      <c r="AW711" s="13" t="s">
        <v>33</v>
      </c>
      <c r="AX711" s="13" t="s">
        <v>77</v>
      </c>
      <c r="AY711" s="235" t="s">
        <v>128</v>
      </c>
    </row>
    <row r="712" spans="1:65" s="14" customFormat="1" ht="11.25">
      <c r="B712" s="236"/>
      <c r="C712" s="237"/>
      <c r="D712" s="221" t="s">
        <v>137</v>
      </c>
      <c r="E712" s="238" t="s">
        <v>1</v>
      </c>
      <c r="F712" s="239" t="s">
        <v>139</v>
      </c>
      <c r="G712" s="237"/>
      <c r="H712" s="240">
        <v>994.84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AT712" s="246" t="s">
        <v>137</v>
      </c>
      <c r="AU712" s="246" t="s">
        <v>87</v>
      </c>
      <c r="AV712" s="14" t="s">
        <v>134</v>
      </c>
      <c r="AW712" s="14" t="s">
        <v>33</v>
      </c>
      <c r="AX712" s="14" t="s">
        <v>85</v>
      </c>
      <c r="AY712" s="246" t="s">
        <v>128</v>
      </c>
    </row>
    <row r="713" spans="1:65" s="2" customFormat="1" ht="16.5" customHeight="1">
      <c r="A713" s="35"/>
      <c r="B713" s="36"/>
      <c r="C713" s="269" t="s">
        <v>1395</v>
      </c>
      <c r="D713" s="269" t="s">
        <v>399</v>
      </c>
      <c r="E713" s="270" t="s">
        <v>1396</v>
      </c>
      <c r="F713" s="271" t="s">
        <v>1397</v>
      </c>
      <c r="G713" s="272" t="s">
        <v>133</v>
      </c>
      <c r="H713" s="273">
        <v>21.489000000000001</v>
      </c>
      <c r="I713" s="274"/>
      <c r="J713" s="275">
        <f>ROUND(I713*H713,2)</f>
        <v>0</v>
      </c>
      <c r="K713" s="276"/>
      <c r="L713" s="277"/>
      <c r="M713" s="278" t="s">
        <v>1</v>
      </c>
      <c r="N713" s="279" t="s">
        <v>42</v>
      </c>
      <c r="O713" s="72"/>
      <c r="P713" s="217">
        <f>O713*H713</f>
        <v>0</v>
      </c>
      <c r="Q713" s="217">
        <v>0.55000000000000004</v>
      </c>
      <c r="R713" s="217">
        <f>Q713*H713</f>
        <v>11.818950000000001</v>
      </c>
      <c r="S713" s="217">
        <v>0</v>
      </c>
      <c r="T713" s="218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19" t="s">
        <v>222</v>
      </c>
      <c r="AT713" s="219" t="s">
        <v>399</v>
      </c>
      <c r="AU713" s="219" t="s">
        <v>87</v>
      </c>
      <c r="AY713" s="18" t="s">
        <v>128</v>
      </c>
      <c r="BE713" s="220">
        <f>IF(N713="základní",J713,0)</f>
        <v>0</v>
      </c>
      <c r="BF713" s="220">
        <f>IF(N713="snížená",J713,0)</f>
        <v>0</v>
      </c>
      <c r="BG713" s="220">
        <f>IF(N713="zákl. přenesená",J713,0)</f>
        <v>0</v>
      </c>
      <c r="BH713" s="220">
        <f>IF(N713="sníž. přenesená",J713,0)</f>
        <v>0</v>
      </c>
      <c r="BI713" s="220">
        <f>IF(N713="nulová",J713,0)</f>
        <v>0</v>
      </c>
      <c r="BJ713" s="18" t="s">
        <v>85</v>
      </c>
      <c r="BK713" s="220">
        <f>ROUND(I713*H713,2)</f>
        <v>0</v>
      </c>
      <c r="BL713" s="18" t="s">
        <v>183</v>
      </c>
      <c r="BM713" s="219" t="s">
        <v>1398</v>
      </c>
    </row>
    <row r="714" spans="1:65" s="13" customFormat="1" ht="11.25">
      <c r="B714" s="225"/>
      <c r="C714" s="226"/>
      <c r="D714" s="221" t="s">
        <v>137</v>
      </c>
      <c r="E714" s="227" t="s">
        <v>1</v>
      </c>
      <c r="F714" s="228" t="s">
        <v>1399</v>
      </c>
      <c r="G714" s="226"/>
      <c r="H714" s="229">
        <v>21.489000000000001</v>
      </c>
      <c r="I714" s="230"/>
      <c r="J714" s="226"/>
      <c r="K714" s="226"/>
      <c r="L714" s="231"/>
      <c r="M714" s="232"/>
      <c r="N714" s="233"/>
      <c r="O714" s="233"/>
      <c r="P714" s="233"/>
      <c r="Q714" s="233"/>
      <c r="R714" s="233"/>
      <c r="S714" s="233"/>
      <c r="T714" s="234"/>
      <c r="AT714" s="235" t="s">
        <v>137</v>
      </c>
      <c r="AU714" s="235" t="s">
        <v>87</v>
      </c>
      <c r="AV714" s="13" t="s">
        <v>87</v>
      </c>
      <c r="AW714" s="13" t="s">
        <v>33</v>
      </c>
      <c r="AX714" s="13" t="s">
        <v>85</v>
      </c>
      <c r="AY714" s="235" t="s">
        <v>128</v>
      </c>
    </row>
    <row r="715" spans="1:65" s="2" customFormat="1" ht="24" customHeight="1">
      <c r="A715" s="35"/>
      <c r="B715" s="36"/>
      <c r="C715" s="207" t="s">
        <v>1400</v>
      </c>
      <c r="D715" s="207" t="s">
        <v>130</v>
      </c>
      <c r="E715" s="208" t="s">
        <v>1401</v>
      </c>
      <c r="F715" s="209" t="s">
        <v>1402</v>
      </c>
      <c r="G715" s="210" t="s">
        <v>182</v>
      </c>
      <c r="H715" s="211">
        <v>31.591999999999999</v>
      </c>
      <c r="I715" s="212"/>
      <c r="J715" s="213">
        <f>ROUND(I715*H715,2)</f>
        <v>0</v>
      </c>
      <c r="K715" s="214"/>
      <c r="L715" s="40"/>
      <c r="M715" s="215" t="s">
        <v>1</v>
      </c>
      <c r="N715" s="216" t="s">
        <v>42</v>
      </c>
      <c r="O715" s="72"/>
      <c r="P715" s="217">
        <f>O715*H715</f>
        <v>0</v>
      </c>
      <c r="Q715" s="217">
        <v>0</v>
      </c>
      <c r="R715" s="217">
        <f>Q715*H715</f>
        <v>0</v>
      </c>
      <c r="S715" s="217">
        <v>0</v>
      </c>
      <c r="T715" s="218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219" t="s">
        <v>183</v>
      </c>
      <c r="AT715" s="219" t="s">
        <v>130</v>
      </c>
      <c r="AU715" s="219" t="s">
        <v>87</v>
      </c>
      <c r="AY715" s="18" t="s">
        <v>128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8" t="s">
        <v>85</v>
      </c>
      <c r="BK715" s="220">
        <f>ROUND(I715*H715,2)</f>
        <v>0</v>
      </c>
      <c r="BL715" s="18" t="s">
        <v>183</v>
      </c>
      <c r="BM715" s="219" t="s">
        <v>1403</v>
      </c>
    </row>
    <row r="716" spans="1:65" s="12" customFormat="1" ht="22.9" customHeight="1">
      <c r="B716" s="192"/>
      <c r="C716" s="193"/>
      <c r="D716" s="194" t="s">
        <v>76</v>
      </c>
      <c r="E716" s="205" t="s">
        <v>1404</v>
      </c>
      <c r="F716" s="205" t="s">
        <v>1405</v>
      </c>
      <c r="G716" s="193"/>
      <c r="H716" s="193"/>
      <c r="I716" s="196"/>
      <c r="J716" s="206">
        <f>BK716</f>
        <v>0</v>
      </c>
      <c r="K716" s="193"/>
      <c r="L716" s="197"/>
      <c r="M716" s="198"/>
      <c r="N716" s="199"/>
      <c r="O716" s="199"/>
      <c r="P716" s="200">
        <f>SUM(P717:P728)</f>
        <v>0</v>
      </c>
      <c r="Q716" s="199"/>
      <c r="R716" s="200">
        <f>SUM(R717:R728)</f>
        <v>0.64261009999999996</v>
      </c>
      <c r="S716" s="199"/>
      <c r="T716" s="201">
        <f>SUM(T717:T728)</f>
        <v>0</v>
      </c>
      <c r="AR716" s="202" t="s">
        <v>87</v>
      </c>
      <c r="AT716" s="203" t="s">
        <v>76</v>
      </c>
      <c r="AU716" s="203" t="s">
        <v>85</v>
      </c>
      <c r="AY716" s="202" t="s">
        <v>128</v>
      </c>
      <c r="BK716" s="204">
        <f>SUM(BK717:BK728)</f>
        <v>0</v>
      </c>
    </row>
    <row r="717" spans="1:65" s="2" customFormat="1" ht="24" customHeight="1">
      <c r="A717" s="35"/>
      <c r="B717" s="36"/>
      <c r="C717" s="207" t="s">
        <v>1406</v>
      </c>
      <c r="D717" s="207" t="s">
        <v>130</v>
      </c>
      <c r="E717" s="208" t="s">
        <v>1407</v>
      </c>
      <c r="F717" s="209" t="s">
        <v>1408</v>
      </c>
      <c r="G717" s="210" t="s">
        <v>257</v>
      </c>
      <c r="H717" s="211">
        <v>2.0699999999999998</v>
      </c>
      <c r="I717" s="212"/>
      <c r="J717" s="213">
        <f>ROUND(I717*H717,2)</f>
        <v>0</v>
      </c>
      <c r="K717" s="214"/>
      <c r="L717" s="40"/>
      <c r="M717" s="215" t="s">
        <v>1</v>
      </c>
      <c r="N717" s="216" t="s">
        <v>42</v>
      </c>
      <c r="O717" s="72"/>
      <c r="P717" s="217">
        <f>O717*H717</f>
        <v>0</v>
      </c>
      <c r="Q717" s="217">
        <v>1.6299999999999999E-3</v>
      </c>
      <c r="R717" s="217">
        <f>Q717*H717</f>
        <v>3.3740999999999997E-3</v>
      </c>
      <c r="S717" s="217">
        <v>0</v>
      </c>
      <c r="T717" s="218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219" t="s">
        <v>183</v>
      </c>
      <c r="AT717" s="219" t="s">
        <v>130</v>
      </c>
      <c r="AU717" s="219" t="s">
        <v>87</v>
      </c>
      <c r="AY717" s="18" t="s">
        <v>128</v>
      </c>
      <c r="BE717" s="220">
        <f>IF(N717="základní",J717,0)</f>
        <v>0</v>
      </c>
      <c r="BF717" s="220">
        <f>IF(N717="snížená",J717,0)</f>
        <v>0</v>
      </c>
      <c r="BG717" s="220">
        <f>IF(N717="zákl. přenesená",J717,0)</f>
        <v>0</v>
      </c>
      <c r="BH717" s="220">
        <f>IF(N717="sníž. přenesená",J717,0)</f>
        <v>0</v>
      </c>
      <c r="BI717" s="220">
        <f>IF(N717="nulová",J717,0)</f>
        <v>0</v>
      </c>
      <c r="BJ717" s="18" t="s">
        <v>85</v>
      </c>
      <c r="BK717" s="220">
        <f>ROUND(I717*H717,2)</f>
        <v>0</v>
      </c>
      <c r="BL717" s="18" t="s">
        <v>183</v>
      </c>
      <c r="BM717" s="219" t="s">
        <v>1409</v>
      </c>
    </row>
    <row r="718" spans="1:65" s="13" customFormat="1" ht="11.25">
      <c r="B718" s="225"/>
      <c r="C718" s="226"/>
      <c r="D718" s="221" t="s">
        <v>137</v>
      </c>
      <c r="E718" s="227" t="s">
        <v>1</v>
      </c>
      <c r="F718" s="228" t="s">
        <v>1410</v>
      </c>
      <c r="G718" s="226"/>
      <c r="H718" s="229">
        <v>2.0699999999999998</v>
      </c>
      <c r="I718" s="230"/>
      <c r="J718" s="226"/>
      <c r="K718" s="226"/>
      <c r="L718" s="231"/>
      <c r="M718" s="232"/>
      <c r="N718" s="233"/>
      <c r="O718" s="233"/>
      <c r="P718" s="233"/>
      <c r="Q718" s="233"/>
      <c r="R718" s="233"/>
      <c r="S718" s="233"/>
      <c r="T718" s="234"/>
      <c r="AT718" s="235" t="s">
        <v>137</v>
      </c>
      <c r="AU718" s="235" t="s">
        <v>87</v>
      </c>
      <c r="AV718" s="13" t="s">
        <v>87</v>
      </c>
      <c r="AW718" s="13" t="s">
        <v>33</v>
      </c>
      <c r="AX718" s="13" t="s">
        <v>85</v>
      </c>
      <c r="AY718" s="235" t="s">
        <v>128</v>
      </c>
    </row>
    <row r="719" spans="1:65" s="2" customFormat="1" ht="24" customHeight="1">
      <c r="A719" s="35"/>
      <c r="B719" s="36"/>
      <c r="C719" s="207" t="s">
        <v>1411</v>
      </c>
      <c r="D719" s="207" t="s">
        <v>130</v>
      </c>
      <c r="E719" s="208" t="s">
        <v>1412</v>
      </c>
      <c r="F719" s="209" t="s">
        <v>1413</v>
      </c>
      <c r="G719" s="210" t="s">
        <v>257</v>
      </c>
      <c r="H719" s="211">
        <v>108</v>
      </c>
      <c r="I719" s="212"/>
      <c r="J719" s="213">
        <f>ROUND(I719*H719,2)</f>
        <v>0</v>
      </c>
      <c r="K719" s="214"/>
      <c r="L719" s="40"/>
      <c r="M719" s="215" t="s">
        <v>1</v>
      </c>
      <c r="N719" s="216" t="s">
        <v>42</v>
      </c>
      <c r="O719" s="72"/>
      <c r="P719" s="217">
        <f>O719*H719</f>
        <v>0</v>
      </c>
      <c r="Q719" s="217">
        <v>2.9099999999999998E-3</v>
      </c>
      <c r="R719" s="217">
        <f>Q719*H719</f>
        <v>0.31428</v>
      </c>
      <c r="S719" s="217">
        <v>0</v>
      </c>
      <c r="T719" s="218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19" t="s">
        <v>183</v>
      </c>
      <c r="AT719" s="219" t="s">
        <v>130</v>
      </c>
      <c r="AU719" s="219" t="s">
        <v>87</v>
      </c>
      <c r="AY719" s="18" t="s">
        <v>128</v>
      </c>
      <c r="BE719" s="220">
        <f>IF(N719="základní",J719,0)</f>
        <v>0</v>
      </c>
      <c r="BF719" s="220">
        <f>IF(N719="snížená",J719,0)</f>
        <v>0</v>
      </c>
      <c r="BG719" s="220">
        <f>IF(N719="zákl. přenesená",J719,0)</f>
        <v>0</v>
      </c>
      <c r="BH719" s="220">
        <f>IF(N719="sníž. přenesená",J719,0)</f>
        <v>0</v>
      </c>
      <c r="BI719" s="220">
        <f>IF(N719="nulová",J719,0)</f>
        <v>0</v>
      </c>
      <c r="BJ719" s="18" t="s">
        <v>85</v>
      </c>
      <c r="BK719" s="220">
        <f>ROUND(I719*H719,2)</f>
        <v>0</v>
      </c>
      <c r="BL719" s="18" t="s">
        <v>183</v>
      </c>
      <c r="BM719" s="219" t="s">
        <v>1414</v>
      </c>
    </row>
    <row r="720" spans="1:65" s="13" customFormat="1" ht="11.25">
      <c r="B720" s="225"/>
      <c r="C720" s="226"/>
      <c r="D720" s="221" t="s">
        <v>137</v>
      </c>
      <c r="E720" s="227" t="s">
        <v>1</v>
      </c>
      <c r="F720" s="228" t="s">
        <v>1415</v>
      </c>
      <c r="G720" s="226"/>
      <c r="H720" s="229">
        <v>108</v>
      </c>
      <c r="I720" s="230"/>
      <c r="J720" s="226"/>
      <c r="K720" s="226"/>
      <c r="L720" s="231"/>
      <c r="M720" s="232"/>
      <c r="N720" s="233"/>
      <c r="O720" s="233"/>
      <c r="P720" s="233"/>
      <c r="Q720" s="233"/>
      <c r="R720" s="233"/>
      <c r="S720" s="233"/>
      <c r="T720" s="234"/>
      <c r="AT720" s="235" t="s">
        <v>137</v>
      </c>
      <c r="AU720" s="235" t="s">
        <v>87</v>
      </c>
      <c r="AV720" s="13" t="s">
        <v>87</v>
      </c>
      <c r="AW720" s="13" t="s">
        <v>33</v>
      </c>
      <c r="AX720" s="13" t="s">
        <v>85</v>
      </c>
      <c r="AY720" s="235" t="s">
        <v>128</v>
      </c>
    </row>
    <row r="721" spans="1:65" s="2" customFormat="1" ht="24" customHeight="1">
      <c r="A721" s="35"/>
      <c r="B721" s="36"/>
      <c r="C721" s="207" t="s">
        <v>1416</v>
      </c>
      <c r="D721" s="207" t="s">
        <v>130</v>
      </c>
      <c r="E721" s="208" t="s">
        <v>1417</v>
      </c>
      <c r="F721" s="209" t="s">
        <v>1418</v>
      </c>
      <c r="G721" s="210" t="s">
        <v>635</v>
      </c>
      <c r="H721" s="211">
        <v>1</v>
      </c>
      <c r="I721" s="212"/>
      <c r="J721" s="213">
        <f>ROUND(I721*H721,2)</f>
        <v>0</v>
      </c>
      <c r="K721" s="214"/>
      <c r="L721" s="40"/>
      <c r="M721" s="215" t="s">
        <v>1</v>
      </c>
      <c r="N721" s="216" t="s">
        <v>42</v>
      </c>
      <c r="O721" s="72"/>
      <c r="P721" s="217">
        <f>O721*H721</f>
        <v>0</v>
      </c>
      <c r="Q721" s="217">
        <v>1.5679999999999999E-2</v>
      </c>
      <c r="R721" s="217">
        <f>Q721*H721</f>
        <v>1.5679999999999999E-2</v>
      </c>
      <c r="S721" s="217">
        <v>0</v>
      </c>
      <c r="T721" s="218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19" t="s">
        <v>183</v>
      </c>
      <c r="AT721" s="219" t="s">
        <v>130</v>
      </c>
      <c r="AU721" s="219" t="s">
        <v>87</v>
      </c>
      <c r="AY721" s="18" t="s">
        <v>128</v>
      </c>
      <c r="BE721" s="220">
        <f>IF(N721="základní",J721,0)</f>
        <v>0</v>
      </c>
      <c r="BF721" s="220">
        <f>IF(N721="snížená",J721,0)</f>
        <v>0</v>
      </c>
      <c r="BG721" s="220">
        <f>IF(N721="zákl. přenesená",J721,0)</f>
        <v>0</v>
      </c>
      <c r="BH721" s="220">
        <f>IF(N721="sníž. přenesená",J721,0)</f>
        <v>0</v>
      </c>
      <c r="BI721" s="220">
        <f>IF(N721="nulová",J721,0)</f>
        <v>0</v>
      </c>
      <c r="BJ721" s="18" t="s">
        <v>85</v>
      </c>
      <c r="BK721" s="220">
        <f>ROUND(I721*H721,2)</f>
        <v>0</v>
      </c>
      <c r="BL721" s="18" t="s">
        <v>183</v>
      </c>
      <c r="BM721" s="219" t="s">
        <v>1419</v>
      </c>
    </row>
    <row r="722" spans="1:65" s="2" customFormat="1" ht="24" customHeight="1">
      <c r="A722" s="35"/>
      <c r="B722" s="36"/>
      <c r="C722" s="207" t="s">
        <v>1420</v>
      </c>
      <c r="D722" s="207" t="s">
        <v>130</v>
      </c>
      <c r="E722" s="208" t="s">
        <v>1421</v>
      </c>
      <c r="F722" s="209" t="s">
        <v>1422</v>
      </c>
      <c r="G722" s="210" t="s">
        <v>257</v>
      </c>
      <c r="H722" s="211">
        <v>129.4</v>
      </c>
      <c r="I722" s="212"/>
      <c r="J722" s="213">
        <f>ROUND(I722*H722,2)</f>
        <v>0</v>
      </c>
      <c r="K722" s="214"/>
      <c r="L722" s="40"/>
      <c r="M722" s="215" t="s">
        <v>1</v>
      </c>
      <c r="N722" s="216" t="s">
        <v>42</v>
      </c>
      <c r="O722" s="72"/>
      <c r="P722" s="217">
        <f>O722*H722</f>
        <v>0</v>
      </c>
      <c r="Q722" s="217">
        <v>1.74E-3</v>
      </c>
      <c r="R722" s="217">
        <f>Q722*H722</f>
        <v>0.22515600000000002</v>
      </c>
      <c r="S722" s="217">
        <v>0</v>
      </c>
      <c r="T722" s="218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9" t="s">
        <v>183</v>
      </c>
      <c r="AT722" s="219" t="s">
        <v>130</v>
      </c>
      <c r="AU722" s="219" t="s">
        <v>87</v>
      </c>
      <c r="AY722" s="18" t="s">
        <v>128</v>
      </c>
      <c r="BE722" s="220">
        <f>IF(N722="základní",J722,0)</f>
        <v>0</v>
      </c>
      <c r="BF722" s="220">
        <f>IF(N722="snížená",J722,0)</f>
        <v>0</v>
      </c>
      <c r="BG722" s="220">
        <f>IF(N722="zákl. přenesená",J722,0)</f>
        <v>0</v>
      </c>
      <c r="BH722" s="220">
        <f>IF(N722="sníž. přenesená",J722,0)</f>
        <v>0</v>
      </c>
      <c r="BI722" s="220">
        <f>IF(N722="nulová",J722,0)</f>
        <v>0</v>
      </c>
      <c r="BJ722" s="18" t="s">
        <v>85</v>
      </c>
      <c r="BK722" s="220">
        <f>ROUND(I722*H722,2)</f>
        <v>0</v>
      </c>
      <c r="BL722" s="18" t="s">
        <v>183</v>
      </c>
      <c r="BM722" s="219" t="s">
        <v>1423</v>
      </c>
    </row>
    <row r="723" spans="1:65" s="13" customFormat="1" ht="11.25">
      <c r="B723" s="225"/>
      <c r="C723" s="226"/>
      <c r="D723" s="221" t="s">
        <v>137</v>
      </c>
      <c r="E723" s="227" t="s">
        <v>1</v>
      </c>
      <c r="F723" s="228" t="s">
        <v>1424</v>
      </c>
      <c r="G723" s="226"/>
      <c r="H723" s="229">
        <v>129.4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AT723" s="235" t="s">
        <v>137</v>
      </c>
      <c r="AU723" s="235" t="s">
        <v>87</v>
      </c>
      <c r="AV723" s="13" t="s">
        <v>87</v>
      </c>
      <c r="AW723" s="13" t="s">
        <v>33</v>
      </c>
      <c r="AX723" s="13" t="s">
        <v>85</v>
      </c>
      <c r="AY723" s="235" t="s">
        <v>128</v>
      </c>
    </row>
    <row r="724" spans="1:65" s="2" customFormat="1" ht="24" customHeight="1">
      <c r="A724" s="35"/>
      <c r="B724" s="36"/>
      <c r="C724" s="207" t="s">
        <v>1425</v>
      </c>
      <c r="D724" s="207" t="s">
        <v>130</v>
      </c>
      <c r="E724" s="208" t="s">
        <v>1426</v>
      </c>
      <c r="F724" s="209" t="s">
        <v>1427</v>
      </c>
      <c r="G724" s="210" t="s">
        <v>635</v>
      </c>
      <c r="H724" s="211">
        <v>10</v>
      </c>
      <c r="I724" s="212"/>
      <c r="J724" s="213">
        <f>ROUND(I724*H724,2)</f>
        <v>0</v>
      </c>
      <c r="K724" s="214"/>
      <c r="L724" s="40"/>
      <c r="M724" s="215" t="s">
        <v>1</v>
      </c>
      <c r="N724" s="216" t="s">
        <v>42</v>
      </c>
      <c r="O724" s="72"/>
      <c r="P724" s="217">
        <f>O724*H724</f>
        <v>0</v>
      </c>
      <c r="Q724" s="217">
        <v>2.5000000000000001E-4</v>
      </c>
      <c r="R724" s="217">
        <f>Q724*H724</f>
        <v>2.5000000000000001E-3</v>
      </c>
      <c r="S724" s="217">
        <v>0</v>
      </c>
      <c r="T724" s="218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19" t="s">
        <v>183</v>
      </c>
      <c r="AT724" s="219" t="s">
        <v>130</v>
      </c>
      <c r="AU724" s="219" t="s">
        <v>87</v>
      </c>
      <c r="AY724" s="18" t="s">
        <v>128</v>
      </c>
      <c r="BE724" s="220">
        <f>IF(N724="základní",J724,0)</f>
        <v>0</v>
      </c>
      <c r="BF724" s="220">
        <f>IF(N724="snížená",J724,0)</f>
        <v>0</v>
      </c>
      <c r="BG724" s="220">
        <f>IF(N724="zákl. přenesená",J724,0)</f>
        <v>0</v>
      </c>
      <c r="BH724" s="220">
        <f>IF(N724="sníž. přenesená",J724,0)</f>
        <v>0</v>
      </c>
      <c r="BI724" s="220">
        <f>IF(N724="nulová",J724,0)</f>
        <v>0</v>
      </c>
      <c r="BJ724" s="18" t="s">
        <v>85</v>
      </c>
      <c r="BK724" s="220">
        <f>ROUND(I724*H724,2)</f>
        <v>0</v>
      </c>
      <c r="BL724" s="18" t="s">
        <v>183</v>
      </c>
      <c r="BM724" s="219" t="s">
        <v>1428</v>
      </c>
    </row>
    <row r="725" spans="1:65" s="2" customFormat="1" ht="16.5" customHeight="1">
      <c r="A725" s="35"/>
      <c r="B725" s="36"/>
      <c r="C725" s="207" t="s">
        <v>1429</v>
      </c>
      <c r="D725" s="207" t="s">
        <v>130</v>
      </c>
      <c r="E725" s="208" t="s">
        <v>1430</v>
      </c>
      <c r="F725" s="209" t="s">
        <v>1431</v>
      </c>
      <c r="G725" s="210" t="s">
        <v>257</v>
      </c>
      <c r="H725" s="211">
        <v>129.4</v>
      </c>
      <c r="I725" s="212"/>
      <c r="J725" s="213">
        <f>ROUND(I725*H725,2)</f>
        <v>0</v>
      </c>
      <c r="K725" s="214"/>
      <c r="L725" s="40"/>
      <c r="M725" s="215" t="s">
        <v>1</v>
      </c>
      <c r="N725" s="216" t="s">
        <v>42</v>
      </c>
      <c r="O725" s="72"/>
      <c r="P725" s="217">
        <f>O725*H725</f>
        <v>0</v>
      </c>
      <c r="Q725" s="217">
        <v>0</v>
      </c>
      <c r="R725" s="217">
        <f>Q725*H725</f>
        <v>0</v>
      </c>
      <c r="S725" s="217">
        <v>0</v>
      </c>
      <c r="T725" s="218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219" t="s">
        <v>183</v>
      </c>
      <c r="AT725" s="219" t="s">
        <v>130</v>
      </c>
      <c r="AU725" s="219" t="s">
        <v>87</v>
      </c>
      <c r="AY725" s="18" t="s">
        <v>128</v>
      </c>
      <c r="BE725" s="220">
        <f>IF(N725="základní",J725,0)</f>
        <v>0</v>
      </c>
      <c r="BF725" s="220">
        <f>IF(N725="snížená",J725,0)</f>
        <v>0</v>
      </c>
      <c r="BG725" s="220">
        <f>IF(N725="zákl. přenesená",J725,0)</f>
        <v>0</v>
      </c>
      <c r="BH725" s="220">
        <f>IF(N725="sníž. přenesená",J725,0)</f>
        <v>0</v>
      </c>
      <c r="BI725" s="220">
        <f>IF(N725="nulová",J725,0)</f>
        <v>0</v>
      </c>
      <c r="BJ725" s="18" t="s">
        <v>85</v>
      </c>
      <c r="BK725" s="220">
        <f>ROUND(I725*H725,2)</f>
        <v>0</v>
      </c>
      <c r="BL725" s="18" t="s">
        <v>183</v>
      </c>
      <c r="BM725" s="219" t="s">
        <v>1432</v>
      </c>
    </row>
    <row r="726" spans="1:65" s="2" customFormat="1" ht="24" customHeight="1">
      <c r="A726" s="35"/>
      <c r="B726" s="36"/>
      <c r="C726" s="207" t="s">
        <v>1433</v>
      </c>
      <c r="D726" s="207" t="s">
        <v>130</v>
      </c>
      <c r="E726" s="208" t="s">
        <v>1434</v>
      </c>
      <c r="F726" s="209" t="s">
        <v>1435</v>
      </c>
      <c r="G726" s="210" t="s">
        <v>257</v>
      </c>
      <c r="H726" s="211">
        <v>38.5</v>
      </c>
      <c r="I726" s="212"/>
      <c r="J726" s="213">
        <f>ROUND(I726*H726,2)</f>
        <v>0</v>
      </c>
      <c r="K726" s="214"/>
      <c r="L726" s="40"/>
      <c r="M726" s="215" t="s">
        <v>1</v>
      </c>
      <c r="N726" s="216" t="s">
        <v>42</v>
      </c>
      <c r="O726" s="72"/>
      <c r="P726" s="217">
        <f>O726*H726</f>
        <v>0</v>
      </c>
      <c r="Q726" s="217">
        <v>2.1199999999999999E-3</v>
      </c>
      <c r="R726" s="217">
        <f>Q726*H726</f>
        <v>8.1619999999999998E-2</v>
      </c>
      <c r="S726" s="217">
        <v>0</v>
      </c>
      <c r="T726" s="218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9" t="s">
        <v>183</v>
      </c>
      <c r="AT726" s="219" t="s">
        <v>130</v>
      </c>
      <c r="AU726" s="219" t="s">
        <v>87</v>
      </c>
      <c r="AY726" s="18" t="s">
        <v>128</v>
      </c>
      <c r="BE726" s="220">
        <f>IF(N726="základní",J726,0)</f>
        <v>0</v>
      </c>
      <c r="BF726" s="220">
        <f>IF(N726="snížená",J726,0)</f>
        <v>0</v>
      </c>
      <c r="BG726" s="220">
        <f>IF(N726="zákl. přenesená",J726,0)</f>
        <v>0</v>
      </c>
      <c r="BH726" s="220">
        <f>IF(N726="sníž. přenesená",J726,0)</f>
        <v>0</v>
      </c>
      <c r="BI726" s="220">
        <f>IF(N726="nulová",J726,0)</f>
        <v>0</v>
      </c>
      <c r="BJ726" s="18" t="s">
        <v>85</v>
      </c>
      <c r="BK726" s="220">
        <f>ROUND(I726*H726,2)</f>
        <v>0</v>
      </c>
      <c r="BL726" s="18" t="s">
        <v>183</v>
      </c>
      <c r="BM726" s="219" t="s">
        <v>1436</v>
      </c>
    </row>
    <row r="727" spans="1:65" s="13" customFormat="1" ht="11.25">
      <c r="B727" s="225"/>
      <c r="C727" s="226"/>
      <c r="D727" s="221" t="s">
        <v>137</v>
      </c>
      <c r="E727" s="227" t="s">
        <v>1</v>
      </c>
      <c r="F727" s="228" t="s">
        <v>1437</v>
      </c>
      <c r="G727" s="226"/>
      <c r="H727" s="229">
        <v>38.5</v>
      </c>
      <c r="I727" s="230"/>
      <c r="J727" s="226"/>
      <c r="K727" s="226"/>
      <c r="L727" s="231"/>
      <c r="M727" s="232"/>
      <c r="N727" s="233"/>
      <c r="O727" s="233"/>
      <c r="P727" s="233"/>
      <c r="Q727" s="233"/>
      <c r="R727" s="233"/>
      <c r="S727" s="233"/>
      <c r="T727" s="234"/>
      <c r="AT727" s="235" t="s">
        <v>137</v>
      </c>
      <c r="AU727" s="235" t="s">
        <v>87</v>
      </c>
      <c r="AV727" s="13" t="s">
        <v>87</v>
      </c>
      <c r="AW727" s="13" t="s">
        <v>33</v>
      </c>
      <c r="AX727" s="13" t="s">
        <v>85</v>
      </c>
      <c r="AY727" s="235" t="s">
        <v>128</v>
      </c>
    </row>
    <row r="728" spans="1:65" s="2" customFormat="1" ht="24" customHeight="1">
      <c r="A728" s="35"/>
      <c r="B728" s="36"/>
      <c r="C728" s="207" t="s">
        <v>1438</v>
      </c>
      <c r="D728" s="207" t="s">
        <v>130</v>
      </c>
      <c r="E728" s="208" t="s">
        <v>1439</v>
      </c>
      <c r="F728" s="209" t="s">
        <v>1440</v>
      </c>
      <c r="G728" s="210" t="s">
        <v>182</v>
      </c>
      <c r="H728" s="211">
        <v>0.64300000000000002</v>
      </c>
      <c r="I728" s="212"/>
      <c r="J728" s="213">
        <f>ROUND(I728*H728,2)</f>
        <v>0</v>
      </c>
      <c r="K728" s="214"/>
      <c r="L728" s="40"/>
      <c r="M728" s="215" t="s">
        <v>1</v>
      </c>
      <c r="N728" s="216" t="s">
        <v>42</v>
      </c>
      <c r="O728" s="72"/>
      <c r="P728" s="217">
        <f>O728*H728</f>
        <v>0</v>
      </c>
      <c r="Q728" s="217">
        <v>0</v>
      </c>
      <c r="R728" s="217">
        <f>Q728*H728</f>
        <v>0</v>
      </c>
      <c r="S728" s="217">
        <v>0</v>
      </c>
      <c r="T728" s="218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9" t="s">
        <v>183</v>
      </c>
      <c r="AT728" s="219" t="s">
        <v>130</v>
      </c>
      <c r="AU728" s="219" t="s">
        <v>87</v>
      </c>
      <c r="AY728" s="18" t="s">
        <v>128</v>
      </c>
      <c r="BE728" s="220">
        <f>IF(N728="základní",J728,0)</f>
        <v>0</v>
      </c>
      <c r="BF728" s="220">
        <f>IF(N728="snížená",J728,0)</f>
        <v>0</v>
      </c>
      <c r="BG728" s="220">
        <f>IF(N728="zákl. přenesená",J728,0)</f>
        <v>0</v>
      </c>
      <c r="BH728" s="220">
        <f>IF(N728="sníž. přenesená",J728,0)</f>
        <v>0</v>
      </c>
      <c r="BI728" s="220">
        <f>IF(N728="nulová",J728,0)</f>
        <v>0</v>
      </c>
      <c r="BJ728" s="18" t="s">
        <v>85</v>
      </c>
      <c r="BK728" s="220">
        <f>ROUND(I728*H728,2)</f>
        <v>0</v>
      </c>
      <c r="BL728" s="18" t="s">
        <v>183</v>
      </c>
      <c r="BM728" s="219" t="s">
        <v>1441</v>
      </c>
    </row>
    <row r="729" spans="1:65" s="12" customFormat="1" ht="22.9" customHeight="1">
      <c r="B729" s="192"/>
      <c r="C729" s="193"/>
      <c r="D729" s="194" t="s">
        <v>76</v>
      </c>
      <c r="E729" s="205" t="s">
        <v>1442</v>
      </c>
      <c r="F729" s="205" t="s">
        <v>1443</v>
      </c>
      <c r="G729" s="193"/>
      <c r="H729" s="193"/>
      <c r="I729" s="196"/>
      <c r="J729" s="206">
        <f>BK729</f>
        <v>0</v>
      </c>
      <c r="K729" s="193"/>
      <c r="L729" s="197"/>
      <c r="M729" s="198"/>
      <c r="N729" s="199"/>
      <c r="O729" s="199"/>
      <c r="P729" s="200">
        <f>SUM(P730:P744)</f>
        <v>0</v>
      </c>
      <c r="Q729" s="199"/>
      <c r="R729" s="200">
        <f>SUM(R730:R744)</f>
        <v>0.33734154999999999</v>
      </c>
      <c r="S729" s="199"/>
      <c r="T729" s="201">
        <f>SUM(T730:T744)</f>
        <v>2.2300000000000002E-3</v>
      </c>
      <c r="AR729" s="202" t="s">
        <v>87</v>
      </c>
      <c r="AT729" s="203" t="s">
        <v>76</v>
      </c>
      <c r="AU729" s="203" t="s">
        <v>85</v>
      </c>
      <c r="AY729" s="202" t="s">
        <v>128</v>
      </c>
      <c r="BK729" s="204">
        <f>SUM(BK730:BK744)</f>
        <v>0</v>
      </c>
    </row>
    <row r="730" spans="1:65" s="2" customFormat="1" ht="24" customHeight="1">
      <c r="A730" s="35"/>
      <c r="B730" s="36"/>
      <c r="C730" s="207" t="s">
        <v>1444</v>
      </c>
      <c r="D730" s="207" t="s">
        <v>130</v>
      </c>
      <c r="E730" s="208" t="s">
        <v>1445</v>
      </c>
      <c r="F730" s="209" t="s">
        <v>1446</v>
      </c>
      <c r="G730" s="210" t="s">
        <v>144</v>
      </c>
      <c r="H730" s="211">
        <v>8.7850000000000001</v>
      </c>
      <c r="I730" s="212"/>
      <c r="J730" s="213">
        <f>ROUND(I730*H730,2)</f>
        <v>0</v>
      </c>
      <c r="K730" s="214"/>
      <c r="L730" s="40"/>
      <c r="M730" s="215" t="s">
        <v>1</v>
      </c>
      <c r="N730" s="216" t="s">
        <v>42</v>
      </c>
      <c r="O730" s="72"/>
      <c r="P730" s="217">
        <f>O730*H730</f>
        <v>0</v>
      </c>
      <c r="Q730" s="217">
        <v>2.7E-4</v>
      </c>
      <c r="R730" s="217">
        <f>Q730*H730</f>
        <v>2.3719500000000003E-3</v>
      </c>
      <c r="S730" s="217">
        <v>0</v>
      </c>
      <c r="T730" s="218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19" t="s">
        <v>134</v>
      </c>
      <c r="AT730" s="219" t="s">
        <v>130</v>
      </c>
      <c r="AU730" s="219" t="s">
        <v>87</v>
      </c>
      <c r="AY730" s="18" t="s">
        <v>128</v>
      </c>
      <c r="BE730" s="220">
        <f>IF(N730="základní",J730,0)</f>
        <v>0</v>
      </c>
      <c r="BF730" s="220">
        <f>IF(N730="snížená",J730,0)</f>
        <v>0</v>
      </c>
      <c r="BG730" s="220">
        <f>IF(N730="zákl. přenesená",J730,0)</f>
        <v>0</v>
      </c>
      <c r="BH730" s="220">
        <f>IF(N730="sníž. přenesená",J730,0)</f>
        <v>0</v>
      </c>
      <c r="BI730" s="220">
        <f>IF(N730="nulová",J730,0)</f>
        <v>0</v>
      </c>
      <c r="BJ730" s="18" t="s">
        <v>85</v>
      </c>
      <c r="BK730" s="220">
        <f>ROUND(I730*H730,2)</f>
        <v>0</v>
      </c>
      <c r="BL730" s="18" t="s">
        <v>134</v>
      </c>
      <c r="BM730" s="219" t="s">
        <v>1447</v>
      </c>
    </row>
    <row r="731" spans="1:65" s="13" customFormat="1" ht="11.25">
      <c r="B731" s="225"/>
      <c r="C731" s="226"/>
      <c r="D731" s="221" t="s">
        <v>137</v>
      </c>
      <c r="E731" s="227" t="s">
        <v>1</v>
      </c>
      <c r="F731" s="228" t="s">
        <v>1448</v>
      </c>
      <c r="G731" s="226"/>
      <c r="H731" s="229">
        <v>8.7850000000000001</v>
      </c>
      <c r="I731" s="230"/>
      <c r="J731" s="226"/>
      <c r="K731" s="226"/>
      <c r="L731" s="231"/>
      <c r="M731" s="232"/>
      <c r="N731" s="233"/>
      <c r="O731" s="233"/>
      <c r="P731" s="233"/>
      <c r="Q731" s="233"/>
      <c r="R731" s="233"/>
      <c r="S731" s="233"/>
      <c r="T731" s="234"/>
      <c r="AT731" s="235" t="s">
        <v>137</v>
      </c>
      <c r="AU731" s="235" t="s">
        <v>87</v>
      </c>
      <c r="AV731" s="13" t="s">
        <v>87</v>
      </c>
      <c r="AW731" s="13" t="s">
        <v>33</v>
      </c>
      <c r="AX731" s="13" t="s">
        <v>85</v>
      </c>
      <c r="AY731" s="235" t="s">
        <v>128</v>
      </c>
    </row>
    <row r="732" spans="1:65" s="2" customFormat="1" ht="24" customHeight="1">
      <c r="A732" s="35"/>
      <c r="B732" s="36"/>
      <c r="C732" s="269" t="s">
        <v>1449</v>
      </c>
      <c r="D732" s="269" t="s">
        <v>399</v>
      </c>
      <c r="E732" s="270" t="s">
        <v>1450</v>
      </c>
      <c r="F732" s="271" t="s">
        <v>1451</v>
      </c>
      <c r="G732" s="272" t="s">
        <v>144</v>
      </c>
      <c r="H732" s="273">
        <v>8.7850000000000001</v>
      </c>
      <c r="I732" s="274"/>
      <c r="J732" s="275">
        <f>ROUND(I732*H732,2)</f>
        <v>0</v>
      </c>
      <c r="K732" s="276"/>
      <c r="L732" s="277"/>
      <c r="M732" s="278" t="s">
        <v>1</v>
      </c>
      <c r="N732" s="279" t="s">
        <v>42</v>
      </c>
      <c r="O732" s="72"/>
      <c r="P732" s="217">
        <f>O732*H732</f>
        <v>0</v>
      </c>
      <c r="Q732" s="217">
        <v>3.056E-2</v>
      </c>
      <c r="R732" s="217">
        <f>Q732*H732</f>
        <v>0.26846960000000003</v>
      </c>
      <c r="S732" s="217">
        <v>0</v>
      </c>
      <c r="T732" s="218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219" t="s">
        <v>156</v>
      </c>
      <c r="AT732" s="219" t="s">
        <v>399</v>
      </c>
      <c r="AU732" s="219" t="s">
        <v>87</v>
      </c>
      <c r="AY732" s="18" t="s">
        <v>128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8" t="s">
        <v>85</v>
      </c>
      <c r="BK732" s="220">
        <f>ROUND(I732*H732,2)</f>
        <v>0</v>
      </c>
      <c r="BL732" s="18" t="s">
        <v>134</v>
      </c>
      <c r="BM732" s="219" t="s">
        <v>1452</v>
      </c>
    </row>
    <row r="733" spans="1:65" s="2" customFormat="1" ht="24" customHeight="1">
      <c r="A733" s="35"/>
      <c r="B733" s="36"/>
      <c r="C733" s="207" t="s">
        <v>1453</v>
      </c>
      <c r="D733" s="207" t="s">
        <v>130</v>
      </c>
      <c r="E733" s="208" t="s">
        <v>1454</v>
      </c>
      <c r="F733" s="209" t="s">
        <v>1455</v>
      </c>
      <c r="G733" s="210" t="s">
        <v>257</v>
      </c>
      <c r="H733" s="211">
        <v>2.0699999999999998</v>
      </c>
      <c r="I733" s="212"/>
      <c r="J733" s="213">
        <f>ROUND(I733*H733,2)</f>
        <v>0</v>
      </c>
      <c r="K733" s="214"/>
      <c r="L733" s="40"/>
      <c r="M733" s="215" t="s">
        <v>1</v>
      </c>
      <c r="N733" s="216" t="s">
        <v>42</v>
      </c>
      <c r="O733" s="72"/>
      <c r="P733" s="217">
        <f>O733*H733</f>
        <v>0</v>
      </c>
      <c r="Q733" s="217">
        <v>0</v>
      </c>
      <c r="R733" s="217">
        <f>Q733*H733</f>
        <v>0</v>
      </c>
      <c r="S733" s="217">
        <v>0</v>
      </c>
      <c r="T733" s="218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9" t="s">
        <v>134</v>
      </c>
      <c r="AT733" s="219" t="s">
        <v>130</v>
      </c>
      <c r="AU733" s="219" t="s">
        <v>87</v>
      </c>
      <c r="AY733" s="18" t="s">
        <v>128</v>
      </c>
      <c r="BE733" s="220">
        <f>IF(N733="základní",J733,0)</f>
        <v>0</v>
      </c>
      <c r="BF733" s="220">
        <f>IF(N733="snížená",J733,0)</f>
        <v>0</v>
      </c>
      <c r="BG733" s="220">
        <f>IF(N733="zákl. přenesená",J733,0)</f>
        <v>0</v>
      </c>
      <c r="BH733" s="220">
        <f>IF(N733="sníž. přenesená",J733,0)</f>
        <v>0</v>
      </c>
      <c r="BI733" s="220">
        <f>IF(N733="nulová",J733,0)</f>
        <v>0</v>
      </c>
      <c r="BJ733" s="18" t="s">
        <v>85</v>
      </c>
      <c r="BK733" s="220">
        <f>ROUND(I733*H733,2)</f>
        <v>0</v>
      </c>
      <c r="BL733" s="18" t="s">
        <v>134</v>
      </c>
      <c r="BM733" s="219" t="s">
        <v>1456</v>
      </c>
    </row>
    <row r="734" spans="1:65" s="13" customFormat="1" ht="11.25">
      <c r="B734" s="225"/>
      <c r="C734" s="226"/>
      <c r="D734" s="221" t="s">
        <v>137</v>
      </c>
      <c r="E734" s="227" t="s">
        <v>1</v>
      </c>
      <c r="F734" s="228" t="s">
        <v>1457</v>
      </c>
      <c r="G734" s="226"/>
      <c r="H734" s="229">
        <v>2.0699999999999998</v>
      </c>
      <c r="I734" s="230"/>
      <c r="J734" s="226"/>
      <c r="K734" s="226"/>
      <c r="L734" s="231"/>
      <c r="M734" s="232"/>
      <c r="N734" s="233"/>
      <c r="O734" s="233"/>
      <c r="P734" s="233"/>
      <c r="Q734" s="233"/>
      <c r="R734" s="233"/>
      <c r="S734" s="233"/>
      <c r="T734" s="234"/>
      <c r="AT734" s="235" t="s">
        <v>137</v>
      </c>
      <c r="AU734" s="235" t="s">
        <v>87</v>
      </c>
      <c r="AV734" s="13" t="s">
        <v>87</v>
      </c>
      <c r="AW734" s="13" t="s">
        <v>33</v>
      </c>
      <c r="AX734" s="13" t="s">
        <v>85</v>
      </c>
      <c r="AY734" s="235" t="s">
        <v>128</v>
      </c>
    </row>
    <row r="735" spans="1:65" s="2" customFormat="1" ht="16.5" customHeight="1">
      <c r="A735" s="35"/>
      <c r="B735" s="36"/>
      <c r="C735" s="207" t="s">
        <v>1458</v>
      </c>
      <c r="D735" s="207" t="s">
        <v>130</v>
      </c>
      <c r="E735" s="208" t="s">
        <v>1459</v>
      </c>
      <c r="F735" s="209" t="s">
        <v>1460</v>
      </c>
      <c r="G735" s="210" t="s">
        <v>635</v>
      </c>
      <c r="H735" s="211">
        <v>1</v>
      </c>
      <c r="I735" s="212"/>
      <c r="J735" s="213">
        <f>ROUND(I735*H735,2)</f>
        <v>0</v>
      </c>
      <c r="K735" s="214"/>
      <c r="L735" s="40"/>
      <c r="M735" s="215" t="s">
        <v>1</v>
      </c>
      <c r="N735" s="216" t="s">
        <v>42</v>
      </c>
      <c r="O735" s="72"/>
      <c r="P735" s="217">
        <f>O735*H735</f>
        <v>0</v>
      </c>
      <c r="Q735" s="217">
        <v>0</v>
      </c>
      <c r="R735" s="217">
        <f>Q735*H735</f>
        <v>0</v>
      </c>
      <c r="S735" s="217">
        <v>2.2300000000000002E-3</v>
      </c>
      <c r="T735" s="218">
        <f>S735*H735</f>
        <v>2.2300000000000002E-3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219" t="s">
        <v>183</v>
      </c>
      <c r="AT735" s="219" t="s">
        <v>130</v>
      </c>
      <c r="AU735" s="219" t="s">
        <v>87</v>
      </c>
      <c r="AY735" s="18" t="s">
        <v>128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18" t="s">
        <v>85</v>
      </c>
      <c r="BK735" s="220">
        <f>ROUND(I735*H735,2)</f>
        <v>0</v>
      </c>
      <c r="BL735" s="18" t="s">
        <v>183</v>
      </c>
      <c r="BM735" s="219" t="s">
        <v>1461</v>
      </c>
    </row>
    <row r="736" spans="1:65" s="13" customFormat="1" ht="11.25">
      <c r="B736" s="225"/>
      <c r="C736" s="226"/>
      <c r="D736" s="221" t="s">
        <v>137</v>
      </c>
      <c r="E736" s="227" t="s">
        <v>1</v>
      </c>
      <c r="F736" s="228" t="s">
        <v>1462</v>
      </c>
      <c r="G736" s="226"/>
      <c r="H736" s="229">
        <v>1</v>
      </c>
      <c r="I736" s="230"/>
      <c r="J736" s="226"/>
      <c r="K736" s="226"/>
      <c r="L736" s="231"/>
      <c r="M736" s="232"/>
      <c r="N736" s="233"/>
      <c r="O736" s="233"/>
      <c r="P736" s="233"/>
      <c r="Q736" s="233"/>
      <c r="R736" s="233"/>
      <c r="S736" s="233"/>
      <c r="T736" s="234"/>
      <c r="AT736" s="235" t="s">
        <v>137</v>
      </c>
      <c r="AU736" s="235" t="s">
        <v>87</v>
      </c>
      <c r="AV736" s="13" t="s">
        <v>87</v>
      </c>
      <c r="AW736" s="13" t="s">
        <v>33</v>
      </c>
      <c r="AX736" s="13" t="s">
        <v>85</v>
      </c>
      <c r="AY736" s="235" t="s">
        <v>128</v>
      </c>
    </row>
    <row r="737" spans="1:65" s="2" customFormat="1" ht="24" customHeight="1">
      <c r="A737" s="35"/>
      <c r="B737" s="36"/>
      <c r="C737" s="207" t="s">
        <v>1463</v>
      </c>
      <c r="D737" s="207" t="s">
        <v>130</v>
      </c>
      <c r="E737" s="208" t="s">
        <v>1464</v>
      </c>
      <c r="F737" s="209" t="s">
        <v>1465</v>
      </c>
      <c r="G737" s="210" t="s">
        <v>635</v>
      </c>
      <c r="H737" s="211">
        <v>1</v>
      </c>
      <c r="I737" s="212"/>
      <c r="J737" s="213">
        <f>ROUND(I737*H737,2)</f>
        <v>0</v>
      </c>
      <c r="K737" s="214"/>
      <c r="L737" s="40"/>
      <c r="M737" s="215" t="s">
        <v>1</v>
      </c>
      <c r="N737" s="216" t="s">
        <v>42</v>
      </c>
      <c r="O737" s="72"/>
      <c r="P737" s="217">
        <f>O737*H737</f>
        <v>0</v>
      </c>
      <c r="Q737" s="217">
        <v>0</v>
      </c>
      <c r="R737" s="217">
        <f>Q737*H737</f>
        <v>0</v>
      </c>
      <c r="S737" s="217">
        <v>0</v>
      </c>
      <c r="T737" s="218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19" t="s">
        <v>183</v>
      </c>
      <c r="AT737" s="219" t="s">
        <v>130</v>
      </c>
      <c r="AU737" s="219" t="s">
        <v>87</v>
      </c>
      <c r="AY737" s="18" t="s">
        <v>128</v>
      </c>
      <c r="BE737" s="220">
        <f>IF(N737="základní",J737,0)</f>
        <v>0</v>
      </c>
      <c r="BF737" s="220">
        <f>IF(N737="snížená",J737,0)</f>
        <v>0</v>
      </c>
      <c r="BG737" s="220">
        <f>IF(N737="zákl. přenesená",J737,0)</f>
        <v>0</v>
      </c>
      <c r="BH737" s="220">
        <f>IF(N737="sníž. přenesená",J737,0)</f>
        <v>0</v>
      </c>
      <c r="BI737" s="220">
        <f>IF(N737="nulová",J737,0)</f>
        <v>0</v>
      </c>
      <c r="BJ737" s="18" t="s">
        <v>85</v>
      </c>
      <c r="BK737" s="220">
        <f>ROUND(I737*H737,2)</f>
        <v>0</v>
      </c>
      <c r="BL737" s="18" t="s">
        <v>183</v>
      </c>
      <c r="BM737" s="219" t="s">
        <v>1466</v>
      </c>
    </row>
    <row r="738" spans="1:65" s="2" customFormat="1" ht="24" customHeight="1">
      <c r="A738" s="35"/>
      <c r="B738" s="36"/>
      <c r="C738" s="269" t="s">
        <v>1467</v>
      </c>
      <c r="D738" s="269" t="s">
        <v>399</v>
      </c>
      <c r="E738" s="270" t="s">
        <v>1468</v>
      </c>
      <c r="F738" s="271" t="s">
        <v>1469</v>
      </c>
      <c r="G738" s="272" t="s">
        <v>257</v>
      </c>
      <c r="H738" s="273">
        <v>1.05</v>
      </c>
      <c r="I738" s="274"/>
      <c r="J738" s="275">
        <f>ROUND(I738*H738,2)</f>
        <v>0</v>
      </c>
      <c r="K738" s="276"/>
      <c r="L738" s="277"/>
      <c r="M738" s="278" t="s">
        <v>1</v>
      </c>
      <c r="N738" s="279" t="s">
        <v>42</v>
      </c>
      <c r="O738" s="72"/>
      <c r="P738" s="217">
        <f>O738*H738</f>
        <v>0</v>
      </c>
      <c r="Q738" s="217">
        <v>5.0000000000000001E-3</v>
      </c>
      <c r="R738" s="217">
        <f>Q738*H738</f>
        <v>5.2500000000000003E-3</v>
      </c>
      <c r="S738" s="217">
        <v>0</v>
      </c>
      <c r="T738" s="218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9" t="s">
        <v>222</v>
      </c>
      <c r="AT738" s="219" t="s">
        <v>399</v>
      </c>
      <c r="AU738" s="219" t="s">
        <v>87</v>
      </c>
      <c r="AY738" s="18" t="s">
        <v>128</v>
      </c>
      <c r="BE738" s="220">
        <f>IF(N738="základní",J738,0)</f>
        <v>0</v>
      </c>
      <c r="BF738" s="220">
        <f>IF(N738="snížená",J738,0)</f>
        <v>0</v>
      </c>
      <c r="BG738" s="220">
        <f>IF(N738="zákl. přenesená",J738,0)</f>
        <v>0</v>
      </c>
      <c r="BH738" s="220">
        <f>IF(N738="sníž. přenesená",J738,0)</f>
        <v>0</v>
      </c>
      <c r="BI738" s="220">
        <f>IF(N738="nulová",J738,0)</f>
        <v>0</v>
      </c>
      <c r="BJ738" s="18" t="s">
        <v>85</v>
      </c>
      <c r="BK738" s="220">
        <f>ROUND(I738*H738,2)</f>
        <v>0</v>
      </c>
      <c r="BL738" s="18" t="s">
        <v>183</v>
      </c>
      <c r="BM738" s="219" t="s">
        <v>1470</v>
      </c>
    </row>
    <row r="739" spans="1:65" s="2" customFormat="1" ht="24" customHeight="1">
      <c r="A739" s="35"/>
      <c r="B739" s="36"/>
      <c r="C739" s="207" t="s">
        <v>1471</v>
      </c>
      <c r="D739" s="207" t="s">
        <v>130</v>
      </c>
      <c r="E739" s="208" t="s">
        <v>1472</v>
      </c>
      <c r="F739" s="209" t="s">
        <v>1473</v>
      </c>
      <c r="G739" s="210" t="s">
        <v>635</v>
      </c>
      <c r="H739" s="211">
        <v>3</v>
      </c>
      <c r="I739" s="212"/>
      <c r="J739" s="213">
        <f>ROUND(I739*H739,2)</f>
        <v>0</v>
      </c>
      <c r="K739" s="214"/>
      <c r="L739" s="40"/>
      <c r="M739" s="215" t="s">
        <v>1</v>
      </c>
      <c r="N739" s="216" t="s">
        <v>42</v>
      </c>
      <c r="O739" s="72"/>
      <c r="P739" s="217">
        <f>O739*H739</f>
        <v>0</v>
      </c>
      <c r="Q739" s="217">
        <v>0</v>
      </c>
      <c r="R739" s="217">
        <f>Q739*H739</f>
        <v>0</v>
      </c>
      <c r="S739" s="217">
        <v>0</v>
      </c>
      <c r="T739" s="218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219" t="s">
        <v>183</v>
      </c>
      <c r="AT739" s="219" t="s">
        <v>130</v>
      </c>
      <c r="AU739" s="219" t="s">
        <v>87</v>
      </c>
      <c r="AY739" s="18" t="s">
        <v>128</v>
      </c>
      <c r="BE739" s="220">
        <f>IF(N739="základní",J739,0)</f>
        <v>0</v>
      </c>
      <c r="BF739" s="220">
        <f>IF(N739="snížená",J739,0)</f>
        <v>0</v>
      </c>
      <c r="BG739" s="220">
        <f>IF(N739="zákl. přenesená",J739,0)</f>
        <v>0</v>
      </c>
      <c r="BH739" s="220">
        <f>IF(N739="sníž. přenesená",J739,0)</f>
        <v>0</v>
      </c>
      <c r="BI739" s="220">
        <f>IF(N739="nulová",J739,0)</f>
        <v>0</v>
      </c>
      <c r="BJ739" s="18" t="s">
        <v>85</v>
      </c>
      <c r="BK739" s="220">
        <f>ROUND(I739*H739,2)</f>
        <v>0</v>
      </c>
      <c r="BL739" s="18" t="s">
        <v>183</v>
      </c>
      <c r="BM739" s="219" t="s">
        <v>1474</v>
      </c>
    </row>
    <row r="740" spans="1:65" s="2" customFormat="1" ht="24" customHeight="1">
      <c r="A740" s="35"/>
      <c r="B740" s="36"/>
      <c r="C740" s="269" t="s">
        <v>1475</v>
      </c>
      <c r="D740" s="269" t="s">
        <v>399</v>
      </c>
      <c r="E740" s="270" t="s">
        <v>1468</v>
      </c>
      <c r="F740" s="271" t="s">
        <v>1469</v>
      </c>
      <c r="G740" s="272" t="s">
        <v>257</v>
      </c>
      <c r="H740" s="273">
        <v>12.25</v>
      </c>
      <c r="I740" s="274"/>
      <c r="J740" s="275">
        <f>ROUND(I740*H740,2)</f>
        <v>0</v>
      </c>
      <c r="K740" s="276"/>
      <c r="L740" s="277"/>
      <c r="M740" s="278" t="s">
        <v>1</v>
      </c>
      <c r="N740" s="279" t="s">
        <v>42</v>
      </c>
      <c r="O740" s="72"/>
      <c r="P740" s="217">
        <f>O740*H740</f>
        <v>0</v>
      </c>
      <c r="Q740" s="217">
        <v>5.0000000000000001E-3</v>
      </c>
      <c r="R740" s="217">
        <f>Q740*H740</f>
        <v>6.1249999999999999E-2</v>
      </c>
      <c r="S740" s="217">
        <v>0</v>
      </c>
      <c r="T740" s="218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9" t="s">
        <v>222</v>
      </c>
      <c r="AT740" s="219" t="s">
        <v>399</v>
      </c>
      <c r="AU740" s="219" t="s">
        <v>87</v>
      </c>
      <c r="AY740" s="18" t="s">
        <v>128</v>
      </c>
      <c r="BE740" s="220">
        <f>IF(N740="základní",J740,0)</f>
        <v>0</v>
      </c>
      <c r="BF740" s="220">
        <f>IF(N740="snížená",J740,0)</f>
        <v>0</v>
      </c>
      <c r="BG740" s="220">
        <f>IF(N740="zákl. přenesená",J740,0)</f>
        <v>0</v>
      </c>
      <c r="BH740" s="220">
        <f>IF(N740="sníž. přenesená",J740,0)</f>
        <v>0</v>
      </c>
      <c r="BI740" s="220">
        <f>IF(N740="nulová",J740,0)</f>
        <v>0</v>
      </c>
      <c r="BJ740" s="18" t="s">
        <v>85</v>
      </c>
      <c r="BK740" s="220">
        <f>ROUND(I740*H740,2)</f>
        <v>0</v>
      </c>
      <c r="BL740" s="18" t="s">
        <v>183</v>
      </c>
      <c r="BM740" s="219" t="s">
        <v>1476</v>
      </c>
    </row>
    <row r="741" spans="1:65" s="13" customFormat="1" ht="11.25">
      <c r="B741" s="225"/>
      <c r="C741" s="226"/>
      <c r="D741" s="221" t="s">
        <v>137</v>
      </c>
      <c r="E741" s="227" t="s">
        <v>1</v>
      </c>
      <c r="F741" s="228" t="s">
        <v>1477</v>
      </c>
      <c r="G741" s="226"/>
      <c r="H741" s="229">
        <v>12.25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AT741" s="235" t="s">
        <v>137</v>
      </c>
      <c r="AU741" s="235" t="s">
        <v>87</v>
      </c>
      <c r="AV741" s="13" t="s">
        <v>87</v>
      </c>
      <c r="AW741" s="13" t="s">
        <v>33</v>
      </c>
      <c r="AX741" s="13" t="s">
        <v>85</v>
      </c>
      <c r="AY741" s="235" t="s">
        <v>128</v>
      </c>
    </row>
    <row r="742" spans="1:65" s="2" customFormat="1" ht="24" customHeight="1">
      <c r="A742" s="35"/>
      <c r="B742" s="36"/>
      <c r="C742" s="207" t="s">
        <v>1478</v>
      </c>
      <c r="D742" s="207" t="s">
        <v>130</v>
      </c>
      <c r="E742" s="208" t="s">
        <v>1479</v>
      </c>
      <c r="F742" s="209" t="s">
        <v>1480</v>
      </c>
      <c r="G742" s="210" t="s">
        <v>635</v>
      </c>
      <c r="H742" s="211">
        <v>1</v>
      </c>
      <c r="I742" s="212"/>
      <c r="J742" s="213">
        <f>ROUND(I742*H742,2)</f>
        <v>0</v>
      </c>
      <c r="K742" s="214"/>
      <c r="L742" s="40"/>
      <c r="M742" s="215" t="s">
        <v>1</v>
      </c>
      <c r="N742" s="216" t="s">
        <v>42</v>
      </c>
      <c r="O742" s="72"/>
      <c r="P742" s="217">
        <f>O742*H742</f>
        <v>0</v>
      </c>
      <c r="Q742" s="217">
        <v>0</v>
      </c>
      <c r="R742" s="217">
        <f>Q742*H742</f>
        <v>0</v>
      </c>
      <c r="S742" s="217">
        <v>0</v>
      </c>
      <c r="T742" s="218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9" t="s">
        <v>183</v>
      </c>
      <c r="AT742" s="219" t="s">
        <v>130</v>
      </c>
      <c r="AU742" s="219" t="s">
        <v>87</v>
      </c>
      <c r="AY742" s="18" t="s">
        <v>128</v>
      </c>
      <c r="BE742" s="220">
        <f>IF(N742="základní",J742,0)</f>
        <v>0</v>
      </c>
      <c r="BF742" s="220">
        <f>IF(N742="snížená",J742,0)</f>
        <v>0</v>
      </c>
      <c r="BG742" s="220">
        <f>IF(N742="zákl. přenesená",J742,0)</f>
        <v>0</v>
      </c>
      <c r="BH742" s="220">
        <f>IF(N742="sníž. přenesená",J742,0)</f>
        <v>0</v>
      </c>
      <c r="BI742" s="220">
        <f>IF(N742="nulová",J742,0)</f>
        <v>0</v>
      </c>
      <c r="BJ742" s="18" t="s">
        <v>85</v>
      </c>
      <c r="BK742" s="220">
        <f>ROUND(I742*H742,2)</f>
        <v>0</v>
      </c>
      <c r="BL742" s="18" t="s">
        <v>183</v>
      </c>
      <c r="BM742" s="219" t="s">
        <v>1481</v>
      </c>
    </row>
    <row r="743" spans="1:65" s="13" customFormat="1" ht="11.25">
      <c r="B743" s="225"/>
      <c r="C743" s="226"/>
      <c r="D743" s="221" t="s">
        <v>137</v>
      </c>
      <c r="E743" s="227" t="s">
        <v>1</v>
      </c>
      <c r="F743" s="228" t="s">
        <v>1482</v>
      </c>
      <c r="G743" s="226"/>
      <c r="H743" s="229">
        <v>1</v>
      </c>
      <c r="I743" s="230"/>
      <c r="J743" s="226"/>
      <c r="K743" s="226"/>
      <c r="L743" s="231"/>
      <c r="M743" s="232"/>
      <c r="N743" s="233"/>
      <c r="O743" s="233"/>
      <c r="P743" s="233"/>
      <c r="Q743" s="233"/>
      <c r="R743" s="233"/>
      <c r="S743" s="233"/>
      <c r="T743" s="234"/>
      <c r="AT743" s="235" t="s">
        <v>137</v>
      </c>
      <c r="AU743" s="235" t="s">
        <v>87</v>
      </c>
      <c r="AV743" s="13" t="s">
        <v>87</v>
      </c>
      <c r="AW743" s="13" t="s">
        <v>33</v>
      </c>
      <c r="AX743" s="13" t="s">
        <v>85</v>
      </c>
      <c r="AY743" s="235" t="s">
        <v>128</v>
      </c>
    </row>
    <row r="744" spans="1:65" s="2" customFormat="1" ht="24" customHeight="1">
      <c r="A744" s="35"/>
      <c r="B744" s="36"/>
      <c r="C744" s="207" t="s">
        <v>1483</v>
      </c>
      <c r="D744" s="207" t="s">
        <v>130</v>
      </c>
      <c r="E744" s="208" t="s">
        <v>1484</v>
      </c>
      <c r="F744" s="209" t="s">
        <v>1485</v>
      </c>
      <c r="G744" s="210" t="s">
        <v>182</v>
      </c>
      <c r="H744" s="211">
        <v>6.7000000000000004E-2</v>
      </c>
      <c r="I744" s="212"/>
      <c r="J744" s="213">
        <f>ROUND(I744*H744,2)</f>
        <v>0</v>
      </c>
      <c r="K744" s="214"/>
      <c r="L744" s="40"/>
      <c r="M744" s="215" t="s">
        <v>1</v>
      </c>
      <c r="N744" s="216" t="s">
        <v>42</v>
      </c>
      <c r="O744" s="72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219" t="s">
        <v>183</v>
      </c>
      <c r="AT744" s="219" t="s">
        <v>130</v>
      </c>
      <c r="AU744" s="219" t="s">
        <v>87</v>
      </c>
      <c r="AY744" s="18" t="s">
        <v>128</v>
      </c>
      <c r="BE744" s="220">
        <f>IF(N744="základní",J744,0)</f>
        <v>0</v>
      </c>
      <c r="BF744" s="220">
        <f>IF(N744="snížená",J744,0)</f>
        <v>0</v>
      </c>
      <c r="BG744" s="220">
        <f>IF(N744="zákl. přenesená",J744,0)</f>
        <v>0</v>
      </c>
      <c r="BH744" s="220">
        <f>IF(N744="sníž. přenesená",J744,0)</f>
        <v>0</v>
      </c>
      <c r="BI744" s="220">
        <f>IF(N744="nulová",J744,0)</f>
        <v>0</v>
      </c>
      <c r="BJ744" s="18" t="s">
        <v>85</v>
      </c>
      <c r="BK744" s="220">
        <f>ROUND(I744*H744,2)</f>
        <v>0</v>
      </c>
      <c r="BL744" s="18" t="s">
        <v>183</v>
      </c>
      <c r="BM744" s="219" t="s">
        <v>1486</v>
      </c>
    </row>
    <row r="745" spans="1:65" s="12" customFormat="1" ht="22.9" customHeight="1">
      <c r="B745" s="192"/>
      <c r="C745" s="193"/>
      <c r="D745" s="194" t="s">
        <v>76</v>
      </c>
      <c r="E745" s="205" t="s">
        <v>1487</v>
      </c>
      <c r="F745" s="205" t="s">
        <v>1488</v>
      </c>
      <c r="G745" s="193"/>
      <c r="H745" s="193"/>
      <c r="I745" s="196"/>
      <c r="J745" s="206">
        <f>BK745</f>
        <v>0</v>
      </c>
      <c r="K745" s="193"/>
      <c r="L745" s="197"/>
      <c r="M745" s="198"/>
      <c r="N745" s="199"/>
      <c r="O745" s="199"/>
      <c r="P745" s="200">
        <f>SUM(P746:P768)</f>
        <v>0</v>
      </c>
      <c r="Q745" s="199"/>
      <c r="R745" s="200">
        <f>SUM(R746:R768)</f>
        <v>5.5562789000000006</v>
      </c>
      <c r="S745" s="199"/>
      <c r="T745" s="201">
        <f>SUM(T746:T768)</f>
        <v>0</v>
      </c>
      <c r="AR745" s="202" t="s">
        <v>87</v>
      </c>
      <c r="AT745" s="203" t="s">
        <v>76</v>
      </c>
      <c r="AU745" s="203" t="s">
        <v>85</v>
      </c>
      <c r="AY745" s="202" t="s">
        <v>128</v>
      </c>
      <c r="BK745" s="204">
        <f>SUM(BK746:BK768)</f>
        <v>0</v>
      </c>
    </row>
    <row r="746" spans="1:65" s="2" customFormat="1" ht="16.5" customHeight="1">
      <c r="A746" s="35"/>
      <c r="B746" s="36"/>
      <c r="C746" s="207" t="s">
        <v>1489</v>
      </c>
      <c r="D746" s="207" t="s">
        <v>130</v>
      </c>
      <c r="E746" s="208" t="s">
        <v>1490</v>
      </c>
      <c r="F746" s="209" t="s">
        <v>1491</v>
      </c>
      <c r="G746" s="210" t="s">
        <v>144</v>
      </c>
      <c r="H746" s="211">
        <v>72.564999999999998</v>
      </c>
      <c r="I746" s="212"/>
      <c r="J746" s="213">
        <f>ROUND(I746*H746,2)</f>
        <v>0</v>
      </c>
      <c r="K746" s="214"/>
      <c r="L746" s="40"/>
      <c r="M746" s="215" t="s">
        <v>1</v>
      </c>
      <c r="N746" s="216" t="s">
        <v>42</v>
      </c>
      <c r="O746" s="72"/>
      <c r="P746" s="217">
        <f>O746*H746</f>
        <v>0</v>
      </c>
      <c r="Q746" s="217">
        <v>6.0000000000000002E-5</v>
      </c>
      <c r="R746" s="217">
        <f>Q746*H746</f>
        <v>4.3539E-3</v>
      </c>
      <c r="S746" s="217">
        <v>0</v>
      </c>
      <c r="T746" s="218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19" t="s">
        <v>183</v>
      </c>
      <c r="AT746" s="219" t="s">
        <v>130</v>
      </c>
      <c r="AU746" s="219" t="s">
        <v>87</v>
      </c>
      <c r="AY746" s="18" t="s">
        <v>128</v>
      </c>
      <c r="BE746" s="220">
        <f>IF(N746="základní",J746,0)</f>
        <v>0</v>
      </c>
      <c r="BF746" s="220">
        <f>IF(N746="snížená",J746,0)</f>
        <v>0</v>
      </c>
      <c r="BG746" s="220">
        <f>IF(N746="zákl. přenesená",J746,0)</f>
        <v>0</v>
      </c>
      <c r="BH746" s="220">
        <f>IF(N746="sníž. přenesená",J746,0)</f>
        <v>0</v>
      </c>
      <c r="BI746" s="220">
        <f>IF(N746="nulová",J746,0)</f>
        <v>0</v>
      </c>
      <c r="BJ746" s="18" t="s">
        <v>85</v>
      </c>
      <c r="BK746" s="220">
        <f>ROUND(I746*H746,2)</f>
        <v>0</v>
      </c>
      <c r="BL746" s="18" t="s">
        <v>183</v>
      </c>
      <c r="BM746" s="219" t="s">
        <v>1492</v>
      </c>
    </row>
    <row r="747" spans="1:65" s="13" customFormat="1" ht="11.25">
      <c r="B747" s="225"/>
      <c r="C747" s="226"/>
      <c r="D747" s="221" t="s">
        <v>137</v>
      </c>
      <c r="E747" s="227" t="s">
        <v>1</v>
      </c>
      <c r="F747" s="228" t="s">
        <v>1493</v>
      </c>
      <c r="G747" s="226"/>
      <c r="H747" s="229">
        <v>39.909999999999997</v>
      </c>
      <c r="I747" s="230"/>
      <c r="J747" s="226"/>
      <c r="K747" s="226"/>
      <c r="L747" s="231"/>
      <c r="M747" s="232"/>
      <c r="N747" s="233"/>
      <c r="O747" s="233"/>
      <c r="P747" s="233"/>
      <c r="Q747" s="233"/>
      <c r="R747" s="233"/>
      <c r="S747" s="233"/>
      <c r="T747" s="234"/>
      <c r="AT747" s="235" t="s">
        <v>137</v>
      </c>
      <c r="AU747" s="235" t="s">
        <v>87</v>
      </c>
      <c r="AV747" s="13" t="s">
        <v>87</v>
      </c>
      <c r="AW747" s="13" t="s">
        <v>33</v>
      </c>
      <c r="AX747" s="13" t="s">
        <v>77</v>
      </c>
      <c r="AY747" s="235" t="s">
        <v>128</v>
      </c>
    </row>
    <row r="748" spans="1:65" s="13" customFormat="1" ht="11.25">
      <c r="B748" s="225"/>
      <c r="C748" s="226"/>
      <c r="D748" s="221" t="s">
        <v>137</v>
      </c>
      <c r="E748" s="227" t="s">
        <v>1</v>
      </c>
      <c r="F748" s="228" t="s">
        <v>1494</v>
      </c>
      <c r="G748" s="226"/>
      <c r="H748" s="229">
        <v>17.954999999999998</v>
      </c>
      <c r="I748" s="230"/>
      <c r="J748" s="226"/>
      <c r="K748" s="226"/>
      <c r="L748" s="231"/>
      <c r="M748" s="232"/>
      <c r="N748" s="233"/>
      <c r="O748" s="233"/>
      <c r="P748" s="233"/>
      <c r="Q748" s="233"/>
      <c r="R748" s="233"/>
      <c r="S748" s="233"/>
      <c r="T748" s="234"/>
      <c r="AT748" s="235" t="s">
        <v>137</v>
      </c>
      <c r="AU748" s="235" t="s">
        <v>87</v>
      </c>
      <c r="AV748" s="13" t="s">
        <v>87</v>
      </c>
      <c r="AW748" s="13" t="s">
        <v>33</v>
      </c>
      <c r="AX748" s="13" t="s">
        <v>77</v>
      </c>
      <c r="AY748" s="235" t="s">
        <v>128</v>
      </c>
    </row>
    <row r="749" spans="1:65" s="13" customFormat="1" ht="11.25">
      <c r="B749" s="225"/>
      <c r="C749" s="226"/>
      <c r="D749" s="221" t="s">
        <v>137</v>
      </c>
      <c r="E749" s="227" t="s">
        <v>1</v>
      </c>
      <c r="F749" s="228" t="s">
        <v>1495</v>
      </c>
      <c r="G749" s="226"/>
      <c r="H749" s="229">
        <v>14.7</v>
      </c>
      <c r="I749" s="230"/>
      <c r="J749" s="226"/>
      <c r="K749" s="226"/>
      <c r="L749" s="231"/>
      <c r="M749" s="232"/>
      <c r="N749" s="233"/>
      <c r="O749" s="233"/>
      <c r="P749" s="233"/>
      <c r="Q749" s="233"/>
      <c r="R749" s="233"/>
      <c r="S749" s="233"/>
      <c r="T749" s="234"/>
      <c r="AT749" s="235" t="s">
        <v>137</v>
      </c>
      <c r="AU749" s="235" t="s">
        <v>87</v>
      </c>
      <c r="AV749" s="13" t="s">
        <v>87</v>
      </c>
      <c r="AW749" s="13" t="s">
        <v>33</v>
      </c>
      <c r="AX749" s="13" t="s">
        <v>77</v>
      </c>
      <c r="AY749" s="235" t="s">
        <v>128</v>
      </c>
    </row>
    <row r="750" spans="1:65" s="14" customFormat="1" ht="11.25">
      <c r="B750" s="236"/>
      <c r="C750" s="237"/>
      <c r="D750" s="221" t="s">
        <v>137</v>
      </c>
      <c r="E750" s="238" t="s">
        <v>1</v>
      </c>
      <c r="F750" s="239" t="s">
        <v>139</v>
      </c>
      <c r="G750" s="237"/>
      <c r="H750" s="240">
        <v>72.564999999999998</v>
      </c>
      <c r="I750" s="241"/>
      <c r="J750" s="237"/>
      <c r="K750" s="237"/>
      <c r="L750" s="242"/>
      <c r="M750" s="243"/>
      <c r="N750" s="244"/>
      <c r="O750" s="244"/>
      <c r="P750" s="244"/>
      <c r="Q750" s="244"/>
      <c r="R750" s="244"/>
      <c r="S750" s="244"/>
      <c r="T750" s="245"/>
      <c r="AT750" s="246" t="s">
        <v>137</v>
      </c>
      <c r="AU750" s="246" t="s">
        <v>87</v>
      </c>
      <c r="AV750" s="14" t="s">
        <v>134</v>
      </c>
      <c r="AW750" s="14" t="s">
        <v>33</v>
      </c>
      <c r="AX750" s="14" t="s">
        <v>85</v>
      </c>
      <c r="AY750" s="246" t="s">
        <v>128</v>
      </c>
    </row>
    <row r="751" spans="1:65" s="2" customFormat="1" ht="36" customHeight="1">
      <c r="A751" s="35"/>
      <c r="B751" s="36"/>
      <c r="C751" s="269" t="s">
        <v>1496</v>
      </c>
      <c r="D751" s="269" t="s">
        <v>399</v>
      </c>
      <c r="E751" s="270" t="s">
        <v>1497</v>
      </c>
      <c r="F751" s="271" t="s">
        <v>1498</v>
      </c>
      <c r="G751" s="272" t="s">
        <v>144</v>
      </c>
      <c r="H751" s="273">
        <v>72.564999999999998</v>
      </c>
      <c r="I751" s="274"/>
      <c r="J751" s="275">
        <f t="shared" ref="J751:J756" si="20">ROUND(I751*H751,2)</f>
        <v>0</v>
      </c>
      <c r="K751" s="276"/>
      <c r="L751" s="277"/>
      <c r="M751" s="278" t="s">
        <v>1</v>
      </c>
      <c r="N751" s="279" t="s">
        <v>42</v>
      </c>
      <c r="O751" s="72"/>
      <c r="P751" s="217">
        <f t="shared" ref="P751:P756" si="21">O751*H751</f>
        <v>0</v>
      </c>
      <c r="Q751" s="217">
        <v>1.4999999999999999E-2</v>
      </c>
      <c r="R751" s="217">
        <f t="shared" ref="R751:R756" si="22">Q751*H751</f>
        <v>1.0884749999999999</v>
      </c>
      <c r="S751" s="217">
        <v>0</v>
      </c>
      <c r="T751" s="218">
        <f t="shared" ref="T751:T756" si="23"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19" t="s">
        <v>222</v>
      </c>
      <c r="AT751" s="219" t="s">
        <v>399</v>
      </c>
      <c r="AU751" s="219" t="s">
        <v>87</v>
      </c>
      <c r="AY751" s="18" t="s">
        <v>128</v>
      </c>
      <c r="BE751" s="220">
        <f t="shared" ref="BE751:BE756" si="24">IF(N751="základní",J751,0)</f>
        <v>0</v>
      </c>
      <c r="BF751" s="220">
        <f t="shared" ref="BF751:BF756" si="25">IF(N751="snížená",J751,0)</f>
        <v>0</v>
      </c>
      <c r="BG751" s="220">
        <f t="shared" ref="BG751:BG756" si="26">IF(N751="zákl. přenesená",J751,0)</f>
        <v>0</v>
      </c>
      <c r="BH751" s="220">
        <f t="shared" ref="BH751:BH756" si="27">IF(N751="sníž. přenesená",J751,0)</f>
        <v>0</v>
      </c>
      <c r="BI751" s="220">
        <f t="shared" ref="BI751:BI756" si="28">IF(N751="nulová",J751,0)</f>
        <v>0</v>
      </c>
      <c r="BJ751" s="18" t="s">
        <v>85</v>
      </c>
      <c r="BK751" s="220">
        <f t="shared" ref="BK751:BK756" si="29">ROUND(I751*H751,2)</f>
        <v>0</v>
      </c>
      <c r="BL751" s="18" t="s">
        <v>183</v>
      </c>
      <c r="BM751" s="219" t="s">
        <v>1499</v>
      </c>
    </row>
    <row r="752" spans="1:65" s="2" customFormat="1" ht="24" customHeight="1">
      <c r="A752" s="35"/>
      <c r="B752" s="36"/>
      <c r="C752" s="269" t="s">
        <v>1500</v>
      </c>
      <c r="D752" s="269" t="s">
        <v>399</v>
      </c>
      <c r="E752" s="270" t="s">
        <v>1501</v>
      </c>
      <c r="F752" s="271" t="s">
        <v>1502</v>
      </c>
      <c r="G752" s="272" t="s">
        <v>635</v>
      </c>
      <c r="H752" s="273">
        <v>1</v>
      </c>
      <c r="I752" s="274"/>
      <c r="J752" s="275">
        <f t="shared" si="20"/>
        <v>0</v>
      </c>
      <c r="K752" s="276"/>
      <c r="L752" s="277"/>
      <c r="M752" s="278" t="s">
        <v>1</v>
      </c>
      <c r="N752" s="279" t="s">
        <v>42</v>
      </c>
      <c r="O752" s="72"/>
      <c r="P752" s="217">
        <f t="shared" si="21"/>
        <v>0</v>
      </c>
      <c r="Q752" s="217">
        <v>0</v>
      </c>
      <c r="R752" s="217">
        <f t="shared" si="22"/>
        <v>0</v>
      </c>
      <c r="S752" s="217">
        <v>0</v>
      </c>
      <c r="T752" s="218">
        <f t="shared" si="23"/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19" t="s">
        <v>222</v>
      </c>
      <c r="AT752" s="219" t="s">
        <v>399</v>
      </c>
      <c r="AU752" s="219" t="s">
        <v>87</v>
      </c>
      <c r="AY752" s="18" t="s">
        <v>128</v>
      </c>
      <c r="BE752" s="220">
        <f t="shared" si="24"/>
        <v>0</v>
      </c>
      <c r="BF752" s="220">
        <f t="shared" si="25"/>
        <v>0</v>
      </c>
      <c r="BG752" s="220">
        <f t="shared" si="26"/>
        <v>0</v>
      </c>
      <c r="BH752" s="220">
        <f t="shared" si="27"/>
        <v>0</v>
      </c>
      <c r="BI752" s="220">
        <f t="shared" si="28"/>
        <v>0</v>
      </c>
      <c r="BJ752" s="18" t="s">
        <v>85</v>
      </c>
      <c r="BK752" s="220">
        <f t="shared" si="29"/>
        <v>0</v>
      </c>
      <c r="BL752" s="18" t="s">
        <v>183</v>
      </c>
      <c r="BM752" s="219" t="s">
        <v>1503</v>
      </c>
    </row>
    <row r="753" spans="1:65" s="2" customFormat="1" ht="24" customHeight="1">
      <c r="A753" s="35"/>
      <c r="B753" s="36"/>
      <c r="C753" s="269" t="s">
        <v>1504</v>
      </c>
      <c r="D753" s="269" t="s">
        <v>399</v>
      </c>
      <c r="E753" s="270" t="s">
        <v>1505</v>
      </c>
      <c r="F753" s="271" t="s">
        <v>1506</v>
      </c>
      <c r="G753" s="272" t="s">
        <v>635</v>
      </c>
      <c r="H753" s="273">
        <v>1</v>
      </c>
      <c r="I753" s="274"/>
      <c r="J753" s="275">
        <f t="shared" si="20"/>
        <v>0</v>
      </c>
      <c r="K753" s="276"/>
      <c r="L753" s="277"/>
      <c r="M753" s="278" t="s">
        <v>1</v>
      </c>
      <c r="N753" s="279" t="s">
        <v>42</v>
      </c>
      <c r="O753" s="72"/>
      <c r="P753" s="217">
        <f t="shared" si="21"/>
        <v>0</v>
      </c>
      <c r="Q753" s="217">
        <v>0</v>
      </c>
      <c r="R753" s="217">
        <f t="shared" si="22"/>
        <v>0</v>
      </c>
      <c r="S753" s="217">
        <v>0</v>
      </c>
      <c r="T753" s="218">
        <f t="shared" si="23"/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9" t="s">
        <v>222</v>
      </c>
      <c r="AT753" s="219" t="s">
        <v>399</v>
      </c>
      <c r="AU753" s="219" t="s">
        <v>87</v>
      </c>
      <c r="AY753" s="18" t="s">
        <v>128</v>
      </c>
      <c r="BE753" s="220">
        <f t="shared" si="24"/>
        <v>0</v>
      </c>
      <c r="BF753" s="220">
        <f t="shared" si="25"/>
        <v>0</v>
      </c>
      <c r="BG753" s="220">
        <f t="shared" si="26"/>
        <v>0</v>
      </c>
      <c r="BH753" s="220">
        <f t="shared" si="27"/>
        <v>0</v>
      </c>
      <c r="BI753" s="220">
        <f t="shared" si="28"/>
        <v>0</v>
      </c>
      <c r="BJ753" s="18" t="s">
        <v>85</v>
      </c>
      <c r="BK753" s="220">
        <f t="shared" si="29"/>
        <v>0</v>
      </c>
      <c r="BL753" s="18" t="s">
        <v>183</v>
      </c>
      <c r="BM753" s="219" t="s">
        <v>1507</v>
      </c>
    </row>
    <row r="754" spans="1:65" s="2" customFormat="1" ht="24" customHeight="1">
      <c r="A754" s="35"/>
      <c r="B754" s="36"/>
      <c r="C754" s="207" t="s">
        <v>1508</v>
      </c>
      <c r="D754" s="207" t="s">
        <v>130</v>
      </c>
      <c r="E754" s="208" t="s">
        <v>1509</v>
      </c>
      <c r="F754" s="209" t="s">
        <v>1510</v>
      </c>
      <c r="G754" s="210" t="s">
        <v>635</v>
      </c>
      <c r="H754" s="211">
        <v>5</v>
      </c>
      <c r="I754" s="212"/>
      <c r="J754" s="213">
        <f t="shared" si="20"/>
        <v>0</v>
      </c>
      <c r="K754" s="214"/>
      <c r="L754" s="40"/>
      <c r="M754" s="215" t="s">
        <v>1</v>
      </c>
      <c r="N754" s="216" t="s">
        <v>42</v>
      </c>
      <c r="O754" s="72"/>
      <c r="P754" s="217">
        <f t="shared" si="21"/>
        <v>0</v>
      </c>
      <c r="Q754" s="217">
        <v>0.08</v>
      </c>
      <c r="R754" s="217">
        <f t="shared" si="22"/>
        <v>0.4</v>
      </c>
      <c r="S754" s="217">
        <v>0</v>
      </c>
      <c r="T754" s="218">
        <f t="shared" si="23"/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9" t="s">
        <v>183</v>
      </c>
      <c r="AT754" s="219" t="s">
        <v>130</v>
      </c>
      <c r="AU754" s="219" t="s">
        <v>87</v>
      </c>
      <c r="AY754" s="18" t="s">
        <v>128</v>
      </c>
      <c r="BE754" s="220">
        <f t="shared" si="24"/>
        <v>0</v>
      </c>
      <c r="BF754" s="220">
        <f t="shared" si="25"/>
        <v>0</v>
      </c>
      <c r="BG754" s="220">
        <f t="shared" si="26"/>
        <v>0</v>
      </c>
      <c r="BH754" s="220">
        <f t="shared" si="27"/>
        <v>0</v>
      </c>
      <c r="BI754" s="220">
        <f t="shared" si="28"/>
        <v>0</v>
      </c>
      <c r="BJ754" s="18" t="s">
        <v>85</v>
      </c>
      <c r="BK754" s="220">
        <f t="shared" si="29"/>
        <v>0</v>
      </c>
      <c r="BL754" s="18" t="s">
        <v>183</v>
      </c>
      <c r="BM754" s="219" t="s">
        <v>1511</v>
      </c>
    </row>
    <row r="755" spans="1:65" s="2" customFormat="1" ht="24" customHeight="1">
      <c r="A755" s="35"/>
      <c r="B755" s="36"/>
      <c r="C755" s="207" t="s">
        <v>1512</v>
      </c>
      <c r="D755" s="207" t="s">
        <v>130</v>
      </c>
      <c r="E755" s="208" t="s">
        <v>1513</v>
      </c>
      <c r="F755" s="209" t="s">
        <v>1514</v>
      </c>
      <c r="G755" s="210" t="s">
        <v>635</v>
      </c>
      <c r="H755" s="211">
        <v>12</v>
      </c>
      <c r="I755" s="212"/>
      <c r="J755" s="213">
        <f t="shared" si="20"/>
        <v>0</v>
      </c>
      <c r="K755" s="214"/>
      <c r="L755" s="40"/>
      <c r="M755" s="215" t="s">
        <v>1</v>
      </c>
      <c r="N755" s="216" t="s">
        <v>42</v>
      </c>
      <c r="O755" s="72"/>
      <c r="P755" s="217">
        <f t="shared" si="21"/>
        <v>0</v>
      </c>
      <c r="Q755" s="217">
        <v>0.1</v>
      </c>
      <c r="R755" s="217">
        <f t="shared" si="22"/>
        <v>1.2000000000000002</v>
      </c>
      <c r="S755" s="217">
        <v>0</v>
      </c>
      <c r="T755" s="218">
        <f t="shared" si="23"/>
        <v>0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R755" s="219" t="s">
        <v>183</v>
      </c>
      <c r="AT755" s="219" t="s">
        <v>130</v>
      </c>
      <c r="AU755" s="219" t="s">
        <v>87</v>
      </c>
      <c r="AY755" s="18" t="s">
        <v>128</v>
      </c>
      <c r="BE755" s="220">
        <f t="shared" si="24"/>
        <v>0</v>
      </c>
      <c r="BF755" s="220">
        <f t="shared" si="25"/>
        <v>0</v>
      </c>
      <c r="BG755" s="220">
        <f t="shared" si="26"/>
        <v>0</v>
      </c>
      <c r="BH755" s="220">
        <f t="shared" si="27"/>
        <v>0</v>
      </c>
      <c r="BI755" s="220">
        <f t="shared" si="28"/>
        <v>0</v>
      </c>
      <c r="BJ755" s="18" t="s">
        <v>85</v>
      </c>
      <c r="BK755" s="220">
        <f t="shared" si="29"/>
        <v>0</v>
      </c>
      <c r="BL755" s="18" t="s">
        <v>183</v>
      </c>
      <c r="BM755" s="219" t="s">
        <v>1515</v>
      </c>
    </row>
    <row r="756" spans="1:65" s="2" customFormat="1" ht="24" customHeight="1">
      <c r="A756" s="35"/>
      <c r="B756" s="36"/>
      <c r="C756" s="207" t="s">
        <v>1516</v>
      </c>
      <c r="D756" s="207" t="s">
        <v>130</v>
      </c>
      <c r="E756" s="208" t="s">
        <v>1517</v>
      </c>
      <c r="F756" s="209" t="s">
        <v>1518</v>
      </c>
      <c r="G756" s="210" t="s">
        <v>257</v>
      </c>
      <c r="H756" s="211">
        <v>40</v>
      </c>
      <c r="I756" s="212"/>
      <c r="J756" s="213">
        <f t="shared" si="20"/>
        <v>0</v>
      </c>
      <c r="K756" s="214"/>
      <c r="L756" s="40"/>
      <c r="M756" s="215" t="s">
        <v>1</v>
      </c>
      <c r="N756" s="216" t="s">
        <v>42</v>
      </c>
      <c r="O756" s="72"/>
      <c r="P756" s="217">
        <f t="shared" si="21"/>
        <v>0</v>
      </c>
      <c r="Q756" s="217">
        <v>1.2199999999999999E-3</v>
      </c>
      <c r="R756" s="217">
        <f t="shared" si="22"/>
        <v>4.8799999999999996E-2</v>
      </c>
      <c r="S756" s="217">
        <v>0</v>
      </c>
      <c r="T756" s="218">
        <f t="shared" si="23"/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19" t="s">
        <v>183</v>
      </c>
      <c r="AT756" s="219" t="s">
        <v>130</v>
      </c>
      <c r="AU756" s="219" t="s">
        <v>87</v>
      </c>
      <c r="AY756" s="18" t="s">
        <v>128</v>
      </c>
      <c r="BE756" s="220">
        <f t="shared" si="24"/>
        <v>0</v>
      </c>
      <c r="BF756" s="220">
        <f t="shared" si="25"/>
        <v>0</v>
      </c>
      <c r="BG756" s="220">
        <f t="shared" si="26"/>
        <v>0</v>
      </c>
      <c r="BH756" s="220">
        <f t="shared" si="27"/>
        <v>0</v>
      </c>
      <c r="BI756" s="220">
        <f t="shared" si="28"/>
        <v>0</v>
      </c>
      <c r="BJ756" s="18" t="s">
        <v>85</v>
      </c>
      <c r="BK756" s="220">
        <f t="shared" si="29"/>
        <v>0</v>
      </c>
      <c r="BL756" s="18" t="s">
        <v>183</v>
      </c>
      <c r="BM756" s="219" t="s">
        <v>1519</v>
      </c>
    </row>
    <row r="757" spans="1:65" s="13" customFormat="1" ht="11.25">
      <c r="B757" s="225"/>
      <c r="C757" s="226"/>
      <c r="D757" s="221" t="s">
        <v>137</v>
      </c>
      <c r="E757" s="227" t="s">
        <v>1</v>
      </c>
      <c r="F757" s="228" t="s">
        <v>1520</v>
      </c>
      <c r="G757" s="226"/>
      <c r="H757" s="229">
        <v>40</v>
      </c>
      <c r="I757" s="230"/>
      <c r="J757" s="226"/>
      <c r="K757" s="226"/>
      <c r="L757" s="231"/>
      <c r="M757" s="232"/>
      <c r="N757" s="233"/>
      <c r="O757" s="233"/>
      <c r="P757" s="233"/>
      <c r="Q757" s="233"/>
      <c r="R757" s="233"/>
      <c r="S757" s="233"/>
      <c r="T757" s="234"/>
      <c r="AT757" s="235" t="s">
        <v>137</v>
      </c>
      <c r="AU757" s="235" t="s">
        <v>87</v>
      </c>
      <c r="AV757" s="13" t="s">
        <v>87</v>
      </c>
      <c r="AW757" s="13" t="s">
        <v>33</v>
      </c>
      <c r="AX757" s="13" t="s">
        <v>85</v>
      </c>
      <c r="AY757" s="235" t="s">
        <v>128</v>
      </c>
    </row>
    <row r="758" spans="1:65" s="2" customFormat="1" ht="24" customHeight="1">
      <c r="A758" s="35"/>
      <c r="B758" s="36"/>
      <c r="C758" s="269" t="s">
        <v>1521</v>
      </c>
      <c r="D758" s="269" t="s">
        <v>399</v>
      </c>
      <c r="E758" s="270" t="s">
        <v>1522</v>
      </c>
      <c r="F758" s="271" t="s">
        <v>1523</v>
      </c>
      <c r="G758" s="272" t="s">
        <v>257</v>
      </c>
      <c r="H758" s="273">
        <v>40</v>
      </c>
      <c r="I758" s="274"/>
      <c r="J758" s="275">
        <f t="shared" ref="J758:J768" si="30">ROUND(I758*H758,2)</f>
        <v>0</v>
      </c>
      <c r="K758" s="276"/>
      <c r="L758" s="277"/>
      <c r="M758" s="278" t="s">
        <v>1</v>
      </c>
      <c r="N758" s="279" t="s">
        <v>42</v>
      </c>
      <c r="O758" s="72"/>
      <c r="P758" s="217">
        <f t="shared" ref="P758:P768" si="31">O758*H758</f>
        <v>0</v>
      </c>
      <c r="Q758" s="217">
        <v>0.02</v>
      </c>
      <c r="R758" s="217">
        <f t="shared" ref="R758:R768" si="32">Q758*H758</f>
        <v>0.8</v>
      </c>
      <c r="S758" s="217">
        <v>0</v>
      </c>
      <c r="T758" s="218">
        <f t="shared" ref="T758:T768" si="33"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19" t="s">
        <v>222</v>
      </c>
      <c r="AT758" s="219" t="s">
        <v>399</v>
      </c>
      <c r="AU758" s="219" t="s">
        <v>87</v>
      </c>
      <c r="AY758" s="18" t="s">
        <v>128</v>
      </c>
      <c r="BE758" s="220">
        <f t="shared" ref="BE758:BE768" si="34">IF(N758="základní",J758,0)</f>
        <v>0</v>
      </c>
      <c r="BF758" s="220">
        <f t="shared" ref="BF758:BF768" si="35">IF(N758="snížená",J758,0)</f>
        <v>0</v>
      </c>
      <c r="BG758" s="220">
        <f t="shared" ref="BG758:BG768" si="36">IF(N758="zákl. přenesená",J758,0)</f>
        <v>0</v>
      </c>
      <c r="BH758" s="220">
        <f t="shared" ref="BH758:BH768" si="37">IF(N758="sníž. přenesená",J758,0)</f>
        <v>0</v>
      </c>
      <c r="BI758" s="220">
        <f t="shared" ref="BI758:BI768" si="38">IF(N758="nulová",J758,0)</f>
        <v>0</v>
      </c>
      <c r="BJ758" s="18" t="s">
        <v>85</v>
      </c>
      <c r="BK758" s="220">
        <f t="shared" ref="BK758:BK768" si="39">ROUND(I758*H758,2)</f>
        <v>0</v>
      </c>
      <c r="BL758" s="18" t="s">
        <v>183</v>
      </c>
      <c r="BM758" s="219" t="s">
        <v>1524</v>
      </c>
    </row>
    <row r="759" spans="1:65" s="2" customFormat="1" ht="24" customHeight="1">
      <c r="A759" s="35"/>
      <c r="B759" s="36"/>
      <c r="C759" s="207" t="s">
        <v>1525</v>
      </c>
      <c r="D759" s="207" t="s">
        <v>130</v>
      </c>
      <c r="E759" s="208" t="s">
        <v>1526</v>
      </c>
      <c r="F759" s="209" t="s">
        <v>1527</v>
      </c>
      <c r="G759" s="210" t="s">
        <v>635</v>
      </c>
      <c r="H759" s="211">
        <v>4</v>
      </c>
      <c r="I759" s="212"/>
      <c r="J759" s="213">
        <f t="shared" si="30"/>
        <v>0</v>
      </c>
      <c r="K759" s="214"/>
      <c r="L759" s="40"/>
      <c r="M759" s="215" t="s">
        <v>1</v>
      </c>
      <c r="N759" s="216" t="s">
        <v>42</v>
      </c>
      <c r="O759" s="72"/>
      <c r="P759" s="217">
        <f t="shared" si="31"/>
        <v>0</v>
      </c>
      <c r="Q759" s="217">
        <v>0</v>
      </c>
      <c r="R759" s="217">
        <f t="shared" si="32"/>
        <v>0</v>
      </c>
      <c r="S759" s="217">
        <v>0</v>
      </c>
      <c r="T759" s="218">
        <f t="shared" si="33"/>
        <v>0</v>
      </c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R759" s="219" t="s">
        <v>183</v>
      </c>
      <c r="AT759" s="219" t="s">
        <v>130</v>
      </c>
      <c r="AU759" s="219" t="s">
        <v>87</v>
      </c>
      <c r="AY759" s="18" t="s">
        <v>128</v>
      </c>
      <c r="BE759" s="220">
        <f t="shared" si="34"/>
        <v>0</v>
      </c>
      <c r="BF759" s="220">
        <f t="shared" si="35"/>
        <v>0</v>
      </c>
      <c r="BG759" s="220">
        <f t="shared" si="36"/>
        <v>0</v>
      </c>
      <c r="BH759" s="220">
        <f t="shared" si="37"/>
        <v>0</v>
      </c>
      <c r="BI759" s="220">
        <f t="shared" si="38"/>
        <v>0</v>
      </c>
      <c r="BJ759" s="18" t="s">
        <v>85</v>
      </c>
      <c r="BK759" s="220">
        <f t="shared" si="39"/>
        <v>0</v>
      </c>
      <c r="BL759" s="18" t="s">
        <v>183</v>
      </c>
      <c r="BM759" s="219" t="s">
        <v>1528</v>
      </c>
    </row>
    <row r="760" spans="1:65" s="2" customFormat="1" ht="36" customHeight="1">
      <c r="A760" s="35"/>
      <c r="B760" s="36"/>
      <c r="C760" s="269" t="s">
        <v>1529</v>
      </c>
      <c r="D760" s="269" t="s">
        <v>399</v>
      </c>
      <c r="E760" s="270" t="s">
        <v>1530</v>
      </c>
      <c r="F760" s="271" t="s">
        <v>1531</v>
      </c>
      <c r="G760" s="272" t="s">
        <v>635</v>
      </c>
      <c r="H760" s="273">
        <v>4</v>
      </c>
      <c r="I760" s="274"/>
      <c r="J760" s="275">
        <f t="shared" si="30"/>
        <v>0</v>
      </c>
      <c r="K760" s="276"/>
      <c r="L760" s="277"/>
      <c r="M760" s="278" t="s">
        <v>1</v>
      </c>
      <c r="N760" s="279" t="s">
        <v>42</v>
      </c>
      <c r="O760" s="72"/>
      <c r="P760" s="217">
        <f t="shared" si="31"/>
        <v>0</v>
      </c>
      <c r="Q760" s="217">
        <v>0.18099999999999999</v>
      </c>
      <c r="R760" s="217">
        <f t="shared" si="32"/>
        <v>0.72399999999999998</v>
      </c>
      <c r="S760" s="217">
        <v>0</v>
      </c>
      <c r="T760" s="218">
        <f t="shared" si="33"/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9" t="s">
        <v>222</v>
      </c>
      <c r="AT760" s="219" t="s">
        <v>399</v>
      </c>
      <c r="AU760" s="219" t="s">
        <v>87</v>
      </c>
      <c r="AY760" s="18" t="s">
        <v>128</v>
      </c>
      <c r="BE760" s="220">
        <f t="shared" si="34"/>
        <v>0</v>
      </c>
      <c r="BF760" s="220">
        <f t="shared" si="35"/>
        <v>0</v>
      </c>
      <c r="BG760" s="220">
        <f t="shared" si="36"/>
        <v>0</v>
      </c>
      <c r="BH760" s="220">
        <f t="shared" si="37"/>
        <v>0</v>
      </c>
      <c r="BI760" s="220">
        <f t="shared" si="38"/>
        <v>0</v>
      </c>
      <c r="BJ760" s="18" t="s">
        <v>85</v>
      </c>
      <c r="BK760" s="220">
        <f t="shared" si="39"/>
        <v>0</v>
      </c>
      <c r="BL760" s="18" t="s">
        <v>183</v>
      </c>
      <c r="BM760" s="219" t="s">
        <v>1532</v>
      </c>
    </row>
    <row r="761" spans="1:65" s="2" customFormat="1" ht="24" customHeight="1">
      <c r="A761" s="35"/>
      <c r="B761" s="36"/>
      <c r="C761" s="207" t="s">
        <v>1533</v>
      </c>
      <c r="D761" s="207" t="s">
        <v>130</v>
      </c>
      <c r="E761" s="208" t="s">
        <v>1534</v>
      </c>
      <c r="F761" s="209" t="s">
        <v>1535</v>
      </c>
      <c r="G761" s="210" t="s">
        <v>635</v>
      </c>
      <c r="H761" s="211">
        <v>4</v>
      </c>
      <c r="I761" s="212"/>
      <c r="J761" s="213">
        <f t="shared" si="30"/>
        <v>0</v>
      </c>
      <c r="K761" s="214"/>
      <c r="L761" s="40"/>
      <c r="M761" s="215" t="s">
        <v>1</v>
      </c>
      <c r="N761" s="216" t="s">
        <v>42</v>
      </c>
      <c r="O761" s="72"/>
      <c r="P761" s="217">
        <f t="shared" si="31"/>
        <v>0</v>
      </c>
      <c r="Q761" s="217">
        <v>0</v>
      </c>
      <c r="R761" s="217">
        <f t="shared" si="32"/>
        <v>0</v>
      </c>
      <c r="S761" s="217">
        <v>0</v>
      </c>
      <c r="T761" s="218">
        <f t="shared" si="33"/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9" t="s">
        <v>183</v>
      </c>
      <c r="AT761" s="219" t="s">
        <v>130</v>
      </c>
      <c r="AU761" s="219" t="s">
        <v>87</v>
      </c>
      <c r="AY761" s="18" t="s">
        <v>128</v>
      </c>
      <c r="BE761" s="220">
        <f t="shared" si="34"/>
        <v>0</v>
      </c>
      <c r="BF761" s="220">
        <f t="shared" si="35"/>
        <v>0</v>
      </c>
      <c r="BG761" s="220">
        <f t="shared" si="36"/>
        <v>0</v>
      </c>
      <c r="BH761" s="220">
        <f t="shared" si="37"/>
        <v>0</v>
      </c>
      <c r="BI761" s="220">
        <f t="shared" si="38"/>
        <v>0</v>
      </c>
      <c r="BJ761" s="18" t="s">
        <v>85</v>
      </c>
      <c r="BK761" s="220">
        <f t="shared" si="39"/>
        <v>0</v>
      </c>
      <c r="BL761" s="18" t="s">
        <v>183</v>
      </c>
      <c r="BM761" s="219" t="s">
        <v>1536</v>
      </c>
    </row>
    <row r="762" spans="1:65" s="2" customFormat="1" ht="24" customHeight="1">
      <c r="A762" s="35"/>
      <c r="B762" s="36"/>
      <c r="C762" s="269" t="s">
        <v>1537</v>
      </c>
      <c r="D762" s="269" t="s">
        <v>399</v>
      </c>
      <c r="E762" s="270" t="s">
        <v>1538</v>
      </c>
      <c r="F762" s="271" t="s">
        <v>1539</v>
      </c>
      <c r="G762" s="272" t="s">
        <v>635</v>
      </c>
      <c r="H762" s="273">
        <v>4</v>
      </c>
      <c r="I762" s="274"/>
      <c r="J762" s="275">
        <f t="shared" si="30"/>
        <v>0</v>
      </c>
      <c r="K762" s="276"/>
      <c r="L762" s="277"/>
      <c r="M762" s="278" t="s">
        <v>1</v>
      </c>
      <c r="N762" s="279" t="s">
        <v>42</v>
      </c>
      <c r="O762" s="72"/>
      <c r="P762" s="217">
        <f t="shared" si="31"/>
        <v>0</v>
      </c>
      <c r="Q762" s="217">
        <v>1.2E-2</v>
      </c>
      <c r="R762" s="217">
        <f t="shared" si="32"/>
        <v>4.8000000000000001E-2</v>
      </c>
      <c r="S762" s="217">
        <v>0</v>
      </c>
      <c r="T762" s="218">
        <f t="shared" si="33"/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19" t="s">
        <v>222</v>
      </c>
      <c r="AT762" s="219" t="s">
        <v>399</v>
      </c>
      <c r="AU762" s="219" t="s">
        <v>87</v>
      </c>
      <c r="AY762" s="18" t="s">
        <v>128</v>
      </c>
      <c r="BE762" s="220">
        <f t="shared" si="34"/>
        <v>0</v>
      </c>
      <c r="BF762" s="220">
        <f t="shared" si="35"/>
        <v>0</v>
      </c>
      <c r="BG762" s="220">
        <f t="shared" si="36"/>
        <v>0</v>
      </c>
      <c r="BH762" s="220">
        <f t="shared" si="37"/>
        <v>0</v>
      </c>
      <c r="BI762" s="220">
        <f t="shared" si="38"/>
        <v>0</v>
      </c>
      <c r="BJ762" s="18" t="s">
        <v>85</v>
      </c>
      <c r="BK762" s="220">
        <f t="shared" si="39"/>
        <v>0</v>
      </c>
      <c r="BL762" s="18" t="s">
        <v>183</v>
      </c>
      <c r="BM762" s="219" t="s">
        <v>1540</v>
      </c>
    </row>
    <row r="763" spans="1:65" s="2" customFormat="1" ht="16.5" customHeight="1">
      <c r="A763" s="35"/>
      <c r="B763" s="36"/>
      <c r="C763" s="269" t="s">
        <v>1541</v>
      </c>
      <c r="D763" s="269" t="s">
        <v>399</v>
      </c>
      <c r="E763" s="270" t="s">
        <v>1542</v>
      </c>
      <c r="F763" s="271" t="s">
        <v>1543</v>
      </c>
      <c r="G763" s="272" t="s">
        <v>635</v>
      </c>
      <c r="H763" s="273">
        <v>10</v>
      </c>
      <c r="I763" s="274"/>
      <c r="J763" s="275">
        <f t="shared" si="30"/>
        <v>0</v>
      </c>
      <c r="K763" s="276"/>
      <c r="L763" s="277"/>
      <c r="M763" s="278" t="s">
        <v>1</v>
      </c>
      <c r="N763" s="279" t="s">
        <v>42</v>
      </c>
      <c r="O763" s="72"/>
      <c r="P763" s="217">
        <f t="shared" si="31"/>
        <v>0</v>
      </c>
      <c r="Q763" s="217">
        <v>1E-4</v>
      </c>
      <c r="R763" s="217">
        <f t="shared" si="32"/>
        <v>1E-3</v>
      </c>
      <c r="S763" s="217">
        <v>0</v>
      </c>
      <c r="T763" s="218">
        <f t="shared" si="33"/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19" t="s">
        <v>222</v>
      </c>
      <c r="AT763" s="219" t="s">
        <v>399</v>
      </c>
      <c r="AU763" s="219" t="s">
        <v>87</v>
      </c>
      <c r="AY763" s="18" t="s">
        <v>128</v>
      </c>
      <c r="BE763" s="220">
        <f t="shared" si="34"/>
        <v>0</v>
      </c>
      <c r="BF763" s="220">
        <f t="shared" si="35"/>
        <v>0</v>
      </c>
      <c r="BG763" s="220">
        <f t="shared" si="36"/>
        <v>0</v>
      </c>
      <c r="BH763" s="220">
        <f t="shared" si="37"/>
        <v>0</v>
      </c>
      <c r="BI763" s="220">
        <f t="shared" si="38"/>
        <v>0</v>
      </c>
      <c r="BJ763" s="18" t="s">
        <v>85</v>
      </c>
      <c r="BK763" s="220">
        <f t="shared" si="39"/>
        <v>0</v>
      </c>
      <c r="BL763" s="18" t="s">
        <v>183</v>
      </c>
      <c r="BM763" s="219" t="s">
        <v>1544</v>
      </c>
    </row>
    <row r="764" spans="1:65" s="2" customFormat="1" ht="24" customHeight="1">
      <c r="A764" s="35"/>
      <c r="B764" s="36"/>
      <c r="C764" s="207" t="s">
        <v>1545</v>
      </c>
      <c r="D764" s="207" t="s">
        <v>130</v>
      </c>
      <c r="E764" s="208" t="s">
        <v>1546</v>
      </c>
      <c r="F764" s="209" t="s">
        <v>1547</v>
      </c>
      <c r="G764" s="210" t="s">
        <v>635</v>
      </c>
      <c r="H764" s="211">
        <v>5</v>
      </c>
      <c r="I764" s="212"/>
      <c r="J764" s="213">
        <f t="shared" si="30"/>
        <v>0</v>
      </c>
      <c r="K764" s="214"/>
      <c r="L764" s="40"/>
      <c r="M764" s="215" t="s">
        <v>1</v>
      </c>
      <c r="N764" s="216" t="s">
        <v>42</v>
      </c>
      <c r="O764" s="72"/>
      <c r="P764" s="217">
        <f t="shared" si="31"/>
        <v>0</v>
      </c>
      <c r="Q764" s="217">
        <v>3.3E-4</v>
      </c>
      <c r="R764" s="217">
        <f t="shared" si="32"/>
        <v>1.65E-3</v>
      </c>
      <c r="S764" s="217">
        <v>0</v>
      </c>
      <c r="T764" s="218">
        <f t="shared" si="33"/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19" t="s">
        <v>183</v>
      </c>
      <c r="AT764" s="219" t="s">
        <v>130</v>
      </c>
      <c r="AU764" s="219" t="s">
        <v>87</v>
      </c>
      <c r="AY764" s="18" t="s">
        <v>128</v>
      </c>
      <c r="BE764" s="220">
        <f t="shared" si="34"/>
        <v>0</v>
      </c>
      <c r="BF764" s="220">
        <f t="shared" si="35"/>
        <v>0</v>
      </c>
      <c r="BG764" s="220">
        <f t="shared" si="36"/>
        <v>0</v>
      </c>
      <c r="BH764" s="220">
        <f t="shared" si="37"/>
        <v>0</v>
      </c>
      <c r="BI764" s="220">
        <f t="shared" si="38"/>
        <v>0</v>
      </c>
      <c r="BJ764" s="18" t="s">
        <v>85</v>
      </c>
      <c r="BK764" s="220">
        <f t="shared" si="39"/>
        <v>0</v>
      </c>
      <c r="BL764" s="18" t="s">
        <v>183</v>
      </c>
      <c r="BM764" s="219" t="s">
        <v>1548</v>
      </c>
    </row>
    <row r="765" spans="1:65" s="2" customFormat="1" ht="36" customHeight="1">
      <c r="A765" s="35"/>
      <c r="B765" s="36"/>
      <c r="C765" s="269" t="s">
        <v>1549</v>
      </c>
      <c r="D765" s="269" t="s">
        <v>399</v>
      </c>
      <c r="E765" s="270" t="s">
        <v>1550</v>
      </c>
      <c r="F765" s="271" t="s">
        <v>1551</v>
      </c>
      <c r="G765" s="272" t="s">
        <v>635</v>
      </c>
      <c r="H765" s="273">
        <v>3</v>
      </c>
      <c r="I765" s="274"/>
      <c r="J765" s="275">
        <f t="shared" si="30"/>
        <v>0</v>
      </c>
      <c r="K765" s="276"/>
      <c r="L765" s="277"/>
      <c r="M765" s="278" t="s">
        <v>1</v>
      </c>
      <c r="N765" s="279" t="s">
        <v>42</v>
      </c>
      <c r="O765" s="72"/>
      <c r="P765" s="217">
        <f t="shared" si="31"/>
        <v>0</v>
      </c>
      <c r="Q765" s="217">
        <v>0.248</v>
      </c>
      <c r="R765" s="217">
        <f t="shared" si="32"/>
        <v>0.74399999999999999</v>
      </c>
      <c r="S765" s="217">
        <v>0</v>
      </c>
      <c r="T765" s="218">
        <f t="shared" si="33"/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19" t="s">
        <v>222</v>
      </c>
      <c r="AT765" s="219" t="s">
        <v>399</v>
      </c>
      <c r="AU765" s="219" t="s">
        <v>87</v>
      </c>
      <c r="AY765" s="18" t="s">
        <v>128</v>
      </c>
      <c r="BE765" s="220">
        <f t="shared" si="34"/>
        <v>0</v>
      </c>
      <c r="BF765" s="220">
        <f t="shared" si="35"/>
        <v>0</v>
      </c>
      <c r="BG765" s="220">
        <f t="shared" si="36"/>
        <v>0</v>
      </c>
      <c r="BH765" s="220">
        <f t="shared" si="37"/>
        <v>0</v>
      </c>
      <c r="BI765" s="220">
        <f t="shared" si="38"/>
        <v>0</v>
      </c>
      <c r="BJ765" s="18" t="s">
        <v>85</v>
      </c>
      <c r="BK765" s="220">
        <f t="shared" si="39"/>
        <v>0</v>
      </c>
      <c r="BL765" s="18" t="s">
        <v>183</v>
      </c>
      <c r="BM765" s="219" t="s">
        <v>1552</v>
      </c>
    </row>
    <row r="766" spans="1:65" s="2" customFormat="1" ht="36" customHeight="1">
      <c r="A766" s="35"/>
      <c r="B766" s="36"/>
      <c r="C766" s="269" t="s">
        <v>1553</v>
      </c>
      <c r="D766" s="269" t="s">
        <v>399</v>
      </c>
      <c r="E766" s="270" t="s">
        <v>1554</v>
      </c>
      <c r="F766" s="271" t="s">
        <v>1555</v>
      </c>
      <c r="G766" s="272" t="s">
        <v>635</v>
      </c>
      <c r="H766" s="273">
        <v>1</v>
      </c>
      <c r="I766" s="274"/>
      <c r="J766" s="275">
        <f t="shared" si="30"/>
        <v>0</v>
      </c>
      <c r="K766" s="276"/>
      <c r="L766" s="277"/>
      <c r="M766" s="278" t="s">
        <v>1</v>
      </c>
      <c r="N766" s="279" t="s">
        <v>42</v>
      </c>
      <c r="O766" s="72"/>
      <c r="P766" s="217">
        <f t="shared" si="31"/>
        <v>0</v>
      </c>
      <c r="Q766" s="217">
        <v>0.248</v>
      </c>
      <c r="R766" s="217">
        <f t="shared" si="32"/>
        <v>0.248</v>
      </c>
      <c r="S766" s="217">
        <v>0</v>
      </c>
      <c r="T766" s="218">
        <f t="shared" si="33"/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9" t="s">
        <v>222</v>
      </c>
      <c r="AT766" s="219" t="s">
        <v>399</v>
      </c>
      <c r="AU766" s="219" t="s">
        <v>87</v>
      </c>
      <c r="AY766" s="18" t="s">
        <v>128</v>
      </c>
      <c r="BE766" s="220">
        <f t="shared" si="34"/>
        <v>0</v>
      </c>
      <c r="BF766" s="220">
        <f t="shared" si="35"/>
        <v>0</v>
      </c>
      <c r="BG766" s="220">
        <f t="shared" si="36"/>
        <v>0</v>
      </c>
      <c r="BH766" s="220">
        <f t="shared" si="37"/>
        <v>0</v>
      </c>
      <c r="BI766" s="220">
        <f t="shared" si="38"/>
        <v>0</v>
      </c>
      <c r="BJ766" s="18" t="s">
        <v>85</v>
      </c>
      <c r="BK766" s="220">
        <f t="shared" si="39"/>
        <v>0</v>
      </c>
      <c r="BL766" s="18" t="s">
        <v>183</v>
      </c>
      <c r="BM766" s="219" t="s">
        <v>1556</v>
      </c>
    </row>
    <row r="767" spans="1:65" s="2" customFormat="1" ht="36" customHeight="1">
      <c r="A767" s="35"/>
      <c r="B767" s="36"/>
      <c r="C767" s="269" t="s">
        <v>1557</v>
      </c>
      <c r="D767" s="269" t="s">
        <v>399</v>
      </c>
      <c r="E767" s="270" t="s">
        <v>1558</v>
      </c>
      <c r="F767" s="271" t="s">
        <v>1559</v>
      </c>
      <c r="G767" s="272" t="s">
        <v>635</v>
      </c>
      <c r="H767" s="273">
        <v>1</v>
      </c>
      <c r="I767" s="274"/>
      <c r="J767" s="275">
        <f t="shared" si="30"/>
        <v>0</v>
      </c>
      <c r="K767" s="276"/>
      <c r="L767" s="277"/>
      <c r="M767" s="278" t="s">
        <v>1</v>
      </c>
      <c r="N767" s="279" t="s">
        <v>42</v>
      </c>
      <c r="O767" s="72"/>
      <c r="P767" s="217">
        <f t="shared" si="31"/>
        <v>0</v>
      </c>
      <c r="Q767" s="217">
        <v>0.248</v>
      </c>
      <c r="R767" s="217">
        <f t="shared" si="32"/>
        <v>0.248</v>
      </c>
      <c r="S767" s="217">
        <v>0</v>
      </c>
      <c r="T767" s="218">
        <f t="shared" si="33"/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219" t="s">
        <v>222</v>
      </c>
      <c r="AT767" s="219" t="s">
        <v>399</v>
      </c>
      <c r="AU767" s="219" t="s">
        <v>87</v>
      </c>
      <c r="AY767" s="18" t="s">
        <v>128</v>
      </c>
      <c r="BE767" s="220">
        <f t="shared" si="34"/>
        <v>0</v>
      </c>
      <c r="BF767" s="220">
        <f t="shared" si="35"/>
        <v>0</v>
      </c>
      <c r="BG767" s="220">
        <f t="shared" si="36"/>
        <v>0</v>
      </c>
      <c r="BH767" s="220">
        <f t="shared" si="37"/>
        <v>0</v>
      </c>
      <c r="BI767" s="220">
        <f t="shared" si="38"/>
        <v>0</v>
      </c>
      <c r="BJ767" s="18" t="s">
        <v>85</v>
      </c>
      <c r="BK767" s="220">
        <f t="shared" si="39"/>
        <v>0</v>
      </c>
      <c r="BL767" s="18" t="s">
        <v>183</v>
      </c>
      <c r="BM767" s="219" t="s">
        <v>1560</v>
      </c>
    </row>
    <row r="768" spans="1:65" s="2" customFormat="1" ht="24" customHeight="1">
      <c r="A768" s="35"/>
      <c r="B768" s="36"/>
      <c r="C768" s="207" t="s">
        <v>1561</v>
      </c>
      <c r="D768" s="207" t="s">
        <v>130</v>
      </c>
      <c r="E768" s="208" t="s">
        <v>1562</v>
      </c>
      <c r="F768" s="209" t="s">
        <v>1563</v>
      </c>
      <c r="G768" s="210" t="s">
        <v>182</v>
      </c>
      <c r="H768" s="211">
        <v>5.556</v>
      </c>
      <c r="I768" s="212"/>
      <c r="J768" s="213">
        <f t="shared" si="30"/>
        <v>0</v>
      </c>
      <c r="K768" s="214"/>
      <c r="L768" s="40"/>
      <c r="M768" s="215" t="s">
        <v>1</v>
      </c>
      <c r="N768" s="216" t="s">
        <v>42</v>
      </c>
      <c r="O768" s="72"/>
      <c r="P768" s="217">
        <f t="shared" si="31"/>
        <v>0</v>
      </c>
      <c r="Q768" s="217">
        <v>0</v>
      </c>
      <c r="R768" s="217">
        <f t="shared" si="32"/>
        <v>0</v>
      </c>
      <c r="S768" s="217">
        <v>0</v>
      </c>
      <c r="T768" s="218">
        <f t="shared" si="33"/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19" t="s">
        <v>183</v>
      </c>
      <c r="AT768" s="219" t="s">
        <v>130</v>
      </c>
      <c r="AU768" s="219" t="s">
        <v>87</v>
      </c>
      <c r="AY768" s="18" t="s">
        <v>128</v>
      </c>
      <c r="BE768" s="220">
        <f t="shared" si="34"/>
        <v>0</v>
      </c>
      <c r="BF768" s="220">
        <f t="shared" si="35"/>
        <v>0</v>
      </c>
      <c r="BG768" s="220">
        <f t="shared" si="36"/>
        <v>0</v>
      </c>
      <c r="BH768" s="220">
        <f t="shared" si="37"/>
        <v>0</v>
      </c>
      <c r="BI768" s="220">
        <f t="shared" si="38"/>
        <v>0</v>
      </c>
      <c r="BJ768" s="18" t="s">
        <v>85</v>
      </c>
      <c r="BK768" s="220">
        <f t="shared" si="39"/>
        <v>0</v>
      </c>
      <c r="BL768" s="18" t="s">
        <v>183</v>
      </c>
      <c r="BM768" s="219" t="s">
        <v>1564</v>
      </c>
    </row>
    <row r="769" spans="1:65" s="12" customFormat="1" ht="22.9" customHeight="1">
      <c r="B769" s="192"/>
      <c r="C769" s="193"/>
      <c r="D769" s="194" t="s">
        <v>76</v>
      </c>
      <c r="E769" s="205" t="s">
        <v>1565</v>
      </c>
      <c r="F769" s="205" t="s">
        <v>1566</v>
      </c>
      <c r="G769" s="193"/>
      <c r="H769" s="193"/>
      <c r="I769" s="196"/>
      <c r="J769" s="206">
        <f>BK769</f>
        <v>0</v>
      </c>
      <c r="K769" s="193"/>
      <c r="L769" s="197"/>
      <c r="M769" s="198"/>
      <c r="N769" s="199"/>
      <c r="O769" s="199"/>
      <c r="P769" s="200">
        <f>SUM(P770:P780)</f>
        <v>0</v>
      </c>
      <c r="Q769" s="199"/>
      <c r="R769" s="200">
        <f>SUM(R770:R780)</f>
        <v>4.0857199999999996E-2</v>
      </c>
      <c r="S769" s="199"/>
      <c r="T769" s="201">
        <f>SUM(T770:T780)</f>
        <v>1.3350000000000001E-2</v>
      </c>
      <c r="AR769" s="202" t="s">
        <v>87</v>
      </c>
      <c r="AT769" s="203" t="s">
        <v>76</v>
      </c>
      <c r="AU769" s="203" t="s">
        <v>85</v>
      </c>
      <c r="AY769" s="202" t="s">
        <v>128</v>
      </c>
      <c r="BK769" s="204">
        <f>SUM(BK770:BK780)</f>
        <v>0</v>
      </c>
    </row>
    <row r="770" spans="1:65" s="2" customFormat="1" ht="16.5" customHeight="1">
      <c r="A770" s="35"/>
      <c r="B770" s="36"/>
      <c r="C770" s="207" t="s">
        <v>1567</v>
      </c>
      <c r="D770" s="207" t="s">
        <v>130</v>
      </c>
      <c r="E770" s="208" t="s">
        <v>1568</v>
      </c>
      <c r="F770" s="209" t="s">
        <v>1569</v>
      </c>
      <c r="G770" s="210" t="s">
        <v>144</v>
      </c>
      <c r="H770" s="211">
        <v>5.34</v>
      </c>
      <c r="I770" s="212"/>
      <c r="J770" s="213">
        <f>ROUND(I770*H770,2)</f>
        <v>0</v>
      </c>
      <c r="K770" s="214"/>
      <c r="L770" s="40"/>
      <c r="M770" s="215" t="s">
        <v>1</v>
      </c>
      <c r="N770" s="216" t="s">
        <v>42</v>
      </c>
      <c r="O770" s="72"/>
      <c r="P770" s="217">
        <f>O770*H770</f>
        <v>0</v>
      </c>
      <c r="Q770" s="217">
        <v>0</v>
      </c>
      <c r="R770" s="217">
        <f>Q770*H770</f>
        <v>0</v>
      </c>
      <c r="S770" s="217">
        <v>0</v>
      </c>
      <c r="T770" s="218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19" t="s">
        <v>183</v>
      </c>
      <c r="AT770" s="219" t="s">
        <v>130</v>
      </c>
      <c r="AU770" s="219" t="s">
        <v>87</v>
      </c>
      <c r="AY770" s="18" t="s">
        <v>128</v>
      </c>
      <c r="BE770" s="220">
        <f>IF(N770="základní",J770,0)</f>
        <v>0</v>
      </c>
      <c r="BF770" s="220">
        <f>IF(N770="snížená",J770,0)</f>
        <v>0</v>
      </c>
      <c r="BG770" s="220">
        <f>IF(N770="zákl. přenesená",J770,0)</f>
        <v>0</v>
      </c>
      <c r="BH770" s="220">
        <f>IF(N770="sníž. přenesená",J770,0)</f>
        <v>0</v>
      </c>
      <c r="BI770" s="220">
        <f>IF(N770="nulová",J770,0)</f>
        <v>0</v>
      </c>
      <c r="BJ770" s="18" t="s">
        <v>85</v>
      </c>
      <c r="BK770" s="220">
        <f>ROUND(I770*H770,2)</f>
        <v>0</v>
      </c>
      <c r="BL770" s="18" t="s">
        <v>183</v>
      </c>
      <c r="BM770" s="219" t="s">
        <v>1570</v>
      </c>
    </row>
    <row r="771" spans="1:65" s="2" customFormat="1" ht="24" customHeight="1">
      <c r="A771" s="35"/>
      <c r="B771" s="36"/>
      <c r="C771" s="207" t="s">
        <v>1571</v>
      </c>
      <c r="D771" s="207" t="s">
        <v>130</v>
      </c>
      <c r="E771" s="208" t="s">
        <v>1572</v>
      </c>
      <c r="F771" s="209" t="s">
        <v>1573</v>
      </c>
      <c r="G771" s="210" t="s">
        <v>144</v>
      </c>
      <c r="H771" s="211">
        <v>5.34</v>
      </c>
      <c r="I771" s="212"/>
      <c r="J771" s="213">
        <f>ROUND(I771*H771,2)</f>
        <v>0</v>
      </c>
      <c r="K771" s="214"/>
      <c r="L771" s="40"/>
      <c r="M771" s="215" t="s">
        <v>1</v>
      </c>
      <c r="N771" s="216" t="s">
        <v>42</v>
      </c>
      <c r="O771" s="72"/>
      <c r="P771" s="217">
        <f>O771*H771</f>
        <v>0</v>
      </c>
      <c r="Q771" s="217">
        <v>3.0000000000000001E-5</v>
      </c>
      <c r="R771" s="217">
        <f>Q771*H771</f>
        <v>1.6019999999999999E-4</v>
      </c>
      <c r="S771" s="217">
        <v>0</v>
      </c>
      <c r="T771" s="218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219" t="s">
        <v>183</v>
      </c>
      <c r="AT771" s="219" t="s">
        <v>130</v>
      </c>
      <c r="AU771" s="219" t="s">
        <v>87</v>
      </c>
      <c r="AY771" s="18" t="s">
        <v>128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8" t="s">
        <v>85</v>
      </c>
      <c r="BK771" s="220">
        <f>ROUND(I771*H771,2)</f>
        <v>0</v>
      </c>
      <c r="BL771" s="18" t="s">
        <v>183</v>
      </c>
      <c r="BM771" s="219" t="s">
        <v>1574</v>
      </c>
    </row>
    <row r="772" spans="1:65" s="2" customFormat="1" ht="24" customHeight="1">
      <c r="A772" s="35"/>
      <c r="B772" s="36"/>
      <c r="C772" s="207" t="s">
        <v>1575</v>
      </c>
      <c r="D772" s="207" t="s">
        <v>130</v>
      </c>
      <c r="E772" s="208" t="s">
        <v>1576</v>
      </c>
      <c r="F772" s="209" t="s">
        <v>1577</v>
      </c>
      <c r="G772" s="210" t="s">
        <v>144</v>
      </c>
      <c r="H772" s="211">
        <v>5.34</v>
      </c>
      <c r="I772" s="212"/>
      <c r="J772" s="213">
        <f>ROUND(I772*H772,2)</f>
        <v>0</v>
      </c>
      <c r="K772" s="214"/>
      <c r="L772" s="40"/>
      <c r="M772" s="215" t="s">
        <v>1</v>
      </c>
      <c r="N772" s="216" t="s">
        <v>42</v>
      </c>
      <c r="O772" s="72"/>
      <c r="P772" s="217">
        <f>O772*H772</f>
        <v>0</v>
      </c>
      <c r="Q772" s="217">
        <v>4.4999999999999997E-3</v>
      </c>
      <c r="R772" s="217">
        <f>Q772*H772</f>
        <v>2.4029999999999999E-2</v>
      </c>
      <c r="S772" s="217">
        <v>0</v>
      </c>
      <c r="T772" s="218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19" t="s">
        <v>183</v>
      </c>
      <c r="AT772" s="219" t="s">
        <v>130</v>
      </c>
      <c r="AU772" s="219" t="s">
        <v>87</v>
      </c>
      <c r="AY772" s="18" t="s">
        <v>128</v>
      </c>
      <c r="BE772" s="220">
        <f>IF(N772="základní",J772,0)</f>
        <v>0</v>
      </c>
      <c r="BF772" s="220">
        <f>IF(N772="snížená",J772,0)</f>
        <v>0</v>
      </c>
      <c r="BG772" s="220">
        <f>IF(N772="zákl. přenesená",J772,0)</f>
        <v>0</v>
      </c>
      <c r="BH772" s="220">
        <f>IF(N772="sníž. přenesená",J772,0)</f>
        <v>0</v>
      </c>
      <c r="BI772" s="220">
        <f>IF(N772="nulová",J772,0)</f>
        <v>0</v>
      </c>
      <c r="BJ772" s="18" t="s">
        <v>85</v>
      </c>
      <c r="BK772" s="220">
        <f>ROUND(I772*H772,2)</f>
        <v>0</v>
      </c>
      <c r="BL772" s="18" t="s">
        <v>183</v>
      </c>
      <c r="BM772" s="219" t="s">
        <v>1578</v>
      </c>
    </row>
    <row r="773" spans="1:65" s="2" customFormat="1" ht="24" customHeight="1">
      <c r="A773" s="35"/>
      <c r="B773" s="36"/>
      <c r="C773" s="207" t="s">
        <v>1579</v>
      </c>
      <c r="D773" s="207" t="s">
        <v>130</v>
      </c>
      <c r="E773" s="208" t="s">
        <v>1580</v>
      </c>
      <c r="F773" s="209" t="s">
        <v>1581</v>
      </c>
      <c r="G773" s="210" t="s">
        <v>144</v>
      </c>
      <c r="H773" s="211">
        <v>5.34</v>
      </c>
      <c r="I773" s="212"/>
      <c r="J773" s="213">
        <f>ROUND(I773*H773,2)</f>
        <v>0</v>
      </c>
      <c r="K773" s="214"/>
      <c r="L773" s="40"/>
      <c r="M773" s="215" t="s">
        <v>1</v>
      </c>
      <c r="N773" s="216" t="s">
        <v>42</v>
      </c>
      <c r="O773" s="72"/>
      <c r="P773" s="217">
        <f>O773*H773</f>
        <v>0</v>
      </c>
      <c r="Q773" s="217">
        <v>0</v>
      </c>
      <c r="R773" s="217">
        <f>Q773*H773</f>
        <v>0</v>
      </c>
      <c r="S773" s="217">
        <v>2.5000000000000001E-3</v>
      </c>
      <c r="T773" s="218">
        <f>S773*H773</f>
        <v>1.3350000000000001E-2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19" t="s">
        <v>183</v>
      </c>
      <c r="AT773" s="219" t="s">
        <v>130</v>
      </c>
      <c r="AU773" s="219" t="s">
        <v>87</v>
      </c>
      <c r="AY773" s="18" t="s">
        <v>128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8" t="s">
        <v>85</v>
      </c>
      <c r="BK773" s="220">
        <f>ROUND(I773*H773,2)</f>
        <v>0</v>
      </c>
      <c r="BL773" s="18" t="s">
        <v>183</v>
      </c>
      <c r="BM773" s="219" t="s">
        <v>1582</v>
      </c>
    </row>
    <row r="774" spans="1:65" s="13" customFormat="1" ht="11.25">
      <c r="B774" s="225"/>
      <c r="C774" s="226"/>
      <c r="D774" s="221" t="s">
        <v>137</v>
      </c>
      <c r="E774" s="227" t="s">
        <v>1</v>
      </c>
      <c r="F774" s="228" t="s">
        <v>1114</v>
      </c>
      <c r="G774" s="226"/>
      <c r="H774" s="229">
        <v>5.34</v>
      </c>
      <c r="I774" s="230"/>
      <c r="J774" s="226"/>
      <c r="K774" s="226"/>
      <c r="L774" s="231"/>
      <c r="M774" s="232"/>
      <c r="N774" s="233"/>
      <c r="O774" s="233"/>
      <c r="P774" s="233"/>
      <c r="Q774" s="233"/>
      <c r="R774" s="233"/>
      <c r="S774" s="233"/>
      <c r="T774" s="234"/>
      <c r="AT774" s="235" t="s">
        <v>137</v>
      </c>
      <c r="AU774" s="235" t="s">
        <v>87</v>
      </c>
      <c r="AV774" s="13" t="s">
        <v>87</v>
      </c>
      <c r="AW774" s="13" t="s">
        <v>33</v>
      </c>
      <c r="AX774" s="13" t="s">
        <v>85</v>
      </c>
      <c r="AY774" s="235" t="s">
        <v>128</v>
      </c>
    </row>
    <row r="775" spans="1:65" s="2" customFormat="1" ht="16.5" customHeight="1">
      <c r="A775" s="35"/>
      <c r="B775" s="36"/>
      <c r="C775" s="207" t="s">
        <v>1583</v>
      </c>
      <c r="D775" s="207" t="s">
        <v>130</v>
      </c>
      <c r="E775" s="208" t="s">
        <v>1584</v>
      </c>
      <c r="F775" s="209" t="s">
        <v>1585</v>
      </c>
      <c r="G775" s="210" t="s">
        <v>144</v>
      </c>
      <c r="H775" s="211">
        <v>5.34</v>
      </c>
      <c r="I775" s="212"/>
      <c r="J775" s="213">
        <f>ROUND(I775*H775,2)</f>
        <v>0</v>
      </c>
      <c r="K775" s="214"/>
      <c r="L775" s="40"/>
      <c r="M775" s="215" t="s">
        <v>1</v>
      </c>
      <c r="N775" s="216" t="s">
        <v>42</v>
      </c>
      <c r="O775" s="72"/>
      <c r="P775" s="217">
        <f>O775*H775</f>
        <v>0</v>
      </c>
      <c r="Q775" s="217">
        <v>2.9999999999999997E-4</v>
      </c>
      <c r="R775" s="217">
        <f>Q775*H775</f>
        <v>1.6019999999999999E-3</v>
      </c>
      <c r="S775" s="217">
        <v>0</v>
      </c>
      <c r="T775" s="218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19" t="s">
        <v>183</v>
      </c>
      <c r="AT775" s="219" t="s">
        <v>130</v>
      </c>
      <c r="AU775" s="219" t="s">
        <v>87</v>
      </c>
      <c r="AY775" s="18" t="s">
        <v>128</v>
      </c>
      <c r="BE775" s="220">
        <f>IF(N775="základní",J775,0)</f>
        <v>0</v>
      </c>
      <c r="BF775" s="220">
        <f>IF(N775="snížená",J775,0)</f>
        <v>0</v>
      </c>
      <c r="BG775" s="220">
        <f>IF(N775="zákl. přenesená",J775,0)</f>
        <v>0</v>
      </c>
      <c r="BH775" s="220">
        <f>IF(N775="sníž. přenesená",J775,0)</f>
        <v>0</v>
      </c>
      <c r="BI775" s="220">
        <f>IF(N775="nulová",J775,0)</f>
        <v>0</v>
      </c>
      <c r="BJ775" s="18" t="s">
        <v>85</v>
      </c>
      <c r="BK775" s="220">
        <f>ROUND(I775*H775,2)</f>
        <v>0</v>
      </c>
      <c r="BL775" s="18" t="s">
        <v>183</v>
      </c>
      <c r="BM775" s="219" t="s">
        <v>1586</v>
      </c>
    </row>
    <row r="776" spans="1:65" s="13" customFormat="1" ht="11.25">
      <c r="B776" s="225"/>
      <c r="C776" s="226"/>
      <c r="D776" s="221" t="s">
        <v>137</v>
      </c>
      <c r="E776" s="227" t="s">
        <v>1</v>
      </c>
      <c r="F776" s="228" t="s">
        <v>1114</v>
      </c>
      <c r="G776" s="226"/>
      <c r="H776" s="229">
        <v>5.34</v>
      </c>
      <c r="I776" s="230"/>
      <c r="J776" s="226"/>
      <c r="K776" s="226"/>
      <c r="L776" s="231"/>
      <c r="M776" s="232"/>
      <c r="N776" s="233"/>
      <c r="O776" s="233"/>
      <c r="P776" s="233"/>
      <c r="Q776" s="233"/>
      <c r="R776" s="233"/>
      <c r="S776" s="233"/>
      <c r="T776" s="234"/>
      <c r="AT776" s="235" t="s">
        <v>137</v>
      </c>
      <c r="AU776" s="235" t="s">
        <v>87</v>
      </c>
      <c r="AV776" s="13" t="s">
        <v>87</v>
      </c>
      <c r="AW776" s="13" t="s">
        <v>33</v>
      </c>
      <c r="AX776" s="13" t="s">
        <v>85</v>
      </c>
      <c r="AY776" s="235" t="s">
        <v>128</v>
      </c>
    </row>
    <row r="777" spans="1:65" s="2" customFormat="1" ht="24" customHeight="1">
      <c r="A777" s="35"/>
      <c r="B777" s="36"/>
      <c r="C777" s="269" t="s">
        <v>1587</v>
      </c>
      <c r="D777" s="269" t="s">
        <v>399</v>
      </c>
      <c r="E777" s="270" t="s">
        <v>1588</v>
      </c>
      <c r="F777" s="271" t="s">
        <v>1589</v>
      </c>
      <c r="G777" s="272" t="s">
        <v>144</v>
      </c>
      <c r="H777" s="273">
        <v>5.34</v>
      </c>
      <c r="I777" s="274"/>
      <c r="J777" s="275">
        <f>ROUND(I777*H777,2)</f>
        <v>0</v>
      </c>
      <c r="K777" s="276"/>
      <c r="L777" s="277"/>
      <c r="M777" s="278" t="s">
        <v>1</v>
      </c>
      <c r="N777" s="279" t="s">
        <v>42</v>
      </c>
      <c r="O777" s="72"/>
      <c r="P777" s="217">
        <f>O777*H777</f>
        <v>0</v>
      </c>
      <c r="Q777" s="217">
        <v>2.7499999999999998E-3</v>
      </c>
      <c r="R777" s="217">
        <f>Q777*H777</f>
        <v>1.4684999999999998E-2</v>
      </c>
      <c r="S777" s="217">
        <v>0</v>
      </c>
      <c r="T777" s="218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9" t="s">
        <v>222</v>
      </c>
      <c r="AT777" s="219" t="s">
        <v>399</v>
      </c>
      <c r="AU777" s="219" t="s">
        <v>87</v>
      </c>
      <c r="AY777" s="18" t="s">
        <v>128</v>
      </c>
      <c r="BE777" s="220">
        <f>IF(N777="základní",J777,0)</f>
        <v>0</v>
      </c>
      <c r="BF777" s="220">
        <f>IF(N777="snížená",J777,0)</f>
        <v>0</v>
      </c>
      <c r="BG777" s="220">
        <f>IF(N777="zákl. přenesená",J777,0)</f>
        <v>0</v>
      </c>
      <c r="BH777" s="220">
        <f>IF(N777="sníž. přenesená",J777,0)</f>
        <v>0</v>
      </c>
      <c r="BI777" s="220">
        <f>IF(N777="nulová",J777,0)</f>
        <v>0</v>
      </c>
      <c r="BJ777" s="18" t="s">
        <v>85</v>
      </c>
      <c r="BK777" s="220">
        <f>ROUND(I777*H777,2)</f>
        <v>0</v>
      </c>
      <c r="BL777" s="18" t="s">
        <v>183</v>
      </c>
      <c r="BM777" s="219" t="s">
        <v>1590</v>
      </c>
    </row>
    <row r="778" spans="1:65" s="13" customFormat="1" ht="11.25">
      <c r="B778" s="225"/>
      <c r="C778" s="226"/>
      <c r="D778" s="221" t="s">
        <v>137</v>
      </c>
      <c r="E778" s="227" t="s">
        <v>1</v>
      </c>
      <c r="F778" s="228" t="s">
        <v>1591</v>
      </c>
      <c r="G778" s="226"/>
      <c r="H778" s="229">
        <v>5.34</v>
      </c>
      <c r="I778" s="230"/>
      <c r="J778" s="226"/>
      <c r="K778" s="226"/>
      <c r="L778" s="231"/>
      <c r="M778" s="232"/>
      <c r="N778" s="233"/>
      <c r="O778" s="233"/>
      <c r="P778" s="233"/>
      <c r="Q778" s="233"/>
      <c r="R778" s="233"/>
      <c r="S778" s="233"/>
      <c r="T778" s="234"/>
      <c r="AT778" s="235" t="s">
        <v>137</v>
      </c>
      <c r="AU778" s="235" t="s">
        <v>87</v>
      </c>
      <c r="AV778" s="13" t="s">
        <v>87</v>
      </c>
      <c r="AW778" s="13" t="s">
        <v>33</v>
      </c>
      <c r="AX778" s="13" t="s">
        <v>85</v>
      </c>
      <c r="AY778" s="235" t="s">
        <v>128</v>
      </c>
    </row>
    <row r="779" spans="1:65" s="2" customFormat="1" ht="24" customHeight="1">
      <c r="A779" s="35"/>
      <c r="B779" s="36"/>
      <c r="C779" s="207" t="s">
        <v>1592</v>
      </c>
      <c r="D779" s="207" t="s">
        <v>130</v>
      </c>
      <c r="E779" s="208" t="s">
        <v>1593</v>
      </c>
      <c r="F779" s="209" t="s">
        <v>1594</v>
      </c>
      <c r="G779" s="210" t="s">
        <v>257</v>
      </c>
      <c r="H779" s="211">
        <v>19</v>
      </c>
      <c r="I779" s="212"/>
      <c r="J779" s="213">
        <f>ROUND(I779*H779,2)</f>
        <v>0</v>
      </c>
      <c r="K779" s="214"/>
      <c r="L779" s="40"/>
      <c r="M779" s="215" t="s">
        <v>1</v>
      </c>
      <c r="N779" s="216" t="s">
        <v>42</v>
      </c>
      <c r="O779" s="72"/>
      <c r="P779" s="217">
        <f>O779*H779</f>
        <v>0</v>
      </c>
      <c r="Q779" s="217">
        <v>2.0000000000000002E-5</v>
      </c>
      <c r="R779" s="217">
        <f>Q779*H779</f>
        <v>3.8000000000000002E-4</v>
      </c>
      <c r="S779" s="217">
        <v>0</v>
      </c>
      <c r="T779" s="218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219" t="s">
        <v>183</v>
      </c>
      <c r="AT779" s="219" t="s">
        <v>130</v>
      </c>
      <c r="AU779" s="219" t="s">
        <v>87</v>
      </c>
      <c r="AY779" s="18" t="s">
        <v>128</v>
      </c>
      <c r="BE779" s="220">
        <f>IF(N779="základní",J779,0)</f>
        <v>0</v>
      </c>
      <c r="BF779" s="220">
        <f>IF(N779="snížená",J779,0)</f>
        <v>0</v>
      </c>
      <c r="BG779" s="220">
        <f>IF(N779="zákl. přenesená",J779,0)</f>
        <v>0</v>
      </c>
      <c r="BH779" s="220">
        <f>IF(N779="sníž. přenesená",J779,0)</f>
        <v>0</v>
      </c>
      <c r="BI779" s="220">
        <f>IF(N779="nulová",J779,0)</f>
        <v>0</v>
      </c>
      <c r="BJ779" s="18" t="s">
        <v>85</v>
      </c>
      <c r="BK779" s="220">
        <f>ROUND(I779*H779,2)</f>
        <v>0</v>
      </c>
      <c r="BL779" s="18" t="s">
        <v>183</v>
      </c>
      <c r="BM779" s="219" t="s">
        <v>1595</v>
      </c>
    </row>
    <row r="780" spans="1:65" s="2" customFormat="1" ht="24" customHeight="1">
      <c r="A780" s="35"/>
      <c r="B780" s="36"/>
      <c r="C780" s="207" t="s">
        <v>1596</v>
      </c>
      <c r="D780" s="207" t="s">
        <v>130</v>
      </c>
      <c r="E780" s="208" t="s">
        <v>1597</v>
      </c>
      <c r="F780" s="209" t="s">
        <v>1598</v>
      </c>
      <c r="G780" s="210" t="s">
        <v>182</v>
      </c>
      <c r="H780" s="211">
        <v>4.1000000000000002E-2</v>
      </c>
      <c r="I780" s="212"/>
      <c r="J780" s="213">
        <f>ROUND(I780*H780,2)</f>
        <v>0</v>
      </c>
      <c r="K780" s="214"/>
      <c r="L780" s="40"/>
      <c r="M780" s="215" t="s">
        <v>1</v>
      </c>
      <c r="N780" s="216" t="s">
        <v>42</v>
      </c>
      <c r="O780" s="72"/>
      <c r="P780" s="217">
        <f>O780*H780</f>
        <v>0</v>
      </c>
      <c r="Q780" s="217">
        <v>0</v>
      </c>
      <c r="R780" s="217">
        <f>Q780*H780</f>
        <v>0</v>
      </c>
      <c r="S780" s="217">
        <v>0</v>
      </c>
      <c r="T780" s="218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19" t="s">
        <v>183</v>
      </c>
      <c r="AT780" s="219" t="s">
        <v>130</v>
      </c>
      <c r="AU780" s="219" t="s">
        <v>87</v>
      </c>
      <c r="AY780" s="18" t="s">
        <v>128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8" t="s">
        <v>85</v>
      </c>
      <c r="BK780" s="220">
        <f>ROUND(I780*H780,2)</f>
        <v>0</v>
      </c>
      <c r="BL780" s="18" t="s">
        <v>183</v>
      </c>
      <c r="BM780" s="219" t="s">
        <v>1599</v>
      </c>
    </row>
    <row r="781" spans="1:65" s="12" customFormat="1" ht="22.9" customHeight="1">
      <c r="B781" s="192"/>
      <c r="C781" s="193"/>
      <c r="D781" s="194" t="s">
        <v>76</v>
      </c>
      <c r="E781" s="205" t="s">
        <v>1600</v>
      </c>
      <c r="F781" s="205" t="s">
        <v>1601</v>
      </c>
      <c r="G781" s="193"/>
      <c r="H781" s="193"/>
      <c r="I781" s="196"/>
      <c r="J781" s="206">
        <f>BK781</f>
        <v>0</v>
      </c>
      <c r="K781" s="193"/>
      <c r="L781" s="197"/>
      <c r="M781" s="198"/>
      <c r="N781" s="199"/>
      <c r="O781" s="199"/>
      <c r="P781" s="200">
        <f>SUM(P782:P784)</f>
        <v>0</v>
      </c>
      <c r="Q781" s="199"/>
      <c r="R781" s="200">
        <f>SUM(R782:R784)</f>
        <v>0.73316880000000006</v>
      </c>
      <c r="S781" s="199"/>
      <c r="T781" s="201">
        <f>SUM(T782:T784)</f>
        <v>0</v>
      </c>
      <c r="AR781" s="202" t="s">
        <v>87</v>
      </c>
      <c r="AT781" s="203" t="s">
        <v>76</v>
      </c>
      <c r="AU781" s="203" t="s">
        <v>85</v>
      </c>
      <c r="AY781" s="202" t="s">
        <v>128</v>
      </c>
      <c r="BK781" s="204">
        <f>SUM(BK782:BK784)</f>
        <v>0</v>
      </c>
    </row>
    <row r="782" spans="1:65" s="2" customFormat="1" ht="16.5" customHeight="1">
      <c r="A782" s="35"/>
      <c r="B782" s="36"/>
      <c r="C782" s="207" t="s">
        <v>1602</v>
      </c>
      <c r="D782" s="207" t="s">
        <v>130</v>
      </c>
      <c r="E782" s="208" t="s">
        <v>1603</v>
      </c>
      <c r="F782" s="209" t="s">
        <v>1604</v>
      </c>
      <c r="G782" s="210" t="s">
        <v>257</v>
      </c>
      <c r="H782" s="211">
        <v>234.99</v>
      </c>
      <c r="I782" s="212"/>
      <c r="J782" s="213">
        <f>ROUND(I782*H782,2)</f>
        <v>0</v>
      </c>
      <c r="K782" s="214"/>
      <c r="L782" s="40"/>
      <c r="M782" s="215" t="s">
        <v>1</v>
      </c>
      <c r="N782" s="216" t="s">
        <v>42</v>
      </c>
      <c r="O782" s="72"/>
      <c r="P782" s="217">
        <f>O782*H782</f>
        <v>0</v>
      </c>
      <c r="Q782" s="217">
        <v>3.1199999999999999E-3</v>
      </c>
      <c r="R782" s="217">
        <f>Q782*H782</f>
        <v>0.73316880000000006</v>
      </c>
      <c r="S782" s="217">
        <v>0</v>
      </c>
      <c r="T782" s="218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219" t="s">
        <v>183</v>
      </c>
      <c r="AT782" s="219" t="s">
        <v>130</v>
      </c>
      <c r="AU782" s="219" t="s">
        <v>87</v>
      </c>
      <c r="AY782" s="18" t="s">
        <v>128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8" t="s">
        <v>85</v>
      </c>
      <c r="BK782" s="220">
        <f>ROUND(I782*H782,2)</f>
        <v>0</v>
      </c>
      <c r="BL782" s="18" t="s">
        <v>183</v>
      </c>
      <c r="BM782" s="219" t="s">
        <v>1605</v>
      </c>
    </row>
    <row r="783" spans="1:65" s="13" customFormat="1" ht="11.25">
      <c r="B783" s="225"/>
      <c r="C783" s="226"/>
      <c r="D783" s="221" t="s">
        <v>137</v>
      </c>
      <c r="E783" s="227" t="s">
        <v>1</v>
      </c>
      <c r="F783" s="228" t="s">
        <v>1606</v>
      </c>
      <c r="G783" s="226"/>
      <c r="H783" s="229">
        <v>234.99</v>
      </c>
      <c r="I783" s="230"/>
      <c r="J783" s="226"/>
      <c r="K783" s="226"/>
      <c r="L783" s="231"/>
      <c r="M783" s="232"/>
      <c r="N783" s="233"/>
      <c r="O783" s="233"/>
      <c r="P783" s="233"/>
      <c r="Q783" s="233"/>
      <c r="R783" s="233"/>
      <c r="S783" s="233"/>
      <c r="T783" s="234"/>
      <c r="AT783" s="235" t="s">
        <v>137</v>
      </c>
      <c r="AU783" s="235" t="s">
        <v>87</v>
      </c>
      <c r="AV783" s="13" t="s">
        <v>87</v>
      </c>
      <c r="AW783" s="13" t="s">
        <v>33</v>
      </c>
      <c r="AX783" s="13" t="s">
        <v>85</v>
      </c>
      <c r="AY783" s="235" t="s">
        <v>128</v>
      </c>
    </row>
    <row r="784" spans="1:65" s="2" customFormat="1" ht="24" customHeight="1">
      <c r="A784" s="35"/>
      <c r="B784" s="36"/>
      <c r="C784" s="207" t="s">
        <v>1607</v>
      </c>
      <c r="D784" s="207" t="s">
        <v>130</v>
      </c>
      <c r="E784" s="208" t="s">
        <v>1608</v>
      </c>
      <c r="F784" s="209" t="s">
        <v>1609</v>
      </c>
      <c r="G784" s="210" t="s">
        <v>182</v>
      </c>
      <c r="H784" s="211">
        <v>0.73299999999999998</v>
      </c>
      <c r="I784" s="212"/>
      <c r="J784" s="213">
        <f>ROUND(I784*H784,2)</f>
        <v>0</v>
      </c>
      <c r="K784" s="214"/>
      <c r="L784" s="40"/>
      <c r="M784" s="215" t="s">
        <v>1</v>
      </c>
      <c r="N784" s="216" t="s">
        <v>42</v>
      </c>
      <c r="O784" s="72"/>
      <c r="P784" s="217">
        <f>O784*H784</f>
        <v>0</v>
      </c>
      <c r="Q784" s="217">
        <v>0</v>
      </c>
      <c r="R784" s="217">
        <f>Q784*H784</f>
        <v>0</v>
      </c>
      <c r="S784" s="217">
        <v>0</v>
      </c>
      <c r="T784" s="218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219" t="s">
        <v>183</v>
      </c>
      <c r="AT784" s="219" t="s">
        <v>130</v>
      </c>
      <c r="AU784" s="219" t="s">
        <v>87</v>
      </c>
      <c r="AY784" s="18" t="s">
        <v>128</v>
      </c>
      <c r="BE784" s="220">
        <f>IF(N784="základní",J784,0)</f>
        <v>0</v>
      </c>
      <c r="BF784" s="220">
        <f>IF(N784="snížená",J784,0)</f>
        <v>0</v>
      </c>
      <c r="BG784" s="220">
        <f>IF(N784="zákl. přenesená",J784,0)</f>
        <v>0</v>
      </c>
      <c r="BH784" s="220">
        <f>IF(N784="sníž. přenesená",J784,0)</f>
        <v>0</v>
      </c>
      <c r="BI784" s="220">
        <f>IF(N784="nulová",J784,0)</f>
        <v>0</v>
      </c>
      <c r="BJ784" s="18" t="s">
        <v>85</v>
      </c>
      <c r="BK784" s="220">
        <f>ROUND(I784*H784,2)</f>
        <v>0</v>
      </c>
      <c r="BL784" s="18" t="s">
        <v>183</v>
      </c>
      <c r="BM784" s="219" t="s">
        <v>1610</v>
      </c>
    </row>
    <row r="785" spans="1:65" s="12" customFormat="1" ht="22.9" customHeight="1">
      <c r="B785" s="192"/>
      <c r="C785" s="193"/>
      <c r="D785" s="194" t="s">
        <v>76</v>
      </c>
      <c r="E785" s="205" t="s">
        <v>1611</v>
      </c>
      <c r="F785" s="205" t="s">
        <v>1612</v>
      </c>
      <c r="G785" s="193"/>
      <c r="H785" s="193"/>
      <c r="I785" s="196"/>
      <c r="J785" s="206">
        <f>BK785</f>
        <v>0</v>
      </c>
      <c r="K785" s="193"/>
      <c r="L785" s="197"/>
      <c r="M785" s="198"/>
      <c r="N785" s="199"/>
      <c r="O785" s="199"/>
      <c r="P785" s="200">
        <f>SUM(P786:P800)</f>
        <v>0</v>
      </c>
      <c r="Q785" s="199"/>
      <c r="R785" s="200">
        <f>SUM(R786:R800)</f>
        <v>0.1241708</v>
      </c>
      <c r="S785" s="199"/>
      <c r="T785" s="201">
        <f>SUM(T786:T800)</f>
        <v>0</v>
      </c>
      <c r="AR785" s="202" t="s">
        <v>87</v>
      </c>
      <c r="AT785" s="203" t="s">
        <v>76</v>
      </c>
      <c r="AU785" s="203" t="s">
        <v>85</v>
      </c>
      <c r="AY785" s="202" t="s">
        <v>128</v>
      </c>
      <c r="BK785" s="204">
        <f>SUM(BK786:BK800)</f>
        <v>0</v>
      </c>
    </row>
    <row r="786" spans="1:65" s="2" customFormat="1" ht="16.5" customHeight="1">
      <c r="A786" s="35"/>
      <c r="B786" s="36"/>
      <c r="C786" s="207" t="s">
        <v>1613</v>
      </c>
      <c r="D786" s="207" t="s">
        <v>130</v>
      </c>
      <c r="E786" s="208" t="s">
        <v>1614</v>
      </c>
      <c r="F786" s="209" t="s">
        <v>1615</v>
      </c>
      <c r="G786" s="210" t="s">
        <v>144</v>
      </c>
      <c r="H786" s="211">
        <v>5.92</v>
      </c>
      <c r="I786" s="212"/>
      <c r="J786" s="213">
        <f>ROUND(I786*H786,2)</f>
        <v>0</v>
      </c>
      <c r="K786" s="214"/>
      <c r="L786" s="40"/>
      <c r="M786" s="215" t="s">
        <v>1</v>
      </c>
      <c r="N786" s="216" t="s">
        <v>42</v>
      </c>
      <c r="O786" s="72"/>
      <c r="P786" s="217">
        <f>O786*H786</f>
        <v>0</v>
      </c>
      <c r="Q786" s="217">
        <v>2.9999999999999997E-4</v>
      </c>
      <c r="R786" s="217">
        <f>Q786*H786</f>
        <v>1.7759999999999998E-3</v>
      </c>
      <c r="S786" s="217">
        <v>0</v>
      </c>
      <c r="T786" s="218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219" t="s">
        <v>183</v>
      </c>
      <c r="AT786" s="219" t="s">
        <v>130</v>
      </c>
      <c r="AU786" s="219" t="s">
        <v>87</v>
      </c>
      <c r="AY786" s="18" t="s">
        <v>128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8" t="s">
        <v>85</v>
      </c>
      <c r="BK786" s="220">
        <f>ROUND(I786*H786,2)</f>
        <v>0</v>
      </c>
      <c r="BL786" s="18" t="s">
        <v>183</v>
      </c>
      <c r="BM786" s="219" t="s">
        <v>1616</v>
      </c>
    </row>
    <row r="787" spans="1:65" s="13" customFormat="1" ht="11.25">
      <c r="B787" s="225"/>
      <c r="C787" s="226"/>
      <c r="D787" s="221" t="s">
        <v>137</v>
      </c>
      <c r="E787" s="227" t="s">
        <v>1</v>
      </c>
      <c r="F787" s="228" t="s">
        <v>1617</v>
      </c>
      <c r="G787" s="226"/>
      <c r="H787" s="229">
        <v>2.2400000000000002</v>
      </c>
      <c r="I787" s="230"/>
      <c r="J787" s="226"/>
      <c r="K787" s="226"/>
      <c r="L787" s="231"/>
      <c r="M787" s="232"/>
      <c r="N787" s="233"/>
      <c r="O787" s="233"/>
      <c r="P787" s="233"/>
      <c r="Q787" s="233"/>
      <c r="R787" s="233"/>
      <c r="S787" s="233"/>
      <c r="T787" s="234"/>
      <c r="AT787" s="235" t="s">
        <v>137</v>
      </c>
      <c r="AU787" s="235" t="s">
        <v>87</v>
      </c>
      <c r="AV787" s="13" t="s">
        <v>87</v>
      </c>
      <c r="AW787" s="13" t="s">
        <v>33</v>
      </c>
      <c r="AX787" s="13" t="s">
        <v>77</v>
      </c>
      <c r="AY787" s="235" t="s">
        <v>128</v>
      </c>
    </row>
    <row r="788" spans="1:65" s="13" customFormat="1" ht="11.25">
      <c r="B788" s="225"/>
      <c r="C788" s="226"/>
      <c r="D788" s="221" t="s">
        <v>137</v>
      </c>
      <c r="E788" s="227" t="s">
        <v>1</v>
      </c>
      <c r="F788" s="228" t="s">
        <v>1618</v>
      </c>
      <c r="G788" s="226"/>
      <c r="H788" s="229">
        <v>3.68</v>
      </c>
      <c r="I788" s="230"/>
      <c r="J788" s="226"/>
      <c r="K788" s="226"/>
      <c r="L788" s="231"/>
      <c r="M788" s="232"/>
      <c r="N788" s="233"/>
      <c r="O788" s="233"/>
      <c r="P788" s="233"/>
      <c r="Q788" s="233"/>
      <c r="R788" s="233"/>
      <c r="S788" s="233"/>
      <c r="T788" s="234"/>
      <c r="AT788" s="235" t="s">
        <v>137</v>
      </c>
      <c r="AU788" s="235" t="s">
        <v>87</v>
      </c>
      <c r="AV788" s="13" t="s">
        <v>87</v>
      </c>
      <c r="AW788" s="13" t="s">
        <v>33</v>
      </c>
      <c r="AX788" s="13" t="s">
        <v>77</v>
      </c>
      <c r="AY788" s="235" t="s">
        <v>128</v>
      </c>
    </row>
    <row r="789" spans="1:65" s="14" customFormat="1" ht="11.25">
      <c r="B789" s="236"/>
      <c r="C789" s="237"/>
      <c r="D789" s="221" t="s">
        <v>137</v>
      </c>
      <c r="E789" s="238" t="s">
        <v>1</v>
      </c>
      <c r="F789" s="239" t="s">
        <v>139</v>
      </c>
      <c r="G789" s="237"/>
      <c r="H789" s="240">
        <v>5.92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AT789" s="246" t="s">
        <v>137</v>
      </c>
      <c r="AU789" s="246" t="s">
        <v>87</v>
      </c>
      <c r="AV789" s="14" t="s">
        <v>134</v>
      </c>
      <c r="AW789" s="14" t="s">
        <v>33</v>
      </c>
      <c r="AX789" s="14" t="s">
        <v>85</v>
      </c>
      <c r="AY789" s="246" t="s">
        <v>128</v>
      </c>
    </row>
    <row r="790" spans="1:65" s="2" customFormat="1" ht="24" customHeight="1">
      <c r="A790" s="35"/>
      <c r="B790" s="36"/>
      <c r="C790" s="207" t="s">
        <v>1619</v>
      </c>
      <c r="D790" s="207" t="s">
        <v>130</v>
      </c>
      <c r="E790" s="208" t="s">
        <v>1620</v>
      </c>
      <c r="F790" s="209" t="s">
        <v>1621</v>
      </c>
      <c r="G790" s="210" t="s">
        <v>144</v>
      </c>
      <c r="H790" s="211">
        <v>5.92</v>
      </c>
      <c r="I790" s="212"/>
      <c r="J790" s="213">
        <f>ROUND(I790*H790,2)</f>
        <v>0</v>
      </c>
      <c r="K790" s="214"/>
      <c r="L790" s="40"/>
      <c r="M790" s="215" t="s">
        <v>1</v>
      </c>
      <c r="N790" s="216" t="s">
        <v>42</v>
      </c>
      <c r="O790" s="72"/>
      <c r="P790" s="217">
        <f>O790*H790</f>
        <v>0</v>
      </c>
      <c r="Q790" s="217">
        <v>6.0499999999999998E-3</v>
      </c>
      <c r="R790" s="217">
        <f>Q790*H790</f>
        <v>3.5816000000000001E-2</v>
      </c>
      <c r="S790" s="217">
        <v>0</v>
      </c>
      <c r="T790" s="218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19" t="s">
        <v>183</v>
      </c>
      <c r="AT790" s="219" t="s">
        <v>130</v>
      </c>
      <c r="AU790" s="219" t="s">
        <v>87</v>
      </c>
      <c r="AY790" s="18" t="s">
        <v>128</v>
      </c>
      <c r="BE790" s="220">
        <f>IF(N790="základní",J790,0)</f>
        <v>0</v>
      </c>
      <c r="BF790" s="220">
        <f>IF(N790="snížená",J790,0)</f>
        <v>0</v>
      </c>
      <c r="BG790" s="220">
        <f>IF(N790="zákl. přenesená",J790,0)</f>
        <v>0</v>
      </c>
      <c r="BH790" s="220">
        <f>IF(N790="sníž. přenesená",J790,0)</f>
        <v>0</v>
      </c>
      <c r="BI790" s="220">
        <f>IF(N790="nulová",J790,0)</f>
        <v>0</v>
      </c>
      <c r="BJ790" s="18" t="s">
        <v>85</v>
      </c>
      <c r="BK790" s="220">
        <f>ROUND(I790*H790,2)</f>
        <v>0</v>
      </c>
      <c r="BL790" s="18" t="s">
        <v>183</v>
      </c>
      <c r="BM790" s="219" t="s">
        <v>1622</v>
      </c>
    </row>
    <row r="791" spans="1:65" s="13" customFormat="1" ht="11.25">
      <c r="B791" s="225"/>
      <c r="C791" s="226"/>
      <c r="D791" s="221" t="s">
        <v>137</v>
      </c>
      <c r="E791" s="227" t="s">
        <v>1</v>
      </c>
      <c r="F791" s="228" t="s">
        <v>1617</v>
      </c>
      <c r="G791" s="226"/>
      <c r="H791" s="229">
        <v>2.2400000000000002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AT791" s="235" t="s">
        <v>137</v>
      </c>
      <c r="AU791" s="235" t="s">
        <v>87</v>
      </c>
      <c r="AV791" s="13" t="s">
        <v>87</v>
      </c>
      <c r="AW791" s="13" t="s">
        <v>33</v>
      </c>
      <c r="AX791" s="13" t="s">
        <v>77</v>
      </c>
      <c r="AY791" s="235" t="s">
        <v>128</v>
      </c>
    </row>
    <row r="792" spans="1:65" s="13" customFormat="1" ht="11.25">
      <c r="B792" s="225"/>
      <c r="C792" s="226"/>
      <c r="D792" s="221" t="s">
        <v>137</v>
      </c>
      <c r="E792" s="227" t="s">
        <v>1</v>
      </c>
      <c r="F792" s="228" t="s">
        <v>1618</v>
      </c>
      <c r="G792" s="226"/>
      <c r="H792" s="229">
        <v>3.68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AT792" s="235" t="s">
        <v>137</v>
      </c>
      <c r="AU792" s="235" t="s">
        <v>87</v>
      </c>
      <c r="AV792" s="13" t="s">
        <v>87</v>
      </c>
      <c r="AW792" s="13" t="s">
        <v>33</v>
      </c>
      <c r="AX792" s="13" t="s">
        <v>77</v>
      </c>
      <c r="AY792" s="235" t="s">
        <v>128</v>
      </c>
    </row>
    <row r="793" spans="1:65" s="14" customFormat="1" ht="11.25">
      <c r="B793" s="236"/>
      <c r="C793" s="237"/>
      <c r="D793" s="221" t="s">
        <v>137</v>
      </c>
      <c r="E793" s="238" t="s">
        <v>1</v>
      </c>
      <c r="F793" s="239" t="s">
        <v>139</v>
      </c>
      <c r="G793" s="237"/>
      <c r="H793" s="240">
        <v>5.92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AT793" s="246" t="s">
        <v>137</v>
      </c>
      <c r="AU793" s="246" t="s">
        <v>87</v>
      </c>
      <c r="AV793" s="14" t="s">
        <v>134</v>
      </c>
      <c r="AW793" s="14" t="s">
        <v>33</v>
      </c>
      <c r="AX793" s="14" t="s">
        <v>85</v>
      </c>
      <c r="AY793" s="246" t="s">
        <v>128</v>
      </c>
    </row>
    <row r="794" spans="1:65" s="2" customFormat="1" ht="16.5" customHeight="1">
      <c r="A794" s="35"/>
      <c r="B794" s="36"/>
      <c r="C794" s="269" t="s">
        <v>1623</v>
      </c>
      <c r="D794" s="269" t="s">
        <v>399</v>
      </c>
      <c r="E794" s="270" t="s">
        <v>1624</v>
      </c>
      <c r="F794" s="271" t="s">
        <v>1625</v>
      </c>
      <c r="G794" s="272" t="s">
        <v>144</v>
      </c>
      <c r="H794" s="273">
        <v>6.5119999999999996</v>
      </c>
      <c r="I794" s="274"/>
      <c r="J794" s="275">
        <f>ROUND(I794*H794,2)</f>
        <v>0</v>
      </c>
      <c r="K794" s="276"/>
      <c r="L794" s="277"/>
      <c r="M794" s="278" t="s">
        <v>1</v>
      </c>
      <c r="N794" s="279" t="s">
        <v>42</v>
      </c>
      <c r="O794" s="72"/>
      <c r="P794" s="217">
        <f>O794*H794</f>
        <v>0</v>
      </c>
      <c r="Q794" s="217">
        <v>1.29E-2</v>
      </c>
      <c r="R794" s="217">
        <f>Q794*H794</f>
        <v>8.4004799999999991E-2</v>
      </c>
      <c r="S794" s="217">
        <v>0</v>
      </c>
      <c r="T794" s="218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19" t="s">
        <v>222</v>
      </c>
      <c r="AT794" s="219" t="s">
        <v>399</v>
      </c>
      <c r="AU794" s="219" t="s">
        <v>87</v>
      </c>
      <c r="AY794" s="18" t="s">
        <v>128</v>
      </c>
      <c r="BE794" s="220">
        <f>IF(N794="základní",J794,0)</f>
        <v>0</v>
      </c>
      <c r="BF794" s="220">
        <f>IF(N794="snížená",J794,0)</f>
        <v>0</v>
      </c>
      <c r="BG794" s="220">
        <f>IF(N794="zákl. přenesená",J794,0)</f>
        <v>0</v>
      </c>
      <c r="BH794" s="220">
        <f>IF(N794="sníž. přenesená",J794,0)</f>
        <v>0</v>
      </c>
      <c r="BI794" s="220">
        <f>IF(N794="nulová",J794,0)</f>
        <v>0</v>
      </c>
      <c r="BJ794" s="18" t="s">
        <v>85</v>
      </c>
      <c r="BK794" s="220">
        <f>ROUND(I794*H794,2)</f>
        <v>0</v>
      </c>
      <c r="BL794" s="18" t="s">
        <v>183</v>
      </c>
      <c r="BM794" s="219" t="s">
        <v>1626</v>
      </c>
    </row>
    <row r="795" spans="1:65" s="13" customFormat="1" ht="11.25">
      <c r="B795" s="225"/>
      <c r="C795" s="226"/>
      <c r="D795" s="221" t="s">
        <v>137</v>
      </c>
      <c r="E795" s="226"/>
      <c r="F795" s="228" t="s">
        <v>1627</v>
      </c>
      <c r="G795" s="226"/>
      <c r="H795" s="229">
        <v>6.5119999999999996</v>
      </c>
      <c r="I795" s="230"/>
      <c r="J795" s="226"/>
      <c r="K795" s="226"/>
      <c r="L795" s="231"/>
      <c r="M795" s="232"/>
      <c r="N795" s="233"/>
      <c r="O795" s="233"/>
      <c r="P795" s="233"/>
      <c r="Q795" s="233"/>
      <c r="R795" s="233"/>
      <c r="S795" s="233"/>
      <c r="T795" s="234"/>
      <c r="AT795" s="235" t="s">
        <v>137</v>
      </c>
      <c r="AU795" s="235" t="s">
        <v>87</v>
      </c>
      <c r="AV795" s="13" t="s">
        <v>87</v>
      </c>
      <c r="AW795" s="13" t="s">
        <v>4</v>
      </c>
      <c r="AX795" s="13" t="s">
        <v>85</v>
      </c>
      <c r="AY795" s="235" t="s">
        <v>128</v>
      </c>
    </row>
    <row r="796" spans="1:65" s="2" customFormat="1" ht="16.5" customHeight="1">
      <c r="A796" s="35"/>
      <c r="B796" s="36"/>
      <c r="C796" s="207" t="s">
        <v>1628</v>
      </c>
      <c r="D796" s="207" t="s">
        <v>130</v>
      </c>
      <c r="E796" s="208" t="s">
        <v>1629</v>
      </c>
      <c r="F796" s="209" t="s">
        <v>1630</v>
      </c>
      <c r="G796" s="210" t="s">
        <v>257</v>
      </c>
      <c r="H796" s="211">
        <v>9.9</v>
      </c>
      <c r="I796" s="212"/>
      <c r="J796" s="213">
        <f>ROUND(I796*H796,2)</f>
        <v>0</v>
      </c>
      <c r="K796" s="214"/>
      <c r="L796" s="40"/>
      <c r="M796" s="215" t="s">
        <v>1</v>
      </c>
      <c r="N796" s="216" t="s">
        <v>42</v>
      </c>
      <c r="O796" s="72"/>
      <c r="P796" s="217">
        <f>O796*H796</f>
        <v>0</v>
      </c>
      <c r="Q796" s="217">
        <v>2.5999999999999998E-4</v>
      </c>
      <c r="R796" s="217">
        <f>Q796*H796</f>
        <v>2.5739999999999999E-3</v>
      </c>
      <c r="S796" s="217">
        <v>0</v>
      </c>
      <c r="T796" s="218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9" t="s">
        <v>183</v>
      </c>
      <c r="AT796" s="219" t="s">
        <v>130</v>
      </c>
      <c r="AU796" s="219" t="s">
        <v>87</v>
      </c>
      <c r="AY796" s="18" t="s">
        <v>128</v>
      </c>
      <c r="BE796" s="220">
        <f>IF(N796="základní",J796,0)</f>
        <v>0</v>
      </c>
      <c r="BF796" s="220">
        <f>IF(N796="snížená",J796,0)</f>
        <v>0</v>
      </c>
      <c r="BG796" s="220">
        <f>IF(N796="zákl. přenesená",J796,0)</f>
        <v>0</v>
      </c>
      <c r="BH796" s="220">
        <f>IF(N796="sníž. přenesená",J796,0)</f>
        <v>0</v>
      </c>
      <c r="BI796" s="220">
        <f>IF(N796="nulová",J796,0)</f>
        <v>0</v>
      </c>
      <c r="BJ796" s="18" t="s">
        <v>85</v>
      </c>
      <c r="BK796" s="220">
        <f>ROUND(I796*H796,2)</f>
        <v>0</v>
      </c>
      <c r="BL796" s="18" t="s">
        <v>183</v>
      </c>
      <c r="BM796" s="219" t="s">
        <v>1631</v>
      </c>
    </row>
    <row r="797" spans="1:65" s="13" customFormat="1" ht="11.25">
      <c r="B797" s="225"/>
      <c r="C797" s="226"/>
      <c r="D797" s="221" t="s">
        <v>137</v>
      </c>
      <c r="E797" s="227" t="s">
        <v>1</v>
      </c>
      <c r="F797" s="228" t="s">
        <v>1632</v>
      </c>
      <c r="G797" s="226"/>
      <c r="H797" s="229">
        <v>4.4000000000000004</v>
      </c>
      <c r="I797" s="230"/>
      <c r="J797" s="226"/>
      <c r="K797" s="226"/>
      <c r="L797" s="231"/>
      <c r="M797" s="232"/>
      <c r="N797" s="233"/>
      <c r="O797" s="233"/>
      <c r="P797" s="233"/>
      <c r="Q797" s="233"/>
      <c r="R797" s="233"/>
      <c r="S797" s="233"/>
      <c r="T797" s="234"/>
      <c r="AT797" s="235" t="s">
        <v>137</v>
      </c>
      <c r="AU797" s="235" t="s">
        <v>87</v>
      </c>
      <c r="AV797" s="13" t="s">
        <v>87</v>
      </c>
      <c r="AW797" s="13" t="s">
        <v>33</v>
      </c>
      <c r="AX797" s="13" t="s">
        <v>77</v>
      </c>
      <c r="AY797" s="235" t="s">
        <v>128</v>
      </c>
    </row>
    <row r="798" spans="1:65" s="13" customFormat="1" ht="11.25">
      <c r="B798" s="225"/>
      <c r="C798" s="226"/>
      <c r="D798" s="221" t="s">
        <v>137</v>
      </c>
      <c r="E798" s="227" t="s">
        <v>1</v>
      </c>
      <c r="F798" s="228" t="s">
        <v>1633</v>
      </c>
      <c r="G798" s="226"/>
      <c r="H798" s="229">
        <v>5.5</v>
      </c>
      <c r="I798" s="230"/>
      <c r="J798" s="226"/>
      <c r="K798" s="226"/>
      <c r="L798" s="231"/>
      <c r="M798" s="232"/>
      <c r="N798" s="233"/>
      <c r="O798" s="233"/>
      <c r="P798" s="233"/>
      <c r="Q798" s="233"/>
      <c r="R798" s="233"/>
      <c r="S798" s="233"/>
      <c r="T798" s="234"/>
      <c r="AT798" s="235" t="s">
        <v>137</v>
      </c>
      <c r="AU798" s="235" t="s">
        <v>87</v>
      </c>
      <c r="AV798" s="13" t="s">
        <v>87</v>
      </c>
      <c r="AW798" s="13" t="s">
        <v>33</v>
      </c>
      <c r="AX798" s="13" t="s">
        <v>77</v>
      </c>
      <c r="AY798" s="235" t="s">
        <v>128</v>
      </c>
    </row>
    <row r="799" spans="1:65" s="14" customFormat="1" ht="11.25">
      <c r="B799" s="236"/>
      <c r="C799" s="237"/>
      <c r="D799" s="221" t="s">
        <v>137</v>
      </c>
      <c r="E799" s="238" t="s">
        <v>1</v>
      </c>
      <c r="F799" s="239" t="s">
        <v>139</v>
      </c>
      <c r="G799" s="237"/>
      <c r="H799" s="240">
        <v>9.9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AT799" s="246" t="s">
        <v>137</v>
      </c>
      <c r="AU799" s="246" t="s">
        <v>87</v>
      </c>
      <c r="AV799" s="14" t="s">
        <v>134</v>
      </c>
      <c r="AW799" s="14" t="s">
        <v>33</v>
      </c>
      <c r="AX799" s="14" t="s">
        <v>85</v>
      </c>
      <c r="AY799" s="246" t="s">
        <v>128</v>
      </c>
    </row>
    <row r="800" spans="1:65" s="2" customFormat="1" ht="24" customHeight="1">
      <c r="A800" s="35"/>
      <c r="B800" s="36"/>
      <c r="C800" s="207" t="s">
        <v>1634</v>
      </c>
      <c r="D800" s="207" t="s">
        <v>130</v>
      </c>
      <c r="E800" s="208" t="s">
        <v>1635</v>
      </c>
      <c r="F800" s="209" t="s">
        <v>1636</v>
      </c>
      <c r="G800" s="210" t="s">
        <v>182</v>
      </c>
      <c r="H800" s="211">
        <v>0.124</v>
      </c>
      <c r="I800" s="212"/>
      <c r="J800" s="213">
        <f>ROUND(I800*H800,2)</f>
        <v>0</v>
      </c>
      <c r="K800" s="214"/>
      <c r="L800" s="40"/>
      <c r="M800" s="215" t="s">
        <v>1</v>
      </c>
      <c r="N800" s="216" t="s">
        <v>42</v>
      </c>
      <c r="O800" s="72"/>
      <c r="P800" s="217">
        <f>O800*H800</f>
        <v>0</v>
      </c>
      <c r="Q800" s="217">
        <v>0</v>
      </c>
      <c r="R800" s="217">
        <f>Q800*H800</f>
        <v>0</v>
      </c>
      <c r="S800" s="217">
        <v>0</v>
      </c>
      <c r="T800" s="218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19" t="s">
        <v>183</v>
      </c>
      <c r="AT800" s="219" t="s">
        <v>130</v>
      </c>
      <c r="AU800" s="219" t="s">
        <v>87</v>
      </c>
      <c r="AY800" s="18" t="s">
        <v>128</v>
      </c>
      <c r="BE800" s="220">
        <f>IF(N800="základní",J800,0)</f>
        <v>0</v>
      </c>
      <c r="BF800" s="220">
        <f>IF(N800="snížená",J800,0)</f>
        <v>0</v>
      </c>
      <c r="BG800" s="220">
        <f>IF(N800="zákl. přenesená",J800,0)</f>
        <v>0</v>
      </c>
      <c r="BH800" s="220">
        <f>IF(N800="sníž. přenesená",J800,0)</f>
        <v>0</v>
      </c>
      <c r="BI800" s="220">
        <f>IF(N800="nulová",J800,0)</f>
        <v>0</v>
      </c>
      <c r="BJ800" s="18" t="s">
        <v>85</v>
      </c>
      <c r="BK800" s="220">
        <f>ROUND(I800*H800,2)</f>
        <v>0</v>
      </c>
      <c r="BL800" s="18" t="s">
        <v>183</v>
      </c>
      <c r="BM800" s="219" t="s">
        <v>1637</v>
      </c>
    </row>
    <row r="801" spans="1:65" s="12" customFormat="1" ht="22.9" customHeight="1">
      <c r="B801" s="192"/>
      <c r="C801" s="193"/>
      <c r="D801" s="194" t="s">
        <v>76</v>
      </c>
      <c r="E801" s="205" t="s">
        <v>1638</v>
      </c>
      <c r="F801" s="205" t="s">
        <v>1639</v>
      </c>
      <c r="G801" s="193"/>
      <c r="H801" s="193"/>
      <c r="I801" s="196"/>
      <c r="J801" s="206">
        <f>BK801</f>
        <v>0</v>
      </c>
      <c r="K801" s="193"/>
      <c r="L801" s="197"/>
      <c r="M801" s="198"/>
      <c r="N801" s="199"/>
      <c r="O801" s="199"/>
      <c r="P801" s="200">
        <f>SUM(P802:P818)</f>
        <v>0</v>
      </c>
      <c r="Q801" s="199"/>
      <c r="R801" s="200">
        <f>SUM(R802:R818)</f>
        <v>2.8338479999999996E-2</v>
      </c>
      <c r="S801" s="199"/>
      <c r="T801" s="201">
        <f>SUM(T802:T818)</f>
        <v>0</v>
      </c>
      <c r="AR801" s="202" t="s">
        <v>87</v>
      </c>
      <c r="AT801" s="203" t="s">
        <v>76</v>
      </c>
      <c r="AU801" s="203" t="s">
        <v>85</v>
      </c>
      <c r="AY801" s="202" t="s">
        <v>128</v>
      </c>
      <c r="BK801" s="204">
        <f>SUM(BK802:BK818)</f>
        <v>0</v>
      </c>
    </row>
    <row r="802" spans="1:65" s="2" customFormat="1" ht="24" customHeight="1">
      <c r="A802" s="35"/>
      <c r="B802" s="36"/>
      <c r="C802" s="207" t="s">
        <v>1640</v>
      </c>
      <c r="D802" s="207" t="s">
        <v>130</v>
      </c>
      <c r="E802" s="208" t="s">
        <v>1641</v>
      </c>
      <c r="F802" s="209" t="s">
        <v>1642</v>
      </c>
      <c r="G802" s="210" t="s">
        <v>144</v>
      </c>
      <c r="H802" s="211">
        <v>82.712000000000003</v>
      </c>
      <c r="I802" s="212"/>
      <c r="J802" s="213">
        <f>ROUND(I802*H802,2)</f>
        <v>0</v>
      </c>
      <c r="K802" s="214"/>
      <c r="L802" s="40"/>
      <c r="M802" s="215" t="s">
        <v>1</v>
      </c>
      <c r="N802" s="216" t="s">
        <v>42</v>
      </c>
      <c r="O802" s="72"/>
      <c r="P802" s="217">
        <f>O802*H802</f>
        <v>0</v>
      </c>
      <c r="Q802" s="217">
        <v>1.3999999999999999E-4</v>
      </c>
      <c r="R802" s="217">
        <f>Q802*H802</f>
        <v>1.157968E-2</v>
      </c>
      <c r="S802" s="217">
        <v>0</v>
      </c>
      <c r="T802" s="218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219" t="s">
        <v>183</v>
      </c>
      <c r="AT802" s="219" t="s">
        <v>130</v>
      </c>
      <c r="AU802" s="219" t="s">
        <v>87</v>
      </c>
      <c r="AY802" s="18" t="s">
        <v>128</v>
      </c>
      <c r="BE802" s="220">
        <f>IF(N802="základní",J802,0)</f>
        <v>0</v>
      </c>
      <c r="BF802" s="220">
        <f>IF(N802="snížená",J802,0)</f>
        <v>0</v>
      </c>
      <c r="BG802" s="220">
        <f>IF(N802="zákl. přenesená",J802,0)</f>
        <v>0</v>
      </c>
      <c r="BH802" s="220">
        <f>IF(N802="sníž. přenesená",J802,0)</f>
        <v>0</v>
      </c>
      <c r="BI802" s="220">
        <f>IF(N802="nulová",J802,0)</f>
        <v>0</v>
      </c>
      <c r="BJ802" s="18" t="s">
        <v>85</v>
      </c>
      <c r="BK802" s="220">
        <f>ROUND(I802*H802,2)</f>
        <v>0</v>
      </c>
      <c r="BL802" s="18" t="s">
        <v>183</v>
      </c>
      <c r="BM802" s="219" t="s">
        <v>1643</v>
      </c>
    </row>
    <row r="803" spans="1:65" s="13" customFormat="1" ht="11.25">
      <c r="B803" s="225"/>
      <c r="C803" s="226"/>
      <c r="D803" s="221" t="s">
        <v>137</v>
      </c>
      <c r="E803" s="227" t="s">
        <v>1</v>
      </c>
      <c r="F803" s="228" t="s">
        <v>1644</v>
      </c>
      <c r="G803" s="226"/>
      <c r="H803" s="229">
        <v>36.991999999999997</v>
      </c>
      <c r="I803" s="230"/>
      <c r="J803" s="226"/>
      <c r="K803" s="226"/>
      <c r="L803" s="231"/>
      <c r="M803" s="232"/>
      <c r="N803" s="233"/>
      <c r="O803" s="233"/>
      <c r="P803" s="233"/>
      <c r="Q803" s="233"/>
      <c r="R803" s="233"/>
      <c r="S803" s="233"/>
      <c r="T803" s="234"/>
      <c r="AT803" s="235" t="s">
        <v>137</v>
      </c>
      <c r="AU803" s="235" t="s">
        <v>87</v>
      </c>
      <c r="AV803" s="13" t="s">
        <v>87</v>
      </c>
      <c r="AW803" s="13" t="s">
        <v>33</v>
      </c>
      <c r="AX803" s="13" t="s">
        <v>77</v>
      </c>
      <c r="AY803" s="235" t="s">
        <v>128</v>
      </c>
    </row>
    <row r="804" spans="1:65" s="13" customFormat="1" ht="11.25">
      <c r="B804" s="225"/>
      <c r="C804" s="226"/>
      <c r="D804" s="221" t="s">
        <v>137</v>
      </c>
      <c r="E804" s="227" t="s">
        <v>1</v>
      </c>
      <c r="F804" s="228" t="s">
        <v>1645</v>
      </c>
      <c r="G804" s="226"/>
      <c r="H804" s="229">
        <v>45.72</v>
      </c>
      <c r="I804" s="230"/>
      <c r="J804" s="226"/>
      <c r="K804" s="226"/>
      <c r="L804" s="231"/>
      <c r="M804" s="232"/>
      <c r="N804" s="233"/>
      <c r="O804" s="233"/>
      <c r="P804" s="233"/>
      <c r="Q804" s="233"/>
      <c r="R804" s="233"/>
      <c r="S804" s="233"/>
      <c r="T804" s="234"/>
      <c r="AT804" s="235" t="s">
        <v>137</v>
      </c>
      <c r="AU804" s="235" t="s">
        <v>87</v>
      </c>
      <c r="AV804" s="13" t="s">
        <v>87</v>
      </c>
      <c r="AW804" s="13" t="s">
        <v>33</v>
      </c>
      <c r="AX804" s="13" t="s">
        <v>77</v>
      </c>
      <c r="AY804" s="235" t="s">
        <v>128</v>
      </c>
    </row>
    <row r="805" spans="1:65" s="14" customFormat="1" ht="11.25">
      <c r="B805" s="236"/>
      <c r="C805" s="237"/>
      <c r="D805" s="221" t="s">
        <v>137</v>
      </c>
      <c r="E805" s="238" t="s">
        <v>1</v>
      </c>
      <c r="F805" s="239" t="s">
        <v>139</v>
      </c>
      <c r="G805" s="237"/>
      <c r="H805" s="240">
        <v>82.712000000000003</v>
      </c>
      <c r="I805" s="241"/>
      <c r="J805" s="237"/>
      <c r="K805" s="237"/>
      <c r="L805" s="242"/>
      <c r="M805" s="243"/>
      <c r="N805" s="244"/>
      <c r="O805" s="244"/>
      <c r="P805" s="244"/>
      <c r="Q805" s="244"/>
      <c r="R805" s="244"/>
      <c r="S805" s="244"/>
      <c r="T805" s="245"/>
      <c r="AT805" s="246" t="s">
        <v>137</v>
      </c>
      <c r="AU805" s="246" t="s">
        <v>87</v>
      </c>
      <c r="AV805" s="14" t="s">
        <v>134</v>
      </c>
      <c r="AW805" s="14" t="s">
        <v>33</v>
      </c>
      <c r="AX805" s="14" t="s">
        <v>85</v>
      </c>
      <c r="AY805" s="246" t="s">
        <v>128</v>
      </c>
    </row>
    <row r="806" spans="1:65" s="2" customFormat="1" ht="24" customHeight="1">
      <c r="A806" s="35"/>
      <c r="B806" s="36"/>
      <c r="C806" s="207" t="s">
        <v>1646</v>
      </c>
      <c r="D806" s="207" t="s">
        <v>130</v>
      </c>
      <c r="E806" s="208" t="s">
        <v>1647</v>
      </c>
      <c r="F806" s="209" t="s">
        <v>1648</v>
      </c>
      <c r="G806" s="210" t="s">
        <v>144</v>
      </c>
      <c r="H806" s="211">
        <v>82.712000000000003</v>
      </c>
      <c r="I806" s="212"/>
      <c r="J806" s="213">
        <f>ROUND(I806*H806,2)</f>
        <v>0</v>
      </c>
      <c r="K806" s="214"/>
      <c r="L806" s="40"/>
      <c r="M806" s="215" t="s">
        <v>1</v>
      </c>
      <c r="N806" s="216" t="s">
        <v>42</v>
      </c>
      <c r="O806" s="72"/>
      <c r="P806" s="217">
        <f>O806*H806</f>
        <v>0</v>
      </c>
      <c r="Q806" s="217">
        <v>1.4999999999999999E-4</v>
      </c>
      <c r="R806" s="217">
        <f>Q806*H806</f>
        <v>1.2406799999999999E-2</v>
      </c>
      <c r="S806" s="217">
        <v>0</v>
      </c>
      <c r="T806" s="218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9" t="s">
        <v>183</v>
      </c>
      <c r="AT806" s="219" t="s">
        <v>130</v>
      </c>
      <c r="AU806" s="219" t="s">
        <v>87</v>
      </c>
      <c r="AY806" s="18" t="s">
        <v>128</v>
      </c>
      <c r="BE806" s="220">
        <f>IF(N806="základní",J806,0)</f>
        <v>0</v>
      </c>
      <c r="BF806" s="220">
        <f>IF(N806="snížená",J806,0)</f>
        <v>0</v>
      </c>
      <c r="BG806" s="220">
        <f>IF(N806="zákl. přenesená",J806,0)</f>
        <v>0</v>
      </c>
      <c r="BH806" s="220">
        <f>IF(N806="sníž. přenesená",J806,0)</f>
        <v>0</v>
      </c>
      <c r="BI806" s="220">
        <f>IF(N806="nulová",J806,0)</f>
        <v>0</v>
      </c>
      <c r="BJ806" s="18" t="s">
        <v>85</v>
      </c>
      <c r="BK806" s="220">
        <f>ROUND(I806*H806,2)</f>
        <v>0</v>
      </c>
      <c r="BL806" s="18" t="s">
        <v>183</v>
      </c>
      <c r="BM806" s="219" t="s">
        <v>1649</v>
      </c>
    </row>
    <row r="807" spans="1:65" s="13" customFormat="1" ht="11.25">
      <c r="B807" s="225"/>
      <c r="C807" s="226"/>
      <c r="D807" s="221" t="s">
        <v>137</v>
      </c>
      <c r="E807" s="227" t="s">
        <v>1</v>
      </c>
      <c r="F807" s="228" t="s">
        <v>1644</v>
      </c>
      <c r="G807" s="226"/>
      <c r="H807" s="229">
        <v>36.991999999999997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AT807" s="235" t="s">
        <v>137</v>
      </c>
      <c r="AU807" s="235" t="s">
        <v>87</v>
      </c>
      <c r="AV807" s="13" t="s">
        <v>87</v>
      </c>
      <c r="AW807" s="13" t="s">
        <v>33</v>
      </c>
      <c r="AX807" s="13" t="s">
        <v>77</v>
      </c>
      <c r="AY807" s="235" t="s">
        <v>128</v>
      </c>
    </row>
    <row r="808" spans="1:65" s="13" customFormat="1" ht="11.25">
      <c r="B808" s="225"/>
      <c r="C808" s="226"/>
      <c r="D808" s="221" t="s">
        <v>137</v>
      </c>
      <c r="E808" s="227" t="s">
        <v>1</v>
      </c>
      <c r="F808" s="228" t="s">
        <v>1645</v>
      </c>
      <c r="G808" s="226"/>
      <c r="H808" s="229">
        <v>45.72</v>
      </c>
      <c r="I808" s="230"/>
      <c r="J808" s="226"/>
      <c r="K808" s="226"/>
      <c r="L808" s="231"/>
      <c r="M808" s="232"/>
      <c r="N808" s="233"/>
      <c r="O808" s="233"/>
      <c r="P808" s="233"/>
      <c r="Q808" s="233"/>
      <c r="R808" s="233"/>
      <c r="S808" s="233"/>
      <c r="T808" s="234"/>
      <c r="AT808" s="235" t="s">
        <v>137</v>
      </c>
      <c r="AU808" s="235" t="s">
        <v>87</v>
      </c>
      <c r="AV808" s="13" t="s">
        <v>87</v>
      </c>
      <c r="AW808" s="13" t="s">
        <v>33</v>
      </c>
      <c r="AX808" s="13" t="s">
        <v>77</v>
      </c>
      <c r="AY808" s="235" t="s">
        <v>128</v>
      </c>
    </row>
    <row r="809" spans="1:65" s="14" customFormat="1" ht="11.25">
      <c r="B809" s="236"/>
      <c r="C809" s="237"/>
      <c r="D809" s="221" t="s">
        <v>137</v>
      </c>
      <c r="E809" s="238" t="s">
        <v>1</v>
      </c>
      <c r="F809" s="239" t="s">
        <v>139</v>
      </c>
      <c r="G809" s="237"/>
      <c r="H809" s="240">
        <v>82.712000000000003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AT809" s="246" t="s">
        <v>137</v>
      </c>
      <c r="AU809" s="246" t="s">
        <v>87</v>
      </c>
      <c r="AV809" s="14" t="s">
        <v>134</v>
      </c>
      <c r="AW809" s="14" t="s">
        <v>33</v>
      </c>
      <c r="AX809" s="14" t="s">
        <v>85</v>
      </c>
      <c r="AY809" s="246" t="s">
        <v>128</v>
      </c>
    </row>
    <row r="810" spans="1:65" s="2" customFormat="1" ht="24" customHeight="1">
      <c r="A810" s="35"/>
      <c r="B810" s="36"/>
      <c r="C810" s="207" t="s">
        <v>1650</v>
      </c>
      <c r="D810" s="207" t="s">
        <v>130</v>
      </c>
      <c r="E810" s="208" t="s">
        <v>1651</v>
      </c>
      <c r="F810" s="209" t="s">
        <v>1652</v>
      </c>
      <c r="G810" s="210" t="s">
        <v>144</v>
      </c>
      <c r="H810" s="211">
        <v>7.52</v>
      </c>
      <c r="I810" s="212"/>
      <c r="J810" s="213">
        <f>ROUND(I810*H810,2)</f>
        <v>0</v>
      </c>
      <c r="K810" s="214"/>
      <c r="L810" s="40"/>
      <c r="M810" s="215" t="s">
        <v>1</v>
      </c>
      <c r="N810" s="216" t="s">
        <v>42</v>
      </c>
      <c r="O810" s="72"/>
      <c r="P810" s="217">
        <f>O810*H810</f>
        <v>0</v>
      </c>
      <c r="Q810" s="217">
        <v>8.0000000000000007E-5</v>
      </c>
      <c r="R810" s="217">
        <f>Q810*H810</f>
        <v>6.0159999999999999E-4</v>
      </c>
      <c r="S810" s="217">
        <v>0</v>
      </c>
      <c r="T810" s="218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219" t="s">
        <v>183</v>
      </c>
      <c r="AT810" s="219" t="s">
        <v>130</v>
      </c>
      <c r="AU810" s="219" t="s">
        <v>87</v>
      </c>
      <c r="AY810" s="18" t="s">
        <v>128</v>
      </c>
      <c r="BE810" s="220">
        <f>IF(N810="základní",J810,0)</f>
        <v>0</v>
      </c>
      <c r="BF810" s="220">
        <f>IF(N810="snížená",J810,0)</f>
        <v>0</v>
      </c>
      <c r="BG810" s="220">
        <f>IF(N810="zákl. přenesená",J810,0)</f>
        <v>0</v>
      </c>
      <c r="BH810" s="220">
        <f>IF(N810="sníž. přenesená",J810,0)</f>
        <v>0</v>
      </c>
      <c r="BI810" s="220">
        <f>IF(N810="nulová",J810,0)</f>
        <v>0</v>
      </c>
      <c r="BJ810" s="18" t="s">
        <v>85</v>
      </c>
      <c r="BK810" s="220">
        <f>ROUND(I810*H810,2)</f>
        <v>0</v>
      </c>
      <c r="BL810" s="18" t="s">
        <v>183</v>
      </c>
      <c r="BM810" s="219" t="s">
        <v>1653</v>
      </c>
    </row>
    <row r="811" spans="1:65" s="13" customFormat="1" ht="11.25">
      <c r="B811" s="225"/>
      <c r="C811" s="226"/>
      <c r="D811" s="221" t="s">
        <v>137</v>
      </c>
      <c r="E811" s="227" t="s">
        <v>1</v>
      </c>
      <c r="F811" s="228" t="s">
        <v>1654</v>
      </c>
      <c r="G811" s="226"/>
      <c r="H811" s="229">
        <v>7.52</v>
      </c>
      <c r="I811" s="230"/>
      <c r="J811" s="226"/>
      <c r="K811" s="226"/>
      <c r="L811" s="231"/>
      <c r="M811" s="232"/>
      <c r="N811" s="233"/>
      <c r="O811" s="233"/>
      <c r="P811" s="233"/>
      <c r="Q811" s="233"/>
      <c r="R811" s="233"/>
      <c r="S811" s="233"/>
      <c r="T811" s="234"/>
      <c r="AT811" s="235" t="s">
        <v>137</v>
      </c>
      <c r="AU811" s="235" t="s">
        <v>87</v>
      </c>
      <c r="AV811" s="13" t="s">
        <v>87</v>
      </c>
      <c r="AW811" s="13" t="s">
        <v>33</v>
      </c>
      <c r="AX811" s="13" t="s">
        <v>85</v>
      </c>
      <c r="AY811" s="235" t="s">
        <v>128</v>
      </c>
    </row>
    <row r="812" spans="1:65" s="2" customFormat="1" ht="24" customHeight="1">
      <c r="A812" s="35"/>
      <c r="B812" s="36"/>
      <c r="C812" s="207" t="s">
        <v>1655</v>
      </c>
      <c r="D812" s="207" t="s">
        <v>130</v>
      </c>
      <c r="E812" s="208" t="s">
        <v>1656</v>
      </c>
      <c r="F812" s="209" t="s">
        <v>1657</v>
      </c>
      <c r="G812" s="210" t="s">
        <v>144</v>
      </c>
      <c r="H812" s="211">
        <v>7.52</v>
      </c>
      <c r="I812" s="212"/>
      <c r="J812" s="213">
        <f>ROUND(I812*H812,2)</f>
        <v>0</v>
      </c>
      <c r="K812" s="214"/>
      <c r="L812" s="40"/>
      <c r="M812" s="215" t="s">
        <v>1</v>
      </c>
      <c r="N812" s="216" t="s">
        <v>42</v>
      </c>
      <c r="O812" s="72"/>
      <c r="P812" s="217">
        <f>O812*H812</f>
        <v>0</v>
      </c>
      <c r="Q812" s="217">
        <v>1.3999999999999999E-4</v>
      </c>
      <c r="R812" s="217">
        <f>Q812*H812</f>
        <v>1.0527999999999998E-3</v>
      </c>
      <c r="S812" s="217">
        <v>0</v>
      </c>
      <c r="T812" s="218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19" t="s">
        <v>183</v>
      </c>
      <c r="AT812" s="219" t="s">
        <v>130</v>
      </c>
      <c r="AU812" s="219" t="s">
        <v>87</v>
      </c>
      <c r="AY812" s="18" t="s">
        <v>128</v>
      </c>
      <c r="BE812" s="220">
        <f>IF(N812="základní",J812,0)</f>
        <v>0</v>
      </c>
      <c r="BF812" s="220">
        <f>IF(N812="snížená",J812,0)</f>
        <v>0</v>
      </c>
      <c r="BG812" s="220">
        <f>IF(N812="zákl. přenesená",J812,0)</f>
        <v>0</v>
      </c>
      <c r="BH812" s="220">
        <f>IF(N812="sníž. přenesená",J812,0)</f>
        <v>0</v>
      </c>
      <c r="BI812" s="220">
        <f>IF(N812="nulová",J812,0)</f>
        <v>0</v>
      </c>
      <c r="BJ812" s="18" t="s">
        <v>85</v>
      </c>
      <c r="BK812" s="220">
        <f>ROUND(I812*H812,2)</f>
        <v>0</v>
      </c>
      <c r="BL812" s="18" t="s">
        <v>183</v>
      </c>
      <c r="BM812" s="219" t="s">
        <v>1658</v>
      </c>
    </row>
    <row r="813" spans="1:65" s="2" customFormat="1" ht="24" customHeight="1">
      <c r="A813" s="35"/>
      <c r="B813" s="36"/>
      <c r="C813" s="207" t="s">
        <v>1659</v>
      </c>
      <c r="D813" s="207" t="s">
        <v>130</v>
      </c>
      <c r="E813" s="208" t="s">
        <v>1660</v>
      </c>
      <c r="F813" s="209" t="s">
        <v>1661</v>
      </c>
      <c r="G813" s="210" t="s">
        <v>144</v>
      </c>
      <c r="H813" s="211">
        <v>7.52</v>
      </c>
      <c r="I813" s="212"/>
      <c r="J813" s="213">
        <f>ROUND(I813*H813,2)</f>
        <v>0</v>
      </c>
      <c r="K813" s="214"/>
      <c r="L813" s="40"/>
      <c r="M813" s="215" t="s">
        <v>1</v>
      </c>
      <c r="N813" s="216" t="s">
        <v>42</v>
      </c>
      <c r="O813" s="72"/>
      <c r="P813" s="217">
        <f>O813*H813</f>
        <v>0</v>
      </c>
      <c r="Q813" s="217">
        <v>1.3999999999999999E-4</v>
      </c>
      <c r="R813" s="217">
        <f>Q813*H813</f>
        <v>1.0527999999999998E-3</v>
      </c>
      <c r="S813" s="217">
        <v>0</v>
      </c>
      <c r="T813" s="218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19" t="s">
        <v>183</v>
      </c>
      <c r="AT813" s="219" t="s">
        <v>130</v>
      </c>
      <c r="AU813" s="219" t="s">
        <v>87</v>
      </c>
      <c r="AY813" s="18" t="s">
        <v>128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8" t="s">
        <v>85</v>
      </c>
      <c r="BK813" s="220">
        <f>ROUND(I813*H813,2)</f>
        <v>0</v>
      </c>
      <c r="BL813" s="18" t="s">
        <v>183</v>
      </c>
      <c r="BM813" s="219" t="s">
        <v>1662</v>
      </c>
    </row>
    <row r="814" spans="1:65" s="2" customFormat="1" ht="24" customHeight="1">
      <c r="A814" s="35"/>
      <c r="B814" s="36"/>
      <c r="C814" s="207" t="s">
        <v>1663</v>
      </c>
      <c r="D814" s="207" t="s">
        <v>130</v>
      </c>
      <c r="E814" s="208" t="s">
        <v>1664</v>
      </c>
      <c r="F814" s="209" t="s">
        <v>1665</v>
      </c>
      <c r="G814" s="210" t="s">
        <v>144</v>
      </c>
      <c r="H814" s="211">
        <v>7.52</v>
      </c>
      <c r="I814" s="212"/>
      <c r="J814" s="213">
        <f>ROUND(I814*H814,2)</f>
        <v>0</v>
      </c>
      <c r="K814" s="214"/>
      <c r="L814" s="40"/>
      <c r="M814" s="215" t="s">
        <v>1</v>
      </c>
      <c r="N814" s="216" t="s">
        <v>42</v>
      </c>
      <c r="O814" s="72"/>
      <c r="P814" s="217">
        <f>O814*H814</f>
        <v>0</v>
      </c>
      <c r="Q814" s="217">
        <v>1.3999999999999999E-4</v>
      </c>
      <c r="R814" s="217">
        <f>Q814*H814</f>
        <v>1.0527999999999998E-3</v>
      </c>
      <c r="S814" s="217">
        <v>0</v>
      </c>
      <c r="T814" s="218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19" t="s">
        <v>183</v>
      </c>
      <c r="AT814" s="219" t="s">
        <v>130</v>
      </c>
      <c r="AU814" s="219" t="s">
        <v>87</v>
      </c>
      <c r="AY814" s="18" t="s">
        <v>128</v>
      </c>
      <c r="BE814" s="220">
        <f>IF(N814="základní",J814,0)</f>
        <v>0</v>
      </c>
      <c r="BF814" s="220">
        <f>IF(N814="snížená",J814,0)</f>
        <v>0</v>
      </c>
      <c r="BG814" s="220">
        <f>IF(N814="zákl. přenesená",J814,0)</f>
        <v>0</v>
      </c>
      <c r="BH814" s="220">
        <f>IF(N814="sníž. přenesená",J814,0)</f>
        <v>0</v>
      </c>
      <c r="BI814" s="220">
        <f>IF(N814="nulová",J814,0)</f>
        <v>0</v>
      </c>
      <c r="BJ814" s="18" t="s">
        <v>85</v>
      </c>
      <c r="BK814" s="220">
        <f>ROUND(I814*H814,2)</f>
        <v>0</v>
      </c>
      <c r="BL814" s="18" t="s">
        <v>183</v>
      </c>
      <c r="BM814" s="219" t="s">
        <v>1666</v>
      </c>
    </row>
    <row r="815" spans="1:65" s="2" customFormat="1" ht="16.5" customHeight="1">
      <c r="A815" s="35"/>
      <c r="B815" s="36"/>
      <c r="C815" s="207" t="s">
        <v>1667</v>
      </c>
      <c r="D815" s="207" t="s">
        <v>130</v>
      </c>
      <c r="E815" s="208" t="s">
        <v>1668</v>
      </c>
      <c r="F815" s="209" t="s">
        <v>1669</v>
      </c>
      <c r="G815" s="210" t="s">
        <v>144</v>
      </c>
      <c r="H815" s="211">
        <v>5.92</v>
      </c>
      <c r="I815" s="212"/>
      <c r="J815" s="213">
        <f>ROUND(I815*H815,2)</f>
        <v>0</v>
      </c>
      <c r="K815" s="214"/>
      <c r="L815" s="40"/>
      <c r="M815" s="215" t="s">
        <v>1</v>
      </c>
      <c r="N815" s="216" t="s">
        <v>42</v>
      </c>
      <c r="O815" s="72"/>
      <c r="P815" s="217">
        <f>O815*H815</f>
        <v>0</v>
      </c>
      <c r="Q815" s="217">
        <v>1E-4</v>
      </c>
      <c r="R815" s="217">
        <f>Q815*H815</f>
        <v>5.9199999999999997E-4</v>
      </c>
      <c r="S815" s="217">
        <v>0</v>
      </c>
      <c r="T815" s="218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219" t="s">
        <v>183</v>
      </c>
      <c r="AT815" s="219" t="s">
        <v>130</v>
      </c>
      <c r="AU815" s="219" t="s">
        <v>87</v>
      </c>
      <c r="AY815" s="18" t="s">
        <v>128</v>
      </c>
      <c r="BE815" s="220">
        <f>IF(N815="základní",J815,0)</f>
        <v>0</v>
      </c>
      <c r="BF815" s="220">
        <f>IF(N815="snížená",J815,0)</f>
        <v>0</v>
      </c>
      <c r="BG815" s="220">
        <f>IF(N815="zákl. přenesená",J815,0)</f>
        <v>0</v>
      </c>
      <c r="BH815" s="220">
        <f>IF(N815="sníž. přenesená",J815,0)</f>
        <v>0</v>
      </c>
      <c r="BI815" s="220">
        <f>IF(N815="nulová",J815,0)</f>
        <v>0</v>
      </c>
      <c r="BJ815" s="18" t="s">
        <v>85</v>
      </c>
      <c r="BK815" s="220">
        <f>ROUND(I815*H815,2)</f>
        <v>0</v>
      </c>
      <c r="BL815" s="18" t="s">
        <v>183</v>
      </c>
      <c r="BM815" s="219" t="s">
        <v>1670</v>
      </c>
    </row>
    <row r="816" spans="1:65" s="13" customFormat="1" ht="11.25">
      <c r="B816" s="225"/>
      <c r="C816" s="226"/>
      <c r="D816" s="221" t="s">
        <v>137</v>
      </c>
      <c r="E816" s="227" t="s">
        <v>1</v>
      </c>
      <c r="F816" s="228" t="s">
        <v>1617</v>
      </c>
      <c r="G816" s="226"/>
      <c r="H816" s="229">
        <v>2.2400000000000002</v>
      </c>
      <c r="I816" s="230"/>
      <c r="J816" s="226"/>
      <c r="K816" s="226"/>
      <c r="L816" s="231"/>
      <c r="M816" s="232"/>
      <c r="N816" s="233"/>
      <c r="O816" s="233"/>
      <c r="P816" s="233"/>
      <c r="Q816" s="233"/>
      <c r="R816" s="233"/>
      <c r="S816" s="233"/>
      <c r="T816" s="234"/>
      <c r="AT816" s="235" t="s">
        <v>137</v>
      </c>
      <c r="AU816" s="235" t="s">
        <v>87</v>
      </c>
      <c r="AV816" s="13" t="s">
        <v>87</v>
      </c>
      <c r="AW816" s="13" t="s">
        <v>33</v>
      </c>
      <c r="AX816" s="13" t="s">
        <v>77</v>
      </c>
      <c r="AY816" s="235" t="s">
        <v>128</v>
      </c>
    </row>
    <row r="817" spans="1:65" s="13" customFormat="1" ht="11.25">
      <c r="B817" s="225"/>
      <c r="C817" s="226"/>
      <c r="D817" s="221" t="s">
        <v>137</v>
      </c>
      <c r="E817" s="227" t="s">
        <v>1</v>
      </c>
      <c r="F817" s="228" t="s">
        <v>1618</v>
      </c>
      <c r="G817" s="226"/>
      <c r="H817" s="229">
        <v>3.68</v>
      </c>
      <c r="I817" s="230"/>
      <c r="J817" s="226"/>
      <c r="K817" s="226"/>
      <c r="L817" s="231"/>
      <c r="M817" s="232"/>
      <c r="N817" s="233"/>
      <c r="O817" s="233"/>
      <c r="P817" s="233"/>
      <c r="Q817" s="233"/>
      <c r="R817" s="233"/>
      <c r="S817" s="233"/>
      <c r="T817" s="234"/>
      <c r="AT817" s="235" t="s">
        <v>137</v>
      </c>
      <c r="AU817" s="235" t="s">
        <v>87</v>
      </c>
      <c r="AV817" s="13" t="s">
        <v>87</v>
      </c>
      <c r="AW817" s="13" t="s">
        <v>33</v>
      </c>
      <c r="AX817" s="13" t="s">
        <v>77</v>
      </c>
      <c r="AY817" s="235" t="s">
        <v>128</v>
      </c>
    </row>
    <row r="818" spans="1:65" s="14" customFormat="1" ht="11.25">
      <c r="B818" s="236"/>
      <c r="C818" s="237"/>
      <c r="D818" s="221" t="s">
        <v>137</v>
      </c>
      <c r="E818" s="238" t="s">
        <v>1</v>
      </c>
      <c r="F818" s="239" t="s">
        <v>139</v>
      </c>
      <c r="G818" s="237"/>
      <c r="H818" s="240">
        <v>5.92</v>
      </c>
      <c r="I818" s="241"/>
      <c r="J818" s="237"/>
      <c r="K818" s="237"/>
      <c r="L818" s="242"/>
      <c r="M818" s="243"/>
      <c r="N818" s="244"/>
      <c r="O818" s="244"/>
      <c r="P818" s="244"/>
      <c r="Q818" s="244"/>
      <c r="R818" s="244"/>
      <c r="S818" s="244"/>
      <c r="T818" s="245"/>
      <c r="AT818" s="246" t="s">
        <v>137</v>
      </c>
      <c r="AU818" s="246" t="s">
        <v>87</v>
      </c>
      <c r="AV818" s="14" t="s">
        <v>134</v>
      </c>
      <c r="AW818" s="14" t="s">
        <v>33</v>
      </c>
      <c r="AX818" s="14" t="s">
        <v>85</v>
      </c>
      <c r="AY818" s="246" t="s">
        <v>128</v>
      </c>
    </row>
    <row r="819" spans="1:65" s="12" customFormat="1" ht="22.9" customHeight="1">
      <c r="B819" s="192"/>
      <c r="C819" s="193"/>
      <c r="D819" s="194" t="s">
        <v>76</v>
      </c>
      <c r="E819" s="205" t="s">
        <v>1671</v>
      </c>
      <c r="F819" s="205" t="s">
        <v>1672</v>
      </c>
      <c r="G819" s="193"/>
      <c r="H819" s="193"/>
      <c r="I819" s="196"/>
      <c r="J819" s="206">
        <f>BK819</f>
        <v>0</v>
      </c>
      <c r="K819" s="193"/>
      <c r="L819" s="197"/>
      <c r="M819" s="198"/>
      <c r="N819" s="199"/>
      <c r="O819" s="199"/>
      <c r="P819" s="200">
        <f>SUM(P820:P826)</f>
        <v>0</v>
      </c>
      <c r="Q819" s="199"/>
      <c r="R819" s="200">
        <f>SUM(R820:R826)</f>
        <v>0.27169171999999997</v>
      </c>
      <c r="S819" s="199"/>
      <c r="T819" s="201">
        <f>SUM(T820:T826)</f>
        <v>0</v>
      </c>
      <c r="AR819" s="202" t="s">
        <v>87</v>
      </c>
      <c r="AT819" s="203" t="s">
        <v>76</v>
      </c>
      <c r="AU819" s="203" t="s">
        <v>85</v>
      </c>
      <c r="AY819" s="202" t="s">
        <v>128</v>
      </c>
      <c r="BK819" s="204">
        <f>SUM(BK820:BK826)</f>
        <v>0</v>
      </c>
    </row>
    <row r="820" spans="1:65" s="2" customFormat="1" ht="24" customHeight="1">
      <c r="A820" s="35"/>
      <c r="B820" s="36"/>
      <c r="C820" s="207" t="s">
        <v>1673</v>
      </c>
      <c r="D820" s="207" t="s">
        <v>130</v>
      </c>
      <c r="E820" s="208" t="s">
        <v>1674</v>
      </c>
      <c r="F820" s="209" t="s">
        <v>1675</v>
      </c>
      <c r="G820" s="210" t="s">
        <v>144</v>
      </c>
      <c r="H820" s="211">
        <v>451.05599999999998</v>
      </c>
      <c r="I820" s="212"/>
      <c r="J820" s="213">
        <f>ROUND(I820*H820,2)</f>
        <v>0</v>
      </c>
      <c r="K820" s="214"/>
      <c r="L820" s="40"/>
      <c r="M820" s="215" t="s">
        <v>1</v>
      </c>
      <c r="N820" s="216" t="s">
        <v>42</v>
      </c>
      <c r="O820" s="72"/>
      <c r="P820" s="217">
        <f>O820*H820</f>
        <v>0</v>
      </c>
      <c r="Q820" s="217">
        <v>2.0000000000000001E-4</v>
      </c>
      <c r="R820" s="217">
        <f>Q820*H820</f>
        <v>9.0211200000000005E-2</v>
      </c>
      <c r="S820" s="217">
        <v>0</v>
      </c>
      <c r="T820" s="218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219" t="s">
        <v>183</v>
      </c>
      <c r="AT820" s="219" t="s">
        <v>130</v>
      </c>
      <c r="AU820" s="219" t="s">
        <v>87</v>
      </c>
      <c r="AY820" s="18" t="s">
        <v>128</v>
      </c>
      <c r="BE820" s="220">
        <f>IF(N820="základní",J820,0)</f>
        <v>0</v>
      </c>
      <c r="BF820" s="220">
        <f>IF(N820="snížená",J820,0)</f>
        <v>0</v>
      </c>
      <c r="BG820" s="220">
        <f>IF(N820="zákl. přenesená",J820,0)</f>
        <v>0</v>
      </c>
      <c r="BH820" s="220">
        <f>IF(N820="sníž. přenesená",J820,0)</f>
        <v>0</v>
      </c>
      <c r="BI820" s="220">
        <f>IF(N820="nulová",J820,0)</f>
        <v>0</v>
      </c>
      <c r="BJ820" s="18" t="s">
        <v>85</v>
      </c>
      <c r="BK820" s="220">
        <f>ROUND(I820*H820,2)</f>
        <v>0</v>
      </c>
      <c r="BL820" s="18" t="s">
        <v>183</v>
      </c>
      <c r="BM820" s="219" t="s">
        <v>1676</v>
      </c>
    </row>
    <row r="821" spans="1:65" s="2" customFormat="1" ht="24" customHeight="1">
      <c r="A821" s="35"/>
      <c r="B821" s="36"/>
      <c r="C821" s="207" t="s">
        <v>1677</v>
      </c>
      <c r="D821" s="207" t="s">
        <v>130</v>
      </c>
      <c r="E821" s="208" t="s">
        <v>1678</v>
      </c>
      <c r="F821" s="209" t="s">
        <v>1679</v>
      </c>
      <c r="G821" s="210" t="s">
        <v>144</v>
      </c>
      <c r="H821" s="211">
        <v>698.00199999999995</v>
      </c>
      <c r="I821" s="212"/>
      <c r="J821" s="213">
        <f>ROUND(I821*H821,2)</f>
        <v>0</v>
      </c>
      <c r="K821" s="214"/>
      <c r="L821" s="40"/>
      <c r="M821" s="215" t="s">
        <v>1</v>
      </c>
      <c r="N821" s="216" t="s">
        <v>42</v>
      </c>
      <c r="O821" s="72"/>
      <c r="P821" s="217">
        <f>O821*H821</f>
        <v>0</v>
      </c>
      <c r="Q821" s="217">
        <v>2.5999999999999998E-4</v>
      </c>
      <c r="R821" s="217">
        <f>Q821*H821</f>
        <v>0.18148051999999998</v>
      </c>
      <c r="S821" s="217">
        <v>0</v>
      </c>
      <c r="T821" s="218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219" t="s">
        <v>183</v>
      </c>
      <c r="AT821" s="219" t="s">
        <v>130</v>
      </c>
      <c r="AU821" s="219" t="s">
        <v>87</v>
      </c>
      <c r="AY821" s="18" t="s">
        <v>128</v>
      </c>
      <c r="BE821" s="220">
        <f>IF(N821="základní",J821,0)</f>
        <v>0</v>
      </c>
      <c r="BF821" s="220">
        <f>IF(N821="snížená",J821,0)</f>
        <v>0</v>
      </c>
      <c r="BG821" s="220">
        <f>IF(N821="zákl. přenesená",J821,0)</f>
        <v>0</v>
      </c>
      <c r="BH821" s="220">
        <f>IF(N821="sníž. přenesená",J821,0)</f>
        <v>0</v>
      </c>
      <c r="BI821" s="220">
        <f>IF(N821="nulová",J821,0)</f>
        <v>0</v>
      </c>
      <c r="BJ821" s="18" t="s">
        <v>85</v>
      </c>
      <c r="BK821" s="220">
        <f>ROUND(I821*H821,2)</f>
        <v>0</v>
      </c>
      <c r="BL821" s="18" t="s">
        <v>183</v>
      </c>
      <c r="BM821" s="219" t="s">
        <v>1680</v>
      </c>
    </row>
    <row r="822" spans="1:65" s="13" customFormat="1" ht="11.25">
      <c r="B822" s="225"/>
      <c r="C822" s="226"/>
      <c r="D822" s="221" t="s">
        <v>137</v>
      </c>
      <c r="E822" s="227" t="s">
        <v>1</v>
      </c>
      <c r="F822" s="228" t="s">
        <v>1681</v>
      </c>
      <c r="G822" s="226"/>
      <c r="H822" s="229">
        <v>456.976</v>
      </c>
      <c r="I822" s="230"/>
      <c r="J822" s="226"/>
      <c r="K822" s="226"/>
      <c r="L822" s="231"/>
      <c r="M822" s="232"/>
      <c r="N822" s="233"/>
      <c r="O822" s="233"/>
      <c r="P822" s="233"/>
      <c r="Q822" s="233"/>
      <c r="R822" s="233"/>
      <c r="S822" s="233"/>
      <c r="T822" s="234"/>
      <c r="AT822" s="235" t="s">
        <v>137</v>
      </c>
      <c r="AU822" s="235" t="s">
        <v>87</v>
      </c>
      <c r="AV822" s="13" t="s">
        <v>87</v>
      </c>
      <c r="AW822" s="13" t="s">
        <v>33</v>
      </c>
      <c r="AX822" s="13" t="s">
        <v>77</v>
      </c>
      <c r="AY822" s="235" t="s">
        <v>128</v>
      </c>
    </row>
    <row r="823" spans="1:65" s="13" customFormat="1" ht="11.25">
      <c r="B823" s="225"/>
      <c r="C823" s="226"/>
      <c r="D823" s="221" t="s">
        <v>137</v>
      </c>
      <c r="E823" s="227" t="s">
        <v>1</v>
      </c>
      <c r="F823" s="228" t="s">
        <v>1682</v>
      </c>
      <c r="G823" s="226"/>
      <c r="H823" s="229">
        <v>-5.92</v>
      </c>
      <c r="I823" s="230"/>
      <c r="J823" s="226"/>
      <c r="K823" s="226"/>
      <c r="L823" s="231"/>
      <c r="M823" s="232"/>
      <c r="N823" s="233"/>
      <c r="O823" s="233"/>
      <c r="P823" s="233"/>
      <c r="Q823" s="233"/>
      <c r="R823" s="233"/>
      <c r="S823" s="233"/>
      <c r="T823" s="234"/>
      <c r="AT823" s="235" t="s">
        <v>137</v>
      </c>
      <c r="AU823" s="235" t="s">
        <v>87</v>
      </c>
      <c r="AV823" s="13" t="s">
        <v>87</v>
      </c>
      <c r="AW823" s="13" t="s">
        <v>33</v>
      </c>
      <c r="AX823" s="13" t="s">
        <v>77</v>
      </c>
      <c r="AY823" s="235" t="s">
        <v>128</v>
      </c>
    </row>
    <row r="824" spans="1:65" s="13" customFormat="1" ht="11.25">
      <c r="B824" s="225"/>
      <c r="C824" s="226"/>
      <c r="D824" s="221" t="s">
        <v>137</v>
      </c>
      <c r="E824" s="227" t="s">
        <v>1</v>
      </c>
      <c r="F824" s="228" t="s">
        <v>1683</v>
      </c>
      <c r="G824" s="226"/>
      <c r="H824" s="229">
        <v>223.59399999999999</v>
      </c>
      <c r="I824" s="230"/>
      <c r="J824" s="226"/>
      <c r="K824" s="226"/>
      <c r="L824" s="231"/>
      <c r="M824" s="232"/>
      <c r="N824" s="233"/>
      <c r="O824" s="233"/>
      <c r="P824" s="233"/>
      <c r="Q824" s="233"/>
      <c r="R824" s="233"/>
      <c r="S824" s="233"/>
      <c r="T824" s="234"/>
      <c r="AT824" s="235" t="s">
        <v>137</v>
      </c>
      <c r="AU824" s="235" t="s">
        <v>87</v>
      </c>
      <c r="AV824" s="13" t="s">
        <v>87</v>
      </c>
      <c r="AW824" s="13" t="s">
        <v>33</v>
      </c>
      <c r="AX824" s="13" t="s">
        <v>77</v>
      </c>
      <c r="AY824" s="235" t="s">
        <v>128</v>
      </c>
    </row>
    <row r="825" spans="1:65" s="13" customFormat="1" ht="11.25">
      <c r="B825" s="225"/>
      <c r="C825" s="226"/>
      <c r="D825" s="221" t="s">
        <v>137</v>
      </c>
      <c r="E825" s="227" t="s">
        <v>1</v>
      </c>
      <c r="F825" s="228" t="s">
        <v>1684</v>
      </c>
      <c r="G825" s="226"/>
      <c r="H825" s="229">
        <v>23.352</v>
      </c>
      <c r="I825" s="230"/>
      <c r="J825" s="226"/>
      <c r="K825" s="226"/>
      <c r="L825" s="231"/>
      <c r="M825" s="232"/>
      <c r="N825" s="233"/>
      <c r="O825" s="233"/>
      <c r="P825" s="233"/>
      <c r="Q825" s="233"/>
      <c r="R825" s="233"/>
      <c r="S825" s="233"/>
      <c r="T825" s="234"/>
      <c r="AT825" s="235" t="s">
        <v>137</v>
      </c>
      <c r="AU825" s="235" t="s">
        <v>87</v>
      </c>
      <c r="AV825" s="13" t="s">
        <v>87</v>
      </c>
      <c r="AW825" s="13" t="s">
        <v>33</v>
      </c>
      <c r="AX825" s="13" t="s">
        <v>77</v>
      </c>
      <c r="AY825" s="235" t="s">
        <v>128</v>
      </c>
    </row>
    <row r="826" spans="1:65" s="14" customFormat="1" ht="11.25">
      <c r="B826" s="236"/>
      <c r="C826" s="237"/>
      <c r="D826" s="221" t="s">
        <v>137</v>
      </c>
      <c r="E826" s="238" t="s">
        <v>1</v>
      </c>
      <c r="F826" s="239" t="s">
        <v>139</v>
      </c>
      <c r="G826" s="237"/>
      <c r="H826" s="240">
        <v>698.00199999999995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AT826" s="246" t="s">
        <v>137</v>
      </c>
      <c r="AU826" s="246" t="s">
        <v>87</v>
      </c>
      <c r="AV826" s="14" t="s">
        <v>134</v>
      </c>
      <c r="AW826" s="14" t="s">
        <v>33</v>
      </c>
      <c r="AX826" s="14" t="s">
        <v>85</v>
      </c>
      <c r="AY826" s="246" t="s">
        <v>128</v>
      </c>
    </row>
    <row r="827" spans="1:65" s="12" customFormat="1" ht="25.9" customHeight="1">
      <c r="B827" s="192"/>
      <c r="C827" s="193"/>
      <c r="D827" s="194" t="s">
        <v>76</v>
      </c>
      <c r="E827" s="195" t="s">
        <v>1685</v>
      </c>
      <c r="F827" s="195" t="s">
        <v>1686</v>
      </c>
      <c r="G827" s="193"/>
      <c r="H827" s="193"/>
      <c r="I827" s="196"/>
      <c r="J827" s="178">
        <f>BK827</f>
        <v>0</v>
      </c>
      <c r="K827" s="193"/>
      <c r="L827" s="197"/>
      <c r="M827" s="198"/>
      <c r="N827" s="199"/>
      <c r="O827" s="199"/>
      <c r="P827" s="200">
        <f>SUM(P828:P833)</f>
        <v>0</v>
      </c>
      <c r="Q827" s="199"/>
      <c r="R827" s="200">
        <f>SUM(R828:R833)</f>
        <v>0</v>
      </c>
      <c r="S827" s="199"/>
      <c r="T827" s="201">
        <f>SUM(T828:T833)</f>
        <v>0</v>
      </c>
      <c r="AR827" s="202" t="s">
        <v>160</v>
      </c>
      <c r="AT827" s="203" t="s">
        <v>76</v>
      </c>
      <c r="AU827" s="203" t="s">
        <v>77</v>
      </c>
      <c r="AY827" s="202" t="s">
        <v>128</v>
      </c>
      <c r="BK827" s="204">
        <f>SUM(BK828:BK833)</f>
        <v>0</v>
      </c>
    </row>
    <row r="828" spans="1:65" s="2" customFormat="1" ht="16.5" customHeight="1">
      <c r="A828" s="35"/>
      <c r="B828" s="36"/>
      <c r="C828" s="207" t="s">
        <v>1687</v>
      </c>
      <c r="D828" s="207" t="s">
        <v>130</v>
      </c>
      <c r="E828" s="208" t="s">
        <v>1688</v>
      </c>
      <c r="F828" s="209" t="s">
        <v>1689</v>
      </c>
      <c r="G828" s="210" t="s">
        <v>202</v>
      </c>
      <c r="H828" s="211">
        <v>1</v>
      </c>
      <c r="I828" s="212"/>
      <c r="J828" s="213">
        <f t="shared" ref="J828:J833" si="40">ROUND(I828*H828,2)</f>
        <v>0</v>
      </c>
      <c r="K828" s="214"/>
      <c r="L828" s="40"/>
      <c r="M828" s="215" t="s">
        <v>1</v>
      </c>
      <c r="N828" s="216" t="s">
        <v>42</v>
      </c>
      <c r="O828" s="72"/>
      <c r="P828" s="217">
        <f t="shared" ref="P828:P833" si="41">O828*H828</f>
        <v>0</v>
      </c>
      <c r="Q828" s="217">
        <v>0</v>
      </c>
      <c r="R828" s="217">
        <f t="shared" ref="R828:R833" si="42">Q828*H828</f>
        <v>0</v>
      </c>
      <c r="S828" s="217">
        <v>0</v>
      </c>
      <c r="T828" s="218">
        <f t="shared" ref="T828:T833" si="43"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219" t="s">
        <v>1690</v>
      </c>
      <c r="AT828" s="219" t="s">
        <v>130</v>
      </c>
      <c r="AU828" s="219" t="s">
        <v>85</v>
      </c>
      <c r="AY828" s="18" t="s">
        <v>128</v>
      </c>
      <c r="BE828" s="220">
        <f t="shared" ref="BE828:BE833" si="44">IF(N828="základní",J828,0)</f>
        <v>0</v>
      </c>
      <c r="BF828" s="220">
        <f t="shared" ref="BF828:BF833" si="45">IF(N828="snížená",J828,0)</f>
        <v>0</v>
      </c>
      <c r="BG828" s="220">
        <f t="shared" ref="BG828:BG833" si="46">IF(N828="zákl. přenesená",J828,0)</f>
        <v>0</v>
      </c>
      <c r="BH828" s="220">
        <f t="shared" ref="BH828:BH833" si="47">IF(N828="sníž. přenesená",J828,0)</f>
        <v>0</v>
      </c>
      <c r="BI828" s="220">
        <f t="shared" ref="BI828:BI833" si="48">IF(N828="nulová",J828,0)</f>
        <v>0</v>
      </c>
      <c r="BJ828" s="18" t="s">
        <v>85</v>
      </c>
      <c r="BK828" s="220">
        <f t="shared" ref="BK828:BK833" si="49">ROUND(I828*H828,2)</f>
        <v>0</v>
      </c>
      <c r="BL828" s="18" t="s">
        <v>1690</v>
      </c>
      <c r="BM828" s="219" t="s">
        <v>1691</v>
      </c>
    </row>
    <row r="829" spans="1:65" s="2" customFormat="1" ht="36" customHeight="1">
      <c r="A829" s="35"/>
      <c r="B829" s="36"/>
      <c r="C829" s="207" t="s">
        <v>1692</v>
      </c>
      <c r="D829" s="207" t="s">
        <v>130</v>
      </c>
      <c r="E829" s="208" t="s">
        <v>1693</v>
      </c>
      <c r="F829" s="209" t="s">
        <v>1694</v>
      </c>
      <c r="G829" s="210" t="s">
        <v>1695</v>
      </c>
      <c r="H829" s="290"/>
      <c r="I829" s="212"/>
      <c r="J829" s="213">
        <f t="shared" si="40"/>
        <v>0</v>
      </c>
      <c r="K829" s="214"/>
      <c r="L829" s="40"/>
      <c r="M829" s="215" t="s">
        <v>1</v>
      </c>
      <c r="N829" s="216" t="s">
        <v>42</v>
      </c>
      <c r="O829" s="72"/>
      <c r="P829" s="217">
        <f t="shared" si="41"/>
        <v>0</v>
      </c>
      <c r="Q829" s="217">
        <v>0</v>
      </c>
      <c r="R829" s="217">
        <f t="shared" si="42"/>
        <v>0</v>
      </c>
      <c r="S829" s="217">
        <v>0</v>
      </c>
      <c r="T829" s="218">
        <f t="shared" si="43"/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219" t="s">
        <v>1690</v>
      </c>
      <c r="AT829" s="219" t="s">
        <v>130</v>
      </c>
      <c r="AU829" s="219" t="s">
        <v>85</v>
      </c>
      <c r="AY829" s="18" t="s">
        <v>128</v>
      </c>
      <c r="BE829" s="220">
        <f t="shared" si="44"/>
        <v>0</v>
      </c>
      <c r="BF829" s="220">
        <f t="shared" si="45"/>
        <v>0</v>
      </c>
      <c r="BG829" s="220">
        <f t="shared" si="46"/>
        <v>0</v>
      </c>
      <c r="BH829" s="220">
        <f t="shared" si="47"/>
        <v>0</v>
      </c>
      <c r="BI829" s="220">
        <f t="shared" si="48"/>
        <v>0</v>
      </c>
      <c r="BJ829" s="18" t="s">
        <v>85</v>
      </c>
      <c r="BK829" s="220">
        <f t="shared" si="49"/>
        <v>0</v>
      </c>
      <c r="BL829" s="18" t="s">
        <v>1690</v>
      </c>
      <c r="BM829" s="219" t="s">
        <v>1696</v>
      </c>
    </row>
    <row r="830" spans="1:65" s="2" customFormat="1" ht="16.5" customHeight="1">
      <c r="A830" s="35"/>
      <c r="B830" s="36"/>
      <c r="C830" s="207" t="s">
        <v>1697</v>
      </c>
      <c r="D830" s="207" t="s">
        <v>130</v>
      </c>
      <c r="E830" s="208" t="s">
        <v>1698</v>
      </c>
      <c r="F830" s="209" t="s">
        <v>1699</v>
      </c>
      <c r="G830" s="210" t="s">
        <v>202</v>
      </c>
      <c r="H830" s="211">
        <v>1</v>
      </c>
      <c r="I830" s="212"/>
      <c r="J830" s="213">
        <f t="shared" si="40"/>
        <v>0</v>
      </c>
      <c r="K830" s="214"/>
      <c r="L830" s="40"/>
      <c r="M830" s="215" t="s">
        <v>1</v>
      </c>
      <c r="N830" s="216" t="s">
        <v>42</v>
      </c>
      <c r="O830" s="72"/>
      <c r="P830" s="217">
        <f t="shared" si="41"/>
        <v>0</v>
      </c>
      <c r="Q830" s="217">
        <v>0</v>
      </c>
      <c r="R830" s="217">
        <f t="shared" si="42"/>
        <v>0</v>
      </c>
      <c r="S830" s="217">
        <v>0</v>
      </c>
      <c r="T830" s="218">
        <f t="shared" si="43"/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219" t="s">
        <v>1690</v>
      </c>
      <c r="AT830" s="219" t="s">
        <v>130</v>
      </c>
      <c r="AU830" s="219" t="s">
        <v>85</v>
      </c>
      <c r="AY830" s="18" t="s">
        <v>128</v>
      </c>
      <c r="BE830" s="220">
        <f t="shared" si="44"/>
        <v>0</v>
      </c>
      <c r="BF830" s="220">
        <f t="shared" si="45"/>
        <v>0</v>
      </c>
      <c r="BG830" s="220">
        <f t="shared" si="46"/>
        <v>0</v>
      </c>
      <c r="BH830" s="220">
        <f t="shared" si="47"/>
        <v>0</v>
      </c>
      <c r="BI830" s="220">
        <f t="shared" si="48"/>
        <v>0</v>
      </c>
      <c r="BJ830" s="18" t="s">
        <v>85</v>
      </c>
      <c r="BK830" s="220">
        <f t="shared" si="49"/>
        <v>0</v>
      </c>
      <c r="BL830" s="18" t="s">
        <v>1690</v>
      </c>
      <c r="BM830" s="219" t="s">
        <v>1700</v>
      </c>
    </row>
    <row r="831" spans="1:65" s="2" customFormat="1" ht="16.5" customHeight="1">
      <c r="A831" s="35"/>
      <c r="B831" s="36"/>
      <c r="C831" s="207" t="s">
        <v>1701</v>
      </c>
      <c r="D831" s="207" t="s">
        <v>130</v>
      </c>
      <c r="E831" s="208" t="s">
        <v>1702</v>
      </c>
      <c r="F831" s="209" t="s">
        <v>1703</v>
      </c>
      <c r="G831" s="210" t="s">
        <v>1695</v>
      </c>
      <c r="H831" s="290"/>
      <c r="I831" s="212"/>
      <c r="J831" s="213">
        <f t="shared" si="40"/>
        <v>0</v>
      </c>
      <c r="K831" s="214"/>
      <c r="L831" s="40"/>
      <c r="M831" s="215" t="s">
        <v>1</v>
      </c>
      <c r="N831" s="216" t="s">
        <v>42</v>
      </c>
      <c r="O831" s="72"/>
      <c r="P831" s="217">
        <f t="shared" si="41"/>
        <v>0</v>
      </c>
      <c r="Q831" s="217">
        <v>0</v>
      </c>
      <c r="R831" s="217">
        <f t="shared" si="42"/>
        <v>0</v>
      </c>
      <c r="S831" s="217">
        <v>0</v>
      </c>
      <c r="T831" s="218">
        <f t="shared" si="43"/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19" t="s">
        <v>1690</v>
      </c>
      <c r="AT831" s="219" t="s">
        <v>130</v>
      </c>
      <c r="AU831" s="219" t="s">
        <v>85</v>
      </c>
      <c r="AY831" s="18" t="s">
        <v>128</v>
      </c>
      <c r="BE831" s="220">
        <f t="shared" si="44"/>
        <v>0</v>
      </c>
      <c r="BF831" s="220">
        <f t="shared" si="45"/>
        <v>0</v>
      </c>
      <c r="BG831" s="220">
        <f t="shared" si="46"/>
        <v>0</v>
      </c>
      <c r="BH831" s="220">
        <f t="shared" si="47"/>
        <v>0</v>
      </c>
      <c r="BI831" s="220">
        <f t="shared" si="48"/>
        <v>0</v>
      </c>
      <c r="BJ831" s="18" t="s">
        <v>85</v>
      </c>
      <c r="BK831" s="220">
        <f t="shared" si="49"/>
        <v>0</v>
      </c>
      <c r="BL831" s="18" t="s">
        <v>1690</v>
      </c>
      <c r="BM831" s="219" t="s">
        <v>1704</v>
      </c>
    </row>
    <row r="832" spans="1:65" s="2" customFormat="1" ht="16.5" customHeight="1">
      <c r="A832" s="35"/>
      <c r="B832" s="36"/>
      <c r="C832" s="207" t="s">
        <v>1705</v>
      </c>
      <c r="D832" s="207" t="s">
        <v>130</v>
      </c>
      <c r="E832" s="208" t="s">
        <v>1706</v>
      </c>
      <c r="F832" s="209" t="s">
        <v>1707</v>
      </c>
      <c r="G832" s="210" t="s">
        <v>1695</v>
      </c>
      <c r="H832" s="290"/>
      <c r="I832" s="212"/>
      <c r="J832" s="213">
        <f t="shared" si="40"/>
        <v>0</v>
      </c>
      <c r="K832" s="214"/>
      <c r="L832" s="40"/>
      <c r="M832" s="215" t="s">
        <v>1</v>
      </c>
      <c r="N832" s="216" t="s">
        <v>42</v>
      </c>
      <c r="O832" s="72"/>
      <c r="P832" s="217">
        <f t="shared" si="41"/>
        <v>0</v>
      </c>
      <c r="Q832" s="217">
        <v>0</v>
      </c>
      <c r="R832" s="217">
        <f t="shared" si="42"/>
        <v>0</v>
      </c>
      <c r="S832" s="217">
        <v>0</v>
      </c>
      <c r="T832" s="218">
        <f t="shared" si="43"/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219" t="s">
        <v>1690</v>
      </c>
      <c r="AT832" s="219" t="s">
        <v>130</v>
      </c>
      <c r="AU832" s="219" t="s">
        <v>85</v>
      </c>
      <c r="AY832" s="18" t="s">
        <v>128</v>
      </c>
      <c r="BE832" s="220">
        <f t="shared" si="44"/>
        <v>0</v>
      </c>
      <c r="BF832" s="220">
        <f t="shared" si="45"/>
        <v>0</v>
      </c>
      <c r="BG832" s="220">
        <f t="shared" si="46"/>
        <v>0</v>
      </c>
      <c r="BH832" s="220">
        <f t="shared" si="47"/>
        <v>0</v>
      </c>
      <c r="BI832" s="220">
        <f t="shared" si="48"/>
        <v>0</v>
      </c>
      <c r="BJ832" s="18" t="s">
        <v>85</v>
      </c>
      <c r="BK832" s="220">
        <f t="shared" si="49"/>
        <v>0</v>
      </c>
      <c r="BL832" s="18" t="s">
        <v>1690</v>
      </c>
      <c r="BM832" s="219" t="s">
        <v>1708</v>
      </c>
    </row>
    <row r="833" spans="1:65" s="2" customFormat="1" ht="16.5" customHeight="1">
      <c r="A833" s="35"/>
      <c r="B833" s="36"/>
      <c r="C833" s="207" t="s">
        <v>1709</v>
      </c>
      <c r="D833" s="207" t="s">
        <v>130</v>
      </c>
      <c r="E833" s="208" t="s">
        <v>1710</v>
      </c>
      <c r="F833" s="209" t="s">
        <v>1711</v>
      </c>
      <c r="G833" s="210" t="s">
        <v>1695</v>
      </c>
      <c r="H833" s="290"/>
      <c r="I833" s="212"/>
      <c r="J833" s="213">
        <f t="shared" si="40"/>
        <v>0</v>
      </c>
      <c r="K833" s="214"/>
      <c r="L833" s="40"/>
      <c r="M833" s="215" t="s">
        <v>1</v>
      </c>
      <c r="N833" s="216" t="s">
        <v>42</v>
      </c>
      <c r="O833" s="72"/>
      <c r="P833" s="217">
        <f t="shared" si="41"/>
        <v>0</v>
      </c>
      <c r="Q833" s="217">
        <v>0</v>
      </c>
      <c r="R833" s="217">
        <f t="shared" si="42"/>
        <v>0</v>
      </c>
      <c r="S833" s="217">
        <v>0</v>
      </c>
      <c r="T833" s="218">
        <f t="shared" si="43"/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219" t="s">
        <v>1690</v>
      </c>
      <c r="AT833" s="219" t="s">
        <v>130</v>
      </c>
      <c r="AU833" s="219" t="s">
        <v>85</v>
      </c>
      <c r="AY833" s="18" t="s">
        <v>128</v>
      </c>
      <c r="BE833" s="220">
        <f t="shared" si="44"/>
        <v>0</v>
      </c>
      <c r="BF833" s="220">
        <f t="shared" si="45"/>
        <v>0</v>
      </c>
      <c r="BG833" s="220">
        <f t="shared" si="46"/>
        <v>0</v>
      </c>
      <c r="BH833" s="220">
        <f t="shared" si="47"/>
        <v>0</v>
      </c>
      <c r="BI833" s="220">
        <f t="shared" si="48"/>
        <v>0</v>
      </c>
      <c r="BJ833" s="18" t="s">
        <v>85</v>
      </c>
      <c r="BK833" s="220">
        <f t="shared" si="49"/>
        <v>0</v>
      </c>
      <c r="BL833" s="18" t="s">
        <v>1690</v>
      </c>
      <c r="BM833" s="219" t="s">
        <v>1712</v>
      </c>
    </row>
    <row r="834" spans="1:65" s="2" customFormat="1" ht="49.9" customHeight="1">
      <c r="A834" s="35"/>
      <c r="B834" s="36"/>
      <c r="C834" s="37"/>
      <c r="D834" s="37"/>
      <c r="E834" s="195" t="s">
        <v>260</v>
      </c>
      <c r="F834" s="195" t="s">
        <v>261</v>
      </c>
      <c r="G834" s="37"/>
      <c r="H834" s="37"/>
      <c r="I834" s="116"/>
      <c r="J834" s="178">
        <f t="shared" ref="J834:J839" si="50">BK834</f>
        <v>0</v>
      </c>
      <c r="K834" s="37"/>
      <c r="L834" s="40"/>
      <c r="M834" s="223"/>
      <c r="N834" s="224"/>
      <c r="O834" s="72"/>
      <c r="P834" s="72"/>
      <c r="Q834" s="72"/>
      <c r="R834" s="72"/>
      <c r="S834" s="72"/>
      <c r="T834" s="73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T834" s="18" t="s">
        <v>76</v>
      </c>
      <c r="AU834" s="18" t="s">
        <v>77</v>
      </c>
      <c r="AY834" s="18" t="s">
        <v>262</v>
      </c>
      <c r="BK834" s="220">
        <f>SUM(BK835:BK839)</f>
        <v>0</v>
      </c>
    </row>
    <row r="835" spans="1:65" s="2" customFormat="1" ht="16.350000000000001" customHeight="1">
      <c r="A835" s="35"/>
      <c r="B835" s="36"/>
      <c r="C835" s="247" t="s">
        <v>1</v>
      </c>
      <c r="D835" s="247" t="s">
        <v>130</v>
      </c>
      <c r="E835" s="248" t="s">
        <v>1</v>
      </c>
      <c r="F835" s="249" t="s">
        <v>1</v>
      </c>
      <c r="G835" s="250" t="s">
        <v>1</v>
      </c>
      <c r="H835" s="251"/>
      <c r="I835" s="252"/>
      <c r="J835" s="253">
        <f t="shared" si="50"/>
        <v>0</v>
      </c>
      <c r="K835" s="214"/>
      <c r="L835" s="40"/>
      <c r="M835" s="254" t="s">
        <v>1</v>
      </c>
      <c r="N835" s="255" t="s">
        <v>42</v>
      </c>
      <c r="O835" s="72"/>
      <c r="P835" s="72"/>
      <c r="Q835" s="72"/>
      <c r="R835" s="72"/>
      <c r="S835" s="72"/>
      <c r="T835" s="73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T835" s="18" t="s">
        <v>262</v>
      </c>
      <c r="AU835" s="18" t="s">
        <v>85</v>
      </c>
      <c r="AY835" s="18" t="s">
        <v>262</v>
      </c>
      <c r="BE835" s="220">
        <f>IF(N835="základní",J835,0)</f>
        <v>0</v>
      </c>
      <c r="BF835" s="220">
        <f>IF(N835="snížená",J835,0)</f>
        <v>0</v>
      </c>
      <c r="BG835" s="220">
        <f>IF(N835="zákl. přenesená",J835,0)</f>
        <v>0</v>
      </c>
      <c r="BH835" s="220">
        <f>IF(N835="sníž. přenesená",J835,0)</f>
        <v>0</v>
      </c>
      <c r="BI835" s="220">
        <f>IF(N835="nulová",J835,0)</f>
        <v>0</v>
      </c>
      <c r="BJ835" s="18" t="s">
        <v>85</v>
      </c>
      <c r="BK835" s="220">
        <f>I835*H835</f>
        <v>0</v>
      </c>
    </row>
    <row r="836" spans="1:65" s="2" customFormat="1" ht="16.350000000000001" customHeight="1">
      <c r="A836" s="35"/>
      <c r="B836" s="36"/>
      <c r="C836" s="247" t="s">
        <v>1</v>
      </c>
      <c r="D836" s="247" t="s">
        <v>130</v>
      </c>
      <c r="E836" s="248" t="s">
        <v>1</v>
      </c>
      <c r="F836" s="249" t="s">
        <v>1</v>
      </c>
      <c r="G836" s="250" t="s">
        <v>1</v>
      </c>
      <c r="H836" s="251"/>
      <c r="I836" s="252"/>
      <c r="J836" s="253">
        <f t="shared" si="50"/>
        <v>0</v>
      </c>
      <c r="K836" s="214"/>
      <c r="L836" s="40"/>
      <c r="M836" s="254" t="s">
        <v>1</v>
      </c>
      <c r="N836" s="255" t="s">
        <v>42</v>
      </c>
      <c r="O836" s="72"/>
      <c r="P836" s="72"/>
      <c r="Q836" s="72"/>
      <c r="R836" s="72"/>
      <c r="S836" s="72"/>
      <c r="T836" s="73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T836" s="18" t="s">
        <v>262</v>
      </c>
      <c r="AU836" s="18" t="s">
        <v>85</v>
      </c>
      <c r="AY836" s="18" t="s">
        <v>262</v>
      </c>
      <c r="BE836" s="220">
        <f>IF(N836="základní",J836,0)</f>
        <v>0</v>
      </c>
      <c r="BF836" s="220">
        <f>IF(N836="snížená",J836,0)</f>
        <v>0</v>
      </c>
      <c r="BG836" s="220">
        <f>IF(N836="zákl. přenesená",J836,0)</f>
        <v>0</v>
      </c>
      <c r="BH836" s="220">
        <f>IF(N836="sníž. přenesená",J836,0)</f>
        <v>0</v>
      </c>
      <c r="BI836" s="220">
        <f>IF(N836="nulová",J836,0)</f>
        <v>0</v>
      </c>
      <c r="BJ836" s="18" t="s">
        <v>85</v>
      </c>
      <c r="BK836" s="220">
        <f>I836*H836</f>
        <v>0</v>
      </c>
    </row>
    <row r="837" spans="1:65" s="2" customFormat="1" ht="16.350000000000001" customHeight="1">
      <c r="A837" s="35"/>
      <c r="B837" s="36"/>
      <c r="C837" s="247" t="s">
        <v>1</v>
      </c>
      <c r="D837" s="247" t="s">
        <v>130</v>
      </c>
      <c r="E837" s="248" t="s">
        <v>1</v>
      </c>
      <c r="F837" s="249" t="s">
        <v>1</v>
      </c>
      <c r="G837" s="250" t="s">
        <v>1</v>
      </c>
      <c r="H837" s="251"/>
      <c r="I837" s="252"/>
      <c r="J837" s="253">
        <f t="shared" si="50"/>
        <v>0</v>
      </c>
      <c r="K837" s="214"/>
      <c r="L837" s="40"/>
      <c r="M837" s="254" t="s">
        <v>1</v>
      </c>
      <c r="N837" s="255" t="s">
        <v>42</v>
      </c>
      <c r="O837" s="72"/>
      <c r="P837" s="72"/>
      <c r="Q837" s="72"/>
      <c r="R837" s="72"/>
      <c r="S837" s="72"/>
      <c r="T837" s="73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T837" s="18" t="s">
        <v>262</v>
      </c>
      <c r="AU837" s="18" t="s">
        <v>85</v>
      </c>
      <c r="AY837" s="18" t="s">
        <v>262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8" t="s">
        <v>85</v>
      </c>
      <c r="BK837" s="220">
        <f>I837*H837</f>
        <v>0</v>
      </c>
    </row>
    <row r="838" spans="1:65" s="2" customFormat="1" ht="16.350000000000001" customHeight="1">
      <c r="A838" s="35"/>
      <c r="B838" s="36"/>
      <c r="C838" s="247" t="s">
        <v>1</v>
      </c>
      <c r="D838" s="247" t="s">
        <v>130</v>
      </c>
      <c r="E838" s="248" t="s">
        <v>1</v>
      </c>
      <c r="F838" s="249" t="s">
        <v>1</v>
      </c>
      <c r="G838" s="250" t="s">
        <v>1</v>
      </c>
      <c r="H838" s="251"/>
      <c r="I838" s="252"/>
      <c r="J838" s="253">
        <f t="shared" si="50"/>
        <v>0</v>
      </c>
      <c r="K838" s="214"/>
      <c r="L838" s="40"/>
      <c r="M838" s="254" t="s">
        <v>1</v>
      </c>
      <c r="N838" s="255" t="s">
        <v>42</v>
      </c>
      <c r="O838" s="72"/>
      <c r="P838" s="72"/>
      <c r="Q838" s="72"/>
      <c r="R838" s="72"/>
      <c r="S838" s="72"/>
      <c r="T838" s="73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8" t="s">
        <v>262</v>
      </c>
      <c r="AU838" s="18" t="s">
        <v>85</v>
      </c>
      <c r="AY838" s="18" t="s">
        <v>262</v>
      </c>
      <c r="BE838" s="220">
        <f>IF(N838="základní",J838,0)</f>
        <v>0</v>
      </c>
      <c r="BF838" s="220">
        <f>IF(N838="snížená",J838,0)</f>
        <v>0</v>
      </c>
      <c r="BG838" s="220">
        <f>IF(N838="zákl. přenesená",J838,0)</f>
        <v>0</v>
      </c>
      <c r="BH838" s="220">
        <f>IF(N838="sníž. přenesená",J838,0)</f>
        <v>0</v>
      </c>
      <c r="BI838" s="220">
        <f>IF(N838="nulová",J838,0)</f>
        <v>0</v>
      </c>
      <c r="BJ838" s="18" t="s">
        <v>85</v>
      </c>
      <c r="BK838" s="220">
        <f>I838*H838</f>
        <v>0</v>
      </c>
    </row>
    <row r="839" spans="1:65" s="2" customFormat="1" ht="16.350000000000001" customHeight="1">
      <c r="A839" s="35"/>
      <c r="B839" s="36"/>
      <c r="C839" s="247" t="s">
        <v>1</v>
      </c>
      <c r="D839" s="247" t="s">
        <v>130</v>
      </c>
      <c r="E839" s="248" t="s">
        <v>1</v>
      </c>
      <c r="F839" s="249" t="s">
        <v>1</v>
      </c>
      <c r="G839" s="250" t="s">
        <v>1</v>
      </c>
      <c r="H839" s="251"/>
      <c r="I839" s="252"/>
      <c r="J839" s="253">
        <f t="shared" si="50"/>
        <v>0</v>
      </c>
      <c r="K839" s="214"/>
      <c r="L839" s="40"/>
      <c r="M839" s="254" t="s">
        <v>1</v>
      </c>
      <c r="N839" s="255" t="s">
        <v>42</v>
      </c>
      <c r="O839" s="256"/>
      <c r="P839" s="256"/>
      <c r="Q839" s="256"/>
      <c r="R839" s="256"/>
      <c r="S839" s="256"/>
      <c r="T839" s="257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T839" s="18" t="s">
        <v>262</v>
      </c>
      <c r="AU839" s="18" t="s">
        <v>85</v>
      </c>
      <c r="AY839" s="18" t="s">
        <v>262</v>
      </c>
      <c r="BE839" s="220">
        <f>IF(N839="základní",J839,0)</f>
        <v>0</v>
      </c>
      <c r="BF839" s="220">
        <f>IF(N839="snížená",J839,0)</f>
        <v>0</v>
      </c>
      <c r="BG839" s="220">
        <f>IF(N839="zákl. přenesená",J839,0)</f>
        <v>0</v>
      </c>
      <c r="BH839" s="220">
        <f>IF(N839="sníž. přenesená",J839,0)</f>
        <v>0</v>
      </c>
      <c r="BI839" s="220">
        <f>IF(N839="nulová",J839,0)</f>
        <v>0</v>
      </c>
      <c r="BJ839" s="18" t="s">
        <v>85</v>
      </c>
      <c r="BK839" s="220">
        <f>I839*H839</f>
        <v>0</v>
      </c>
    </row>
    <row r="840" spans="1:65" s="2" customFormat="1" ht="6.95" customHeight="1">
      <c r="A840" s="35"/>
      <c r="B840" s="55"/>
      <c r="C840" s="56"/>
      <c r="D840" s="56"/>
      <c r="E840" s="56"/>
      <c r="F840" s="56"/>
      <c r="G840" s="56"/>
      <c r="H840" s="56"/>
      <c r="I840" s="153"/>
      <c r="J840" s="56"/>
      <c r="K840" s="56"/>
      <c r="L840" s="40"/>
      <c r="M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</row>
  </sheetData>
  <sheetProtection algorithmName="SHA-512" hashValue="Pse4qEXPJaz1h0+4tM+9WwaFUNJ1d0WJ6PTDrW3fbkjwTEe2mtA8OwKjrv+Fub3mMFXIBdfnJEAQe18EfLL/Rw==" saltValue="ATKJ7OyugAUzcW75X26NjnHNF5aYU1Dtykx/FYt1WjVfoYadkqni5/wuGCXEninZamX+JIpy3yNDtLOd+IjGzg==" spinCount="100000" sheet="1" objects="1" scenarios="1" formatColumns="0" formatRows="0" autoFilter="0"/>
  <autoFilter ref="C149:K839" xr:uid="{00000000-0009-0000-0000-000002000000}"/>
  <mergeCells count="9">
    <mergeCell ref="E87:H87"/>
    <mergeCell ref="E140:H140"/>
    <mergeCell ref="E142:H14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835:D840" xr:uid="{00000000-0002-0000-0200-000000000000}">
      <formula1>"K, M"</formula1>
    </dataValidation>
    <dataValidation type="list" allowBlank="1" showInputMessage="1" showErrorMessage="1" error="Povoleny jsou hodnoty základní, snížená, zákl. přenesená, sníž. přenesená, nulová." sqref="N835:N840" xr:uid="{00000000-0002-0000-02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5E00E-6C0B-4B7E-939B-F26C32F75E09}">
  <sheetPr>
    <outlinePr summaryBelow="0"/>
  </sheetPr>
  <dimension ref="A1:BH5033"/>
  <sheetViews>
    <sheetView view="pageBreakPreview" zoomScaleNormal="100" zoomScaleSheetLayoutView="100" workbookViewId="0">
      <pane ySplit="7" topLeftCell="A8" activePane="bottomLeft" state="frozen"/>
      <selection activeCell="H11" sqref="H11"/>
      <selection pane="bottomLeft" activeCell="H11" sqref="H11"/>
    </sheetView>
  </sheetViews>
  <sheetFormatPr defaultRowHeight="12.75" outlineLevelRow="1"/>
  <cols>
    <col min="1" max="1" width="5" style="345" customWidth="1"/>
    <col min="2" max="2" width="13.83203125" style="361" customWidth="1"/>
    <col min="3" max="3" width="40.5" style="361" customWidth="1"/>
    <col min="4" max="4" width="7.5" style="345" customWidth="1"/>
    <col min="5" max="5" width="11.1640625" style="345" customWidth="1"/>
    <col min="6" max="6" width="11.5" style="345" customWidth="1"/>
    <col min="7" max="7" width="17" style="345" customWidth="1"/>
    <col min="8" max="19" width="0" style="345" hidden="1" customWidth="1"/>
    <col min="20" max="20" width="9.33203125" style="345"/>
    <col min="21" max="21" width="13.33203125" style="345" bestFit="1" customWidth="1"/>
    <col min="22" max="22" width="11" style="345" bestFit="1" customWidth="1"/>
    <col min="23" max="28" width="9.33203125" style="345"/>
    <col min="29" max="39" width="0" style="345" hidden="1" customWidth="1"/>
    <col min="40" max="52" width="9.33203125" style="345"/>
    <col min="53" max="53" width="85.6640625" style="345" customWidth="1"/>
    <col min="54" max="256" width="9.33203125" style="345"/>
    <col min="257" max="257" width="5" style="345" customWidth="1"/>
    <col min="258" max="258" width="16.83203125" style="345" customWidth="1"/>
    <col min="259" max="259" width="44.6640625" style="345" customWidth="1"/>
    <col min="260" max="260" width="5.5" style="345" customWidth="1"/>
    <col min="261" max="261" width="12.5" style="345" customWidth="1"/>
    <col min="262" max="262" width="11.5" style="345" customWidth="1"/>
    <col min="263" max="263" width="14.83203125" style="345" customWidth="1"/>
    <col min="264" max="275" width="0" style="345" hidden="1" customWidth="1"/>
    <col min="276" max="284" width="9.33203125" style="345"/>
    <col min="285" max="295" width="0" style="345" hidden="1" customWidth="1"/>
    <col min="296" max="308" width="9.33203125" style="345"/>
    <col min="309" max="309" width="85.6640625" style="345" customWidth="1"/>
    <col min="310" max="512" width="9.33203125" style="345"/>
    <col min="513" max="513" width="5" style="345" customWidth="1"/>
    <col min="514" max="514" width="16.83203125" style="345" customWidth="1"/>
    <col min="515" max="515" width="44.6640625" style="345" customWidth="1"/>
    <col min="516" max="516" width="5.5" style="345" customWidth="1"/>
    <col min="517" max="517" width="12.5" style="345" customWidth="1"/>
    <col min="518" max="518" width="11.5" style="345" customWidth="1"/>
    <col min="519" max="519" width="14.83203125" style="345" customWidth="1"/>
    <col min="520" max="531" width="0" style="345" hidden="1" customWidth="1"/>
    <col min="532" max="540" width="9.33203125" style="345"/>
    <col min="541" max="551" width="0" style="345" hidden="1" customWidth="1"/>
    <col min="552" max="564" width="9.33203125" style="345"/>
    <col min="565" max="565" width="85.6640625" style="345" customWidth="1"/>
    <col min="566" max="768" width="9.33203125" style="345"/>
    <col min="769" max="769" width="5" style="345" customWidth="1"/>
    <col min="770" max="770" width="16.83203125" style="345" customWidth="1"/>
    <col min="771" max="771" width="44.6640625" style="345" customWidth="1"/>
    <col min="772" max="772" width="5.5" style="345" customWidth="1"/>
    <col min="773" max="773" width="12.5" style="345" customWidth="1"/>
    <col min="774" max="774" width="11.5" style="345" customWidth="1"/>
    <col min="775" max="775" width="14.83203125" style="345" customWidth="1"/>
    <col min="776" max="787" width="0" style="345" hidden="1" customWidth="1"/>
    <col min="788" max="796" width="9.33203125" style="345"/>
    <col min="797" max="807" width="0" style="345" hidden="1" customWidth="1"/>
    <col min="808" max="820" width="9.33203125" style="345"/>
    <col min="821" max="821" width="85.6640625" style="345" customWidth="1"/>
    <col min="822" max="1024" width="9.33203125" style="345"/>
    <col min="1025" max="1025" width="5" style="345" customWidth="1"/>
    <col min="1026" max="1026" width="16.83203125" style="345" customWidth="1"/>
    <col min="1027" max="1027" width="44.6640625" style="345" customWidth="1"/>
    <col min="1028" max="1028" width="5.5" style="345" customWidth="1"/>
    <col min="1029" max="1029" width="12.5" style="345" customWidth="1"/>
    <col min="1030" max="1030" width="11.5" style="345" customWidth="1"/>
    <col min="1031" max="1031" width="14.83203125" style="345" customWidth="1"/>
    <col min="1032" max="1043" width="0" style="345" hidden="1" customWidth="1"/>
    <col min="1044" max="1052" width="9.33203125" style="345"/>
    <col min="1053" max="1063" width="0" style="345" hidden="1" customWidth="1"/>
    <col min="1064" max="1076" width="9.33203125" style="345"/>
    <col min="1077" max="1077" width="85.6640625" style="345" customWidth="1"/>
    <col min="1078" max="1280" width="9.33203125" style="345"/>
    <col min="1281" max="1281" width="5" style="345" customWidth="1"/>
    <col min="1282" max="1282" width="16.83203125" style="345" customWidth="1"/>
    <col min="1283" max="1283" width="44.6640625" style="345" customWidth="1"/>
    <col min="1284" max="1284" width="5.5" style="345" customWidth="1"/>
    <col min="1285" max="1285" width="12.5" style="345" customWidth="1"/>
    <col min="1286" max="1286" width="11.5" style="345" customWidth="1"/>
    <col min="1287" max="1287" width="14.83203125" style="345" customWidth="1"/>
    <col min="1288" max="1299" width="0" style="345" hidden="1" customWidth="1"/>
    <col min="1300" max="1308" width="9.33203125" style="345"/>
    <col min="1309" max="1319" width="0" style="345" hidden="1" customWidth="1"/>
    <col min="1320" max="1332" width="9.33203125" style="345"/>
    <col min="1333" max="1333" width="85.6640625" style="345" customWidth="1"/>
    <col min="1334" max="1536" width="9.33203125" style="345"/>
    <col min="1537" max="1537" width="5" style="345" customWidth="1"/>
    <col min="1538" max="1538" width="16.83203125" style="345" customWidth="1"/>
    <col min="1539" max="1539" width="44.6640625" style="345" customWidth="1"/>
    <col min="1540" max="1540" width="5.5" style="345" customWidth="1"/>
    <col min="1541" max="1541" width="12.5" style="345" customWidth="1"/>
    <col min="1542" max="1542" width="11.5" style="345" customWidth="1"/>
    <col min="1543" max="1543" width="14.83203125" style="345" customWidth="1"/>
    <col min="1544" max="1555" width="0" style="345" hidden="1" customWidth="1"/>
    <col min="1556" max="1564" width="9.33203125" style="345"/>
    <col min="1565" max="1575" width="0" style="345" hidden="1" customWidth="1"/>
    <col min="1576" max="1588" width="9.33203125" style="345"/>
    <col min="1589" max="1589" width="85.6640625" style="345" customWidth="1"/>
    <col min="1590" max="1792" width="9.33203125" style="345"/>
    <col min="1793" max="1793" width="5" style="345" customWidth="1"/>
    <col min="1794" max="1794" width="16.83203125" style="345" customWidth="1"/>
    <col min="1795" max="1795" width="44.6640625" style="345" customWidth="1"/>
    <col min="1796" max="1796" width="5.5" style="345" customWidth="1"/>
    <col min="1797" max="1797" width="12.5" style="345" customWidth="1"/>
    <col min="1798" max="1798" width="11.5" style="345" customWidth="1"/>
    <col min="1799" max="1799" width="14.83203125" style="345" customWidth="1"/>
    <col min="1800" max="1811" width="0" style="345" hidden="1" customWidth="1"/>
    <col min="1812" max="1820" width="9.33203125" style="345"/>
    <col min="1821" max="1831" width="0" style="345" hidden="1" customWidth="1"/>
    <col min="1832" max="1844" width="9.33203125" style="345"/>
    <col min="1845" max="1845" width="85.6640625" style="345" customWidth="1"/>
    <col min="1846" max="2048" width="9.33203125" style="345"/>
    <col min="2049" max="2049" width="5" style="345" customWidth="1"/>
    <col min="2050" max="2050" width="16.83203125" style="345" customWidth="1"/>
    <col min="2051" max="2051" width="44.6640625" style="345" customWidth="1"/>
    <col min="2052" max="2052" width="5.5" style="345" customWidth="1"/>
    <col min="2053" max="2053" width="12.5" style="345" customWidth="1"/>
    <col min="2054" max="2054" width="11.5" style="345" customWidth="1"/>
    <col min="2055" max="2055" width="14.83203125" style="345" customWidth="1"/>
    <col min="2056" max="2067" width="0" style="345" hidden="1" customWidth="1"/>
    <col min="2068" max="2076" width="9.33203125" style="345"/>
    <col min="2077" max="2087" width="0" style="345" hidden="1" customWidth="1"/>
    <col min="2088" max="2100" width="9.33203125" style="345"/>
    <col min="2101" max="2101" width="85.6640625" style="345" customWidth="1"/>
    <col min="2102" max="2304" width="9.33203125" style="345"/>
    <col min="2305" max="2305" width="5" style="345" customWidth="1"/>
    <col min="2306" max="2306" width="16.83203125" style="345" customWidth="1"/>
    <col min="2307" max="2307" width="44.6640625" style="345" customWidth="1"/>
    <col min="2308" max="2308" width="5.5" style="345" customWidth="1"/>
    <col min="2309" max="2309" width="12.5" style="345" customWidth="1"/>
    <col min="2310" max="2310" width="11.5" style="345" customWidth="1"/>
    <col min="2311" max="2311" width="14.83203125" style="345" customWidth="1"/>
    <col min="2312" max="2323" width="0" style="345" hidden="1" customWidth="1"/>
    <col min="2324" max="2332" width="9.33203125" style="345"/>
    <col min="2333" max="2343" width="0" style="345" hidden="1" customWidth="1"/>
    <col min="2344" max="2356" width="9.33203125" style="345"/>
    <col min="2357" max="2357" width="85.6640625" style="345" customWidth="1"/>
    <col min="2358" max="2560" width="9.33203125" style="345"/>
    <col min="2561" max="2561" width="5" style="345" customWidth="1"/>
    <col min="2562" max="2562" width="16.83203125" style="345" customWidth="1"/>
    <col min="2563" max="2563" width="44.6640625" style="345" customWidth="1"/>
    <col min="2564" max="2564" width="5.5" style="345" customWidth="1"/>
    <col min="2565" max="2565" width="12.5" style="345" customWidth="1"/>
    <col min="2566" max="2566" width="11.5" style="345" customWidth="1"/>
    <col min="2567" max="2567" width="14.83203125" style="345" customWidth="1"/>
    <col min="2568" max="2579" width="0" style="345" hidden="1" customWidth="1"/>
    <col min="2580" max="2588" width="9.33203125" style="345"/>
    <col min="2589" max="2599" width="0" style="345" hidden="1" customWidth="1"/>
    <col min="2600" max="2612" width="9.33203125" style="345"/>
    <col min="2613" max="2613" width="85.6640625" style="345" customWidth="1"/>
    <col min="2614" max="2816" width="9.33203125" style="345"/>
    <col min="2817" max="2817" width="5" style="345" customWidth="1"/>
    <col min="2818" max="2818" width="16.83203125" style="345" customWidth="1"/>
    <col min="2819" max="2819" width="44.6640625" style="345" customWidth="1"/>
    <col min="2820" max="2820" width="5.5" style="345" customWidth="1"/>
    <col min="2821" max="2821" width="12.5" style="345" customWidth="1"/>
    <col min="2822" max="2822" width="11.5" style="345" customWidth="1"/>
    <col min="2823" max="2823" width="14.83203125" style="345" customWidth="1"/>
    <col min="2824" max="2835" width="0" style="345" hidden="1" customWidth="1"/>
    <col min="2836" max="2844" width="9.33203125" style="345"/>
    <col min="2845" max="2855" width="0" style="345" hidden="1" customWidth="1"/>
    <col min="2856" max="2868" width="9.33203125" style="345"/>
    <col min="2869" max="2869" width="85.6640625" style="345" customWidth="1"/>
    <col min="2870" max="3072" width="9.33203125" style="345"/>
    <col min="3073" max="3073" width="5" style="345" customWidth="1"/>
    <col min="3074" max="3074" width="16.83203125" style="345" customWidth="1"/>
    <col min="3075" max="3075" width="44.6640625" style="345" customWidth="1"/>
    <col min="3076" max="3076" width="5.5" style="345" customWidth="1"/>
    <col min="3077" max="3077" width="12.5" style="345" customWidth="1"/>
    <col min="3078" max="3078" width="11.5" style="345" customWidth="1"/>
    <col min="3079" max="3079" width="14.83203125" style="345" customWidth="1"/>
    <col min="3080" max="3091" width="0" style="345" hidden="1" customWidth="1"/>
    <col min="3092" max="3100" width="9.33203125" style="345"/>
    <col min="3101" max="3111" width="0" style="345" hidden="1" customWidth="1"/>
    <col min="3112" max="3124" width="9.33203125" style="345"/>
    <col min="3125" max="3125" width="85.6640625" style="345" customWidth="1"/>
    <col min="3126" max="3328" width="9.33203125" style="345"/>
    <col min="3329" max="3329" width="5" style="345" customWidth="1"/>
    <col min="3330" max="3330" width="16.83203125" style="345" customWidth="1"/>
    <col min="3331" max="3331" width="44.6640625" style="345" customWidth="1"/>
    <col min="3332" max="3332" width="5.5" style="345" customWidth="1"/>
    <col min="3333" max="3333" width="12.5" style="345" customWidth="1"/>
    <col min="3334" max="3334" width="11.5" style="345" customWidth="1"/>
    <col min="3335" max="3335" width="14.83203125" style="345" customWidth="1"/>
    <col min="3336" max="3347" width="0" style="345" hidden="1" customWidth="1"/>
    <col min="3348" max="3356" width="9.33203125" style="345"/>
    <col min="3357" max="3367" width="0" style="345" hidden="1" customWidth="1"/>
    <col min="3368" max="3380" width="9.33203125" style="345"/>
    <col min="3381" max="3381" width="85.6640625" style="345" customWidth="1"/>
    <col min="3382" max="3584" width="9.33203125" style="345"/>
    <col min="3585" max="3585" width="5" style="345" customWidth="1"/>
    <col min="3586" max="3586" width="16.83203125" style="345" customWidth="1"/>
    <col min="3587" max="3587" width="44.6640625" style="345" customWidth="1"/>
    <col min="3588" max="3588" width="5.5" style="345" customWidth="1"/>
    <col min="3589" max="3589" width="12.5" style="345" customWidth="1"/>
    <col min="3590" max="3590" width="11.5" style="345" customWidth="1"/>
    <col min="3591" max="3591" width="14.83203125" style="345" customWidth="1"/>
    <col min="3592" max="3603" width="0" style="345" hidden="1" customWidth="1"/>
    <col min="3604" max="3612" width="9.33203125" style="345"/>
    <col min="3613" max="3623" width="0" style="345" hidden="1" customWidth="1"/>
    <col min="3624" max="3636" width="9.33203125" style="345"/>
    <col min="3637" max="3637" width="85.6640625" style="345" customWidth="1"/>
    <col min="3638" max="3840" width="9.33203125" style="345"/>
    <col min="3841" max="3841" width="5" style="345" customWidth="1"/>
    <col min="3842" max="3842" width="16.83203125" style="345" customWidth="1"/>
    <col min="3843" max="3843" width="44.6640625" style="345" customWidth="1"/>
    <col min="3844" max="3844" width="5.5" style="345" customWidth="1"/>
    <col min="3845" max="3845" width="12.5" style="345" customWidth="1"/>
    <col min="3846" max="3846" width="11.5" style="345" customWidth="1"/>
    <col min="3847" max="3847" width="14.83203125" style="345" customWidth="1"/>
    <col min="3848" max="3859" width="0" style="345" hidden="1" customWidth="1"/>
    <col min="3860" max="3868" width="9.33203125" style="345"/>
    <col min="3869" max="3879" width="0" style="345" hidden="1" customWidth="1"/>
    <col min="3880" max="3892" width="9.33203125" style="345"/>
    <col min="3893" max="3893" width="85.6640625" style="345" customWidth="1"/>
    <col min="3894" max="4096" width="9.33203125" style="345"/>
    <col min="4097" max="4097" width="5" style="345" customWidth="1"/>
    <col min="4098" max="4098" width="16.83203125" style="345" customWidth="1"/>
    <col min="4099" max="4099" width="44.6640625" style="345" customWidth="1"/>
    <col min="4100" max="4100" width="5.5" style="345" customWidth="1"/>
    <col min="4101" max="4101" width="12.5" style="345" customWidth="1"/>
    <col min="4102" max="4102" width="11.5" style="345" customWidth="1"/>
    <col min="4103" max="4103" width="14.83203125" style="345" customWidth="1"/>
    <col min="4104" max="4115" width="0" style="345" hidden="1" customWidth="1"/>
    <col min="4116" max="4124" width="9.33203125" style="345"/>
    <col min="4125" max="4135" width="0" style="345" hidden="1" customWidth="1"/>
    <col min="4136" max="4148" width="9.33203125" style="345"/>
    <col min="4149" max="4149" width="85.6640625" style="345" customWidth="1"/>
    <col min="4150" max="4352" width="9.33203125" style="345"/>
    <col min="4353" max="4353" width="5" style="345" customWidth="1"/>
    <col min="4354" max="4354" width="16.83203125" style="345" customWidth="1"/>
    <col min="4355" max="4355" width="44.6640625" style="345" customWidth="1"/>
    <col min="4356" max="4356" width="5.5" style="345" customWidth="1"/>
    <col min="4357" max="4357" width="12.5" style="345" customWidth="1"/>
    <col min="4358" max="4358" width="11.5" style="345" customWidth="1"/>
    <col min="4359" max="4359" width="14.83203125" style="345" customWidth="1"/>
    <col min="4360" max="4371" width="0" style="345" hidden="1" customWidth="1"/>
    <col min="4372" max="4380" width="9.33203125" style="345"/>
    <col min="4381" max="4391" width="0" style="345" hidden="1" customWidth="1"/>
    <col min="4392" max="4404" width="9.33203125" style="345"/>
    <col min="4405" max="4405" width="85.6640625" style="345" customWidth="1"/>
    <col min="4406" max="4608" width="9.33203125" style="345"/>
    <col min="4609" max="4609" width="5" style="345" customWidth="1"/>
    <col min="4610" max="4610" width="16.83203125" style="345" customWidth="1"/>
    <col min="4611" max="4611" width="44.6640625" style="345" customWidth="1"/>
    <col min="4612" max="4612" width="5.5" style="345" customWidth="1"/>
    <col min="4613" max="4613" width="12.5" style="345" customWidth="1"/>
    <col min="4614" max="4614" width="11.5" style="345" customWidth="1"/>
    <col min="4615" max="4615" width="14.83203125" style="345" customWidth="1"/>
    <col min="4616" max="4627" width="0" style="345" hidden="1" customWidth="1"/>
    <col min="4628" max="4636" width="9.33203125" style="345"/>
    <col min="4637" max="4647" width="0" style="345" hidden="1" customWidth="1"/>
    <col min="4648" max="4660" width="9.33203125" style="345"/>
    <col min="4661" max="4661" width="85.6640625" style="345" customWidth="1"/>
    <col min="4662" max="4864" width="9.33203125" style="345"/>
    <col min="4865" max="4865" width="5" style="345" customWidth="1"/>
    <col min="4866" max="4866" width="16.83203125" style="345" customWidth="1"/>
    <col min="4867" max="4867" width="44.6640625" style="345" customWidth="1"/>
    <col min="4868" max="4868" width="5.5" style="345" customWidth="1"/>
    <col min="4869" max="4869" width="12.5" style="345" customWidth="1"/>
    <col min="4870" max="4870" width="11.5" style="345" customWidth="1"/>
    <col min="4871" max="4871" width="14.83203125" style="345" customWidth="1"/>
    <col min="4872" max="4883" width="0" style="345" hidden="1" customWidth="1"/>
    <col min="4884" max="4892" width="9.33203125" style="345"/>
    <col min="4893" max="4903" width="0" style="345" hidden="1" customWidth="1"/>
    <col min="4904" max="4916" width="9.33203125" style="345"/>
    <col min="4917" max="4917" width="85.6640625" style="345" customWidth="1"/>
    <col min="4918" max="5120" width="9.33203125" style="345"/>
    <col min="5121" max="5121" width="5" style="345" customWidth="1"/>
    <col min="5122" max="5122" width="16.83203125" style="345" customWidth="1"/>
    <col min="5123" max="5123" width="44.6640625" style="345" customWidth="1"/>
    <col min="5124" max="5124" width="5.5" style="345" customWidth="1"/>
    <col min="5125" max="5125" width="12.5" style="345" customWidth="1"/>
    <col min="5126" max="5126" width="11.5" style="345" customWidth="1"/>
    <col min="5127" max="5127" width="14.83203125" style="345" customWidth="1"/>
    <col min="5128" max="5139" width="0" style="345" hidden="1" customWidth="1"/>
    <col min="5140" max="5148" width="9.33203125" style="345"/>
    <col min="5149" max="5159" width="0" style="345" hidden="1" customWidth="1"/>
    <col min="5160" max="5172" width="9.33203125" style="345"/>
    <col min="5173" max="5173" width="85.6640625" style="345" customWidth="1"/>
    <col min="5174" max="5376" width="9.33203125" style="345"/>
    <col min="5377" max="5377" width="5" style="345" customWidth="1"/>
    <col min="5378" max="5378" width="16.83203125" style="345" customWidth="1"/>
    <col min="5379" max="5379" width="44.6640625" style="345" customWidth="1"/>
    <col min="5380" max="5380" width="5.5" style="345" customWidth="1"/>
    <col min="5381" max="5381" width="12.5" style="345" customWidth="1"/>
    <col min="5382" max="5382" width="11.5" style="345" customWidth="1"/>
    <col min="5383" max="5383" width="14.83203125" style="345" customWidth="1"/>
    <col min="5384" max="5395" width="0" style="345" hidden="1" customWidth="1"/>
    <col min="5396" max="5404" width="9.33203125" style="345"/>
    <col min="5405" max="5415" width="0" style="345" hidden="1" customWidth="1"/>
    <col min="5416" max="5428" width="9.33203125" style="345"/>
    <col min="5429" max="5429" width="85.6640625" style="345" customWidth="1"/>
    <col min="5430" max="5632" width="9.33203125" style="345"/>
    <col min="5633" max="5633" width="5" style="345" customWidth="1"/>
    <col min="5634" max="5634" width="16.83203125" style="345" customWidth="1"/>
    <col min="5635" max="5635" width="44.6640625" style="345" customWidth="1"/>
    <col min="5636" max="5636" width="5.5" style="345" customWidth="1"/>
    <col min="5637" max="5637" width="12.5" style="345" customWidth="1"/>
    <col min="5638" max="5638" width="11.5" style="345" customWidth="1"/>
    <col min="5639" max="5639" width="14.83203125" style="345" customWidth="1"/>
    <col min="5640" max="5651" width="0" style="345" hidden="1" customWidth="1"/>
    <col min="5652" max="5660" width="9.33203125" style="345"/>
    <col min="5661" max="5671" width="0" style="345" hidden="1" customWidth="1"/>
    <col min="5672" max="5684" width="9.33203125" style="345"/>
    <col min="5685" max="5685" width="85.6640625" style="345" customWidth="1"/>
    <col min="5686" max="5888" width="9.33203125" style="345"/>
    <col min="5889" max="5889" width="5" style="345" customWidth="1"/>
    <col min="5890" max="5890" width="16.83203125" style="345" customWidth="1"/>
    <col min="5891" max="5891" width="44.6640625" style="345" customWidth="1"/>
    <col min="5892" max="5892" width="5.5" style="345" customWidth="1"/>
    <col min="5893" max="5893" width="12.5" style="345" customWidth="1"/>
    <col min="5894" max="5894" width="11.5" style="345" customWidth="1"/>
    <col min="5895" max="5895" width="14.83203125" style="345" customWidth="1"/>
    <col min="5896" max="5907" width="0" style="345" hidden="1" customWidth="1"/>
    <col min="5908" max="5916" width="9.33203125" style="345"/>
    <col min="5917" max="5927" width="0" style="345" hidden="1" customWidth="1"/>
    <col min="5928" max="5940" width="9.33203125" style="345"/>
    <col min="5941" max="5941" width="85.6640625" style="345" customWidth="1"/>
    <col min="5942" max="6144" width="9.33203125" style="345"/>
    <col min="6145" max="6145" width="5" style="345" customWidth="1"/>
    <col min="6146" max="6146" width="16.83203125" style="345" customWidth="1"/>
    <col min="6147" max="6147" width="44.6640625" style="345" customWidth="1"/>
    <col min="6148" max="6148" width="5.5" style="345" customWidth="1"/>
    <col min="6149" max="6149" width="12.5" style="345" customWidth="1"/>
    <col min="6150" max="6150" width="11.5" style="345" customWidth="1"/>
    <col min="6151" max="6151" width="14.83203125" style="345" customWidth="1"/>
    <col min="6152" max="6163" width="0" style="345" hidden="1" customWidth="1"/>
    <col min="6164" max="6172" width="9.33203125" style="345"/>
    <col min="6173" max="6183" width="0" style="345" hidden="1" customWidth="1"/>
    <col min="6184" max="6196" width="9.33203125" style="345"/>
    <col min="6197" max="6197" width="85.6640625" style="345" customWidth="1"/>
    <col min="6198" max="6400" width="9.33203125" style="345"/>
    <col min="6401" max="6401" width="5" style="345" customWidth="1"/>
    <col min="6402" max="6402" width="16.83203125" style="345" customWidth="1"/>
    <col min="6403" max="6403" width="44.6640625" style="345" customWidth="1"/>
    <col min="6404" max="6404" width="5.5" style="345" customWidth="1"/>
    <col min="6405" max="6405" width="12.5" style="345" customWidth="1"/>
    <col min="6406" max="6406" width="11.5" style="345" customWidth="1"/>
    <col min="6407" max="6407" width="14.83203125" style="345" customWidth="1"/>
    <col min="6408" max="6419" width="0" style="345" hidden="1" customWidth="1"/>
    <col min="6420" max="6428" width="9.33203125" style="345"/>
    <col min="6429" max="6439" width="0" style="345" hidden="1" customWidth="1"/>
    <col min="6440" max="6452" width="9.33203125" style="345"/>
    <col min="6453" max="6453" width="85.6640625" style="345" customWidth="1"/>
    <col min="6454" max="6656" width="9.33203125" style="345"/>
    <col min="6657" max="6657" width="5" style="345" customWidth="1"/>
    <col min="6658" max="6658" width="16.83203125" style="345" customWidth="1"/>
    <col min="6659" max="6659" width="44.6640625" style="345" customWidth="1"/>
    <col min="6660" max="6660" width="5.5" style="345" customWidth="1"/>
    <col min="6661" max="6661" width="12.5" style="345" customWidth="1"/>
    <col min="6662" max="6662" width="11.5" style="345" customWidth="1"/>
    <col min="6663" max="6663" width="14.83203125" style="345" customWidth="1"/>
    <col min="6664" max="6675" width="0" style="345" hidden="1" customWidth="1"/>
    <col min="6676" max="6684" width="9.33203125" style="345"/>
    <col min="6685" max="6695" width="0" style="345" hidden="1" customWidth="1"/>
    <col min="6696" max="6708" width="9.33203125" style="345"/>
    <col min="6709" max="6709" width="85.6640625" style="345" customWidth="1"/>
    <col min="6710" max="6912" width="9.33203125" style="345"/>
    <col min="6913" max="6913" width="5" style="345" customWidth="1"/>
    <col min="6914" max="6914" width="16.83203125" style="345" customWidth="1"/>
    <col min="6915" max="6915" width="44.6640625" style="345" customWidth="1"/>
    <col min="6916" max="6916" width="5.5" style="345" customWidth="1"/>
    <col min="6917" max="6917" width="12.5" style="345" customWidth="1"/>
    <col min="6918" max="6918" width="11.5" style="345" customWidth="1"/>
    <col min="6919" max="6919" width="14.83203125" style="345" customWidth="1"/>
    <col min="6920" max="6931" width="0" style="345" hidden="1" customWidth="1"/>
    <col min="6932" max="6940" width="9.33203125" style="345"/>
    <col min="6941" max="6951" width="0" style="345" hidden="1" customWidth="1"/>
    <col min="6952" max="6964" width="9.33203125" style="345"/>
    <col min="6965" max="6965" width="85.6640625" style="345" customWidth="1"/>
    <col min="6966" max="7168" width="9.33203125" style="345"/>
    <col min="7169" max="7169" width="5" style="345" customWidth="1"/>
    <col min="7170" max="7170" width="16.83203125" style="345" customWidth="1"/>
    <col min="7171" max="7171" width="44.6640625" style="345" customWidth="1"/>
    <col min="7172" max="7172" width="5.5" style="345" customWidth="1"/>
    <col min="7173" max="7173" width="12.5" style="345" customWidth="1"/>
    <col min="7174" max="7174" width="11.5" style="345" customWidth="1"/>
    <col min="7175" max="7175" width="14.83203125" style="345" customWidth="1"/>
    <col min="7176" max="7187" width="0" style="345" hidden="1" customWidth="1"/>
    <col min="7188" max="7196" width="9.33203125" style="345"/>
    <col min="7197" max="7207" width="0" style="345" hidden="1" customWidth="1"/>
    <col min="7208" max="7220" width="9.33203125" style="345"/>
    <col min="7221" max="7221" width="85.6640625" style="345" customWidth="1"/>
    <col min="7222" max="7424" width="9.33203125" style="345"/>
    <col min="7425" max="7425" width="5" style="345" customWidth="1"/>
    <col min="7426" max="7426" width="16.83203125" style="345" customWidth="1"/>
    <col min="7427" max="7427" width="44.6640625" style="345" customWidth="1"/>
    <col min="7428" max="7428" width="5.5" style="345" customWidth="1"/>
    <col min="7429" max="7429" width="12.5" style="345" customWidth="1"/>
    <col min="7430" max="7430" width="11.5" style="345" customWidth="1"/>
    <col min="7431" max="7431" width="14.83203125" style="345" customWidth="1"/>
    <col min="7432" max="7443" width="0" style="345" hidden="1" customWidth="1"/>
    <col min="7444" max="7452" width="9.33203125" style="345"/>
    <col min="7453" max="7463" width="0" style="345" hidden="1" customWidth="1"/>
    <col min="7464" max="7476" width="9.33203125" style="345"/>
    <col min="7477" max="7477" width="85.6640625" style="345" customWidth="1"/>
    <col min="7478" max="7680" width="9.33203125" style="345"/>
    <col min="7681" max="7681" width="5" style="345" customWidth="1"/>
    <col min="7682" max="7682" width="16.83203125" style="345" customWidth="1"/>
    <col min="7683" max="7683" width="44.6640625" style="345" customWidth="1"/>
    <col min="7684" max="7684" width="5.5" style="345" customWidth="1"/>
    <col min="7685" max="7685" width="12.5" style="345" customWidth="1"/>
    <col min="7686" max="7686" width="11.5" style="345" customWidth="1"/>
    <col min="7687" max="7687" width="14.83203125" style="345" customWidth="1"/>
    <col min="7688" max="7699" width="0" style="345" hidden="1" customWidth="1"/>
    <col min="7700" max="7708" width="9.33203125" style="345"/>
    <col min="7709" max="7719" width="0" style="345" hidden="1" customWidth="1"/>
    <col min="7720" max="7732" width="9.33203125" style="345"/>
    <col min="7733" max="7733" width="85.6640625" style="345" customWidth="1"/>
    <col min="7734" max="7936" width="9.33203125" style="345"/>
    <col min="7937" max="7937" width="5" style="345" customWidth="1"/>
    <col min="7938" max="7938" width="16.83203125" style="345" customWidth="1"/>
    <col min="7939" max="7939" width="44.6640625" style="345" customWidth="1"/>
    <col min="7940" max="7940" width="5.5" style="345" customWidth="1"/>
    <col min="7941" max="7941" width="12.5" style="345" customWidth="1"/>
    <col min="7942" max="7942" width="11.5" style="345" customWidth="1"/>
    <col min="7943" max="7943" width="14.83203125" style="345" customWidth="1"/>
    <col min="7944" max="7955" width="0" style="345" hidden="1" customWidth="1"/>
    <col min="7956" max="7964" width="9.33203125" style="345"/>
    <col min="7965" max="7975" width="0" style="345" hidden="1" customWidth="1"/>
    <col min="7976" max="7988" width="9.33203125" style="345"/>
    <col min="7989" max="7989" width="85.6640625" style="345" customWidth="1"/>
    <col min="7990" max="8192" width="9.33203125" style="345"/>
    <col min="8193" max="8193" width="5" style="345" customWidth="1"/>
    <col min="8194" max="8194" width="16.83203125" style="345" customWidth="1"/>
    <col min="8195" max="8195" width="44.6640625" style="345" customWidth="1"/>
    <col min="8196" max="8196" width="5.5" style="345" customWidth="1"/>
    <col min="8197" max="8197" width="12.5" style="345" customWidth="1"/>
    <col min="8198" max="8198" width="11.5" style="345" customWidth="1"/>
    <col min="8199" max="8199" width="14.83203125" style="345" customWidth="1"/>
    <col min="8200" max="8211" width="0" style="345" hidden="1" customWidth="1"/>
    <col min="8212" max="8220" width="9.33203125" style="345"/>
    <col min="8221" max="8231" width="0" style="345" hidden="1" customWidth="1"/>
    <col min="8232" max="8244" width="9.33203125" style="345"/>
    <col min="8245" max="8245" width="85.6640625" style="345" customWidth="1"/>
    <col min="8246" max="8448" width="9.33203125" style="345"/>
    <col min="8449" max="8449" width="5" style="345" customWidth="1"/>
    <col min="8450" max="8450" width="16.83203125" style="345" customWidth="1"/>
    <col min="8451" max="8451" width="44.6640625" style="345" customWidth="1"/>
    <col min="8452" max="8452" width="5.5" style="345" customWidth="1"/>
    <col min="8453" max="8453" width="12.5" style="345" customWidth="1"/>
    <col min="8454" max="8454" width="11.5" style="345" customWidth="1"/>
    <col min="8455" max="8455" width="14.83203125" style="345" customWidth="1"/>
    <col min="8456" max="8467" width="0" style="345" hidden="1" customWidth="1"/>
    <col min="8468" max="8476" width="9.33203125" style="345"/>
    <col min="8477" max="8487" width="0" style="345" hidden="1" customWidth="1"/>
    <col min="8488" max="8500" width="9.33203125" style="345"/>
    <col min="8501" max="8501" width="85.6640625" style="345" customWidth="1"/>
    <col min="8502" max="8704" width="9.33203125" style="345"/>
    <col min="8705" max="8705" width="5" style="345" customWidth="1"/>
    <col min="8706" max="8706" width="16.83203125" style="345" customWidth="1"/>
    <col min="8707" max="8707" width="44.6640625" style="345" customWidth="1"/>
    <col min="8708" max="8708" width="5.5" style="345" customWidth="1"/>
    <col min="8709" max="8709" width="12.5" style="345" customWidth="1"/>
    <col min="8710" max="8710" width="11.5" style="345" customWidth="1"/>
    <col min="8711" max="8711" width="14.83203125" style="345" customWidth="1"/>
    <col min="8712" max="8723" width="0" style="345" hidden="1" customWidth="1"/>
    <col min="8724" max="8732" width="9.33203125" style="345"/>
    <col min="8733" max="8743" width="0" style="345" hidden="1" customWidth="1"/>
    <col min="8744" max="8756" width="9.33203125" style="345"/>
    <col min="8757" max="8757" width="85.6640625" style="345" customWidth="1"/>
    <col min="8758" max="8960" width="9.33203125" style="345"/>
    <col min="8961" max="8961" width="5" style="345" customWidth="1"/>
    <col min="8962" max="8962" width="16.83203125" style="345" customWidth="1"/>
    <col min="8963" max="8963" width="44.6640625" style="345" customWidth="1"/>
    <col min="8964" max="8964" width="5.5" style="345" customWidth="1"/>
    <col min="8965" max="8965" width="12.5" style="345" customWidth="1"/>
    <col min="8966" max="8966" width="11.5" style="345" customWidth="1"/>
    <col min="8967" max="8967" width="14.83203125" style="345" customWidth="1"/>
    <col min="8968" max="8979" width="0" style="345" hidden="1" customWidth="1"/>
    <col min="8980" max="8988" width="9.33203125" style="345"/>
    <col min="8989" max="8999" width="0" style="345" hidden="1" customWidth="1"/>
    <col min="9000" max="9012" width="9.33203125" style="345"/>
    <col min="9013" max="9013" width="85.6640625" style="345" customWidth="1"/>
    <col min="9014" max="9216" width="9.33203125" style="345"/>
    <col min="9217" max="9217" width="5" style="345" customWidth="1"/>
    <col min="9218" max="9218" width="16.83203125" style="345" customWidth="1"/>
    <col min="9219" max="9219" width="44.6640625" style="345" customWidth="1"/>
    <col min="9220" max="9220" width="5.5" style="345" customWidth="1"/>
    <col min="9221" max="9221" width="12.5" style="345" customWidth="1"/>
    <col min="9222" max="9222" width="11.5" style="345" customWidth="1"/>
    <col min="9223" max="9223" width="14.83203125" style="345" customWidth="1"/>
    <col min="9224" max="9235" width="0" style="345" hidden="1" customWidth="1"/>
    <col min="9236" max="9244" width="9.33203125" style="345"/>
    <col min="9245" max="9255" width="0" style="345" hidden="1" customWidth="1"/>
    <col min="9256" max="9268" width="9.33203125" style="345"/>
    <col min="9269" max="9269" width="85.6640625" style="345" customWidth="1"/>
    <col min="9270" max="9472" width="9.33203125" style="345"/>
    <col min="9473" max="9473" width="5" style="345" customWidth="1"/>
    <col min="9474" max="9474" width="16.83203125" style="345" customWidth="1"/>
    <col min="9475" max="9475" width="44.6640625" style="345" customWidth="1"/>
    <col min="9476" max="9476" width="5.5" style="345" customWidth="1"/>
    <col min="9477" max="9477" width="12.5" style="345" customWidth="1"/>
    <col min="9478" max="9478" width="11.5" style="345" customWidth="1"/>
    <col min="9479" max="9479" width="14.83203125" style="345" customWidth="1"/>
    <col min="9480" max="9491" width="0" style="345" hidden="1" customWidth="1"/>
    <col min="9492" max="9500" width="9.33203125" style="345"/>
    <col min="9501" max="9511" width="0" style="345" hidden="1" customWidth="1"/>
    <col min="9512" max="9524" width="9.33203125" style="345"/>
    <col min="9525" max="9525" width="85.6640625" style="345" customWidth="1"/>
    <col min="9526" max="9728" width="9.33203125" style="345"/>
    <col min="9729" max="9729" width="5" style="345" customWidth="1"/>
    <col min="9730" max="9730" width="16.83203125" style="345" customWidth="1"/>
    <col min="9731" max="9731" width="44.6640625" style="345" customWidth="1"/>
    <col min="9732" max="9732" width="5.5" style="345" customWidth="1"/>
    <col min="9733" max="9733" width="12.5" style="345" customWidth="1"/>
    <col min="9734" max="9734" width="11.5" style="345" customWidth="1"/>
    <col min="9735" max="9735" width="14.83203125" style="345" customWidth="1"/>
    <col min="9736" max="9747" width="0" style="345" hidden="1" customWidth="1"/>
    <col min="9748" max="9756" width="9.33203125" style="345"/>
    <col min="9757" max="9767" width="0" style="345" hidden="1" customWidth="1"/>
    <col min="9768" max="9780" width="9.33203125" style="345"/>
    <col min="9781" max="9781" width="85.6640625" style="345" customWidth="1"/>
    <col min="9782" max="9984" width="9.33203125" style="345"/>
    <col min="9985" max="9985" width="5" style="345" customWidth="1"/>
    <col min="9986" max="9986" width="16.83203125" style="345" customWidth="1"/>
    <col min="9987" max="9987" width="44.6640625" style="345" customWidth="1"/>
    <col min="9988" max="9988" width="5.5" style="345" customWidth="1"/>
    <col min="9989" max="9989" width="12.5" style="345" customWidth="1"/>
    <col min="9990" max="9990" width="11.5" style="345" customWidth="1"/>
    <col min="9991" max="9991" width="14.83203125" style="345" customWidth="1"/>
    <col min="9992" max="10003" width="0" style="345" hidden="1" customWidth="1"/>
    <col min="10004" max="10012" width="9.33203125" style="345"/>
    <col min="10013" max="10023" width="0" style="345" hidden="1" customWidth="1"/>
    <col min="10024" max="10036" width="9.33203125" style="345"/>
    <col min="10037" max="10037" width="85.6640625" style="345" customWidth="1"/>
    <col min="10038" max="10240" width="9.33203125" style="345"/>
    <col min="10241" max="10241" width="5" style="345" customWidth="1"/>
    <col min="10242" max="10242" width="16.83203125" style="345" customWidth="1"/>
    <col min="10243" max="10243" width="44.6640625" style="345" customWidth="1"/>
    <col min="10244" max="10244" width="5.5" style="345" customWidth="1"/>
    <col min="10245" max="10245" width="12.5" style="345" customWidth="1"/>
    <col min="10246" max="10246" width="11.5" style="345" customWidth="1"/>
    <col min="10247" max="10247" width="14.83203125" style="345" customWidth="1"/>
    <col min="10248" max="10259" width="0" style="345" hidden="1" customWidth="1"/>
    <col min="10260" max="10268" width="9.33203125" style="345"/>
    <col min="10269" max="10279" width="0" style="345" hidden="1" customWidth="1"/>
    <col min="10280" max="10292" width="9.33203125" style="345"/>
    <col min="10293" max="10293" width="85.6640625" style="345" customWidth="1"/>
    <col min="10294" max="10496" width="9.33203125" style="345"/>
    <col min="10497" max="10497" width="5" style="345" customWidth="1"/>
    <col min="10498" max="10498" width="16.83203125" style="345" customWidth="1"/>
    <col min="10499" max="10499" width="44.6640625" style="345" customWidth="1"/>
    <col min="10500" max="10500" width="5.5" style="345" customWidth="1"/>
    <col min="10501" max="10501" width="12.5" style="345" customWidth="1"/>
    <col min="10502" max="10502" width="11.5" style="345" customWidth="1"/>
    <col min="10503" max="10503" width="14.83203125" style="345" customWidth="1"/>
    <col min="10504" max="10515" width="0" style="345" hidden="1" customWidth="1"/>
    <col min="10516" max="10524" width="9.33203125" style="345"/>
    <col min="10525" max="10535" width="0" style="345" hidden="1" customWidth="1"/>
    <col min="10536" max="10548" width="9.33203125" style="345"/>
    <col min="10549" max="10549" width="85.6640625" style="345" customWidth="1"/>
    <col min="10550" max="10752" width="9.33203125" style="345"/>
    <col min="10753" max="10753" width="5" style="345" customWidth="1"/>
    <col min="10754" max="10754" width="16.83203125" style="345" customWidth="1"/>
    <col min="10755" max="10755" width="44.6640625" style="345" customWidth="1"/>
    <col min="10756" max="10756" width="5.5" style="345" customWidth="1"/>
    <col min="10757" max="10757" width="12.5" style="345" customWidth="1"/>
    <col min="10758" max="10758" width="11.5" style="345" customWidth="1"/>
    <col min="10759" max="10759" width="14.83203125" style="345" customWidth="1"/>
    <col min="10760" max="10771" width="0" style="345" hidden="1" customWidth="1"/>
    <col min="10772" max="10780" width="9.33203125" style="345"/>
    <col min="10781" max="10791" width="0" style="345" hidden="1" customWidth="1"/>
    <col min="10792" max="10804" width="9.33203125" style="345"/>
    <col min="10805" max="10805" width="85.6640625" style="345" customWidth="1"/>
    <col min="10806" max="11008" width="9.33203125" style="345"/>
    <col min="11009" max="11009" width="5" style="345" customWidth="1"/>
    <col min="11010" max="11010" width="16.83203125" style="345" customWidth="1"/>
    <col min="11011" max="11011" width="44.6640625" style="345" customWidth="1"/>
    <col min="11012" max="11012" width="5.5" style="345" customWidth="1"/>
    <col min="11013" max="11013" width="12.5" style="345" customWidth="1"/>
    <col min="11014" max="11014" width="11.5" style="345" customWidth="1"/>
    <col min="11015" max="11015" width="14.83203125" style="345" customWidth="1"/>
    <col min="11016" max="11027" width="0" style="345" hidden="1" customWidth="1"/>
    <col min="11028" max="11036" width="9.33203125" style="345"/>
    <col min="11037" max="11047" width="0" style="345" hidden="1" customWidth="1"/>
    <col min="11048" max="11060" width="9.33203125" style="345"/>
    <col min="11061" max="11061" width="85.6640625" style="345" customWidth="1"/>
    <col min="11062" max="11264" width="9.33203125" style="345"/>
    <col min="11265" max="11265" width="5" style="345" customWidth="1"/>
    <col min="11266" max="11266" width="16.83203125" style="345" customWidth="1"/>
    <col min="11267" max="11267" width="44.6640625" style="345" customWidth="1"/>
    <col min="11268" max="11268" width="5.5" style="345" customWidth="1"/>
    <col min="11269" max="11269" width="12.5" style="345" customWidth="1"/>
    <col min="11270" max="11270" width="11.5" style="345" customWidth="1"/>
    <col min="11271" max="11271" width="14.83203125" style="345" customWidth="1"/>
    <col min="11272" max="11283" width="0" style="345" hidden="1" customWidth="1"/>
    <col min="11284" max="11292" width="9.33203125" style="345"/>
    <col min="11293" max="11303" width="0" style="345" hidden="1" customWidth="1"/>
    <col min="11304" max="11316" width="9.33203125" style="345"/>
    <col min="11317" max="11317" width="85.6640625" style="345" customWidth="1"/>
    <col min="11318" max="11520" width="9.33203125" style="345"/>
    <col min="11521" max="11521" width="5" style="345" customWidth="1"/>
    <col min="11522" max="11522" width="16.83203125" style="345" customWidth="1"/>
    <col min="11523" max="11523" width="44.6640625" style="345" customWidth="1"/>
    <col min="11524" max="11524" width="5.5" style="345" customWidth="1"/>
    <col min="11525" max="11525" width="12.5" style="345" customWidth="1"/>
    <col min="11526" max="11526" width="11.5" style="345" customWidth="1"/>
    <col min="11527" max="11527" width="14.83203125" style="345" customWidth="1"/>
    <col min="11528" max="11539" width="0" style="345" hidden="1" customWidth="1"/>
    <col min="11540" max="11548" width="9.33203125" style="345"/>
    <col min="11549" max="11559" width="0" style="345" hidden="1" customWidth="1"/>
    <col min="11560" max="11572" width="9.33203125" style="345"/>
    <col min="11573" max="11573" width="85.6640625" style="345" customWidth="1"/>
    <col min="11574" max="11776" width="9.33203125" style="345"/>
    <col min="11777" max="11777" width="5" style="345" customWidth="1"/>
    <col min="11778" max="11778" width="16.83203125" style="345" customWidth="1"/>
    <col min="11779" max="11779" width="44.6640625" style="345" customWidth="1"/>
    <col min="11780" max="11780" width="5.5" style="345" customWidth="1"/>
    <col min="11781" max="11781" width="12.5" style="345" customWidth="1"/>
    <col min="11782" max="11782" width="11.5" style="345" customWidth="1"/>
    <col min="11783" max="11783" width="14.83203125" style="345" customWidth="1"/>
    <col min="11784" max="11795" width="0" style="345" hidden="1" customWidth="1"/>
    <col min="11796" max="11804" width="9.33203125" style="345"/>
    <col min="11805" max="11815" width="0" style="345" hidden="1" customWidth="1"/>
    <col min="11816" max="11828" width="9.33203125" style="345"/>
    <col min="11829" max="11829" width="85.6640625" style="345" customWidth="1"/>
    <col min="11830" max="12032" width="9.33203125" style="345"/>
    <col min="12033" max="12033" width="5" style="345" customWidth="1"/>
    <col min="12034" max="12034" width="16.83203125" style="345" customWidth="1"/>
    <col min="12035" max="12035" width="44.6640625" style="345" customWidth="1"/>
    <col min="12036" max="12036" width="5.5" style="345" customWidth="1"/>
    <col min="12037" max="12037" width="12.5" style="345" customWidth="1"/>
    <col min="12038" max="12038" width="11.5" style="345" customWidth="1"/>
    <col min="12039" max="12039" width="14.83203125" style="345" customWidth="1"/>
    <col min="12040" max="12051" width="0" style="345" hidden="1" customWidth="1"/>
    <col min="12052" max="12060" width="9.33203125" style="345"/>
    <col min="12061" max="12071" width="0" style="345" hidden="1" customWidth="1"/>
    <col min="12072" max="12084" width="9.33203125" style="345"/>
    <col min="12085" max="12085" width="85.6640625" style="345" customWidth="1"/>
    <col min="12086" max="12288" width="9.33203125" style="345"/>
    <col min="12289" max="12289" width="5" style="345" customWidth="1"/>
    <col min="12290" max="12290" width="16.83203125" style="345" customWidth="1"/>
    <col min="12291" max="12291" width="44.6640625" style="345" customWidth="1"/>
    <col min="12292" max="12292" width="5.5" style="345" customWidth="1"/>
    <col min="12293" max="12293" width="12.5" style="345" customWidth="1"/>
    <col min="12294" max="12294" width="11.5" style="345" customWidth="1"/>
    <col min="12295" max="12295" width="14.83203125" style="345" customWidth="1"/>
    <col min="12296" max="12307" width="0" style="345" hidden="1" customWidth="1"/>
    <col min="12308" max="12316" width="9.33203125" style="345"/>
    <col min="12317" max="12327" width="0" style="345" hidden="1" customWidth="1"/>
    <col min="12328" max="12340" width="9.33203125" style="345"/>
    <col min="12341" max="12341" width="85.6640625" style="345" customWidth="1"/>
    <col min="12342" max="12544" width="9.33203125" style="345"/>
    <col min="12545" max="12545" width="5" style="345" customWidth="1"/>
    <col min="12546" max="12546" width="16.83203125" style="345" customWidth="1"/>
    <col min="12547" max="12547" width="44.6640625" style="345" customWidth="1"/>
    <col min="12548" max="12548" width="5.5" style="345" customWidth="1"/>
    <col min="12549" max="12549" width="12.5" style="345" customWidth="1"/>
    <col min="12550" max="12550" width="11.5" style="345" customWidth="1"/>
    <col min="12551" max="12551" width="14.83203125" style="345" customWidth="1"/>
    <col min="12552" max="12563" width="0" style="345" hidden="1" customWidth="1"/>
    <col min="12564" max="12572" width="9.33203125" style="345"/>
    <col min="12573" max="12583" width="0" style="345" hidden="1" customWidth="1"/>
    <col min="12584" max="12596" width="9.33203125" style="345"/>
    <col min="12597" max="12597" width="85.6640625" style="345" customWidth="1"/>
    <col min="12598" max="12800" width="9.33203125" style="345"/>
    <col min="12801" max="12801" width="5" style="345" customWidth="1"/>
    <col min="12802" max="12802" width="16.83203125" style="345" customWidth="1"/>
    <col min="12803" max="12803" width="44.6640625" style="345" customWidth="1"/>
    <col min="12804" max="12804" width="5.5" style="345" customWidth="1"/>
    <col min="12805" max="12805" width="12.5" style="345" customWidth="1"/>
    <col min="12806" max="12806" width="11.5" style="345" customWidth="1"/>
    <col min="12807" max="12807" width="14.83203125" style="345" customWidth="1"/>
    <col min="12808" max="12819" width="0" style="345" hidden="1" customWidth="1"/>
    <col min="12820" max="12828" width="9.33203125" style="345"/>
    <col min="12829" max="12839" width="0" style="345" hidden="1" customWidth="1"/>
    <col min="12840" max="12852" width="9.33203125" style="345"/>
    <col min="12853" max="12853" width="85.6640625" style="345" customWidth="1"/>
    <col min="12854" max="13056" width="9.33203125" style="345"/>
    <col min="13057" max="13057" width="5" style="345" customWidth="1"/>
    <col min="13058" max="13058" width="16.83203125" style="345" customWidth="1"/>
    <col min="13059" max="13059" width="44.6640625" style="345" customWidth="1"/>
    <col min="13060" max="13060" width="5.5" style="345" customWidth="1"/>
    <col min="13061" max="13061" width="12.5" style="345" customWidth="1"/>
    <col min="13062" max="13062" width="11.5" style="345" customWidth="1"/>
    <col min="13063" max="13063" width="14.83203125" style="345" customWidth="1"/>
    <col min="13064" max="13075" width="0" style="345" hidden="1" customWidth="1"/>
    <col min="13076" max="13084" width="9.33203125" style="345"/>
    <col min="13085" max="13095" width="0" style="345" hidden="1" customWidth="1"/>
    <col min="13096" max="13108" width="9.33203125" style="345"/>
    <col min="13109" max="13109" width="85.6640625" style="345" customWidth="1"/>
    <col min="13110" max="13312" width="9.33203125" style="345"/>
    <col min="13313" max="13313" width="5" style="345" customWidth="1"/>
    <col min="13314" max="13314" width="16.83203125" style="345" customWidth="1"/>
    <col min="13315" max="13315" width="44.6640625" style="345" customWidth="1"/>
    <col min="13316" max="13316" width="5.5" style="345" customWidth="1"/>
    <col min="13317" max="13317" width="12.5" style="345" customWidth="1"/>
    <col min="13318" max="13318" width="11.5" style="345" customWidth="1"/>
    <col min="13319" max="13319" width="14.83203125" style="345" customWidth="1"/>
    <col min="13320" max="13331" width="0" style="345" hidden="1" customWidth="1"/>
    <col min="13332" max="13340" width="9.33203125" style="345"/>
    <col min="13341" max="13351" width="0" style="345" hidden="1" customWidth="1"/>
    <col min="13352" max="13364" width="9.33203125" style="345"/>
    <col min="13365" max="13365" width="85.6640625" style="345" customWidth="1"/>
    <col min="13366" max="13568" width="9.33203125" style="345"/>
    <col min="13569" max="13569" width="5" style="345" customWidth="1"/>
    <col min="13570" max="13570" width="16.83203125" style="345" customWidth="1"/>
    <col min="13571" max="13571" width="44.6640625" style="345" customWidth="1"/>
    <col min="13572" max="13572" width="5.5" style="345" customWidth="1"/>
    <col min="13573" max="13573" width="12.5" style="345" customWidth="1"/>
    <col min="13574" max="13574" width="11.5" style="345" customWidth="1"/>
    <col min="13575" max="13575" width="14.83203125" style="345" customWidth="1"/>
    <col min="13576" max="13587" width="0" style="345" hidden="1" customWidth="1"/>
    <col min="13588" max="13596" width="9.33203125" style="345"/>
    <col min="13597" max="13607" width="0" style="345" hidden="1" customWidth="1"/>
    <col min="13608" max="13620" width="9.33203125" style="345"/>
    <col min="13621" max="13621" width="85.6640625" style="345" customWidth="1"/>
    <col min="13622" max="13824" width="9.33203125" style="345"/>
    <col min="13825" max="13825" width="5" style="345" customWidth="1"/>
    <col min="13826" max="13826" width="16.83203125" style="345" customWidth="1"/>
    <col min="13827" max="13827" width="44.6640625" style="345" customWidth="1"/>
    <col min="13828" max="13828" width="5.5" style="345" customWidth="1"/>
    <col min="13829" max="13829" width="12.5" style="345" customWidth="1"/>
    <col min="13830" max="13830" width="11.5" style="345" customWidth="1"/>
    <col min="13831" max="13831" width="14.83203125" style="345" customWidth="1"/>
    <col min="13832" max="13843" width="0" style="345" hidden="1" customWidth="1"/>
    <col min="13844" max="13852" width="9.33203125" style="345"/>
    <col min="13853" max="13863" width="0" style="345" hidden="1" customWidth="1"/>
    <col min="13864" max="13876" width="9.33203125" style="345"/>
    <col min="13877" max="13877" width="85.6640625" style="345" customWidth="1"/>
    <col min="13878" max="14080" width="9.33203125" style="345"/>
    <col min="14081" max="14081" width="5" style="345" customWidth="1"/>
    <col min="14082" max="14082" width="16.83203125" style="345" customWidth="1"/>
    <col min="14083" max="14083" width="44.6640625" style="345" customWidth="1"/>
    <col min="14084" max="14084" width="5.5" style="345" customWidth="1"/>
    <col min="14085" max="14085" width="12.5" style="345" customWidth="1"/>
    <col min="14086" max="14086" width="11.5" style="345" customWidth="1"/>
    <col min="14087" max="14087" width="14.83203125" style="345" customWidth="1"/>
    <col min="14088" max="14099" width="0" style="345" hidden="1" customWidth="1"/>
    <col min="14100" max="14108" width="9.33203125" style="345"/>
    <col min="14109" max="14119" width="0" style="345" hidden="1" customWidth="1"/>
    <col min="14120" max="14132" width="9.33203125" style="345"/>
    <col min="14133" max="14133" width="85.6640625" style="345" customWidth="1"/>
    <col min="14134" max="14336" width="9.33203125" style="345"/>
    <col min="14337" max="14337" width="5" style="345" customWidth="1"/>
    <col min="14338" max="14338" width="16.83203125" style="345" customWidth="1"/>
    <col min="14339" max="14339" width="44.6640625" style="345" customWidth="1"/>
    <col min="14340" max="14340" width="5.5" style="345" customWidth="1"/>
    <col min="14341" max="14341" width="12.5" style="345" customWidth="1"/>
    <col min="14342" max="14342" width="11.5" style="345" customWidth="1"/>
    <col min="14343" max="14343" width="14.83203125" style="345" customWidth="1"/>
    <col min="14344" max="14355" width="0" style="345" hidden="1" customWidth="1"/>
    <col min="14356" max="14364" width="9.33203125" style="345"/>
    <col min="14365" max="14375" width="0" style="345" hidden="1" customWidth="1"/>
    <col min="14376" max="14388" width="9.33203125" style="345"/>
    <col min="14389" max="14389" width="85.6640625" style="345" customWidth="1"/>
    <col min="14390" max="14592" width="9.33203125" style="345"/>
    <col min="14593" max="14593" width="5" style="345" customWidth="1"/>
    <col min="14594" max="14594" width="16.83203125" style="345" customWidth="1"/>
    <col min="14595" max="14595" width="44.6640625" style="345" customWidth="1"/>
    <col min="14596" max="14596" width="5.5" style="345" customWidth="1"/>
    <col min="14597" max="14597" width="12.5" style="345" customWidth="1"/>
    <col min="14598" max="14598" width="11.5" style="345" customWidth="1"/>
    <col min="14599" max="14599" width="14.83203125" style="345" customWidth="1"/>
    <col min="14600" max="14611" width="0" style="345" hidden="1" customWidth="1"/>
    <col min="14612" max="14620" width="9.33203125" style="345"/>
    <col min="14621" max="14631" width="0" style="345" hidden="1" customWidth="1"/>
    <col min="14632" max="14644" width="9.33203125" style="345"/>
    <col min="14645" max="14645" width="85.6640625" style="345" customWidth="1"/>
    <col min="14646" max="14848" width="9.33203125" style="345"/>
    <col min="14849" max="14849" width="5" style="345" customWidth="1"/>
    <col min="14850" max="14850" width="16.83203125" style="345" customWidth="1"/>
    <col min="14851" max="14851" width="44.6640625" style="345" customWidth="1"/>
    <col min="14852" max="14852" width="5.5" style="345" customWidth="1"/>
    <col min="14853" max="14853" width="12.5" style="345" customWidth="1"/>
    <col min="14854" max="14854" width="11.5" style="345" customWidth="1"/>
    <col min="14855" max="14855" width="14.83203125" style="345" customWidth="1"/>
    <col min="14856" max="14867" width="0" style="345" hidden="1" customWidth="1"/>
    <col min="14868" max="14876" width="9.33203125" style="345"/>
    <col min="14877" max="14887" width="0" style="345" hidden="1" customWidth="1"/>
    <col min="14888" max="14900" width="9.33203125" style="345"/>
    <col min="14901" max="14901" width="85.6640625" style="345" customWidth="1"/>
    <col min="14902" max="15104" width="9.33203125" style="345"/>
    <col min="15105" max="15105" width="5" style="345" customWidth="1"/>
    <col min="15106" max="15106" width="16.83203125" style="345" customWidth="1"/>
    <col min="15107" max="15107" width="44.6640625" style="345" customWidth="1"/>
    <col min="15108" max="15108" width="5.5" style="345" customWidth="1"/>
    <col min="15109" max="15109" width="12.5" style="345" customWidth="1"/>
    <col min="15110" max="15110" width="11.5" style="345" customWidth="1"/>
    <col min="15111" max="15111" width="14.83203125" style="345" customWidth="1"/>
    <col min="15112" max="15123" width="0" style="345" hidden="1" customWidth="1"/>
    <col min="15124" max="15132" width="9.33203125" style="345"/>
    <col min="15133" max="15143" width="0" style="345" hidden="1" customWidth="1"/>
    <col min="15144" max="15156" width="9.33203125" style="345"/>
    <col min="15157" max="15157" width="85.6640625" style="345" customWidth="1"/>
    <col min="15158" max="15360" width="9.33203125" style="345"/>
    <col min="15361" max="15361" width="5" style="345" customWidth="1"/>
    <col min="15362" max="15362" width="16.83203125" style="345" customWidth="1"/>
    <col min="15363" max="15363" width="44.6640625" style="345" customWidth="1"/>
    <col min="15364" max="15364" width="5.5" style="345" customWidth="1"/>
    <col min="15365" max="15365" width="12.5" style="345" customWidth="1"/>
    <col min="15366" max="15366" width="11.5" style="345" customWidth="1"/>
    <col min="15367" max="15367" width="14.83203125" style="345" customWidth="1"/>
    <col min="15368" max="15379" width="0" style="345" hidden="1" customWidth="1"/>
    <col min="15380" max="15388" width="9.33203125" style="345"/>
    <col min="15389" max="15399" width="0" style="345" hidden="1" customWidth="1"/>
    <col min="15400" max="15412" width="9.33203125" style="345"/>
    <col min="15413" max="15413" width="85.6640625" style="345" customWidth="1"/>
    <col min="15414" max="15616" width="9.33203125" style="345"/>
    <col min="15617" max="15617" width="5" style="345" customWidth="1"/>
    <col min="15618" max="15618" width="16.83203125" style="345" customWidth="1"/>
    <col min="15619" max="15619" width="44.6640625" style="345" customWidth="1"/>
    <col min="15620" max="15620" width="5.5" style="345" customWidth="1"/>
    <col min="15621" max="15621" width="12.5" style="345" customWidth="1"/>
    <col min="15622" max="15622" width="11.5" style="345" customWidth="1"/>
    <col min="15623" max="15623" width="14.83203125" style="345" customWidth="1"/>
    <col min="15624" max="15635" width="0" style="345" hidden="1" customWidth="1"/>
    <col min="15636" max="15644" width="9.33203125" style="345"/>
    <col min="15645" max="15655" width="0" style="345" hidden="1" customWidth="1"/>
    <col min="15656" max="15668" width="9.33203125" style="345"/>
    <col min="15669" max="15669" width="85.6640625" style="345" customWidth="1"/>
    <col min="15670" max="15872" width="9.33203125" style="345"/>
    <col min="15873" max="15873" width="5" style="345" customWidth="1"/>
    <col min="15874" max="15874" width="16.83203125" style="345" customWidth="1"/>
    <col min="15875" max="15875" width="44.6640625" style="345" customWidth="1"/>
    <col min="15876" max="15876" width="5.5" style="345" customWidth="1"/>
    <col min="15877" max="15877" width="12.5" style="345" customWidth="1"/>
    <col min="15878" max="15878" width="11.5" style="345" customWidth="1"/>
    <col min="15879" max="15879" width="14.83203125" style="345" customWidth="1"/>
    <col min="15880" max="15891" width="0" style="345" hidden="1" customWidth="1"/>
    <col min="15892" max="15900" width="9.33203125" style="345"/>
    <col min="15901" max="15911" width="0" style="345" hidden="1" customWidth="1"/>
    <col min="15912" max="15924" width="9.33203125" style="345"/>
    <col min="15925" max="15925" width="85.6640625" style="345" customWidth="1"/>
    <col min="15926" max="16128" width="9.33203125" style="345"/>
    <col min="16129" max="16129" width="5" style="345" customWidth="1"/>
    <col min="16130" max="16130" width="16.83203125" style="345" customWidth="1"/>
    <col min="16131" max="16131" width="44.6640625" style="345" customWidth="1"/>
    <col min="16132" max="16132" width="5.5" style="345" customWidth="1"/>
    <col min="16133" max="16133" width="12.5" style="345" customWidth="1"/>
    <col min="16134" max="16134" width="11.5" style="345" customWidth="1"/>
    <col min="16135" max="16135" width="14.83203125" style="345" customWidth="1"/>
    <col min="16136" max="16147" width="0" style="345" hidden="1" customWidth="1"/>
    <col min="16148" max="16156" width="9.33203125" style="345"/>
    <col min="16157" max="16167" width="0" style="345" hidden="1" customWidth="1"/>
    <col min="16168" max="16180" width="9.33203125" style="345"/>
    <col min="16181" max="16181" width="85.6640625" style="345" customWidth="1"/>
    <col min="16182" max="16384" width="9.33203125" style="345"/>
  </cols>
  <sheetData>
    <row r="1" spans="1:60" ht="15.75">
      <c r="A1" s="342" t="s">
        <v>1756</v>
      </c>
      <c r="B1" s="343"/>
      <c r="C1" s="343"/>
      <c r="D1" s="343"/>
      <c r="E1" s="343"/>
      <c r="F1" s="343"/>
      <c r="G1" s="344"/>
    </row>
    <row r="2" spans="1:60">
      <c r="A2" s="346" t="s">
        <v>1757</v>
      </c>
      <c r="B2" s="347"/>
      <c r="C2" s="348" t="s">
        <v>1758</v>
      </c>
      <c r="D2" s="349"/>
      <c r="E2" s="349"/>
      <c r="F2" s="349"/>
      <c r="G2" s="350"/>
    </row>
    <row r="3" spans="1:60">
      <c r="A3" s="346" t="s">
        <v>1759</v>
      </c>
      <c r="B3" s="351"/>
      <c r="C3" s="352"/>
      <c r="D3" s="353"/>
      <c r="E3" s="353"/>
      <c r="F3" s="353"/>
      <c r="G3" s="354"/>
    </row>
    <row r="4" spans="1:60">
      <c r="A4" s="355" t="s">
        <v>1760</v>
      </c>
      <c r="B4" s="356" t="s">
        <v>1761</v>
      </c>
      <c r="C4" s="357" t="s">
        <v>1762</v>
      </c>
      <c r="D4" s="358"/>
      <c r="E4" s="358"/>
      <c r="F4" s="358"/>
      <c r="G4" s="359"/>
    </row>
    <row r="5" spans="1:60">
      <c r="A5" s="360"/>
      <c r="D5" s="362"/>
      <c r="G5" s="363"/>
    </row>
    <row r="6" spans="1:60" ht="51">
      <c r="A6" s="364" t="s">
        <v>1763</v>
      </c>
      <c r="B6" s="365" t="s">
        <v>1764</v>
      </c>
      <c r="C6" s="365" t="s">
        <v>1765</v>
      </c>
      <c r="D6" s="366" t="s">
        <v>115</v>
      </c>
      <c r="E6" s="367" t="s">
        <v>1766</v>
      </c>
      <c r="F6" s="368" t="s">
        <v>1767</v>
      </c>
      <c r="G6" s="369" t="s">
        <v>1768</v>
      </c>
      <c r="H6" s="370" t="s">
        <v>1769</v>
      </c>
      <c r="I6" s="371" t="s">
        <v>1770</v>
      </c>
      <c r="J6" s="371" t="s">
        <v>1771</v>
      </c>
      <c r="K6" s="371" t="s">
        <v>1772</v>
      </c>
      <c r="L6" s="371" t="s">
        <v>41</v>
      </c>
      <c r="M6" s="371" t="s">
        <v>1773</v>
      </c>
      <c r="N6" s="371" t="s">
        <v>1774</v>
      </c>
      <c r="O6" s="371" t="s">
        <v>1775</v>
      </c>
      <c r="P6" s="371" t="s">
        <v>1776</v>
      </c>
      <c r="Q6" s="371" t="s">
        <v>1777</v>
      </c>
      <c r="R6" s="371" t="s">
        <v>1778</v>
      </c>
      <c r="S6" s="371" t="s">
        <v>1779</v>
      </c>
    </row>
    <row r="7" spans="1:60">
      <c r="A7" s="372" t="s">
        <v>1780</v>
      </c>
      <c r="B7" s="373" t="s">
        <v>1206</v>
      </c>
      <c r="C7" s="374" t="s">
        <v>1781</v>
      </c>
      <c r="D7" s="375"/>
      <c r="E7" s="376"/>
      <c r="F7" s="377"/>
      <c r="G7" s="378">
        <f>SUM(G8:G49)</f>
        <v>0</v>
      </c>
      <c r="H7" s="379"/>
      <c r="I7" s="377">
        <f>SUM(I8:I35)</f>
        <v>0</v>
      </c>
      <c r="J7" s="377"/>
      <c r="K7" s="377">
        <f>SUM(K8:K35)</f>
        <v>0</v>
      </c>
      <c r="L7" s="377"/>
      <c r="M7" s="377">
        <f>SUM(M8:M35)</f>
        <v>0</v>
      </c>
      <c r="N7" s="377"/>
      <c r="O7" s="377">
        <f>SUM(O8:O35)</f>
        <v>0</v>
      </c>
      <c r="P7" s="377"/>
      <c r="Q7" s="377">
        <f>SUM(Q8:Q35)</f>
        <v>0</v>
      </c>
      <c r="R7" s="380"/>
      <c r="S7" s="377"/>
    </row>
    <row r="8" spans="1:60" ht="22.5" outlineLevel="1">
      <c r="A8" s="381">
        <v>1</v>
      </c>
      <c r="B8" s="382">
        <v>721001</v>
      </c>
      <c r="C8" s="383" t="s">
        <v>1782</v>
      </c>
      <c r="D8" s="384" t="s">
        <v>1783</v>
      </c>
      <c r="E8" s="385">
        <v>1.5</v>
      </c>
      <c r="F8" s="386">
        <v>0</v>
      </c>
      <c r="G8" s="387">
        <f>ROUND(E8*F8,2)</f>
        <v>0</v>
      </c>
      <c r="H8" s="388"/>
      <c r="I8" s="389">
        <f t="shared" ref="I8:I10" si="0">ROUND(E8*H8,2)</f>
        <v>0</v>
      </c>
      <c r="J8" s="390"/>
      <c r="K8" s="389">
        <f t="shared" ref="K8:K10" si="1">ROUND(E8*J8,2)</f>
        <v>0</v>
      </c>
      <c r="L8" s="389">
        <v>21</v>
      </c>
      <c r="M8" s="389">
        <f>G8*(1+L8/100)</f>
        <v>0</v>
      </c>
      <c r="N8" s="389">
        <v>0</v>
      </c>
      <c r="O8" s="389">
        <f>ROUND(E8*N8,2)</f>
        <v>0</v>
      </c>
      <c r="P8" s="389">
        <v>0</v>
      </c>
      <c r="Q8" s="389">
        <f>ROUND(E8*P8,2)</f>
        <v>0</v>
      </c>
      <c r="R8" s="391"/>
      <c r="S8" s="389" t="s">
        <v>1784</v>
      </c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</row>
    <row r="9" spans="1:60" ht="22.5" outlineLevel="1">
      <c r="A9" s="381">
        <v>2</v>
      </c>
      <c r="B9" s="382">
        <v>721002</v>
      </c>
      <c r="C9" s="383" t="s">
        <v>1785</v>
      </c>
      <c r="D9" s="384" t="s">
        <v>1783</v>
      </c>
      <c r="E9" s="385">
        <v>1.4</v>
      </c>
      <c r="F9" s="386">
        <v>0</v>
      </c>
      <c r="G9" s="387">
        <f>ROUND(E9*F9,2)</f>
        <v>0</v>
      </c>
      <c r="H9" s="388"/>
      <c r="I9" s="389"/>
      <c r="J9" s="390"/>
      <c r="K9" s="389"/>
      <c r="L9" s="389"/>
      <c r="M9" s="389"/>
      <c r="N9" s="389"/>
      <c r="O9" s="389"/>
      <c r="P9" s="389"/>
      <c r="Q9" s="389"/>
      <c r="R9" s="391"/>
      <c r="S9" s="389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</row>
    <row r="10" spans="1:60" ht="33.75" outlineLevel="1">
      <c r="A10" s="381">
        <v>3</v>
      </c>
      <c r="B10" s="382">
        <v>721003</v>
      </c>
      <c r="C10" s="393" t="s">
        <v>1786</v>
      </c>
      <c r="D10" s="394" t="s">
        <v>1783</v>
      </c>
      <c r="E10" s="395">
        <v>1</v>
      </c>
      <c r="F10" s="386">
        <v>0</v>
      </c>
      <c r="G10" s="396">
        <f t="shared" ref="G10:G49" si="2">ROUND(E10*F10,2)</f>
        <v>0</v>
      </c>
      <c r="H10" s="388"/>
      <c r="I10" s="389">
        <f t="shared" si="0"/>
        <v>0</v>
      </c>
      <c r="J10" s="390"/>
      <c r="K10" s="389">
        <f t="shared" si="1"/>
        <v>0</v>
      </c>
      <c r="L10" s="389">
        <v>21</v>
      </c>
      <c r="M10" s="389">
        <f>G10*(1+L10/100)</f>
        <v>0</v>
      </c>
      <c r="N10" s="389">
        <v>0</v>
      </c>
      <c r="O10" s="389">
        <f>ROUND(E10*N10,2)</f>
        <v>0</v>
      </c>
      <c r="P10" s="389">
        <v>0</v>
      </c>
      <c r="Q10" s="389">
        <f>ROUND(E10*P10,2)</f>
        <v>0</v>
      </c>
      <c r="R10" s="391"/>
      <c r="S10" s="389" t="s">
        <v>1784</v>
      </c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</row>
    <row r="11" spans="1:60" ht="22.5" outlineLevel="1">
      <c r="A11" s="381">
        <v>4</v>
      </c>
      <c r="B11" s="382">
        <v>721004</v>
      </c>
      <c r="C11" s="383" t="s">
        <v>1787</v>
      </c>
      <c r="D11" s="384" t="s">
        <v>1783</v>
      </c>
      <c r="E11" s="385">
        <v>3.4</v>
      </c>
      <c r="F11" s="386">
        <v>0</v>
      </c>
      <c r="G11" s="387">
        <f t="shared" si="2"/>
        <v>0</v>
      </c>
      <c r="H11" s="388"/>
      <c r="I11" s="389"/>
      <c r="J11" s="390"/>
      <c r="K11" s="389"/>
      <c r="L11" s="389"/>
      <c r="M11" s="389"/>
      <c r="N11" s="389"/>
      <c r="O11" s="389"/>
      <c r="P11" s="389"/>
      <c r="Q11" s="389"/>
      <c r="R11" s="391"/>
      <c r="S11" s="389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</row>
    <row r="12" spans="1:60" ht="33.75" outlineLevel="1">
      <c r="A12" s="381">
        <v>5</v>
      </c>
      <c r="B12" s="382">
        <v>721005</v>
      </c>
      <c r="C12" s="383" t="s">
        <v>1788</v>
      </c>
      <c r="D12" s="384" t="s">
        <v>1783</v>
      </c>
      <c r="E12" s="385">
        <v>27.8</v>
      </c>
      <c r="F12" s="386">
        <v>0</v>
      </c>
      <c r="G12" s="387">
        <f t="shared" si="2"/>
        <v>0</v>
      </c>
      <c r="H12" s="388"/>
      <c r="I12" s="389"/>
      <c r="J12" s="390"/>
      <c r="K12" s="389"/>
      <c r="L12" s="389"/>
      <c r="M12" s="389"/>
      <c r="N12" s="389"/>
      <c r="O12" s="389"/>
      <c r="P12" s="389"/>
      <c r="Q12" s="389"/>
      <c r="R12" s="391"/>
      <c r="S12" s="389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</row>
    <row r="13" spans="1:60" ht="33.75" outlineLevel="1">
      <c r="A13" s="381">
        <v>6</v>
      </c>
      <c r="B13" s="382">
        <v>721006</v>
      </c>
      <c r="C13" s="383" t="s">
        <v>1789</v>
      </c>
      <c r="D13" s="384" t="s">
        <v>1783</v>
      </c>
      <c r="E13" s="385">
        <v>155.5</v>
      </c>
      <c r="F13" s="386">
        <v>0</v>
      </c>
      <c r="G13" s="387">
        <f t="shared" si="2"/>
        <v>0</v>
      </c>
      <c r="H13" s="388"/>
      <c r="I13" s="389"/>
      <c r="J13" s="390"/>
      <c r="K13" s="389"/>
      <c r="L13" s="389"/>
      <c r="M13" s="389"/>
      <c r="N13" s="389"/>
      <c r="O13" s="389"/>
      <c r="P13" s="389"/>
      <c r="Q13" s="389"/>
      <c r="R13" s="391"/>
      <c r="S13" s="389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</row>
    <row r="14" spans="1:60" ht="22.5" outlineLevel="1">
      <c r="A14" s="381">
        <v>7</v>
      </c>
      <c r="B14" s="382">
        <v>721007</v>
      </c>
      <c r="C14" s="383" t="s">
        <v>1790</v>
      </c>
      <c r="D14" s="397" t="s">
        <v>1783</v>
      </c>
      <c r="E14" s="398">
        <v>1</v>
      </c>
      <c r="F14" s="386">
        <v>0</v>
      </c>
      <c r="G14" s="387">
        <f t="shared" si="2"/>
        <v>0</v>
      </c>
      <c r="H14" s="388"/>
      <c r="I14" s="389"/>
      <c r="J14" s="390"/>
      <c r="K14" s="389"/>
      <c r="L14" s="389"/>
      <c r="M14" s="389"/>
      <c r="N14" s="389"/>
      <c r="O14" s="389"/>
      <c r="P14" s="389"/>
      <c r="Q14" s="389"/>
      <c r="R14" s="391"/>
      <c r="S14" s="389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</row>
    <row r="15" spans="1:60" ht="22.5" outlineLevel="1">
      <c r="A15" s="381">
        <v>8</v>
      </c>
      <c r="B15" s="382">
        <v>721008</v>
      </c>
      <c r="C15" s="399" t="s">
        <v>1791</v>
      </c>
      <c r="D15" s="397" t="s">
        <v>1792</v>
      </c>
      <c r="E15" s="398">
        <v>3</v>
      </c>
      <c r="F15" s="386">
        <v>0</v>
      </c>
      <c r="G15" s="400">
        <f t="shared" si="2"/>
        <v>0</v>
      </c>
      <c r="H15" s="388"/>
      <c r="I15" s="389"/>
      <c r="J15" s="390"/>
      <c r="K15" s="389"/>
      <c r="L15" s="389"/>
      <c r="M15" s="389"/>
      <c r="N15" s="389"/>
      <c r="O15" s="389"/>
      <c r="P15" s="389"/>
      <c r="Q15" s="389"/>
      <c r="R15" s="391"/>
      <c r="S15" s="389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</row>
    <row r="16" spans="1:60" ht="22.5" outlineLevel="1">
      <c r="A16" s="381">
        <v>9</v>
      </c>
      <c r="B16" s="382">
        <v>721009</v>
      </c>
      <c r="C16" s="393" t="s">
        <v>1793</v>
      </c>
      <c r="D16" s="394" t="s">
        <v>1792</v>
      </c>
      <c r="E16" s="395">
        <v>3</v>
      </c>
      <c r="F16" s="386">
        <v>0</v>
      </c>
      <c r="G16" s="396">
        <f t="shared" si="2"/>
        <v>0</v>
      </c>
      <c r="H16" s="388"/>
      <c r="I16" s="389">
        <f t="shared" ref="I16" si="3">ROUND(E16*H16,2)</f>
        <v>0</v>
      </c>
      <c r="J16" s="390"/>
      <c r="K16" s="389">
        <f t="shared" ref="K16" si="4">ROUND(E16*J16,2)</f>
        <v>0</v>
      </c>
      <c r="L16" s="389"/>
      <c r="M16" s="389"/>
      <c r="N16" s="389"/>
      <c r="O16" s="389"/>
      <c r="P16" s="389"/>
      <c r="Q16" s="389"/>
      <c r="R16" s="391"/>
      <c r="S16" s="389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</row>
    <row r="17" spans="1:60" ht="22.5" outlineLevel="1">
      <c r="A17" s="381">
        <v>10</v>
      </c>
      <c r="B17" s="382">
        <v>721010</v>
      </c>
      <c r="C17" s="383" t="s">
        <v>1794</v>
      </c>
      <c r="D17" s="384" t="s">
        <v>1792</v>
      </c>
      <c r="E17" s="385">
        <v>63</v>
      </c>
      <c r="F17" s="386">
        <v>0</v>
      </c>
      <c r="G17" s="387">
        <f t="shared" si="2"/>
        <v>0</v>
      </c>
      <c r="H17" s="388"/>
      <c r="I17" s="389"/>
      <c r="J17" s="390"/>
      <c r="K17" s="389"/>
      <c r="L17" s="389"/>
      <c r="M17" s="389"/>
      <c r="N17" s="389"/>
      <c r="O17" s="389"/>
      <c r="P17" s="389"/>
      <c r="Q17" s="389"/>
      <c r="R17" s="391"/>
      <c r="S17" s="389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</row>
    <row r="18" spans="1:60" ht="33.75" outlineLevel="1">
      <c r="A18" s="381">
        <v>11</v>
      </c>
      <c r="B18" s="382">
        <v>721011</v>
      </c>
      <c r="C18" s="393" t="s">
        <v>1795</v>
      </c>
      <c r="D18" s="394" t="s">
        <v>1792</v>
      </c>
      <c r="E18" s="395">
        <v>1</v>
      </c>
      <c r="F18" s="386">
        <v>0</v>
      </c>
      <c r="G18" s="396">
        <f t="shared" si="2"/>
        <v>0</v>
      </c>
      <c r="H18" s="388"/>
      <c r="I18" s="389"/>
      <c r="J18" s="390"/>
      <c r="K18" s="389"/>
      <c r="L18" s="389"/>
      <c r="M18" s="389"/>
      <c r="N18" s="389"/>
      <c r="O18" s="389"/>
      <c r="P18" s="389"/>
      <c r="Q18" s="389"/>
      <c r="R18" s="391"/>
      <c r="S18" s="389"/>
      <c r="T18" s="392"/>
      <c r="U18" s="401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</row>
    <row r="19" spans="1:60" ht="33.75" outlineLevel="1">
      <c r="A19" s="381">
        <v>12</v>
      </c>
      <c r="B19" s="382">
        <v>721012</v>
      </c>
      <c r="C19" s="383" t="s">
        <v>1796</v>
      </c>
      <c r="D19" s="384" t="s">
        <v>1792</v>
      </c>
      <c r="E19" s="385">
        <v>1</v>
      </c>
      <c r="F19" s="386">
        <v>0</v>
      </c>
      <c r="G19" s="387">
        <f t="shared" si="2"/>
        <v>0</v>
      </c>
      <c r="H19" s="388"/>
      <c r="I19" s="389"/>
      <c r="J19" s="390"/>
      <c r="K19" s="389"/>
      <c r="L19" s="389"/>
      <c r="M19" s="389"/>
      <c r="N19" s="389"/>
      <c r="O19" s="389"/>
      <c r="P19" s="389"/>
      <c r="Q19" s="389"/>
      <c r="R19" s="391"/>
      <c r="S19" s="389"/>
      <c r="T19" s="392"/>
      <c r="U19" s="401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</row>
    <row r="20" spans="1:60" ht="22.5" outlineLevel="1">
      <c r="A20" s="381">
        <v>13</v>
      </c>
      <c r="B20" s="382">
        <v>721013</v>
      </c>
      <c r="C20" s="399" t="s">
        <v>1797</v>
      </c>
      <c r="D20" s="394" t="s">
        <v>1792</v>
      </c>
      <c r="E20" s="395">
        <v>1</v>
      </c>
      <c r="F20" s="386">
        <v>0</v>
      </c>
      <c r="G20" s="396">
        <f t="shared" si="2"/>
        <v>0</v>
      </c>
      <c r="H20" s="388"/>
      <c r="I20" s="389"/>
      <c r="J20" s="390"/>
      <c r="K20" s="389"/>
      <c r="L20" s="389"/>
      <c r="M20" s="389"/>
      <c r="N20" s="389"/>
      <c r="O20" s="389"/>
      <c r="P20" s="389"/>
      <c r="Q20" s="389"/>
      <c r="R20" s="391"/>
      <c r="S20" s="389"/>
      <c r="T20" s="392"/>
      <c r="U20" s="401"/>
      <c r="V20" s="40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</row>
    <row r="21" spans="1:60" ht="22.5" outlineLevel="1">
      <c r="A21" s="381">
        <v>14</v>
      </c>
      <c r="B21" s="382">
        <v>721014</v>
      </c>
      <c r="C21" s="403" t="s">
        <v>1798</v>
      </c>
      <c r="D21" s="404" t="s">
        <v>1792</v>
      </c>
      <c r="E21" s="405">
        <v>1</v>
      </c>
      <c r="F21" s="386">
        <v>0</v>
      </c>
      <c r="G21" s="406">
        <f t="shared" si="2"/>
        <v>0</v>
      </c>
      <c r="H21" s="388"/>
      <c r="I21" s="389"/>
      <c r="J21" s="390"/>
      <c r="K21" s="389"/>
      <c r="L21" s="389"/>
      <c r="M21" s="389"/>
      <c r="N21" s="389"/>
      <c r="O21" s="389"/>
      <c r="P21" s="389"/>
      <c r="Q21" s="389"/>
      <c r="R21" s="391"/>
      <c r="S21" s="389"/>
      <c r="T21" s="392"/>
      <c r="U21" s="401"/>
      <c r="V21" s="40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</row>
    <row r="22" spans="1:60" ht="22.5" outlineLevel="1">
      <c r="A22" s="381">
        <v>15</v>
      </c>
      <c r="B22" s="382">
        <v>721015</v>
      </c>
      <c r="C22" s="383" t="s">
        <v>1799</v>
      </c>
      <c r="D22" s="384" t="s">
        <v>1792</v>
      </c>
      <c r="E22" s="385">
        <v>1</v>
      </c>
      <c r="F22" s="386">
        <v>0</v>
      </c>
      <c r="G22" s="387">
        <f t="shared" si="2"/>
        <v>0</v>
      </c>
      <c r="H22" s="388"/>
      <c r="I22" s="389"/>
      <c r="J22" s="390"/>
      <c r="K22" s="389"/>
      <c r="L22" s="389"/>
      <c r="M22" s="389"/>
      <c r="N22" s="389"/>
      <c r="O22" s="389"/>
      <c r="P22" s="389"/>
      <c r="Q22" s="389"/>
      <c r="R22" s="391"/>
      <c r="S22" s="389"/>
      <c r="T22" s="392"/>
      <c r="U22" s="401"/>
      <c r="V22" s="40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</row>
    <row r="23" spans="1:60" ht="22.5" outlineLevel="1">
      <c r="A23" s="381">
        <v>16</v>
      </c>
      <c r="B23" s="382">
        <v>721016</v>
      </c>
      <c r="C23" s="403" t="s">
        <v>1800</v>
      </c>
      <c r="D23" s="404" t="s">
        <v>1792</v>
      </c>
      <c r="E23" s="405">
        <v>10</v>
      </c>
      <c r="F23" s="386">
        <v>0</v>
      </c>
      <c r="G23" s="406">
        <f t="shared" si="2"/>
        <v>0</v>
      </c>
      <c r="H23" s="388"/>
      <c r="I23" s="389"/>
      <c r="J23" s="390"/>
      <c r="K23" s="389"/>
      <c r="L23" s="389"/>
      <c r="M23" s="389"/>
      <c r="N23" s="389"/>
      <c r="O23" s="389"/>
      <c r="P23" s="389"/>
      <c r="Q23" s="389"/>
      <c r="R23" s="391"/>
      <c r="S23" s="389"/>
      <c r="T23" s="392"/>
      <c r="U23" s="401"/>
      <c r="V23" s="40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</row>
    <row r="24" spans="1:60" ht="33.75" outlineLevel="1">
      <c r="A24" s="381">
        <v>17</v>
      </c>
      <c r="B24" s="382">
        <v>721017</v>
      </c>
      <c r="C24" s="403" t="s">
        <v>1801</v>
      </c>
      <c r="D24" s="384" t="s">
        <v>202</v>
      </c>
      <c r="E24" s="405">
        <v>1</v>
      </c>
      <c r="F24" s="386">
        <v>0</v>
      </c>
      <c r="G24" s="406">
        <f t="shared" si="2"/>
        <v>0</v>
      </c>
      <c r="H24" s="388"/>
      <c r="I24" s="389"/>
      <c r="J24" s="390"/>
      <c r="K24" s="389"/>
      <c r="L24" s="389"/>
      <c r="M24" s="389"/>
      <c r="N24" s="389"/>
      <c r="O24" s="389"/>
      <c r="P24" s="389"/>
      <c r="Q24" s="389"/>
      <c r="R24" s="391"/>
      <c r="S24" s="389"/>
      <c r="T24" s="392"/>
      <c r="U24" s="401"/>
      <c r="V24" s="40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</row>
    <row r="25" spans="1:60" ht="33.75" outlineLevel="1">
      <c r="A25" s="381">
        <v>18</v>
      </c>
      <c r="B25" s="382">
        <v>721018</v>
      </c>
      <c r="C25" s="403" t="s">
        <v>1802</v>
      </c>
      <c r="D25" s="384" t="s">
        <v>202</v>
      </c>
      <c r="E25" s="405">
        <v>1</v>
      </c>
      <c r="F25" s="386">
        <v>0</v>
      </c>
      <c r="G25" s="406">
        <f t="shared" si="2"/>
        <v>0</v>
      </c>
      <c r="H25" s="388"/>
      <c r="I25" s="389"/>
      <c r="J25" s="390"/>
      <c r="K25" s="389"/>
      <c r="L25" s="389"/>
      <c r="M25" s="389"/>
      <c r="N25" s="389"/>
      <c r="O25" s="389"/>
      <c r="P25" s="389"/>
      <c r="Q25" s="389"/>
      <c r="R25" s="391"/>
      <c r="S25" s="389"/>
      <c r="T25" s="392"/>
      <c r="U25" s="401"/>
      <c r="V25" s="40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</row>
    <row r="26" spans="1:60" ht="33.75" outlineLevel="1">
      <c r="A26" s="381">
        <v>19</v>
      </c>
      <c r="B26" s="382">
        <v>721019</v>
      </c>
      <c r="C26" s="403" t="s">
        <v>1803</v>
      </c>
      <c r="D26" s="384" t="s">
        <v>202</v>
      </c>
      <c r="E26" s="405">
        <v>1</v>
      </c>
      <c r="F26" s="386">
        <v>0</v>
      </c>
      <c r="G26" s="406">
        <f t="shared" si="2"/>
        <v>0</v>
      </c>
      <c r="H26" s="388"/>
      <c r="I26" s="389"/>
      <c r="J26" s="390"/>
      <c r="K26" s="389"/>
      <c r="L26" s="389"/>
      <c r="M26" s="389"/>
      <c r="N26" s="389"/>
      <c r="O26" s="389"/>
      <c r="P26" s="389"/>
      <c r="Q26" s="389"/>
      <c r="R26" s="391"/>
      <c r="S26" s="389"/>
      <c r="T26" s="392"/>
      <c r="U26" s="401"/>
      <c r="V26" s="40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</row>
    <row r="27" spans="1:60" ht="33.75" outlineLevel="1">
      <c r="A27" s="381">
        <v>20</v>
      </c>
      <c r="B27" s="382">
        <v>721020</v>
      </c>
      <c r="C27" s="403" t="s">
        <v>1804</v>
      </c>
      <c r="D27" s="384" t="s">
        <v>202</v>
      </c>
      <c r="E27" s="405">
        <v>1</v>
      </c>
      <c r="F27" s="386">
        <v>0</v>
      </c>
      <c r="G27" s="406">
        <f t="shared" si="2"/>
        <v>0</v>
      </c>
      <c r="H27" s="388"/>
      <c r="I27" s="389"/>
      <c r="J27" s="390"/>
      <c r="K27" s="389"/>
      <c r="L27" s="389"/>
      <c r="M27" s="389"/>
      <c r="N27" s="389"/>
      <c r="O27" s="389"/>
      <c r="P27" s="389"/>
      <c r="Q27" s="389"/>
      <c r="R27" s="391"/>
      <c r="S27" s="389"/>
      <c r="T27" s="392"/>
      <c r="U27" s="401"/>
      <c r="V27" s="40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</row>
    <row r="28" spans="1:60" ht="45" outlineLevel="1">
      <c r="A28" s="381">
        <v>21</v>
      </c>
      <c r="B28" s="382">
        <v>721021</v>
      </c>
      <c r="C28" s="383" t="s">
        <v>1805</v>
      </c>
      <c r="D28" s="384" t="s">
        <v>202</v>
      </c>
      <c r="E28" s="385">
        <v>1</v>
      </c>
      <c r="F28" s="386">
        <v>0</v>
      </c>
      <c r="G28" s="387">
        <f>ROUND(E28*F28,2)</f>
        <v>0</v>
      </c>
      <c r="H28" s="388"/>
      <c r="I28" s="389"/>
      <c r="J28" s="390"/>
      <c r="K28" s="389"/>
      <c r="L28" s="389"/>
      <c r="M28" s="389"/>
      <c r="N28" s="389"/>
      <c r="O28" s="389"/>
      <c r="P28" s="389"/>
      <c r="Q28" s="389"/>
      <c r="R28" s="391"/>
      <c r="S28" s="389"/>
      <c r="T28" s="392"/>
      <c r="U28" s="401"/>
      <c r="V28" s="40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</row>
    <row r="29" spans="1:60" ht="45" outlineLevel="1">
      <c r="A29" s="381">
        <v>22</v>
      </c>
      <c r="B29" s="382">
        <v>721022</v>
      </c>
      <c r="C29" s="383" t="s">
        <v>1806</v>
      </c>
      <c r="D29" s="384" t="s">
        <v>202</v>
      </c>
      <c r="E29" s="385">
        <v>1</v>
      </c>
      <c r="F29" s="386">
        <v>0</v>
      </c>
      <c r="G29" s="387">
        <f>ROUND(E29*F29,2)</f>
        <v>0</v>
      </c>
      <c r="H29" s="388"/>
      <c r="I29" s="389"/>
      <c r="J29" s="390"/>
      <c r="K29" s="389"/>
      <c r="L29" s="389"/>
      <c r="M29" s="389"/>
      <c r="N29" s="389"/>
      <c r="O29" s="389"/>
      <c r="P29" s="389"/>
      <c r="Q29" s="389"/>
      <c r="R29" s="391"/>
      <c r="S29" s="389"/>
      <c r="T29" s="392"/>
      <c r="U29" s="401"/>
      <c r="V29" s="40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</row>
    <row r="30" spans="1:60" ht="56.25" outlineLevel="1">
      <c r="A30" s="381">
        <v>23</v>
      </c>
      <c r="B30" s="382">
        <v>721023</v>
      </c>
      <c r="C30" s="383" t="s">
        <v>1807</v>
      </c>
      <c r="D30" s="384" t="s">
        <v>202</v>
      </c>
      <c r="E30" s="385">
        <v>1</v>
      </c>
      <c r="F30" s="386">
        <v>0</v>
      </c>
      <c r="G30" s="387">
        <f>ROUND(E30*F30,2)</f>
        <v>0</v>
      </c>
      <c r="H30" s="388"/>
      <c r="I30" s="389"/>
      <c r="J30" s="390"/>
      <c r="K30" s="389"/>
      <c r="L30" s="389"/>
      <c r="M30" s="389"/>
      <c r="N30" s="389"/>
      <c r="O30" s="389"/>
      <c r="P30" s="389"/>
      <c r="Q30" s="389"/>
      <c r="R30" s="391"/>
      <c r="S30" s="389"/>
      <c r="T30" s="392"/>
      <c r="U30" s="401"/>
      <c r="V30" s="40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</row>
    <row r="31" spans="1:60" ht="45" outlineLevel="1">
      <c r="A31" s="381">
        <v>24</v>
      </c>
      <c r="B31" s="382">
        <v>721024</v>
      </c>
      <c r="C31" s="407" t="s">
        <v>1808</v>
      </c>
      <c r="D31" s="408" t="s">
        <v>202</v>
      </c>
      <c r="E31" s="409">
        <v>3</v>
      </c>
      <c r="F31" s="386">
        <v>0</v>
      </c>
      <c r="G31" s="387">
        <f t="shared" ref="G31" si="5">ROUND(E31*F31,2)</f>
        <v>0</v>
      </c>
      <c r="H31" s="388"/>
      <c r="I31" s="389"/>
      <c r="J31" s="390"/>
      <c r="K31" s="389"/>
      <c r="L31" s="389"/>
      <c r="M31" s="389"/>
      <c r="N31" s="389"/>
      <c r="O31" s="389"/>
      <c r="P31" s="389"/>
      <c r="Q31" s="389"/>
      <c r="R31" s="391"/>
      <c r="S31" s="389"/>
      <c r="T31" s="392"/>
      <c r="U31" s="401"/>
      <c r="V31" s="40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</row>
    <row r="32" spans="1:60" ht="22.5" outlineLevel="1">
      <c r="A32" s="381">
        <v>25</v>
      </c>
      <c r="B32" s="382">
        <v>721025</v>
      </c>
      <c r="C32" s="407" t="s">
        <v>1809</v>
      </c>
      <c r="D32" s="408" t="s">
        <v>1792</v>
      </c>
      <c r="E32" s="409">
        <v>288</v>
      </c>
      <c r="F32" s="386">
        <v>0</v>
      </c>
      <c r="G32" s="387">
        <f t="shared" si="2"/>
        <v>0</v>
      </c>
      <c r="H32" s="388"/>
      <c r="I32" s="389"/>
      <c r="J32" s="390"/>
      <c r="K32" s="389"/>
      <c r="L32" s="389"/>
      <c r="M32" s="389"/>
      <c r="N32" s="389"/>
      <c r="O32" s="389"/>
      <c r="P32" s="389"/>
      <c r="Q32" s="389"/>
      <c r="R32" s="391"/>
      <c r="S32" s="389"/>
      <c r="T32" s="392"/>
      <c r="U32" s="401"/>
      <c r="V32" s="40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</row>
    <row r="33" spans="1:60" ht="22.5" outlineLevel="1">
      <c r="A33" s="381">
        <v>26</v>
      </c>
      <c r="B33" s="382">
        <v>721026</v>
      </c>
      <c r="C33" s="407" t="s">
        <v>1810</v>
      </c>
      <c r="D33" s="408" t="s">
        <v>1792</v>
      </c>
      <c r="E33" s="409">
        <v>432</v>
      </c>
      <c r="F33" s="386">
        <v>0</v>
      </c>
      <c r="G33" s="387">
        <f t="shared" si="2"/>
        <v>0</v>
      </c>
      <c r="H33" s="388"/>
      <c r="I33" s="389"/>
      <c r="J33" s="390"/>
      <c r="K33" s="389"/>
      <c r="L33" s="389"/>
      <c r="M33" s="389"/>
      <c r="N33" s="389"/>
      <c r="O33" s="389"/>
      <c r="P33" s="389"/>
      <c r="Q33" s="389"/>
      <c r="R33" s="391"/>
      <c r="S33" s="389"/>
      <c r="T33" s="392"/>
      <c r="U33" s="401"/>
      <c r="V33" s="40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</row>
    <row r="34" spans="1:60" outlineLevel="1">
      <c r="A34" s="381">
        <v>27</v>
      </c>
      <c r="B34" s="382">
        <v>721027</v>
      </c>
      <c r="C34" s="410" t="s">
        <v>1811</v>
      </c>
      <c r="D34" s="411" t="s">
        <v>1783</v>
      </c>
      <c r="E34" s="405">
        <v>190.6</v>
      </c>
      <c r="F34" s="386">
        <v>0</v>
      </c>
      <c r="G34" s="406">
        <f t="shared" si="2"/>
        <v>0</v>
      </c>
      <c r="H34" s="388"/>
      <c r="I34" s="389"/>
      <c r="J34" s="390"/>
      <c r="K34" s="389"/>
      <c r="L34" s="389"/>
      <c r="M34" s="389"/>
      <c r="N34" s="389"/>
      <c r="O34" s="389"/>
      <c r="P34" s="389"/>
      <c r="Q34" s="389"/>
      <c r="R34" s="391"/>
      <c r="S34" s="389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</row>
    <row r="35" spans="1:60" ht="33.75" outlineLevel="1">
      <c r="A35" s="381">
        <v>28</v>
      </c>
      <c r="B35" s="382">
        <v>721028</v>
      </c>
      <c r="C35" s="410" t="s">
        <v>1812</v>
      </c>
      <c r="D35" s="411" t="s">
        <v>1783</v>
      </c>
      <c r="E35" s="405">
        <v>2.5</v>
      </c>
      <c r="F35" s="386">
        <v>0</v>
      </c>
      <c r="G35" s="406">
        <f t="shared" si="2"/>
        <v>0</v>
      </c>
      <c r="H35" s="388"/>
      <c r="I35" s="389"/>
      <c r="J35" s="390"/>
      <c r="K35" s="389"/>
      <c r="L35" s="389"/>
      <c r="M35" s="389"/>
      <c r="N35" s="389"/>
      <c r="O35" s="389"/>
      <c r="P35" s="389"/>
      <c r="Q35" s="389"/>
      <c r="R35" s="391"/>
      <c r="S35" s="389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</row>
    <row r="36" spans="1:60" ht="33.75" outlineLevel="1">
      <c r="A36" s="381">
        <v>29</v>
      </c>
      <c r="B36" s="382">
        <v>721029</v>
      </c>
      <c r="C36" s="410" t="s">
        <v>1813</v>
      </c>
      <c r="D36" s="411" t="s">
        <v>1783</v>
      </c>
      <c r="E36" s="405">
        <v>3</v>
      </c>
      <c r="F36" s="386">
        <v>0</v>
      </c>
      <c r="G36" s="406">
        <f t="shared" si="2"/>
        <v>0</v>
      </c>
      <c r="H36" s="388"/>
      <c r="I36" s="389"/>
      <c r="J36" s="390"/>
      <c r="K36" s="389"/>
      <c r="L36" s="389"/>
      <c r="M36" s="389"/>
      <c r="N36" s="389"/>
      <c r="O36" s="389"/>
      <c r="P36" s="389"/>
      <c r="Q36" s="389"/>
      <c r="R36" s="391"/>
      <c r="S36" s="389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</row>
    <row r="37" spans="1:60" ht="22.5" outlineLevel="1">
      <c r="A37" s="381">
        <v>30</v>
      </c>
      <c r="B37" s="382">
        <v>721030</v>
      </c>
      <c r="C37" s="407" t="s">
        <v>1814</v>
      </c>
      <c r="D37" s="412" t="s">
        <v>1815</v>
      </c>
      <c r="E37" s="413">
        <v>353.4</v>
      </c>
      <c r="F37" s="386">
        <v>0</v>
      </c>
      <c r="G37" s="406">
        <f t="shared" si="2"/>
        <v>0</v>
      </c>
      <c r="H37" s="388"/>
      <c r="I37" s="389"/>
      <c r="J37" s="390"/>
      <c r="K37" s="389"/>
      <c r="L37" s="389"/>
      <c r="M37" s="389"/>
      <c r="N37" s="389"/>
      <c r="O37" s="389"/>
      <c r="P37" s="389"/>
      <c r="Q37" s="389"/>
      <c r="R37" s="391"/>
      <c r="S37" s="389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</row>
    <row r="38" spans="1:60" ht="22.5" outlineLevel="1">
      <c r="A38" s="381">
        <v>31</v>
      </c>
      <c r="B38" s="382">
        <v>721031</v>
      </c>
      <c r="C38" s="407" t="s">
        <v>1816</v>
      </c>
      <c r="D38" s="412" t="s">
        <v>1815</v>
      </c>
      <c r="E38" s="413">
        <v>53</v>
      </c>
      <c r="F38" s="386">
        <v>0</v>
      </c>
      <c r="G38" s="406">
        <f t="shared" si="2"/>
        <v>0</v>
      </c>
      <c r="H38" s="388"/>
      <c r="I38" s="389"/>
      <c r="J38" s="390"/>
      <c r="K38" s="389"/>
      <c r="L38" s="389"/>
      <c r="M38" s="389"/>
      <c r="N38" s="389"/>
      <c r="O38" s="389"/>
      <c r="P38" s="389"/>
      <c r="Q38" s="389"/>
      <c r="R38" s="391"/>
      <c r="S38" s="389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</row>
    <row r="39" spans="1:60" outlineLevel="1">
      <c r="A39" s="381">
        <v>32</v>
      </c>
      <c r="B39" s="382">
        <v>721032</v>
      </c>
      <c r="C39" s="407" t="s">
        <v>1817</v>
      </c>
      <c r="D39" s="412" t="s">
        <v>1815</v>
      </c>
      <c r="E39" s="413">
        <v>215.9</v>
      </c>
      <c r="F39" s="386">
        <v>0</v>
      </c>
      <c r="G39" s="406">
        <f t="shared" si="2"/>
        <v>0</v>
      </c>
      <c r="H39" s="388"/>
      <c r="I39" s="389"/>
      <c r="J39" s="390"/>
      <c r="K39" s="389"/>
      <c r="L39" s="389"/>
      <c r="M39" s="389"/>
      <c r="N39" s="389"/>
      <c r="O39" s="389"/>
      <c r="P39" s="389"/>
      <c r="Q39" s="389"/>
      <c r="R39" s="391"/>
      <c r="S39" s="389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</row>
    <row r="40" spans="1:60" outlineLevel="1">
      <c r="A40" s="381">
        <v>33</v>
      </c>
      <c r="B40" s="382">
        <v>721033</v>
      </c>
      <c r="C40" s="407" t="s">
        <v>1818</v>
      </c>
      <c r="D40" s="412" t="s">
        <v>1819</v>
      </c>
      <c r="E40" s="413">
        <v>148.1</v>
      </c>
      <c r="F40" s="386">
        <v>0</v>
      </c>
      <c r="G40" s="406">
        <f t="shared" si="2"/>
        <v>0</v>
      </c>
      <c r="H40" s="388"/>
      <c r="I40" s="389"/>
      <c r="J40" s="390"/>
      <c r="K40" s="389"/>
      <c r="L40" s="389"/>
      <c r="M40" s="389"/>
      <c r="N40" s="389"/>
      <c r="O40" s="389"/>
      <c r="P40" s="389"/>
      <c r="Q40" s="389"/>
      <c r="R40" s="391"/>
      <c r="S40" s="389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</row>
    <row r="41" spans="1:60" outlineLevel="1">
      <c r="A41" s="381">
        <v>34</v>
      </c>
      <c r="B41" s="382">
        <v>721034</v>
      </c>
      <c r="C41" s="407" t="s">
        <v>1820</v>
      </c>
      <c r="D41" s="412" t="s">
        <v>1815</v>
      </c>
      <c r="E41" s="413">
        <v>166.8</v>
      </c>
      <c r="F41" s="386">
        <v>0</v>
      </c>
      <c r="G41" s="406">
        <f t="shared" si="2"/>
        <v>0</v>
      </c>
      <c r="H41" s="388"/>
      <c r="I41" s="389"/>
      <c r="J41" s="390"/>
      <c r="K41" s="389"/>
      <c r="L41" s="389"/>
      <c r="M41" s="389"/>
      <c r="N41" s="389"/>
      <c r="O41" s="389"/>
      <c r="P41" s="389"/>
      <c r="Q41" s="389"/>
      <c r="R41" s="391"/>
      <c r="S41" s="389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</row>
    <row r="42" spans="1:60" outlineLevel="1">
      <c r="A42" s="381">
        <v>35</v>
      </c>
      <c r="B42" s="382">
        <v>721035</v>
      </c>
      <c r="C42" s="407" t="s">
        <v>1821</v>
      </c>
      <c r="D42" s="412" t="s">
        <v>1815</v>
      </c>
      <c r="E42" s="413">
        <v>306.2</v>
      </c>
      <c r="F42" s="386">
        <v>0</v>
      </c>
      <c r="G42" s="406">
        <f t="shared" si="2"/>
        <v>0</v>
      </c>
      <c r="H42" s="388"/>
      <c r="I42" s="389"/>
      <c r="J42" s="390"/>
      <c r="K42" s="389"/>
      <c r="L42" s="389"/>
      <c r="M42" s="389"/>
      <c r="N42" s="389"/>
      <c r="O42" s="389"/>
      <c r="P42" s="389"/>
      <c r="Q42" s="389"/>
      <c r="R42" s="391"/>
      <c r="S42" s="389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</row>
    <row r="43" spans="1:60" ht="22.5" outlineLevel="1">
      <c r="A43" s="381">
        <v>36</v>
      </c>
      <c r="B43" s="382">
        <v>721036</v>
      </c>
      <c r="C43" s="407" t="s">
        <v>1816</v>
      </c>
      <c r="D43" s="412" t="s">
        <v>1815</v>
      </c>
      <c r="E43" s="413">
        <v>54.7</v>
      </c>
      <c r="F43" s="386">
        <v>0</v>
      </c>
      <c r="G43" s="406">
        <f t="shared" si="2"/>
        <v>0</v>
      </c>
      <c r="H43" s="388"/>
      <c r="I43" s="389"/>
      <c r="J43" s="390"/>
      <c r="K43" s="389"/>
      <c r="L43" s="389"/>
      <c r="M43" s="389"/>
      <c r="N43" s="389"/>
      <c r="O43" s="389"/>
      <c r="P43" s="389"/>
      <c r="Q43" s="389"/>
      <c r="R43" s="391"/>
      <c r="S43" s="389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</row>
    <row r="44" spans="1:60" outlineLevel="1">
      <c r="A44" s="381">
        <v>37</v>
      </c>
      <c r="B44" s="382">
        <v>721037</v>
      </c>
      <c r="C44" s="407" t="s">
        <v>1822</v>
      </c>
      <c r="D44" s="412" t="s">
        <v>1815</v>
      </c>
      <c r="E44" s="413">
        <v>150</v>
      </c>
      <c r="F44" s="386">
        <v>0</v>
      </c>
      <c r="G44" s="406">
        <f t="shared" si="2"/>
        <v>0</v>
      </c>
      <c r="H44" s="388"/>
      <c r="I44" s="389"/>
      <c r="J44" s="390"/>
      <c r="K44" s="389"/>
      <c r="L44" s="389"/>
      <c r="M44" s="389"/>
      <c r="N44" s="389"/>
      <c r="O44" s="389"/>
      <c r="P44" s="389"/>
      <c r="Q44" s="389"/>
      <c r="R44" s="391"/>
      <c r="S44" s="389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</row>
    <row r="45" spans="1:60" outlineLevel="1">
      <c r="A45" s="381">
        <v>38</v>
      </c>
      <c r="B45" s="382">
        <v>721038</v>
      </c>
      <c r="C45" s="407" t="s">
        <v>1823</v>
      </c>
      <c r="D45" s="412" t="s">
        <v>1819</v>
      </c>
      <c r="E45" s="413">
        <v>113.4</v>
      </c>
      <c r="F45" s="386">
        <v>0</v>
      </c>
      <c r="G45" s="406">
        <f t="shared" si="2"/>
        <v>0</v>
      </c>
      <c r="H45" s="388"/>
      <c r="I45" s="389"/>
      <c r="J45" s="390"/>
      <c r="K45" s="389"/>
      <c r="L45" s="389"/>
      <c r="M45" s="389"/>
      <c r="N45" s="389"/>
      <c r="O45" s="389"/>
      <c r="P45" s="389"/>
      <c r="Q45" s="389"/>
      <c r="R45" s="391"/>
      <c r="S45" s="389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</row>
    <row r="46" spans="1:60" outlineLevel="1">
      <c r="A46" s="381">
        <v>39</v>
      </c>
      <c r="B46" s="382">
        <v>721039</v>
      </c>
      <c r="C46" s="383" t="s">
        <v>1824</v>
      </c>
      <c r="D46" s="412" t="s">
        <v>1815</v>
      </c>
      <c r="E46" s="413">
        <v>156.19999999999999</v>
      </c>
      <c r="F46" s="386">
        <v>0</v>
      </c>
      <c r="G46" s="406">
        <f t="shared" si="2"/>
        <v>0</v>
      </c>
      <c r="H46" s="388"/>
      <c r="I46" s="389"/>
      <c r="J46" s="390"/>
      <c r="K46" s="389"/>
      <c r="L46" s="389"/>
      <c r="M46" s="389"/>
      <c r="N46" s="389"/>
      <c r="O46" s="389"/>
      <c r="P46" s="389"/>
      <c r="Q46" s="389"/>
      <c r="R46" s="391"/>
      <c r="S46" s="389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</row>
    <row r="47" spans="1:60" ht="33.75" outlineLevel="1">
      <c r="A47" s="381">
        <v>40</v>
      </c>
      <c r="B47" s="382">
        <v>721040</v>
      </c>
      <c r="C47" s="383" t="s">
        <v>1825</v>
      </c>
      <c r="D47" s="384" t="s">
        <v>1826</v>
      </c>
      <c r="E47" s="385">
        <v>233.9</v>
      </c>
      <c r="F47" s="386">
        <v>0</v>
      </c>
      <c r="G47" s="387">
        <f t="shared" si="2"/>
        <v>0</v>
      </c>
      <c r="H47" s="388"/>
      <c r="I47" s="389"/>
      <c r="J47" s="390"/>
      <c r="K47" s="389"/>
      <c r="L47" s="389"/>
      <c r="M47" s="389"/>
      <c r="N47" s="389"/>
      <c r="O47" s="389"/>
      <c r="P47" s="389"/>
      <c r="Q47" s="389"/>
      <c r="R47" s="391"/>
      <c r="S47" s="389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</row>
    <row r="48" spans="1:60" outlineLevel="1">
      <c r="A48" s="381">
        <v>41</v>
      </c>
      <c r="B48" s="382">
        <v>721041</v>
      </c>
      <c r="C48" s="407" t="s">
        <v>1827</v>
      </c>
      <c r="D48" s="384" t="s">
        <v>1826</v>
      </c>
      <c r="E48" s="385">
        <v>411</v>
      </c>
      <c r="F48" s="386">
        <v>0</v>
      </c>
      <c r="G48" s="387">
        <f t="shared" si="2"/>
        <v>0</v>
      </c>
      <c r="H48" s="388"/>
      <c r="I48" s="389"/>
      <c r="J48" s="390"/>
      <c r="K48" s="389"/>
      <c r="L48" s="389"/>
      <c r="M48" s="389"/>
      <c r="N48" s="389"/>
      <c r="O48" s="389"/>
      <c r="P48" s="389"/>
      <c r="Q48" s="389"/>
      <c r="R48" s="391"/>
      <c r="S48" s="389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</row>
    <row r="49" spans="1:60" outlineLevel="1">
      <c r="A49" s="414">
        <v>42</v>
      </c>
      <c r="B49" s="382">
        <v>721042</v>
      </c>
      <c r="C49" s="383" t="s">
        <v>1828</v>
      </c>
      <c r="D49" s="384" t="s">
        <v>202</v>
      </c>
      <c r="E49" s="385">
        <v>1</v>
      </c>
      <c r="F49" s="386">
        <v>0</v>
      </c>
      <c r="G49" s="387">
        <f t="shared" si="2"/>
        <v>0</v>
      </c>
      <c r="H49" s="388"/>
      <c r="I49" s="389"/>
      <c r="J49" s="390"/>
      <c r="K49" s="389"/>
      <c r="L49" s="389"/>
      <c r="M49" s="389"/>
      <c r="N49" s="389"/>
      <c r="O49" s="389"/>
      <c r="P49" s="389"/>
      <c r="Q49" s="389"/>
      <c r="R49" s="391"/>
      <c r="S49" s="389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</row>
    <row r="50" spans="1:60">
      <c r="A50" s="415" t="s">
        <v>1780</v>
      </c>
      <c r="B50" s="373" t="s">
        <v>1212</v>
      </c>
      <c r="C50" s="416" t="s">
        <v>1829</v>
      </c>
      <c r="D50" s="417"/>
      <c r="E50" s="418"/>
      <c r="F50" s="419"/>
      <c r="G50" s="420">
        <f>SUM(G51:G85)</f>
        <v>0</v>
      </c>
      <c r="H50" s="421"/>
      <c r="I50" s="419">
        <f>SUM(I51:I67)</f>
        <v>0</v>
      </c>
      <c r="J50" s="419"/>
      <c r="K50" s="419">
        <f>SUM(K51:K67)</f>
        <v>0</v>
      </c>
      <c r="L50" s="419"/>
      <c r="M50" s="419">
        <f>SUM(M51:M67)</f>
        <v>0</v>
      </c>
      <c r="N50" s="419"/>
      <c r="O50" s="419">
        <f>SUM(O51:O67)</f>
        <v>0</v>
      </c>
      <c r="P50" s="419"/>
      <c r="Q50" s="419">
        <f>SUM(Q51:Q67)</f>
        <v>0</v>
      </c>
      <c r="R50" s="422"/>
      <c r="S50" s="419"/>
      <c r="U50" s="423"/>
      <c r="V50" s="423"/>
    </row>
    <row r="51" spans="1:60" ht="22.5" outlineLevel="1">
      <c r="A51" s="424">
        <v>43</v>
      </c>
      <c r="B51" s="382">
        <v>722001</v>
      </c>
      <c r="C51" s="425" t="s">
        <v>1830</v>
      </c>
      <c r="D51" s="426" t="s">
        <v>1783</v>
      </c>
      <c r="E51" s="427">
        <v>76</v>
      </c>
      <c r="F51" s="386">
        <v>0</v>
      </c>
      <c r="G51" s="428">
        <f t="shared" ref="G51:G59" si="6">ROUND(E51*F51,2)</f>
        <v>0</v>
      </c>
      <c r="H51" s="388"/>
      <c r="I51" s="389">
        <f t="shared" ref="I51" si="7">ROUND(E51*H51,2)</f>
        <v>0</v>
      </c>
      <c r="J51" s="390"/>
      <c r="K51" s="389">
        <f t="shared" ref="K51" si="8">ROUND(E51*J51,2)</f>
        <v>0</v>
      </c>
      <c r="L51" s="389">
        <v>21</v>
      </c>
      <c r="M51" s="389">
        <f t="shared" ref="M51" si="9">G51*(1+L51/100)</f>
        <v>0</v>
      </c>
      <c r="N51" s="389">
        <v>0</v>
      </c>
      <c r="O51" s="389">
        <f t="shared" ref="O51" si="10">ROUND(E51*N51,2)</f>
        <v>0</v>
      </c>
      <c r="P51" s="389">
        <v>0</v>
      </c>
      <c r="Q51" s="389">
        <f t="shared" ref="Q51" si="11">ROUND(E51*P51,2)</f>
        <v>0</v>
      </c>
      <c r="R51" s="391"/>
      <c r="S51" s="389" t="s">
        <v>1784</v>
      </c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</row>
    <row r="52" spans="1:60" ht="22.5" outlineLevel="1">
      <c r="A52" s="424">
        <v>44</v>
      </c>
      <c r="B52" s="382">
        <v>722002</v>
      </c>
      <c r="C52" s="425" t="s">
        <v>1831</v>
      </c>
      <c r="D52" s="426" t="s">
        <v>1783</v>
      </c>
      <c r="E52" s="427">
        <v>48</v>
      </c>
      <c r="F52" s="386">
        <v>0</v>
      </c>
      <c r="G52" s="428">
        <f t="shared" si="6"/>
        <v>0</v>
      </c>
      <c r="H52" s="388"/>
      <c r="I52" s="389"/>
      <c r="J52" s="390"/>
      <c r="K52" s="389"/>
      <c r="L52" s="389"/>
      <c r="M52" s="389"/>
      <c r="N52" s="389"/>
      <c r="O52" s="389"/>
      <c r="P52" s="389"/>
      <c r="Q52" s="389"/>
      <c r="R52" s="391"/>
      <c r="S52" s="389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2"/>
      <c r="AX52" s="392"/>
      <c r="AY52" s="392"/>
      <c r="AZ52" s="392"/>
      <c r="BA52" s="392"/>
      <c r="BB52" s="392"/>
      <c r="BC52" s="392"/>
      <c r="BD52" s="392"/>
      <c r="BE52" s="392"/>
      <c r="BF52" s="392"/>
      <c r="BG52" s="392"/>
      <c r="BH52" s="392"/>
    </row>
    <row r="53" spans="1:60" ht="22.5" outlineLevel="1">
      <c r="A53" s="424">
        <v>45</v>
      </c>
      <c r="B53" s="382">
        <v>722003</v>
      </c>
      <c r="C53" s="383" t="s">
        <v>1832</v>
      </c>
      <c r="D53" s="384" t="s">
        <v>1783</v>
      </c>
      <c r="E53" s="385">
        <v>2</v>
      </c>
      <c r="F53" s="386">
        <v>0</v>
      </c>
      <c r="G53" s="387">
        <f t="shared" si="6"/>
        <v>0</v>
      </c>
      <c r="H53" s="388"/>
      <c r="I53" s="389"/>
      <c r="J53" s="390"/>
      <c r="K53" s="389"/>
      <c r="L53" s="389"/>
      <c r="M53" s="389"/>
      <c r="N53" s="389"/>
      <c r="O53" s="389"/>
      <c r="P53" s="389"/>
      <c r="Q53" s="389"/>
      <c r="R53" s="391"/>
      <c r="S53" s="389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</row>
    <row r="54" spans="1:60" ht="22.5" outlineLevel="1">
      <c r="A54" s="424">
        <v>46</v>
      </c>
      <c r="B54" s="382">
        <v>722004</v>
      </c>
      <c r="C54" s="383" t="s">
        <v>1833</v>
      </c>
      <c r="D54" s="384" t="s">
        <v>1783</v>
      </c>
      <c r="E54" s="385">
        <v>28</v>
      </c>
      <c r="F54" s="386">
        <v>0</v>
      </c>
      <c r="G54" s="387">
        <f t="shared" si="6"/>
        <v>0</v>
      </c>
      <c r="H54" s="388"/>
      <c r="I54" s="389"/>
      <c r="J54" s="390"/>
      <c r="K54" s="389"/>
      <c r="L54" s="389"/>
      <c r="M54" s="389"/>
      <c r="N54" s="389"/>
      <c r="O54" s="389"/>
      <c r="P54" s="389"/>
      <c r="Q54" s="389"/>
      <c r="R54" s="391"/>
      <c r="S54" s="389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</row>
    <row r="55" spans="1:60" ht="22.5" outlineLevel="1">
      <c r="A55" s="424">
        <v>47</v>
      </c>
      <c r="B55" s="382">
        <v>722005</v>
      </c>
      <c r="C55" s="383" t="s">
        <v>1834</v>
      </c>
      <c r="D55" s="384" t="s">
        <v>1783</v>
      </c>
      <c r="E55" s="385">
        <v>2</v>
      </c>
      <c r="F55" s="386">
        <v>0</v>
      </c>
      <c r="G55" s="387">
        <f t="shared" si="6"/>
        <v>0</v>
      </c>
      <c r="H55" s="388"/>
      <c r="I55" s="389"/>
      <c r="J55" s="390"/>
      <c r="K55" s="389"/>
      <c r="L55" s="389"/>
      <c r="M55" s="389"/>
      <c r="N55" s="389"/>
      <c r="O55" s="389"/>
      <c r="P55" s="389"/>
      <c r="Q55" s="389"/>
      <c r="R55" s="391"/>
      <c r="S55" s="389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</row>
    <row r="56" spans="1:60" ht="22.5" outlineLevel="1">
      <c r="A56" s="424">
        <v>48</v>
      </c>
      <c r="B56" s="382">
        <v>722006</v>
      </c>
      <c r="C56" s="383" t="s">
        <v>1835</v>
      </c>
      <c r="D56" s="384" t="s">
        <v>1783</v>
      </c>
      <c r="E56" s="385">
        <v>9</v>
      </c>
      <c r="F56" s="386">
        <v>0</v>
      </c>
      <c r="G56" s="387">
        <f t="shared" si="6"/>
        <v>0</v>
      </c>
      <c r="H56" s="388"/>
      <c r="I56" s="389"/>
      <c r="J56" s="390"/>
      <c r="K56" s="389"/>
      <c r="L56" s="389"/>
      <c r="M56" s="389"/>
      <c r="N56" s="389"/>
      <c r="O56" s="389"/>
      <c r="P56" s="389"/>
      <c r="Q56" s="389"/>
      <c r="R56" s="391"/>
      <c r="S56" s="389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</row>
    <row r="57" spans="1:60" ht="22.5" outlineLevel="1">
      <c r="A57" s="424">
        <v>49</v>
      </c>
      <c r="B57" s="382">
        <v>722007</v>
      </c>
      <c r="C57" s="399" t="s">
        <v>1836</v>
      </c>
      <c r="D57" s="397" t="s">
        <v>1783</v>
      </c>
      <c r="E57" s="398">
        <v>4</v>
      </c>
      <c r="F57" s="386">
        <v>0</v>
      </c>
      <c r="G57" s="400">
        <f t="shared" si="6"/>
        <v>0</v>
      </c>
      <c r="H57" s="388"/>
      <c r="I57" s="389"/>
      <c r="J57" s="390"/>
      <c r="K57" s="389"/>
      <c r="L57" s="389"/>
      <c r="M57" s="389"/>
      <c r="N57" s="389"/>
      <c r="O57" s="389"/>
      <c r="P57" s="389"/>
      <c r="Q57" s="389"/>
      <c r="R57" s="391"/>
      <c r="S57" s="389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</row>
    <row r="58" spans="1:60" ht="22.5" outlineLevel="1">
      <c r="A58" s="424">
        <v>50</v>
      </c>
      <c r="B58" s="382">
        <v>722008</v>
      </c>
      <c r="C58" s="383" t="s">
        <v>1837</v>
      </c>
      <c r="D58" s="384" t="s">
        <v>1783</v>
      </c>
      <c r="E58" s="385">
        <v>8</v>
      </c>
      <c r="F58" s="386">
        <v>0</v>
      </c>
      <c r="G58" s="387">
        <f t="shared" si="6"/>
        <v>0</v>
      </c>
      <c r="H58" s="388"/>
      <c r="I58" s="389"/>
      <c r="J58" s="390"/>
      <c r="K58" s="389"/>
      <c r="L58" s="389"/>
      <c r="M58" s="389"/>
      <c r="N58" s="389"/>
      <c r="O58" s="389"/>
      <c r="P58" s="389"/>
      <c r="Q58" s="389"/>
      <c r="R58" s="391"/>
      <c r="S58" s="389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92"/>
      <c r="BD58" s="392"/>
      <c r="BE58" s="392"/>
      <c r="BF58" s="392"/>
      <c r="BG58" s="392"/>
      <c r="BH58" s="392"/>
    </row>
    <row r="59" spans="1:60" ht="22.5" outlineLevel="1">
      <c r="A59" s="424">
        <v>51</v>
      </c>
      <c r="B59" s="382">
        <v>722009</v>
      </c>
      <c r="C59" s="393" t="s">
        <v>1838</v>
      </c>
      <c r="D59" s="394" t="s">
        <v>1792</v>
      </c>
      <c r="E59" s="395">
        <v>56</v>
      </c>
      <c r="F59" s="386">
        <v>0</v>
      </c>
      <c r="G59" s="396">
        <f t="shared" si="6"/>
        <v>0</v>
      </c>
      <c r="H59" s="388"/>
      <c r="I59" s="389"/>
      <c r="J59" s="390"/>
      <c r="K59" s="389"/>
      <c r="L59" s="389"/>
      <c r="M59" s="389"/>
      <c r="N59" s="389"/>
      <c r="O59" s="389"/>
      <c r="P59" s="389"/>
      <c r="Q59" s="389"/>
      <c r="R59" s="391"/>
      <c r="S59" s="389"/>
      <c r="T59" s="392"/>
      <c r="U59" s="392"/>
      <c r="V59" s="429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</row>
    <row r="60" spans="1:60" ht="22.5" outlineLevel="1">
      <c r="A60" s="424">
        <v>52</v>
      </c>
      <c r="B60" s="382">
        <v>722010</v>
      </c>
      <c r="C60" s="403" t="s">
        <v>1839</v>
      </c>
      <c r="D60" s="404" t="s">
        <v>1792</v>
      </c>
      <c r="E60" s="405">
        <v>18</v>
      </c>
      <c r="F60" s="386">
        <v>0</v>
      </c>
      <c r="G60" s="406">
        <f>ROUND(E60*F60,2)</f>
        <v>0</v>
      </c>
      <c r="H60" s="388"/>
      <c r="I60" s="389"/>
      <c r="J60" s="390"/>
      <c r="K60" s="389"/>
      <c r="L60" s="389"/>
      <c r="M60" s="389"/>
      <c r="N60" s="389"/>
      <c r="O60" s="389"/>
      <c r="P60" s="389"/>
      <c r="Q60" s="389"/>
      <c r="R60" s="391"/>
      <c r="S60" s="389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392"/>
      <c r="BG60" s="392"/>
      <c r="BH60" s="392"/>
    </row>
    <row r="61" spans="1:60" ht="22.5" outlineLevel="1">
      <c r="A61" s="424">
        <v>53</v>
      </c>
      <c r="B61" s="382">
        <v>722011</v>
      </c>
      <c r="C61" s="425" t="s">
        <v>1840</v>
      </c>
      <c r="D61" s="426" t="s">
        <v>1792</v>
      </c>
      <c r="E61" s="427">
        <v>2</v>
      </c>
      <c r="F61" s="386">
        <v>0</v>
      </c>
      <c r="G61" s="430">
        <f t="shared" ref="G61:G85" si="12">ROUND(E61*F61,2)</f>
        <v>0</v>
      </c>
      <c r="H61" s="388"/>
      <c r="I61" s="389"/>
      <c r="J61" s="390"/>
      <c r="K61" s="389"/>
      <c r="L61" s="389"/>
      <c r="M61" s="389"/>
      <c r="N61" s="389"/>
      <c r="O61" s="389"/>
      <c r="P61" s="389"/>
      <c r="Q61" s="389"/>
      <c r="R61" s="391"/>
      <c r="S61" s="389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392"/>
      <c r="BG61" s="392"/>
      <c r="BH61" s="392"/>
    </row>
    <row r="62" spans="1:60" ht="22.5" outlineLevel="1">
      <c r="A62" s="424">
        <v>54</v>
      </c>
      <c r="B62" s="382">
        <v>722012</v>
      </c>
      <c r="C62" s="431" t="s">
        <v>1841</v>
      </c>
      <c r="D62" s="384" t="s">
        <v>1792</v>
      </c>
      <c r="E62" s="385">
        <v>1</v>
      </c>
      <c r="F62" s="386">
        <v>0</v>
      </c>
      <c r="G62" s="387">
        <f t="shared" si="12"/>
        <v>0</v>
      </c>
      <c r="H62" s="388"/>
      <c r="I62" s="389"/>
      <c r="J62" s="390"/>
      <c r="K62" s="389"/>
      <c r="L62" s="389"/>
      <c r="M62" s="389"/>
      <c r="N62" s="389"/>
      <c r="O62" s="389"/>
      <c r="P62" s="389"/>
      <c r="Q62" s="389"/>
      <c r="R62" s="391"/>
      <c r="S62" s="389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392"/>
      <c r="BG62" s="392"/>
      <c r="BH62" s="392"/>
    </row>
    <row r="63" spans="1:60" ht="22.5" outlineLevel="1">
      <c r="A63" s="424">
        <v>55</v>
      </c>
      <c r="B63" s="382">
        <v>722013</v>
      </c>
      <c r="C63" s="431" t="s">
        <v>1842</v>
      </c>
      <c r="D63" s="384" t="s">
        <v>1792</v>
      </c>
      <c r="E63" s="385">
        <v>1</v>
      </c>
      <c r="F63" s="386">
        <v>0</v>
      </c>
      <c r="G63" s="387">
        <f t="shared" si="12"/>
        <v>0</v>
      </c>
      <c r="H63" s="388"/>
      <c r="I63" s="389"/>
      <c r="J63" s="390"/>
      <c r="K63" s="389"/>
      <c r="L63" s="389"/>
      <c r="M63" s="389"/>
      <c r="N63" s="389"/>
      <c r="O63" s="389"/>
      <c r="P63" s="389"/>
      <c r="Q63" s="389"/>
      <c r="R63" s="391"/>
      <c r="S63" s="389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2"/>
      <c r="BE63" s="392"/>
      <c r="BF63" s="392"/>
      <c r="BG63" s="392"/>
      <c r="BH63" s="392"/>
    </row>
    <row r="64" spans="1:60" ht="33.75" outlineLevel="1">
      <c r="A64" s="424">
        <v>56</v>
      </c>
      <c r="B64" s="382">
        <v>722014</v>
      </c>
      <c r="C64" s="431" t="s">
        <v>1843</v>
      </c>
      <c r="D64" s="384" t="s">
        <v>1792</v>
      </c>
      <c r="E64" s="385">
        <v>1</v>
      </c>
      <c r="F64" s="386">
        <v>0</v>
      </c>
      <c r="G64" s="387">
        <f t="shared" si="12"/>
        <v>0</v>
      </c>
      <c r="H64" s="388"/>
      <c r="I64" s="389"/>
      <c r="J64" s="390"/>
      <c r="K64" s="389"/>
      <c r="L64" s="389"/>
      <c r="M64" s="389"/>
      <c r="N64" s="389"/>
      <c r="O64" s="389"/>
      <c r="P64" s="389"/>
      <c r="Q64" s="389"/>
      <c r="R64" s="391"/>
      <c r="S64" s="389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</row>
    <row r="65" spans="1:60" outlineLevel="1">
      <c r="A65" s="424">
        <v>57</v>
      </c>
      <c r="B65" s="382">
        <v>722015</v>
      </c>
      <c r="C65" s="383" t="s">
        <v>1844</v>
      </c>
      <c r="D65" s="384" t="s">
        <v>1792</v>
      </c>
      <c r="E65" s="385">
        <v>2</v>
      </c>
      <c r="F65" s="386">
        <v>0</v>
      </c>
      <c r="G65" s="387">
        <f t="shared" si="12"/>
        <v>0</v>
      </c>
      <c r="H65" s="388"/>
      <c r="I65" s="389"/>
      <c r="J65" s="390"/>
      <c r="K65" s="389"/>
      <c r="L65" s="389"/>
      <c r="M65" s="389"/>
      <c r="N65" s="389"/>
      <c r="O65" s="389"/>
      <c r="P65" s="389"/>
      <c r="Q65" s="389"/>
      <c r="R65" s="391"/>
      <c r="S65" s="389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392"/>
      <c r="BG65" s="392"/>
      <c r="BH65" s="392"/>
    </row>
    <row r="66" spans="1:60" outlineLevel="1">
      <c r="A66" s="424">
        <v>58</v>
      </c>
      <c r="B66" s="382">
        <v>722016</v>
      </c>
      <c r="C66" s="383" t="s">
        <v>1845</v>
      </c>
      <c r="D66" s="384" t="s">
        <v>1792</v>
      </c>
      <c r="E66" s="385">
        <v>1</v>
      </c>
      <c r="F66" s="386">
        <v>0</v>
      </c>
      <c r="G66" s="387">
        <f t="shared" si="12"/>
        <v>0</v>
      </c>
      <c r="H66" s="388"/>
      <c r="I66" s="389"/>
      <c r="J66" s="390"/>
      <c r="K66" s="389"/>
      <c r="L66" s="389"/>
      <c r="M66" s="389"/>
      <c r="N66" s="389"/>
      <c r="O66" s="389"/>
      <c r="P66" s="389"/>
      <c r="Q66" s="389"/>
      <c r="R66" s="391"/>
      <c r="S66" s="389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</row>
    <row r="67" spans="1:60" ht="22.5" outlineLevel="1">
      <c r="A67" s="424">
        <v>59</v>
      </c>
      <c r="B67" s="382">
        <v>722017</v>
      </c>
      <c r="C67" s="403" t="s">
        <v>1846</v>
      </c>
      <c r="D67" s="404" t="s">
        <v>1792</v>
      </c>
      <c r="E67" s="405">
        <v>2</v>
      </c>
      <c r="F67" s="386">
        <v>0</v>
      </c>
      <c r="G67" s="406">
        <f t="shared" si="12"/>
        <v>0</v>
      </c>
      <c r="H67" s="388"/>
      <c r="I67" s="389"/>
      <c r="J67" s="390"/>
      <c r="K67" s="389"/>
      <c r="L67" s="389"/>
      <c r="M67" s="389"/>
      <c r="N67" s="389"/>
      <c r="O67" s="389"/>
      <c r="P67" s="389"/>
      <c r="Q67" s="389"/>
      <c r="R67" s="391"/>
      <c r="S67" s="389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392"/>
      <c r="BF67" s="392"/>
      <c r="BG67" s="392"/>
      <c r="BH67" s="392"/>
    </row>
    <row r="68" spans="1:60" outlineLevel="1">
      <c r="A68" s="424">
        <v>60</v>
      </c>
      <c r="B68" s="382">
        <v>722018</v>
      </c>
      <c r="C68" s="383" t="s">
        <v>1847</v>
      </c>
      <c r="D68" s="384" t="s">
        <v>1792</v>
      </c>
      <c r="E68" s="385">
        <v>2</v>
      </c>
      <c r="F68" s="386">
        <v>0</v>
      </c>
      <c r="G68" s="387">
        <f t="shared" si="12"/>
        <v>0</v>
      </c>
      <c r="H68" s="388"/>
      <c r="I68" s="389"/>
      <c r="J68" s="390"/>
      <c r="K68" s="389"/>
      <c r="L68" s="389"/>
      <c r="M68" s="389"/>
      <c r="N68" s="389"/>
      <c r="O68" s="389"/>
      <c r="P68" s="389"/>
      <c r="Q68" s="389"/>
      <c r="R68" s="391"/>
      <c r="S68" s="389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</row>
    <row r="69" spans="1:60" ht="56.25" outlineLevel="1">
      <c r="A69" s="424">
        <v>61</v>
      </c>
      <c r="B69" s="382">
        <v>722019</v>
      </c>
      <c r="C69" s="399" t="s">
        <v>1848</v>
      </c>
      <c r="D69" s="384" t="s">
        <v>202</v>
      </c>
      <c r="E69" s="432">
        <v>1</v>
      </c>
      <c r="F69" s="386">
        <v>0</v>
      </c>
      <c r="G69" s="387">
        <f t="shared" si="12"/>
        <v>0</v>
      </c>
      <c r="H69" s="388"/>
      <c r="I69" s="389"/>
      <c r="J69" s="390"/>
      <c r="K69" s="389"/>
      <c r="L69" s="389"/>
      <c r="M69" s="389"/>
      <c r="N69" s="389"/>
      <c r="O69" s="389"/>
      <c r="P69" s="389"/>
      <c r="Q69" s="389"/>
      <c r="R69" s="391"/>
      <c r="S69" s="389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</row>
    <row r="70" spans="1:60" ht="22.5" outlineLevel="1">
      <c r="A70" s="424">
        <v>62</v>
      </c>
      <c r="B70" s="382">
        <v>722020</v>
      </c>
      <c r="C70" s="383" t="s">
        <v>1849</v>
      </c>
      <c r="D70" s="384" t="s">
        <v>1792</v>
      </c>
      <c r="E70" s="385">
        <v>1</v>
      </c>
      <c r="F70" s="386">
        <v>0</v>
      </c>
      <c r="G70" s="387">
        <f t="shared" ref="G70:G72" si="13">E70*F70</f>
        <v>0</v>
      </c>
      <c r="H70" s="388"/>
      <c r="I70" s="389"/>
      <c r="J70" s="390"/>
      <c r="K70" s="389"/>
      <c r="L70" s="389"/>
      <c r="M70" s="389"/>
      <c r="N70" s="389"/>
      <c r="O70" s="389"/>
      <c r="P70" s="389"/>
      <c r="Q70" s="389"/>
      <c r="R70" s="391"/>
      <c r="S70" s="389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</row>
    <row r="71" spans="1:60" ht="45" outlineLevel="1">
      <c r="A71" s="424">
        <v>63</v>
      </c>
      <c r="B71" s="382">
        <v>722021</v>
      </c>
      <c r="C71" s="383" t="s">
        <v>1850</v>
      </c>
      <c r="D71" s="384" t="s">
        <v>1792</v>
      </c>
      <c r="E71" s="385">
        <v>1</v>
      </c>
      <c r="F71" s="386">
        <v>0</v>
      </c>
      <c r="G71" s="387">
        <f t="shared" si="13"/>
        <v>0</v>
      </c>
      <c r="H71" s="388"/>
      <c r="I71" s="389"/>
      <c r="J71" s="390"/>
      <c r="K71" s="389"/>
      <c r="L71" s="389"/>
      <c r="M71" s="389"/>
      <c r="N71" s="389"/>
      <c r="O71" s="389"/>
      <c r="P71" s="389"/>
      <c r="Q71" s="389"/>
      <c r="R71" s="391"/>
      <c r="S71" s="389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392"/>
      <c r="BA71" s="392"/>
      <c r="BB71" s="392"/>
      <c r="BC71" s="392"/>
      <c r="BD71" s="392"/>
      <c r="BE71" s="392"/>
      <c r="BF71" s="392"/>
      <c r="BG71" s="392"/>
      <c r="BH71" s="392"/>
    </row>
    <row r="72" spans="1:60" outlineLevel="1">
      <c r="A72" s="424">
        <v>64</v>
      </c>
      <c r="B72" s="382">
        <v>722022</v>
      </c>
      <c r="C72" s="383" t="s">
        <v>1851</v>
      </c>
      <c r="D72" s="384" t="s">
        <v>1792</v>
      </c>
      <c r="E72" s="385">
        <v>1</v>
      </c>
      <c r="F72" s="386">
        <v>0</v>
      </c>
      <c r="G72" s="387">
        <f t="shared" si="13"/>
        <v>0</v>
      </c>
      <c r="H72" s="388"/>
      <c r="I72" s="389"/>
      <c r="J72" s="390"/>
      <c r="K72" s="389"/>
      <c r="L72" s="389"/>
      <c r="M72" s="389"/>
      <c r="N72" s="389"/>
      <c r="O72" s="389"/>
      <c r="P72" s="389"/>
      <c r="Q72" s="389"/>
      <c r="R72" s="391"/>
      <c r="S72" s="389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</row>
    <row r="73" spans="1:60" ht="33.75" outlineLevel="1">
      <c r="A73" s="424">
        <v>65</v>
      </c>
      <c r="B73" s="382">
        <v>722023</v>
      </c>
      <c r="C73" s="407" t="s">
        <v>1852</v>
      </c>
      <c r="D73" s="408" t="s">
        <v>202</v>
      </c>
      <c r="E73" s="409">
        <v>1</v>
      </c>
      <c r="F73" s="386">
        <v>0</v>
      </c>
      <c r="G73" s="387">
        <f t="shared" ref="G73:G74" si="14">ROUND(E73*F73,2)</f>
        <v>0</v>
      </c>
      <c r="H73" s="388"/>
      <c r="I73" s="389"/>
      <c r="J73" s="390"/>
      <c r="K73" s="389"/>
      <c r="L73" s="389"/>
      <c r="M73" s="389"/>
      <c r="N73" s="389"/>
      <c r="O73" s="389"/>
      <c r="P73" s="389"/>
      <c r="Q73" s="389"/>
      <c r="R73" s="391"/>
      <c r="S73" s="389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</row>
    <row r="74" spans="1:60" outlineLevel="1">
      <c r="A74" s="424">
        <v>66</v>
      </c>
      <c r="B74" s="382">
        <v>722024</v>
      </c>
      <c r="C74" s="407" t="s">
        <v>1853</v>
      </c>
      <c r="D74" s="412" t="s">
        <v>1815</v>
      </c>
      <c r="E74" s="409">
        <v>1.8</v>
      </c>
      <c r="F74" s="386">
        <v>0</v>
      </c>
      <c r="G74" s="406">
        <f t="shared" si="14"/>
        <v>0</v>
      </c>
      <c r="H74" s="388"/>
      <c r="I74" s="389"/>
      <c r="J74" s="390"/>
      <c r="K74" s="389"/>
      <c r="L74" s="389"/>
      <c r="M74" s="389"/>
      <c r="N74" s="389"/>
      <c r="O74" s="389"/>
      <c r="P74" s="389"/>
      <c r="Q74" s="389"/>
      <c r="R74" s="391"/>
      <c r="S74" s="389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</row>
    <row r="75" spans="1:60" ht="33.75" outlineLevel="1">
      <c r="A75" s="424">
        <v>67</v>
      </c>
      <c r="B75" s="382">
        <v>722025</v>
      </c>
      <c r="C75" s="433" t="s">
        <v>1854</v>
      </c>
      <c r="D75" s="412" t="s">
        <v>1783</v>
      </c>
      <c r="E75" s="432">
        <v>0.6</v>
      </c>
      <c r="F75" s="386">
        <v>0</v>
      </c>
      <c r="G75" s="387">
        <f t="shared" si="12"/>
        <v>0</v>
      </c>
      <c r="H75" s="388"/>
      <c r="I75" s="389"/>
      <c r="J75" s="390"/>
      <c r="K75" s="389"/>
      <c r="L75" s="389"/>
      <c r="M75" s="389"/>
      <c r="N75" s="389"/>
      <c r="O75" s="389"/>
      <c r="P75" s="389"/>
      <c r="Q75" s="389"/>
      <c r="R75" s="391"/>
      <c r="S75" s="389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</row>
    <row r="76" spans="1:60" ht="45" outlineLevel="1">
      <c r="A76" s="424">
        <v>68</v>
      </c>
      <c r="B76" s="382">
        <v>722026</v>
      </c>
      <c r="C76" s="407" t="s">
        <v>1855</v>
      </c>
      <c r="D76" s="412" t="s">
        <v>1783</v>
      </c>
      <c r="E76" s="385">
        <v>4</v>
      </c>
      <c r="F76" s="386">
        <v>0</v>
      </c>
      <c r="G76" s="387">
        <f t="shared" si="12"/>
        <v>0</v>
      </c>
      <c r="H76" s="388"/>
      <c r="I76" s="389"/>
      <c r="J76" s="390"/>
      <c r="K76" s="389"/>
      <c r="L76" s="389"/>
      <c r="M76" s="389"/>
      <c r="N76" s="389"/>
      <c r="O76" s="389"/>
      <c r="P76" s="389"/>
      <c r="Q76" s="389"/>
      <c r="R76" s="391"/>
      <c r="S76" s="389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  <c r="AW76" s="392"/>
      <c r="AX76" s="392"/>
      <c r="AY76" s="392"/>
      <c r="AZ76" s="392"/>
      <c r="BA76" s="392"/>
      <c r="BB76" s="392"/>
      <c r="BC76" s="392"/>
      <c r="BD76" s="392"/>
      <c r="BE76" s="392"/>
      <c r="BF76" s="392"/>
      <c r="BG76" s="392"/>
      <c r="BH76" s="392"/>
    </row>
    <row r="77" spans="1:60" outlineLevel="1">
      <c r="A77" s="424">
        <v>69</v>
      </c>
      <c r="B77" s="382">
        <v>722027</v>
      </c>
      <c r="C77" s="433" t="s">
        <v>1856</v>
      </c>
      <c r="D77" s="434" t="s">
        <v>1792</v>
      </c>
      <c r="E77" s="398">
        <v>1</v>
      </c>
      <c r="F77" s="386">
        <v>0</v>
      </c>
      <c r="G77" s="387">
        <f t="shared" si="12"/>
        <v>0</v>
      </c>
      <c r="H77" s="388"/>
      <c r="I77" s="389"/>
      <c r="J77" s="390"/>
      <c r="K77" s="389"/>
      <c r="L77" s="389"/>
      <c r="M77" s="389"/>
      <c r="N77" s="389"/>
      <c r="O77" s="389"/>
      <c r="P77" s="389"/>
      <c r="Q77" s="389"/>
      <c r="R77" s="391"/>
      <c r="S77" s="389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392"/>
      <c r="BE77" s="392"/>
      <c r="BF77" s="392"/>
      <c r="BG77" s="392"/>
      <c r="BH77" s="392"/>
    </row>
    <row r="78" spans="1:60" ht="22.5" outlineLevel="1">
      <c r="A78" s="424">
        <v>70</v>
      </c>
      <c r="B78" s="382">
        <v>722028</v>
      </c>
      <c r="C78" s="399" t="s">
        <v>1857</v>
      </c>
      <c r="D78" s="397" t="s">
        <v>1783</v>
      </c>
      <c r="E78" s="398">
        <v>165</v>
      </c>
      <c r="F78" s="386">
        <v>0</v>
      </c>
      <c r="G78" s="387">
        <f t="shared" si="12"/>
        <v>0</v>
      </c>
      <c r="H78" s="388"/>
      <c r="I78" s="389"/>
      <c r="J78" s="390"/>
      <c r="K78" s="389"/>
      <c r="L78" s="389"/>
      <c r="M78" s="389"/>
      <c r="N78" s="389"/>
      <c r="O78" s="389"/>
      <c r="P78" s="389"/>
      <c r="Q78" s="389"/>
      <c r="R78" s="391"/>
      <c r="S78" s="389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</row>
    <row r="79" spans="1:60" outlineLevel="1">
      <c r="A79" s="424">
        <v>71</v>
      </c>
      <c r="B79" s="382">
        <v>722029</v>
      </c>
      <c r="C79" s="407" t="s">
        <v>1858</v>
      </c>
      <c r="D79" s="412" t="s">
        <v>1815</v>
      </c>
      <c r="E79" s="413">
        <v>101.5</v>
      </c>
      <c r="F79" s="386">
        <v>0</v>
      </c>
      <c r="G79" s="406">
        <f t="shared" si="12"/>
        <v>0</v>
      </c>
      <c r="H79" s="388"/>
      <c r="I79" s="389"/>
      <c r="J79" s="390"/>
      <c r="K79" s="389"/>
      <c r="L79" s="389"/>
      <c r="M79" s="389"/>
      <c r="N79" s="389"/>
      <c r="O79" s="389"/>
      <c r="P79" s="389"/>
      <c r="Q79" s="389"/>
      <c r="R79" s="391"/>
      <c r="S79" s="389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392"/>
      <c r="BA79" s="392"/>
      <c r="BB79" s="392"/>
      <c r="BC79" s="392"/>
      <c r="BD79" s="392"/>
      <c r="BE79" s="392"/>
      <c r="BF79" s="392"/>
      <c r="BG79" s="392"/>
      <c r="BH79" s="392"/>
    </row>
    <row r="80" spans="1:60" ht="22.5" outlineLevel="1">
      <c r="A80" s="424">
        <v>72</v>
      </c>
      <c r="B80" s="382">
        <v>722030</v>
      </c>
      <c r="C80" s="407" t="s">
        <v>1816</v>
      </c>
      <c r="D80" s="412" t="s">
        <v>1815</v>
      </c>
      <c r="E80" s="413">
        <v>26.4</v>
      </c>
      <c r="F80" s="386">
        <v>0</v>
      </c>
      <c r="G80" s="406">
        <f t="shared" si="12"/>
        <v>0</v>
      </c>
      <c r="H80" s="388"/>
      <c r="I80" s="389"/>
      <c r="J80" s="390"/>
      <c r="K80" s="389"/>
      <c r="L80" s="389"/>
      <c r="M80" s="389"/>
      <c r="N80" s="389"/>
      <c r="O80" s="389"/>
      <c r="P80" s="389"/>
      <c r="Q80" s="389"/>
      <c r="R80" s="391"/>
      <c r="S80" s="389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</row>
    <row r="81" spans="1:60" outlineLevel="1">
      <c r="A81" s="424">
        <v>73</v>
      </c>
      <c r="B81" s="382">
        <v>722031</v>
      </c>
      <c r="C81" s="407" t="s">
        <v>1817</v>
      </c>
      <c r="D81" s="412" t="s">
        <v>1815</v>
      </c>
      <c r="E81" s="413">
        <v>75.099999999999994</v>
      </c>
      <c r="F81" s="386">
        <v>0</v>
      </c>
      <c r="G81" s="406">
        <f t="shared" si="12"/>
        <v>0</v>
      </c>
      <c r="H81" s="388"/>
      <c r="I81" s="389"/>
      <c r="J81" s="390"/>
      <c r="K81" s="389"/>
      <c r="L81" s="389"/>
      <c r="M81" s="389"/>
      <c r="N81" s="389"/>
      <c r="O81" s="389"/>
      <c r="P81" s="389"/>
      <c r="Q81" s="389"/>
      <c r="R81" s="391"/>
      <c r="S81" s="389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2"/>
      <c r="AX81" s="392"/>
      <c r="AY81" s="392"/>
      <c r="AZ81" s="392"/>
      <c r="BA81" s="392"/>
      <c r="BB81" s="392"/>
      <c r="BC81" s="392"/>
      <c r="BD81" s="392"/>
      <c r="BE81" s="392"/>
      <c r="BF81" s="392"/>
      <c r="BG81" s="392"/>
      <c r="BH81" s="392"/>
    </row>
    <row r="82" spans="1:60" outlineLevel="1">
      <c r="A82" s="424">
        <v>74</v>
      </c>
      <c r="B82" s="382">
        <v>722032</v>
      </c>
      <c r="C82" s="407" t="s">
        <v>1818</v>
      </c>
      <c r="D82" s="412" t="s">
        <v>1819</v>
      </c>
      <c r="E82" s="413">
        <v>78.400000000000006</v>
      </c>
      <c r="F82" s="386">
        <v>0</v>
      </c>
      <c r="G82" s="406">
        <f t="shared" si="12"/>
        <v>0</v>
      </c>
      <c r="H82" s="388"/>
      <c r="I82" s="389"/>
      <c r="J82" s="390"/>
      <c r="K82" s="389"/>
      <c r="L82" s="389"/>
      <c r="M82" s="389"/>
      <c r="N82" s="389"/>
      <c r="O82" s="389"/>
      <c r="P82" s="389"/>
      <c r="Q82" s="389"/>
      <c r="R82" s="391"/>
      <c r="S82" s="389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</row>
    <row r="83" spans="1:60" outlineLevel="1">
      <c r="A83" s="424">
        <v>75</v>
      </c>
      <c r="B83" s="382">
        <v>722033</v>
      </c>
      <c r="C83" s="407" t="s">
        <v>1820</v>
      </c>
      <c r="D83" s="412" t="s">
        <v>1815</v>
      </c>
      <c r="E83" s="413">
        <v>26.4</v>
      </c>
      <c r="F83" s="386">
        <v>0</v>
      </c>
      <c r="G83" s="406">
        <f t="shared" si="12"/>
        <v>0</v>
      </c>
      <c r="H83" s="388"/>
      <c r="I83" s="389"/>
      <c r="J83" s="390"/>
      <c r="K83" s="389"/>
      <c r="L83" s="389"/>
      <c r="M83" s="389"/>
      <c r="N83" s="389"/>
      <c r="O83" s="389"/>
      <c r="P83" s="389"/>
      <c r="Q83" s="389"/>
      <c r="R83" s="391"/>
      <c r="S83" s="389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2"/>
      <c r="AQ83" s="392"/>
      <c r="AR83" s="392"/>
      <c r="AS83" s="392"/>
      <c r="AT83" s="392"/>
      <c r="AU83" s="392"/>
      <c r="AV83" s="392"/>
      <c r="AW83" s="392"/>
      <c r="AX83" s="392"/>
      <c r="AY83" s="392"/>
      <c r="AZ83" s="392"/>
      <c r="BA83" s="392"/>
      <c r="BB83" s="392"/>
      <c r="BC83" s="392"/>
      <c r="BD83" s="392"/>
      <c r="BE83" s="392"/>
      <c r="BF83" s="392"/>
      <c r="BG83" s="392"/>
      <c r="BH83" s="392"/>
    </row>
    <row r="84" spans="1:60" outlineLevel="1">
      <c r="A84" s="424">
        <v>76</v>
      </c>
      <c r="B84" s="382">
        <v>722034</v>
      </c>
      <c r="C84" s="407" t="s">
        <v>1859</v>
      </c>
      <c r="D84" s="412" t="s">
        <v>1819</v>
      </c>
      <c r="E84" s="413">
        <v>18</v>
      </c>
      <c r="F84" s="386">
        <v>0</v>
      </c>
      <c r="G84" s="406">
        <f t="shared" si="12"/>
        <v>0</v>
      </c>
      <c r="H84" s="388"/>
      <c r="I84" s="389"/>
      <c r="J84" s="390"/>
      <c r="K84" s="389"/>
      <c r="L84" s="389"/>
      <c r="M84" s="389"/>
      <c r="N84" s="389"/>
      <c r="O84" s="389"/>
      <c r="P84" s="389"/>
      <c r="Q84" s="389"/>
      <c r="R84" s="391"/>
      <c r="S84" s="389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2"/>
      <c r="BG84" s="392"/>
      <c r="BH84" s="392"/>
    </row>
    <row r="85" spans="1:60">
      <c r="A85" s="435">
        <v>77</v>
      </c>
      <c r="B85" s="382">
        <v>722035</v>
      </c>
      <c r="C85" s="383" t="s">
        <v>1860</v>
      </c>
      <c r="D85" s="412" t="s">
        <v>202</v>
      </c>
      <c r="E85" s="385">
        <v>1</v>
      </c>
      <c r="F85" s="386">
        <v>0</v>
      </c>
      <c r="G85" s="387">
        <f t="shared" si="12"/>
        <v>0</v>
      </c>
      <c r="H85" s="436"/>
      <c r="I85" s="437"/>
      <c r="J85" s="437"/>
      <c r="K85" s="437"/>
      <c r="L85" s="437"/>
      <c r="M85" s="437"/>
      <c r="N85" s="437"/>
      <c r="O85" s="437"/>
      <c r="P85" s="437"/>
      <c r="Q85" s="437"/>
      <c r="R85" s="438"/>
      <c r="S85" s="437"/>
    </row>
    <row r="86" spans="1:60" outlineLevel="1">
      <c r="A86" s="415" t="s">
        <v>1780</v>
      </c>
      <c r="B86" s="373" t="s">
        <v>1218</v>
      </c>
      <c r="C86" s="416" t="s">
        <v>1861</v>
      </c>
      <c r="D86" s="417"/>
      <c r="E86" s="418"/>
      <c r="F86" s="419"/>
      <c r="G86" s="420">
        <f>SUM(G87:G89)</f>
        <v>0</v>
      </c>
      <c r="H86" s="388"/>
      <c r="I86" s="389" t="e">
        <f>ROUND(#REF!*H86,2)</f>
        <v>#REF!</v>
      </c>
      <c r="J86" s="390"/>
      <c r="K86" s="389" t="e">
        <f>ROUND(#REF!*J86,2)</f>
        <v>#REF!</v>
      </c>
      <c r="L86" s="389">
        <v>21</v>
      </c>
      <c r="M86" s="389" t="e">
        <f>#REF!*(1+L86/100)</f>
        <v>#REF!</v>
      </c>
      <c r="N86" s="389">
        <v>0</v>
      </c>
      <c r="O86" s="389" t="e">
        <f>ROUND(#REF!*N86,2)</f>
        <v>#REF!</v>
      </c>
      <c r="P86" s="389">
        <v>0</v>
      </c>
      <c r="Q86" s="389" t="e">
        <f>ROUND(#REF!*P86,2)</f>
        <v>#REF!</v>
      </c>
      <c r="R86" s="391"/>
      <c r="S86" s="389" t="s">
        <v>1784</v>
      </c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2"/>
      <c r="AU86" s="392"/>
      <c r="AV86" s="392"/>
      <c r="AW86" s="392"/>
      <c r="AX86" s="392"/>
      <c r="AY86" s="392"/>
      <c r="AZ86" s="392"/>
      <c r="BA86" s="392"/>
      <c r="BB86" s="392"/>
      <c r="BC86" s="392"/>
      <c r="BD86" s="392"/>
      <c r="BE86" s="392"/>
      <c r="BF86" s="392"/>
      <c r="BG86" s="392"/>
      <c r="BH86" s="392"/>
    </row>
    <row r="87" spans="1:60" ht="67.5" outlineLevel="1">
      <c r="A87" s="424">
        <v>78</v>
      </c>
      <c r="B87" s="382">
        <v>725001</v>
      </c>
      <c r="C87" s="403" t="s">
        <v>1862</v>
      </c>
      <c r="D87" s="404" t="s">
        <v>1792</v>
      </c>
      <c r="E87" s="405">
        <v>1</v>
      </c>
      <c r="F87" s="386">
        <v>0</v>
      </c>
      <c r="G87" s="406">
        <f t="shared" ref="G87:G89" si="15">ROUND(E87*F87,2)</f>
        <v>0</v>
      </c>
      <c r="H87" s="388"/>
      <c r="I87" s="389"/>
      <c r="J87" s="390"/>
      <c r="K87" s="389"/>
      <c r="L87" s="389"/>
      <c r="M87" s="389"/>
      <c r="N87" s="389"/>
      <c r="O87" s="389"/>
      <c r="P87" s="389"/>
      <c r="Q87" s="389"/>
      <c r="R87" s="391"/>
      <c r="S87" s="389"/>
      <c r="T87" s="392"/>
      <c r="U87" s="392"/>
      <c r="V87" s="392"/>
      <c r="W87" s="392"/>
      <c r="X87" s="439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2"/>
      <c r="AU87" s="392"/>
      <c r="AV87" s="392"/>
      <c r="AW87" s="392"/>
      <c r="AX87" s="392"/>
      <c r="AY87" s="392"/>
      <c r="AZ87" s="392"/>
      <c r="BA87" s="392"/>
      <c r="BB87" s="392"/>
      <c r="BC87" s="392"/>
      <c r="BD87" s="392"/>
      <c r="BE87" s="392"/>
      <c r="BF87" s="392"/>
      <c r="BG87" s="392"/>
      <c r="BH87" s="392"/>
    </row>
    <row r="88" spans="1:60" ht="45" outlineLevel="1">
      <c r="A88" s="424">
        <v>79</v>
      </c>
      <c r="B88" s="382">
        <v>725002</v>
      </c>
      <c r="C88" s="440" t="s">
        <v>1863</v>
      </c>
      <c r="D88" s="384" t="s">
        <v>1792</v>
      </c>
      <c r="E88" s="385">
        <v>1</v>
      </c>
      <c r="F88" s="386">
        <v>0</v>
      </c>
      <c r="G88" s="387">
        <f t="shared" si="15"/>
        <v>0</v>
      </c>
      <c r="H88" s="441"/>
      <c r="I88" s="442"/>
      <c r="J88" s="441"/>
      <c r="K88" s="442"/>
      <c r="L88" s="442"/>
      <c r="M88" s="442"/>
      <c r="N88" s="442"/>
      <c r="O88" s="442"/>
      <c r="P88" s="442"/>
      <c r="Q88" s="442"/>
      <c r="R88" s="442"/>
      <c r="S88" s="442"/>
      <c r="T88" s="392"/>
      <c r="U88" s="392"/>
      <c r="V88" s="392"/>
      <c r="W88" s="439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2"/>
      <c r="BG88" s="392"/>
      <c r="BH88" s="392"/>
    </row>
    <row r="89" spans="1:60" ht="45" outlineLevel="1">
      <c r="A89" s="435">
        <v>80</v>
      </c>
      <c r="B89" s="443">
        <v>725003</v>
      </c>
      <c r="C89" s="440" t="s">
        <v>1864</v>
      </c>
      <c r="D89" s="444" t="s">
        <v>1792</v>
      </c>
      <c r="E89" s="385">
        <v>1</v>
      </c>
      <c r="F89" s="386">
        <v>0</v>
      </c>
      <c r="G89" s="387">
        <f t="shared" si="15"/>
        <v>0</v>
      </c>
      <c r="H89" s="441"/>
      <c r="I89" s="442"/>
      <c r="J89" s="441"/>
      <c r="K89" s="442"/>
      <c r="L89" s="442"/>
      <c r="M89" s="442"/>
      <c r="N89" s="442"/>
      <c r="O89" s="442"/>
      <c r="P89" s="442"/>
      <c r="Q89" s="442"/>
      <c r="R89" s="442"/>
      <c r="S89" s="442"/>
      <c r="T89" s="392"/>
      <c r="U89" s="392"/>
      <c r="V89" s="392"/>
      <c r="W89" s="439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  <c r="AK89" s="392"/>
      <c r="AL89" s="392"/>
      <c r="AM89" s="392"/>
      <c r="AN89" s="392"/>
      <c r="AO89" s="392"/>
      <c r="AP89" s="392"/>
      <c r="AQ89" s="392"/>
      <c r="AR89" s="392"/>
      <c r="AS89" s="392"/>
      <c r="AT89" s="392"/>
      <c r="AU89" s="392"/>
      <c r="AV89" s="392"/>
      <c r="AW89" s="392"/>
      <c r="AX89" s="392"/>
      <c r="AY89" s="392"/>
      <c r="AZ89" s="392"/>
      <c r="BA89" s="392"/>
      <c r="BB89" s="392"/>
      <c r="BC89" s="392"/>
      <c r="BD89" s="392"/>
      <c r="BE89" s="392"/>
      <c r="BF89" s="392"/>
      <c r="BG89" s="392"/>
      <c r="BH89" s="392"/>
    </row>
    <row r="90" spans="1:60">
      <c r="A90" s="360"/>
      <c r="B90" s="361" t="s">
        <v>1</v>
      </c>
      <c r="C90" s="445"/>
      <c r="D90" s="362"/>
      <c r="G90" s="363"/>
    </row>
    <row r="91" spans="1:60">
      <c r="A91" s="446"/>
      <c r="B91" s="447" t="s">
        <v>1865</v>
      </c>
      <c r="C91" s="448" t="s">
        <v>1</v>
      </c>
      <c r="D91" s="449"/>
      <c r="E91" s="450"/>
      <c r="F91" s="450"/>
      <c r="G91" s="451">
        <f>G7+G50+G86</f>
        <v>0</v>
      </c>
    </row>
    <row r="92" spans="1:60">
      <c r="A92" s="360"/>
      <c r="B92" s="361" t="s">
        <v>1</v>
      </c>
      <c r="C92" s="445" t="s">
        <v>1</v>
      </c>
      <c r="D92" s="362"/>
      <c r="G92" s="363"/>
    </row>
    <row r="93" spans="1:60">
      <c r="A93" s="452" t="s">
        <v>1866</v>
      </c>
      <c r="B93" s="453"/>
      <c r="C93" s="453"/>
      <c r="D93" s="362"/>
      <c r="G93" s="363"/>
    </row>
    <row r="94" spans="1:60">
      <c r="A94" s="454"/>
      <c r="B94" s="455"/>
      <c r="C94" s="455"/>
      <c r="D94" s="455"/>
      <c r="E94" s="455"/>
      <c r="F94" s="455"/>
      <c r="G94" s="456"/>
    </row>
    <row r="95" spans="1:60">
      <c r="A95" s="457"/>
      <c r="B95" s="458"/>
      <c r="C95" s="458"/>
      <c r="D95" s="458"/>
      <c r="E95" s="458"/>
      <c r="F95" s="458"/>
      <c r="G95" s="459"/>
    </row>
    <row r="96" spans="1:60">
      <c r="A96" s="460"/>
      <c r="B96" s="461"/>
      <c r="C96" s="461"/>
      <c r="D96" s="461"/>
      <c r="E96" s="461"/>
      <c r="F96" s="461"/>
      <c r="G96" s="462"/>
    </row>
    <row r="97" spans="1:7" ht="13.5" thickBot="1">
      <c r="A97" s="463"/>
      <c r="B97" s="464" t="s">
        <v>1</v>
      </c>
      <c r="C97" s="465" t="s">
        <v>1</v>
      </c>
      <c r="D97" s="466"/>
      <c r="E97" s="467"/>
      <c r="F97" s="467"/>
      <c r="G97" s="468"/>
    </row>
    <row r="98" spans="1:7">
      <c r="C98" s="445"/>
      <c r="D98" s="362"/>
    </row>
    <row r="99" spans="1:7">
      <c r="D99" s="362"/>
    </row>
    <row r="100" spans="1:7">
      <c r="D100" s="362"/>
    </row>
    <row r="101" spans="1:7">
      <c r="D101" s="362"/>
    </row>
    <row r="102" spans="1:7">
      <c r="D102" s="362"/>
    </row>
    <row r="103" spans="1:7">
      <c r="D103" s="362"/>
    </row>
    <row r="104" spans="1:7">
      <c r="D104" s="362"/>
    </row>
    <row r="105" spans="1:7">
      <c r="D105" s="362"/>
    </row>
    <row r="106" spans="1:7">
      <c r="D106" s="362"/>
    </row>
    <row r="107" spans="1:7">
      <c r="D107" s="362"/>
    </row>
    <row r="108" spans="1:7">
      <c r="D108" s="362"/>
    </row>
    <row r="109" spans="1:7">
      <c r="D109" s="362"/>
    </row>
    <row r="110" spans="1:7">
      <c r="D110" s="362"/>
    </row>
    <row r="111" spans="1:7">
      <c r="D111" s="362"/>
    </row>
    <row r="112" spans="1:7">
      <c r="D112" s="362"/>
    </row>
    <row r="113" spans="4:4">
      <c r="D113" s="362"/>
    </row>
    <row r="114" spans="4:4">
      <c r="D114" s="362"/>
    </row>
    <row r="115" spans="4:4">
      <c r="D115" s="362"/>
    </row>
    <row r="116" spans="4:4">
      <c r="D116" s="362"/>
    </row>
    <row r="117" spans="4:4">
      <c r="D117" s="362"/>
    </row>
    <row r="118" spans="4:4">
      <c r="D118" s="362"/>
    </row>
    <row r="119" spans="4:4">
      <c r="D119" s="362"/>
    </row>
    <row r="120" spans="4:4">
      <c r="D120" s="362"/>
    </row>
    <row r="121" spans="4:4">
      <c r="D121" s="362"/>
    </row>
    <row r="122" spans="4:4">
      <c r="D122" s="362"/>
    </row>
    <row r="123" spans="4:4">
      <c r="D123" s="362"/>
    </row>
    <row r="124" spans="4:4">
      <c r="D124" s="362"/>
    </row>
    <row r="125" spans="4:4">
      <c r="D125" s="362"/>
    </row>
    <row r="126" spans="4:4">
      <c r="D126" s="362"/>
    </row>
    <row r="127" spans="4:4">
      <c r="D127" s="362"/>
    </row>
    <row r="128" spans="4:4">
      <c r="D128" s="362"/>
    </row>
    <row r="129" spans="4:4">
      <c r="D129" s="362"/>
    </row>
    <row r="130" spans="4:4">
      <c r="D130" s="362"/>
    </row>
    <row r="131" spans="4:4">
      <c r="D131" s="362"/>
    </row>
    <row r="132" spans="4:4">
      <c r="D132" s="362"/>
    </row>
    <row r="133" spans="4:4">
      <c r="D133" s="362"/>
    </row>
    <row r="134" spans="4:4">
      <c r="D134" s="362"/>
    </row>
    <row r="135" spans="4:4">
      <c r="D135" s="362"/>
    </row>
    <row r="136" spans="4:4">
      <c r="D136" s="362"/>
    </row>
    <row r="137" spans="4:4">
      <c r="D137" s="362"/>
    </row>
    <row r="138" spans="4:4">
      <c r="D138" s="362"/>
    </row>
    <row r="139" spans="4:4">
      <c r="D139" s="362"/>
    </row>
    <row r="140" spans="4:4">
      <c r="D140" s="362"/>
    </row>
    <row r="141" spans="4:4">
      <c r="D141" s="362"/>
    </row>
    <row r="142" spans="4:4">
      <c r="D142" s="362"/>
    </row>
    <row r="143" spans="4:4">
      <c r="D143" s="362"/>
    </row>
    <row r="144" spans="4:4">
      <c r="D144" s="362"/>
    </row>
    <row r="145" spans="4:4">
      <c r="D145" s="362"/>
    </row>
    <row r="146" spans="4:4">
      <c r="D146" s="362"/>
    </row>
    <row r="147" spans="4:4">
      <c r="D147" s="362"/>
    </row>
    <row r="148" spans="4:4">
      <c r="D148" s="362"/>
    </row>
    <row r="149" spans="4:4">
      <c r="D149" s="362"/>
    </row>
    <row r="150" spans="4:4">
      <c r="D150" s="362"/>
    </row>
    <row r="151" spans="4:4">
      <c r="D151" s="362"/>
    </row>
    <row r="152" spans="4:4">
      <c r="D152" s="362"/>
    </row>
    <row r="153" spans="4:4">
      <c r="D153" s="362"/>
    </row>
    <row r="154" spans="4:4">
      <c r="D154" s="362"/>
    </row>
    <row r="155" spans="4:4">
      <c r="D155" s="362"/>
    </row>
    <row r="156" spans="4:4">
      <c r="D156" s="362"/>
    </row>
    <row r="157" spans="4:4">
      <c r="D157" s="362"/>
    </row>
    <row r="158" spans="4:4">
      <c r="D158" s="362"/>
    </row>
    <row r="159" spans="4:4">
      <c r="D159" s="362"/>
    </row>
    <row r="160" spans="4:4">
      <c r="D160" s="362"/>
    </row>
    <row r="161" spans="4:4">
      <c r="D161" s="362"/>
    </row>
    <row r="162" spans="4:4">
      <c r="D162" s="362"/>
    </row>
    <row r="163" spans="4:4">
      <c r="D163" s="362"/>
    </row>
    <row r="164" spans="4:4">
      <c r="D164" s="362"/>
    </row>
    <row r="165" spans="4:4">
      <c r="D165" s="362"/>
    </row>
    <row r="166" spans="4:4">
      <c r="D166" s="362"/>
    </row>
    <row r="167" spans="4:4">
      <c r="D167" s="362"/>
    </row>
    <row r="168" spans="4:4">
      <c r="D168" s="362"/>
    </row>
    <row r="169" spans="4:4">
      <c r="D169" s="362"/>
    </row>
    <row r="170" spans="4:4">
      <c r="D170" s="362"/>
    </row>
    <row r="171" spans="4:4">
      <c r="D171" s="362"/>
    </row>
    <row r="172" spans="4:4">
      <c r="D172" s="362"/>
    </row>
    <row r="173" spans="4:4">
      <c r="D173" s="362"/>
    </row>
    <row r="174" spans="4:4">
      <c r="D174" s="362"/>
    </row>
    <row r="175" spans="4:4">
      <c r="D175" s="362"/>
    </row>
    <row r="176" spans="4:4">
      <c r="D176" s="362"/>
    </row>
    <row r="177" spans="4:4">
      <c r="D177" s="362"/>
    </row>
    <row r="178" spans="4:4">
      <c r="D178" s="362"/>
    </row>
    <row r="179" spans="4:4">
      <c r="D179" s="362"/>
    </row>
    <row r="180" spans="4:4">
      <c r="D180" s="362"/>
    </row>
    <row r="181" spans="4:4">
      <c r="D181" s="362"/>
    </row>
    <row r="182" spans="4:4">
      <c r="D182" s="362"/>
    </row>
    <row r="183" spans="4:4">
      <c r="D183" s="362"/>
    </row>
    <row r="184" spans="4:4">
      <c r="D184" s="362"/>
    </row>
    <row r="185" spans="4:4">
      <c r="D185" s="362"/>
    </row>
    <row r="186" spans="4:4">
      <c r="D186" s="362"/>
    </row>
    <row r="187" spans="4:4">
      <c r="D187" s="362"/>
    </row>
    <row r="188" spans="4:4">
      <c r="D188" s="362"/>
    </row>
    <row r="189" spans="4:4">
      <c r="D189" s="362"/>
    </row>
    <row r="190" spans="4:4">
      <c r="D190" s="362"/>
    </row>
    <row r="191" spans="4:4">
      <c r="D191" s="362"/>
    </row>
    <row r="192" spans="4:4">
      <c r="D192" s="362"/>
    </row>
    <row r="193" spans="4:4">
      <c r="D193" s="362"/>
    </row>
    <row r="194" spans="4:4">
      <c r="D194" s="362"/>
    </row>
    <row r="195" spans="4:4">
      <c r="D195" s="362"/>
    </row>
    <row r="196" spans="4:4">
      <c r="D196" s="362"/>
    </row>
    <row r="197" spans="4:4">
      <c r="D197" s="362"/>
    </row>
    <row r="198" spans="4:4">
      <c r="D198" s="362"/>
    </row>
    <row r="199" spans="4:4">
      <c r="D199" s="362"/>
    </row>
    <row r="200" spans="4:4">
      <c r="D200" s="362"/>
    </row>
    <row r="201" spans="4:4">
      <c r="D201" s="362"/>
    </row>
    <row r="202" spans="4:4">
      <c r="D202" s="362"/>
    </row>
    <row r="203" spans="4:4">
      <c r="D203" s="362"/>
    </row>
    <row r="204" spans="4:4">
      <c r="D204" s="362"/>
    </row>
    <row r="205" spans="4:4">
      <c r="D205" s="362"/>
    </row>
    <row r="206" spans="4:4">
      <c r="D206" s="362"/>
    </row>
    <row r="207" spans="4:4">
      <c r="D207" s="362"/>
    </row>
    <row r="208" spans="4:4">
      <c r="D208" s="362"/>
    </row>
    <row r="209" spans="4:4">
      <c r="D209" s="362"/>
    </row>
    <row r="210" spans="4:4">
      <c r="D210" s="362"/>
    </row>
    <row r="211" spans="4:4">
      <c r="D211" s="362"/>
    </row>
    <row r="212" spans="4:4">
      <c r="D212" s="362"/>
    </row>
    <row r="213" spans="4:4">
      <c r="D213" s="362"/>
    </row>
    <row r="214" spans="4:4">
      <c r="D214" s="362"/>
    </row>
    <row r="215" spans="4:4">
      <c r="D215" s="362"/>
    </row>
    <row r="216" spans="4:4">
      <c r="D216" s="362"/>
    </row>
    <row r="217" spans="4:4">
      <c r="D217" s="362"/>
    </row>
    <row r="218" spans="4:4">
      <c r="D218" s="362"/>
    </row>
    <row r="219" spans="4:4">
      <c r="D219" s="362"/>
    </row>
    <row r="220" spans="4:4">
      <c r="D220" s="362"/>
    </row>
    <row r="221" spans="4:4">
      <c r="D221" s="362"/>
    </row>
    <row r="222" spans="4:4">
      <c r="D222" s="362"/>
    </row>
    <row r="223" spans="4:4">
      <c r="D223" s="362"/>
    </row>
    <row r="224" spans="4:4">
      <c r="D224" s="362"/>
    </row>
    <row r="225" spans="4:4">
      <c r="D225" s="362"/>
    </row>
    <row r="226" spans="4:4">
      <c r="D226" s="362"/>
    </row>
    <row r="227" spans="4:4">
      <c r="D227" s="362"/>
    </row>
    <row r="228" spans="4:4">
      <c r="D228" s="362"/>
    </row>
    <row r="229" spans="4:4">
      <c r="D229" s="362"/>
    </row>
    <row r="230" spans="4:4">
      <c r="D230" s="362"/>
    </row>
    <row r="231" spans="4:4">
      <c r="D231" s="362"/>
    </row>
    <row r="232" spans="4:4">
      <c r="D232" s="362"/>
    </row>
    <row r="233" spans="4:4">
      <c r="D233" s="362"/>
    </row>
    <row r="234" spans="4:4">
      <c r="D234" s="362"/>
    </row>
    <row r="235" spans="4:4">
      <c r="D235" s="362"/>
    </row>
    <row r="236" spans="4:4">
      <c r="D236" s="362"/>
    </row>
    <row r="237" spans="4:4">
      <c r="D237" s="362"/>
    </row>
    <row r="238" spans="4:4">
      <c r="D238" s="362"/>
    </row>
    <row r="239" spans="4:4">
      <c r="D239" s="362"/>
    </row>
    <row r="240" spans="4:4">
      <c r="D240" s="362"/>
    </row>
    <row r="241" spans="4:4">
      <c r="D241" s="362"/>
    </row>
    <row r="242" spans="4:4">
      <c r="D242" s="362"/>
    </row>
    <row r="243" spans="4:4">
      <c r="D243" s="362"/>
    </row>
    <row r="244" spans="4:4">
      <c r="D244" s="362"/>
    </row>
    <row r="245" spans="4:4">
      <c r="D245" s="362"/>
    </row>
    <row r="246" spans="4:4">
      <c r="D246" s="362"/>
    </row>
    <row r="247" spans="4:4">
      <c r="D247" s="362"/>
    </row>
    <row r="248" spans="4:4">
      <c r="D248" s="362"/>
    </row>
    <row r="249" spans="4:4">
      <c r="D249" s="362"/>
    </row>
    <row r="250" spans="4:4">
      <c r="D250" s="362"/>
    </row>
    <row r="251" spans="4:4">
      <c r="D251" s="362"/>
    </row>
    <row r="252" spans="4:4">
      <c r="D252" s="362"/>
    </row>
    <row r="253" spans="4:4">
      <c r="D253" s="362"/>
    </row>
    <row r="254" spans="4:4">
      <c r="D254" s="362"/>
    </row>
    <row r="255" spans="4:4">
      <c r="D255" s="362"/>
    </row>
    <row r="256" spans="4:4">
      <c r="D256" s="362"/>
    </row>
    <row r="257" spans="4:4">
      <c r="D257" s="362"/>
    </row>
    <row r="258" spans="4:4">
      <c r="D258" s="362"/>
    </row>
    <row r="259" spans="4:4">
      <c r="D259" s="362"/>
    </row>
    <row r="260" spans="4:4">
      <c r="D260" s="362"/>
    </row>
    <row r="261" spans="4:4">
      <c r="D261" s="362"/>
    </row>
    <row r="262" spans="4:4">
      <c r="D262" s="362"/>
    </row>
    <row r="263" spans="4:4">
      <c r="D263" s="362"/>
    </row>
    <row r="264" spans="4:4">
      <c r="D264" s="362"/>
    </row>
    <row r="265" spans="4:4">
      <c r="D265" s="362"/>
    </row>
    <row r="266" spans="4:4">
      <c r="D266" s="362"/>
    </row>
    <row r="267" spans="4:4">
      <c r="D267" s="362"/>
    </row>
    <row r="268" spans="4:4">
      <c r="D268" s="362"/>
    </row>
    <row r="269" spans="4:4">
      <c r="D269" s="362"/>
    </row>
    <row r="270" spans="4:4">
      <c r="D270" s="362"/>
    </row>
    <row r="271" spans="4:4">
      <c r="D271" s="362"/>
    </row>
    <row r="272" spans="4:4">
      <c r="D272" s="362"/>
    </row>
    <row r="273" spans="4:4">
      <c r="D273" s="362"/>
    </row>
    <row r="274" spans="4:4">
      <c r="D274" s="362"/>
    </row>
    <row r="275" spans="4:4">
      <c r="D275" s="362"/>
    </row>
    <row r="276" spans="4:4">
      <c r="D276" s="362"/>
    </row>
    <row r="277" spans="4:4">
      <c r="D277" s="362"/>
    </row>
    <row r="278" spans="4:4">
      <c r="D278" s="362"/>
    </row>
    <row r="279" spans="4:4">
      <c r="D279" s="362"/>
    </row>
    <row r="280" spans="4:4">
      <c r="D280" s="362"/>
    </row>
    <row r="281" spans="4:4">
      <c r="D281" s="362"/>
    </row>
    <row r="282" spans="4:4">
      <c r="D282" s="362"/>
    </row>
    <row r="283" spans="4:4">
      <c r="D283" s="362"/>
    </row>
    <row r="284" spans="4:4">
      <c r="D284" s="362"/>
    </row>
    <row r="285" spans="4:4">
      <c r="D285" s="362"/>
    </row>
    <row r="286" spans="4:4">
      <c r="D286" s="362"/>
    </row>
    <row r="287" spans="4:4">
      <c r="D287" s="362"/>
    </row>
    <row r="288" spans="4:4">
      <c r="D288" s="362"/>
    </row>
    <row r="289" spans="4:4">
      <c r="D289" s="362"/>
    </row>
    <row r="290" spans="4:4">
      <c r="D290" s="362"/>
    </row>
    <row r="291" spans="4:4">
      <c r="D291" s="362"/>
    </row>
    <row r="292" spans="4:4">
      <c r="D292" s="362"/>
    </row>
    <row r="293" spans="4:4">
      <c r="D293" s="362"/>
    </row>
    <row r="294" spans="4:4">
      <c r="D294" s="362"/>
    </row>
    <row r="295" spans="4:4">
      <c r="D295" s="362"/>
    </row>
    <row r="296" spans="4:4">
      <c r="D296" s="362"/>
    </row>
    <row r="297" spans="4:4">
      <c r="D297" s="362"/>
    </row>
    <row r="298" spans="4:4">
      <c r="D298" s="362"/>
    </row>
    <row r="299" spans="4:4">
      <c r="D299" s="362"/>
    </row>
    <row r="300" spans="4:4">
      <c r="D300" s="362"/>
    </row>
    <row r="301" spans="4:4">
      <c r="D301" s="362"/>
    </row>
    <row r="302" spans="4:4">
      <c r="D302" s="362"/>
    </row>
    <row r="303" spans="4:4">
      <c r="D303" s="362"/>
    </row>
    <row r="304" spans="4:4">
      <c r="D304" s="362"/>
    </row>
    <row r="305" spans="4:4">
      <c r="D305" s="362"/>
    </row>
    <row r="306" spans="4:4">
      <c r="D306" s="362"/>
    </row>
    <row r="307" spans="4:4">
      <c r="D307" s="362"/>
    </row>
    <row r="308" spans="4:4">
      <c r="D308" s="362"/>
    </row>
    <row r="309" spans="4:4">
      <c r="D309" s="362"/>
    </row>
    <row r="310" spans="4:4">
      <c r="D310" s="362"/>
    </row>
    <row r="311" spans="4:4">
      <c r="D311" s="362"/>
    </row>
    <row r="312" spans="4:4">
      <c r="D312" s="362"/>
    </row>
    <row r="313" spans="4:4">
      <c r="D313" s="362"/>
    </row>
    <row r="314" spans="4:4">
      <c r="D314" s="362"/>
    </row>
    <row r="315" spans="4:4">
      <c r="D315" s="362"/>
    </row>
    <row r="316" spans="4:4">
      <c r="D316" s="362"/>
    </row>
    <row r="317" spans="4:4">
      <c r="D317" s="362"/>
    </row>
    <row r="318" spans="4:4">
      <c r="D318" s="362"/>
    </row>
    <row r="319" spans="4:4">
      <c r="D319" s="362"/>
    </row>
    <row r="320" spans="4:4">
      <c r="D320" s="362"/>
    </row>
    <row r="321" spans="4:4">
      <c r="D321" s="362"/>
    </row>
    <row r="322" spans="4:4">
      <c r="D322" s="362"/>
    </row>
    <row r="323" spans="4:4">
      <c r="D323" s="362"/>
    </row>
    <row r="324" spans="4:4">
      <c r="D324" s="362"/>
    </row>
    <row r="325" spans="4:4">
      <c r="D325" s="362"/>
    </row>
    <row r="326" spans="4:4">
      <c r="D326" s="362"/>
    </row>
    <row r="327" spans="4:4">
      <c r="D327" s="362"/>
    </row>
    <row r="328" spans="4:4">
      <c r="D328" s="362"/>
    </row>
    <row r="329" spans="4:4">
      <c r="D329" s="362"/>
    </row>
    <row r="330" spans="4:4">
      <c r="D330" s="362"/>
    </row>
    <row r="331" spans="4:4">
      <c r="D331" s="362"/>
    </row>
    <row r="332" spans="4:4">
      <c r="D332" s="362"/>
    </row>
    <row r="333" spans="4:4">
      <c r="D333" s="362"/>
    </row>
    <row r="334" spans="4:4">
      <c r="D334" s="362"/>
    </row>
    <row r="335" spans="4:4">
      <c r="D335" s="362"/>
    </row>
    <row r="336" spans="4:4">
      <c r="D336" s="362"/>
    </row>
    <row r="337" spans="4:4">
      <c r="D337" s="362"/>
    </row>
    <row r="338" spans="4:4">
      <c r="D338" s="362"/>
    </row>
    <row r="339" spans="4:4">
      <c r="D339" s="362"/>
    </row>
    <row r="340" spans="4:4">
      <c r="D340" s="362"/>
    </row>
    <row r="341" spans="4:4">
      <c r="D341" s="362"/>
    </row>
    <row r="342" spans="4:4">
      <c r="D342" s="362"/>
    </row>
    <row r="343" spans="4:4">
      <c r="D343" s="362"/>
    </row>
    <row r="344" spans="4:4">
      <c r="D344" s="362"/>
    </row>
    <row r="345" spans="4:4">
      <c r="D345" s="362"/>
    </row>
    <row r="346" spans="4:4">
      <c r="D346" s="362"/>
    </row>
    <row r="347" spans="4:4">
      <c r="D347" s="362"/>
    </row>
    <row r="348" spans="4:4">
      <c r="D348" s="362"/>
    </row>
    <row r="349" spans="4:4">
      <c r="D349" s="362"/>
    </row>
    <row r="350" spans="4:4">
      <c r="D350" s="362"/>
    </row>
    <row r="351" spans="4:4">
      <c r="D351" s="362"/>
    </row>
    <row r="352" spans="4:4">
      <c r="D352" s="362"/>
    </row>
    <row r="353" spans="4:4">
      <c r="D353" s="362"/>
    </row>
    <row r="354" spans="4:4">
      <c r="D354" s="362"/>
    </row>
    <row r="355" spans="4:4">
      <c r="D355" s="362"/>
    </row>
    <row r="356" spans="4:4">
      <c r="D356" s="362"/>
    </row>
    <row r="357" spans="4:4">
      <c r="D357" s="362"/>
    </row>
    <row r="358" spans="4:4">
      <c r="D358" s="362"/>
    </row>
    <row r="359" spans="4:4">
      <c r="D359" s="362"/>
    </row>
    <row r="360" spans="4:4">
      <c r="D360" s="362"/>
    </row>
    <row r="361" spans="4:4">
      <c r="D361" s="362"/>
    </row>
    <row r="362" spans="4:4">
      <c r="D362" s="362"/>
    </row>
    <row r="363" spans="4:4">
      <c r="D363" s="362"/>
    </row>
    <row r="364" spans="4:4">
      <c r="D364" s="362"/>
    </row>
    <row r="365" spans="4:4">
      <c r="D365" s="362"/>
    </row>
    <row r="366" spans="4:4">
      <c r="D366" s="362"/>
    </row>
    <row r="367" spans="4:4">
      <c r="D367" s="362"/>
    </row>
    <row r="368" spans="4:4">
      <c r="D368" s="362"/>
    </row>
    <row r="369" spans="4:4">
      <c r="D369" s="362"/>
    </row>
    <row r="370" spans="4:4">
      <c r="D370" s="362"/>
    </row>
    <row r="371" spans="4:4">
      <c r="D371" s="362"/>
    </row>
    <row r="372" spans="4:4">
      <c r="D372" s="362"/>
    </row>
    <row r="373" spans="4:4">
      <c r="D373" s="362"/>
    </row>
    <row r="374" spans="4:4">
      <c r="D374" s="362"/>
    </row>
    <row r="375" spans="4:4">
      <c r="D375" s="362"/>
    </row>
    <row r="376" spans="4:4">
      <c r="D376" s="362"/>
    </row>
    <row r="377" spans="4:4">
      <c r="D377" s="362"/>
    </row>
    <row r="378" spans="4:4">
      <c r="D378" s="362"/>
    </row>
    <row r="379" spans="4:4">
      <c r="D379" s="362"/>
    </row>
    <row r="380" spans="4:4">
      <c r="D380" s="362"/>
    </row>
    <row r="381" spans="4:4">
      <c r="D381" s="362"/>
    </row>
    <row r="382" spans="4:4">
      <c r="D382" s="362"/>
    </row>
    <row r="383" spans="4:4">
      <c r="D383" s="362"/>
    </row>
    <row r="384" spans="4:4">
      <c r="D384" s="362"/>
    </row>
    <row r="385" spans="4:4">
      <c r="D385" s="362"/>
    </row>
    <row r="386" spans="4:4">
      <c r="D386" s="362"/>
    </row>
    <row r="387" spans="4:4">
      <c r="D387" s="362"/>
    </row>
    <row r="388" spans="4:4">
      <c r="D388" s="362"/>
    </row>
    <row r="389" spans="4:4">
      <c r="D389" s="362"/>
    </row>
    <row r="390" spans="4:4">
      <c r="D390" s="362"/>
    </row>
    <row r="391" spans="4:4">
      <c r="D391" s="362"/>
    </row>
    <row r="392" spans="4:4">
      <c r="D392" s="362"/>
    </row>
    <row r="393" spans="4:4">
      <c r="D393" s="362"/>
    </row>
    <row r="394" spans="4:4">
      <c r="D394" s="362"/>
    </row>
    <row r="395" spans="4:4">
      <c r="D395" s="362"/>
    </row>
    <row r="396" spans="4:4">
      <c r="D396" s="362"/>
    </row>
    <row r="397" spans="4:4">
      <c r="D397" s="362"/>
    </row>
    <row r="398" spans="4:4">
      <c r="D398" s="362"/>
    </row>
    <row r="399" spans="4:4">
      <c r="D399" s="362"/>
    </row>
    <row r="400" spans="4:4">
      <c r="D400" s="362"/>
    </row>
    <row r="401" spans="4:4">
      <c r="D401" s="362"/>
    </row>
    <row r="402" spans="4:4">
      <c r="D402" s="362"/>
    </row>
    <row r="403" spans="4:4">
      <c r="D403" s="362"/>
    </row>
    <row r="404" spans="4:4">
      <c r="D404" s="362"/>
    </row>
    <row r="405" spans="4:4">
      <c r="D405" s="362"/>
    </row>
    <row r="406" spans="4:4">
      <c r="D406" s="362"/>
    </row>
    <row r="407" spans="4:4">
      <c r="D407" s="362"/>
    </row>
    <row r="408" spans="4:4">
      <c r="D408" s="362"/>
    </row>
    <row r="409" spans="4:4">
      <c r="D409" s="362"/>
    </row>
    <row r="410" spans="4:4">
      <c r="D410" s="362"/>
    </row>
    <row r="411" spans="4:4">
      <c r="D411" s="362"/>
    </row>
    <row r="412" spans="4:4">
      <c r="D412" s="362"/>
    </row>
    <row r="413" spans="4:4">
      <c r="D413" s="362"/>
    </row>
    <row r="414" spans="4:4">
      <c r="D414" s="362"/>
    </row>
    <row r="415" spans="4:4">
      <c r="D415" s="362"/>
    </row>
    <row r="416" spans="4:4">
      <c r="D416" s="362"/>
    </row>
    <row r="417" spans="4:4">
      <c r="D417" s="362"/>
    </row>
    <row r="418" spans="4:4">
      <c r="D418" s="362"/>
    </row>
    <row r="419" spans="4:4">
      <c r="D419" s="362"/>
    </row>
    <row r="420" spans="4:4">
      <c r="D420" s="362"/>
    </row>
    <row r="421" spans="4:4">
      <c r="D421" s="362"/>
    </row>
    <row r="422" spans="4:4">
      <c r="D422" s="362"/>
    </row>
    <row r="423" spans="4:4">
      <c r="D423" s="362"/>
    </row>
    <row r="424" spans="4:4">
      <c r="D424" s="362"/>
    </row>
    <row r="425" spans="4:4">
      <c r="D425" s="362"/>
    </row>
    <row r="426" spans="4:4">
      <c r="D426" s="362"/>
    </row>
    <row r="427" spans="4:4">
      <c r="D427" s="362"/>
    </row>
    <row r="428" spans="4:4">
      <c r="D428" s="362"/>
    </row>
    <row r="429" spans="4:4">
      <c r="D429" s="362"/>
    </row>
    <row r="430" spans="4:4">
      <c r="D430" s="362"/>
    </row>
    <row r="431" spans="4:4">
      <c r="D431" s="362"/>
    </row>
    <row r="432" spans="4:4">
      <c r="D432" s="362"/>
    </row>
    <row r="433" spans="4:4">
      <c r="D433" s="362"/>
    </row>
    <row r="434" spans="4:4">
      <c r="D434" s="362"/>
    </row>
    <row r="435" spans="4:4">
      <c r="D435" s="362"/>
    </row>
    <row r="436" spans="4:4">
      <c r="D436" s="362"/>
    </row>
    <row r="437" spans="4:4">
      <c r="D437" s="362"/>
    </row>
    <row r="438" spans="4:4">
      <c r="D438" s="362"/>
    </row>
    <row r="439" spans="4:4">
      <c r="D439" s="362"/>
    </row>
    <row r="440" spans="4:4">
      <c r="D440" s="362"/>
    </row>
    <row r="441" spans="4:4">
      <c r="D441" s="362"/>
    </row>
    <row r="442" spans="4:4">
      <c r="D442" s="362"/>
    </row>
    <row r="443" spans="4:4">
      <c r="D443" s="362"/>
    </row>
    <row r="444" spans="4:4">
      <c r="D444" s="362"/>
    </row>
    <row r="445" spans="4:4">
      <c r="D445" s="362"/>
    </row>
    <row r="446" spans="4:4">
      <c r="D446" s="362"/>
    </row>
    <row r="447" spans="4:4">
      <c r="D447" s="362"/>
    </row>
    <row r="448" spans="4:4">
      <c r="D448" s="362"/>
    </row>
    <row r="449" spans="4:4">
      <c r="D449" s="362"/>
    </row>
    <row r="450" spans="4:4">
      <c r="D450" s="362"/>
    </row>
    <row r="451" spans="4:4">
      <c r="D451" s="362"/>
    </row>
    <row r="452" spans="4:4">
      <c r="D452" s="362"/>
    </row>
    <row r="453" spans="4:4">
      <c r="D453" s="362"/>
    </row>
    <row r="454" spans="4:4">
      <c r="D454" s="362"/>
    </row>
    <row r="455" spans="4:4">
      <c r="D455" s="362"/>
    </row>
    <row r="456" spans="4:4">
      <c r="D456" s="362"/>
    </row>
    <row r="457" spans="4:4">
      <c r="D457" s="362"/>
    </row>
    <row r="458" spans="4:4">
      <c r="D458" s="362"/>
    </row>
    <row r="459" spans="4:4">
      <c r="D459" s="362"/>
    </row>
    <row r="460" spans="4:4">
      <c r="D460" s="362"/>
    </row>
    <row r="461" spans="4:4">
      <c r="D461" s="362"/>
    </row>
    <row r="462" spans="4:4">
      <c r="D462" s="362"/>
    </row>
    <row r="463" spans="4:4">
      <c r="D463" s="362"/>
    </row>
    <row r="464" spans="4:4">
      <c r="D464" s="362"/>
    </row>
    <row r="465" spans="4:4">
      <c r="D465" s="362"/>
    </row>
    <row r="466" spans="4:4">
      <c r="D466" s="362"/>
    </row>
    <row r="467" spans="4:4">
      <c r="D467" s="362"/>
    </row>
    <row r="468" spans="4:4">
      <c r="D468" s="362"/>
    </row>
    <row r="469" spans="4:4">
      <c r="D469" s="362"/>
    </row>
    <row r="470" spans="4:4">
      <c r="D470" s="362"/>
    </row>
    <row r="471" spans="4:4">
      <c r="D471" s="362"/>
    </row>
    <row r="472" spans="4:4">
      <c r="D472" s="362"/>
    </row>
    <row r="473" spans="4:4">
      <c r="D473" s="362"/>
    </row>
    <row r="474" spans="4:4">
      <c r="D474" s="362"/>
    </row>
    <row r="475" spans="4:4">
      <c r="D475" s="362"/>
    </row>
    <row r="476" spans="4:4">
      <c r="D476" s="362"/>
    </row>
    <row r="477" spans="4:4">
      <c r="D477" s="362"/>
    </row>
    <row r="478" spans="4:4">
      <c r="D478" s="362"/>
    </row>
    <row r="479" spans="4:4">
      <c r="D479" s="362"/>
    </row>
    <row r="480" spans="4:4">
      <c r="D480" s="362"/>
    </row>
    <row r="481" spans="4:4">
      <c r="D481" s="362"/>
    </row>
    <row r="482" spans="4:4">
      <c r="D482" s="362"/>
    </row>
    <row r="483" spans="4:4">
      <c r="D483" s="362"/>
    </row>
    <row r="484" spans="4:4">
      <c r="D484" s="362"/>
    </row>
    <row r="485" spans="4:4">
      <c r="D485" s="362"/>
    </row>
    <row r="486" spans="4:4">
      <c r="D486" s="362"/>
    </row>
    <row r="487" spans="4:4">
      <c r="D487" s="362"/>
    </row>
    <row r="488" spans="4:4">
      <c r="D488" s="362"/>
    </row>
    <row r="489" spans="4:4">
      <c r="D489" s="362"/>
    </row>
    <row r="490" spans="4:4">
      <c r="D490" s="362"/>
    </row>
    <row r="491" spans="4:4">
      <c r="D491" s="362"/>
    </row>
    <row r="492" spans="4:4">
      <c r="D492" s="362"/>
    </row>
    <row r="493" spans="4:4">
      <c r="D493" s="362"/>
    </row>
    <row r="494" spans="4:4">
      <c r="D494" s="362"/>
    </row>
    <row r="495" spans="4:4">
      <c r="D495" s="362"/>
    </row>
    <row r="496" spans="4:4">
      <c r="D496" s="362"/>
    </row>
    <row r="497" spans="4:4">
      <c r="D497" s="362"/>
    </row>
    <row r="498" spans="4:4">
      <c r="D498" s="362"/>
    </row>
    <row r="499" spans="4:4">
      <c r="D499" s="362"/>
    </row>
    <row r="500" spans="4:4">
      <c r="D500" s="362"/>
    </row>
    <row r="501" spans="4:4">
      <c r="D501" s="362"/>
    </row>
    <row r="502" spans="4:4">
      <c r="D502" s="362"/>
    </row>
    <row r="503" spans="4:4">
      <c r="D503" s="362"/>
    </row>
    <row r="504" spans="4:4">
      <c r="D504" s="362"/>
    </row>
    <row r="505" spans="4:4">
      <c r="D505" s="362"/>
    </row>
    <row r="506" spans="4:4">
      <c r="D506" s="362"/>
    </row>
    <row r="507" spans="4:4">
      <c r="D507" s="362"/>
    </row>
    <row r="508" spans="4:4">
      <c r="D508" s="362"/>
    </row>
    <row r="509" spans="4:4">
      <c r="D509" s="362"/>
    </row>
    <row r="510" spans="4:4">
      <c r="D510" s="362"/>
    </row>
    <row r="511" spans="4:4">
      <c r="D511" s="362"/>
    </row>
    <row r="512" spans="4:4">
      <c r="D512" s="362"/>
    </row>
    <row r="513" spans="4:4">
      <c r="D513" s="362"/>
    </row>
    <row r="514" spans="4:4">
      <c r="D514" s="362"/>
    </row>
    <row r="515" spans="4:4">
      <c r="D515" s="362"/>
    </row>
    <row r="516" spans="4:4">
      <c r="D516" s="362"/>
    </row>
    <row r="517" spans="4:4">
      <c r="D517" s="362"/>
    </row>
    <row r="518" spans="4:4">
      <c r="D518" s="362"/>
    </row>
    <row r="519" spans="4:4">
      <c r="D519" s="362"/>
    </row>
    <row r="520" spans="4:4">
      <c r="D520" s="362"/>
    </row>
    <row r="521" spans="4:4">
      <c r="D521" s="362"/>
    </row>
    <row r="522" spans="4:4">
      <c r="D522" s="362"/>
    </row>
    <row r="523" spans="4:4">
      <c r="D523" s="362"/>
    </row>
    <row r="524" spans="4:4">
      <c r="D524" s="362"/>
    </row>
    <row r="525" spans="4:4">
      <c r="D525" s="362"/>
    </row>
    <row r="526" spans="4:4">
      <c r="D526" s="362"/>
    </row>
    <row r="527" spans="4:4">
      <c r="D527" s="362"/>
    </row>
    <row r="528" spans="4:4">
      <c r="D528" s="362"/>
    </row>
    <row r="529" spans="4:4">
      <c r="D529" s="362"/>
    </row>
    <row r="530" spans="4:4">
      <c r="D530" s="362"/>
    </row>
    <row r="531" spans="4:4">
      <c r="D531" s="362"/>
    </row>
    <row r="532" spans="4:4">
      <c r="D532" s="362"/>
    </row>
    <row r="533" spans="4:4">
      <c r="D533" s="362"/>
    </row>
    <row r="534" spans="4:4">
      <c r="D534" s="362"/>
    </row>
    <row r="535" spans="4:4">
      <c r="D535" s="362"/>
    </row>
    <row r="536" spans="4:4">
      <c r="D536" s="362"/>
    </row>
    <row r="537" spans="4:4">
      <c r="D537" s="362"/>
    </row>
    <row r="538" spans="4:4">
      <c r="D538" s="362"/>
    </row>
    <row r="539" spans="4:4">
      <c r="D539" s="362"/>
    </row>
    <row r="540" spans="4:4">
      <c r="D540" s="362"/>
    </row>
    <row r="541" spans="4:4">
      <c r="D541" s="362"/>
    </row>
    <row r="542" spans="4:4">
      <c r="D542" s="362"/>
    </row>
    <row r="543" spans="4:4">
      <c r="D543" s="362"/>
    </row>
    <row r="544" spans="4:4">
      <c r="D544" s="362"/>
    </row>
    <row r="545" spans="4:4">
      <c r="D545" s="362"/>
    </row>
    <row r="546" spans="4:4">
      <c r="D546" s="362"/>
    </row>
    <row r="547" spans="4:4">
      <c r="D547" s="362"/>
    </row>
    <row r="548" spans="4:4">
      <c r="D548" s="362"/>
    </row>
    <row r="549" spans="4:4">
      <c r="D549" s="362"/>
    </row>
    <row r="550" spans="4:4">
      <c r="D550" s="362"/>
    </row>
    <row r="551" spans="4:4">
      <c r="D551" s="362"/>
    </row>
    <row r="552" spans="4:4">
      <c r="D552" s="362"/>
    </row>
    <row r="553" spans="4:4">
      <c r="D553" s="362"/>
    </row>
    <row r="554" spans="4:4">
      <c r="D554" s="362"/>
    </row>
    <row r="555" spans="4:4">
      <c r="D555" s="362"/>
    </row>
    <row r="556" spans="4:4">
      <c r="D556" s="362"/>
    </row>
    <row r="557" spans="4:4">
      <c r="D557" s="362"/>
    </row>
    <row r="558" spans="4:4">
      <c r="D558" s="362"/>
    </row>
    <row r="559" spans="4:4">
      <c r="D559" s="362"/>
    </row>
    <row r="560" spans="4:4">
      <c r="D560" s="362"/>
    </row>
    <row r="561" spans="4:4">
      <c r="D561" s="362"/>
    </row>
    <row r="562" spans="4:4">
      <c r="D562" s="362"/>
    </row>
    <row r="563" spans="4:4">
      <c r="D563" s="362"/>
    </row>
    <row r="564" spans="4:4">
      <c r="D564" s="362"/>
    </row>
    <row r="565" spans="4:4">
      <c r="D565" s="362"/>
    </row>
    <row r="566" spans="4:4">
      <c r="D566" s="362"/>
    </row>
    <row r="567" spans="4:4">
      <c r="D567" s="362"/>
    </row>
    <row r="568" spans="4:4">
      <c r="D568" s="362"/>
    </row>
    <row r="569" spans="4:4">
      <c r="D569" s="362"/>
    </row>
    <row r="570" spans="4:4">
      <c r="D570" s="362"/>
    </row>
    <row r="571" spans="4:4">
      <c r="D571" s="362"/>
    </row>
    <row r="572" spans="4:4">
      <c r="D572" s="362"/>
    </row>
    <row r="573" spans="4:4">
      <c r="D573" s="362"/>
    </row>
    <row r="574" spans="4:4">
      <c r="D574" s="362"/>
    </row>
    <row r="575" spans="4:4">
      <c r="D575" s="362"/>
    </row>
    <row r="576" spans="4:4">
      <c r="D576" s="362"/>
    </row>
    <row r="577" spans="4:4">
      <c r="D577" s="362"/>
    </row>
    <row r="578" spans="4:4">
      <c r="D578" s="362"/>
    </row>
    <row r="579" spans="4:4">
      <c r="D579" s="362"/>
    </row>
    <row r="580" spans="4:4">
      <c r="D580" s="362"/>
    </row>
    <row r="581" spans="4:4">
      <c r="D581" s="362"/>
    </row>
    <row r="582" spans="4:4">
      <c r="D582" s="362"/>
    </row>
    <row r="583" spans="4:4">
      <c r="D583" s="362"/>
    </row>
    <row r="584" spans="4:4">
      <c r="D584" s="362"/>
    </row>
    <row r="585" spans="4:4">
      <c r="D585" s="362"/>
    </row>
    <row r="586" spans="4:4">
      <c r="D586" s="362"/>
    </row>
    <row r="587" spans="4:4">
      <c r="D587" s="362"/>
    </row>
    <row r="588" spans="4:4">
      <c r="D588" s="362"/>
    </row>
    <row r="589" spans="4:4">
      <c r="D589" s="362"/>
    </row>
    <row r="590" spans="4:4">
      <c r="D590" s="362"/>
    </row>
    <row r="591" spans="4:4">
      <c r="D591" s="362"/>
    </row>
    <row r="592" spans="4:4">
      <c r="D592" s="362"/>
    </row>
    <row r="593" spans="4:4">
      <c r="D593" s="362"/>
    </row>
    <row r="594" spans="4:4">
      <c r="D594" s="362"/>
    </row>
    <row r="595" spans="4:4">
      <c r="D595" s="362"/>
    </row>
    <row r="596" spans="4:4">
      <c r="D596" s="362"/>
    </row>
    <row r="597" spans="4:4">
      <c r="D597" s="362"/>
    </row>
    <row r="598" spans="4:4">
      <c r="D598" s="362"/>
    </row>
    <row r="599" spans="4:4">
      <c r="D599" s="362"/>
    </row>
    <row r="600" spans="4:4">
      <c r="D600" s="362"/>
    </row>
    <row r="601" spans="4:4">
      <c r="D601" s="362"/>
    </row>
    <row r="602" spans="4:4">
      <c r="D602" s="362"/>
    </row>
    <row r="603" spans="4:4">
      <c r="D603" s="362"/>
    </row>
    <row r="604" spans="4:4">
      <c r="D604" s="362"/>
    </row>
    <row r="605" spans="4:4">
      <c r="D605" s="362"/>
    </row>
    <row r="606" spans="4:4">
      <c r="D606" s="362"/>
    </row>
    <row r="607" spans="4:4">
      <c r="D607" s="362"/>
    </row>
    <row r="608" spans="4:4">
      <c r="D608" s="362"/>
    </row>
    <row r="609" spans="4:4">
      <c r="D609" s="362"/>
    </row>
    <row r="610" spans="4:4">
      <c r="D610" s="362"/>
    </row>
    <row r="611" spans="4:4">
      <c r="D611" s="362"/>
    </row>
    <row r="612" spans="4:4">
      <c r="D612" s="362"/>
    </row>
    <row r="613" spans="4:4">
      <c r="D613" s="362"/>
    </row>
    <row r="614" spans="4:4">
      <c r="D614" s="362"/>
    </row>
    <row r="615" spans="4:4">
      <c r="D615" s="362"/>
    </row>
    <row r="616" spans="4:4">
      <c r="D616" s="362"/>
    </row>
    <row r="617" spans="4:4">
      <c r="D617" s="362"/>
    </row>
    <row r="618" spans="4:4">
      <c r="D618" s="362"/>
    </row>
    <row r="619" spans="4:4">
      <c r="D619" s="362"/>
    </row>
    <row r="620" spans="4:4">
      <c r="D620" s="362"/>
    </row>
    <row r="621" spans="4:4">
      <c r="D621" s="362"/>
    </row>
    <row r="622" spans="4:4">
      <c r="D622" s="362"/>
    </row>
    <row r="623" spans="4:4">
      <c r="D623" s="362"/>
    </row>
    <row r="624" spans="4:4">
      <c r="D624" s="362"/>
    </row>
    <row r="625" spans="4:4">
      <c r="D625" s="362"/>
    </row>
    <row r="626" spans="4:4">
      <c r="D626" s="362"/>
    </row>
    <row r="627" spans="4:4">
      <c r="D627" s="362"/>
    </row>
    <row r="628" spans="4:4">
      <c r="D628" s="362"/>
    </row>
    <row r="629" spans="4:4">
      <c r="D629" s="362"/>
    </row>
    <row r="630" spans="4:4">
      <c r="D630" s="362"/>
    </row>
    <row r="631" spans="4:4">
      <c r="D631" s="362"/>
    </row>
    <row r="632" spans="4:4">
      <c r="D632" s="362"/>
    </row>
    <row r="633" spans="4:4">
      <c r="D633" s="362"/>
    </row>
    <row r="634" spans="4:4">
      <c r="D634" s="362"/>
    </row>
    <row r="635" spans="4:4">
      <c r="D635" s="362"/>
    </row>
    <row r="636" spans="4:4">
      <c r="D636" s="362"/>
    </row>
    <row r="637" spans="4:4">
      <c r="D637" s="362"/>
    </row>
    <row r="638" spans="4:4">
      <c r="D638" s="362"/>
    </row>
    <row r="639" spans="4:4">
      <c r="D639" s="362"/>
    </row>
    <row r="640" spans="4:4">
      <c r="D640" s="362"/>
    </row>
    <row r="641" spans="4:4">
      <c r="D641" s="362"/>
    </row>
    <row r="642" spans="4:4">
      <c r="D642" s="362"/>
    </row>
    <row r="643" spans="4:4">
      <c r="D643" s="362"/>
    </row>
    <row r="644" spans="4:4">
      <c r="D644" s="362"/>
    </row>
    <row r="645" spans="4:4">
      <c r="D645" s="362"/>
    </row>
    <row r="646" spans="4:4">
      <c r="D646" s="362"/>
    </row>
    <row r="647" spans="4:4">
      <c r="D647" s="362"/>
    </row>
    <row r="648" spans="4:4">
      <c r="D648" s="362"/>
    </row>
    <row r="649" spans="4:4">
      <c r="D649" s="362"/>
    </row>
    <row r="650" spans="4:4">
      <c r="D650" s="362"/>
    </row>
    <row r="651" spans="4:4">
      <c r="D651" s="362"/>
    </row>
    <row r="652" spans="4:4">
      <c r="D652" s="362"/>
    </row>
    <row r="653" spans="4:4">
      <c r="D653" s="362"/>
    </row>
    <row r="654" spans="4:4">
      <c r="D654" s="362"/>
    </row>
    <row r="655" spans="4:4">
      <c r="D655" s="362"/>
    </row>
    <row r="656" spans="4:4">
      <c r="D656" s="362"/>
    </row>
    <row r="657" spans="4:4">
      <c r="D657" s="362"/>
    </row>
    <row r="658" spans="4:4">
      <c r="D658" s="362"/>
    </row>
    <row r="659" spans="4:4">
      <c r="D659" s="362"/>
    </row>
    <row r="660" spans="4:4">
      <c r="D660" s="362"/>
    </row>
    <row r="661" spans="4:4">
      <c r="D661" s="362"/>
    </row>
    <row r="662" spans="4:4">
      <c r="D662" s="362"/>
    </row>
    <row r="663" spans="4:4">
      <c r="D663" s="362"/>
    </row>
    <row r="664" spans="4:4">
      <c r="D664" s="362"/>
    </row>
    <row r="665" spans="4:4">
      <c r="D665" s="362"/>
    </row>
    <row r="666" spans="4:4">
      <c r="D666" s="362"/>
    </row>
    <row r="667" spans="4:4">
      <c r="D667" s="362"/>
    </row>
    <row r="668" spans="4:4">
      <c r="D668" s="362"/>
    </row>
    <row r="669" spans="4:4">
      <c r="D669" s="362"/>
    </row>
    <row r="670" spans="4:4">
      <c r="D670" s="362"/>
    </row>
    <row r="671" spans="4:4">
      <c r="D671" s="362"/>
    </row>
    <row r="672" spans="4:4">
      <c r="D672" s="362"/>
    </row>
    <row r="673" spans="4:4">
      <c r="D673" s="362"/>
    </row>
    <row r="674" spans="4:4">
      <c r="D674" s="362"/>
    </row>
    <row r="675" spans="4:4">
      <c r="D675" s="362"/>
    </row>
    <row r="676" spans="4:4">
      <c r="D676" s="362"/>
    </row>
    <row r="677" spans="4:4">
      <c r="D677" s="362"/>
    </row>
    <row r="678" spans="4:4">
      <c r="D678" s="362"/>
    </row>
    <row r="679" spans="4:4">
      <c r="D679" s="362"/>
    </row>
    <row r="680" spans="4:4">
      <c r="D680" s="362"/>
    </row>
    <row r="681" spans="4:4">
      <c r="D681" s="362"/>
    </row>
    <row r="682" spans="4:4">
      <c r="D682" s="362"/>
    </row>
    <row r="683" spans="4:4">
      <c r="D683" s="362"/>
    </row>
    <row r="684" spans="4:4">
      <c r="D684" s="362"/>
    </row>
    <row r="685" spans="4:4">
      <c r="D685" s="362"/>
    </row>
    <row r="686" spans="4:4">
      <c r="D686" s="362"/>
    </row>
    <row r="687" spans="4:4">
      <c r="D687" s="362"/>
    </row>
    <row r="688" spans="4:4">
      <c r="D688" s="362"/>
    </row>
    <row r="689" spans="4:4">
      <c r="D689" s="362"/>
    </row>
    <row r="690" spans="4:4">
      <c r="D690" s="362"/>
    </row>
    <row r="691" spans="4:4">
      <c r="D691" s="362"/>
    </row>
    <row r="692" spans="4:4">
      <c r="D692" s="362"/>
    </row>
    <row r="693" spans="4:4">
      <c r="D693" s="362"/>
    </row>
    <row r="694" spans="4:4">
      <c r="D694" s="362"/>
    </row>
    <row r="695" spans="4:4">
      <c r="D695" s="362"/>
    </row>
    <row r="696" spans="4:4">
      <c r="D696" s="362"/>
    </row>
    <row r="697" spans="4:4">
      <c r="D697" s="362"/>
    </row>
    <row r="698" spans="4:4">
      <c r="D698" s="362"/>
    </row>
    <row r="699" spans="4:4">
      <c r="D699" s="362"/>
    </row>
    <row r="700" spans="4:4">
      <c r="D700" s="362"/>
    </row>
    <row r="701" spans="4:4">
      <c r="D701" s="362"/>
    </row>
    <row r="702" spans="4:4">
      <c r="D702" s="362"/>
    </row>
    <row r="703" spans="4:4">
      <c r="D703" s="362"/>
    </row>
    <row r="704" spans="4:4">
      <c r="D704" s="362"/>
    </row>
    <row r="705" spans="4:4">
      <c r="D705" s="362"/>
    </row>
    <row r="706" spans="4:4">
      <c r="D706" s="362"/>
    </row>
    <row r="707" spans="4:4">
      <c r="D707" s="362"/>
    </row>
    <row r="708" spans="4:4">
      <c r="D708" s="362"/>
    </row>
    <row r="709" spans="4:4">
      <c r="D709" s="362"/>
    </row>
    <row r="710" spans="4:4">
      <c r="D710" s="362"/>
    </row>
    <row r="711" spans="4:4">
      <c r="D711" s="362"/>
    </row>
    <row r="712" spans="4:4">
      <c r="D712" s="362"/>
    </row>
    <row r="713" spans="4:4">
      <c r="D713" s="362"/>
    </row>
    <row r="714" spans="4:4">
      <c r="D714" s="362"/>
    </row>
    <row r="715" spans="4:4">
      <c r="D715" s="362"/>
    </row>
    <row r="716" spans="4:4">
      <c r="D716" s="362"/>
    </row>
    <row r="717" spans="4:4">
      <c r="D717" s="362"/>
    </row>
    <row r="718" spans="4:4">
      <c r="D718" s="362"/>
    </row>
    <row r="719" spans="4:4">
      <c r="D719" s="362"/>
    </row>
    <row r="720" spans="4:4">
      <c r="D720" s="362"/>
    </row>
    <row r="721" spans="4:4">
      <c r="D721" s="362"/>
    </row>
    <row r="722" spans="4:4">
      <c r="D722" s="362"/>
    </row>
    <row r="723" spans="4:4">
      <c r="D723" s="362"/>
    </row>
    <row r="724" spans="4:4">
      <c r="D724" s="362"/>
    </row>
    <row r="725" spans="4:4">
      <c r="D725" s="362"/>
    </row>
    <row r="726" spans="4:4">
      <c r="D726" s="362"/>
    </row>
    <row r="727" spans="4:4">
      <c r="D727" s="362"/>
    </row>
    <row r="728" spans="4:4">
      <c r="D728" s="362"/>
    </row>
    <row r="729" spans="4:4">
      <c r="D729" s="362"/>
    </row>
    <row r="730" spans="4:4">
      <c r="D730" s="362"/>
    </row>
    <row r="731" spans="4:4">
      <c r="D731" s="362"/>
    </row>
    <row r="732" spans="4:4">
      <c r="D732" s="362"/>
    </row>
    <row r="733" spans="4:4">
      <c r="D733" s="362"/>
    </row>
    <row r="734" spans="4:4">
      <c r="D734" s="362"/>
    </row>
    <row r="735" spans="4:4">
      <c r="D735" s="362"/>
    </row>
    <row r="736" spans="4:4">
      <c r="D736" s="362"/>
    </row>
    <row r="737" spans="4:4">
      <c r="D737" s="362"/>
    </row>
    <row r="738" spans="4:4">
      <c r="D738" s="362"/>
    </row>
    <row r="739" spans="4:4">
      <c r="D739" s="362"/>
    </row>
    <row r="740" spans="4:4">
      <c r="D740" s="362"/>
    </row>
    <row r="741" spans="4:4">
      <c r="D741" s="362"/>
    </row>
    <row r="742" spans="4:4">
      <c r="D742" s="362"/>
    </row>
    <row r="743" spans="4:4">
      <c r="D743" s="362"/>
    </row>
    <row r="744" spans="4:4">
      <c r="D744" s="362"/>
    </row>
    <row r="745" spans="4:4">
      <c r="D745" s="362"/>
    </row>
    <row r="746" spans="4:4">
      <c r="D746" s="362"/>
    </row>
    <row r="747" spans="4:4">
      <c r="D747" s="362"/>
    </row>
    <row r="748" spans="4:4">
      <c r="D748" s="362"/>
    </row>
    <row r="749" spans="4:4">
      <c r="D749" s="362"/>
    </row>
    <row r="750" spans="4:4">
      <c r="D750" s="362"/>
    </row>
    <row r="751" spans="4:4">
      <c r="D751" s="362"/>
    </row>
    <row r="752" spans="4:4">
      <c r="D752" s="362"/>
    </row>
    <row r="753" spans="4:4">
      <c r="D753" s="362"/>
    </row>
    <row r="754" spans="4:4">
      <c r="D754" s="362"/>
    </row>
    <row r="755" spans="4:4">
      <c r="D755" s="362"/>
    </row>
    <row r="756" spans="4:4">
      <c r="D756" s="362"/>
    </row>
    <row r="757" spans="4:4">
      <c r="D757" s="362"/>
    </row>
    <row r="758" spans="4:4">
      <c r="D758" s="362"/>
    </row>
    <row r="759" spans="4:4">
      <c r="D759" s="362"/>
    </row>
    <row r="760" spans="4:4">
      <c r="D760" s="362"/>
    </row>
    <row r="761" spans="4:4">
      <c r="D761" s="362"/>
    </row>
    <row r="762" spans="4:4">
      <c r="D762" s="362"/>
    </row>
    <row r="763" spans="4:4">
      <c r="D763" s="362"/>
    </row>
    <row r="764" spans="4:4">
      <c r="D764" s="362"/>
    </row>
    <row r="765" spans="4:4">
      <c r="D765" s="362"/>
    </row>
    <row r="766" spans="4:4">
      <c r="D766" s="362"/>
    </row>
    <row r="767" spans="4:4">
      <c r="D767" s="362"/>
    </row>
    <row r="768" spans="4:4">
      <c r="D768" s="362"/>
    </row>
    <row r="769" spans="4:4">
      <c r="D769" s="362"/>
    </row>
    <row r="770" spans="4:4">
      <c r="D770" s="362"/>
    </row>
    <row r="771" spans="4:4">
      <c r="D771" s="362"/>
    </row>
    <row r="772" spans="4:4">
      <c r="D772" s="362"/>
    </row>
    <row r="773" spans="4:4">
      <c r="D773" s="362"/>
    </row>
    <row r="774" spans="4:4">
      <c r="D774" s="362"/>
    </row>
    <row r="775" spans="4:4">
      <c r="D775" s="362"/>
    </row>
    <row r="776" spans="4:4">
      <c r="D776" s="362"/>
    </row>
    <row r="777" spans="4:4">
      <c r="D777" s="362"/>
    </row>
    <row r="778" spans="4:4">
      <c r="D778" s="362"/>
    </row>
    <row r="779" spans="4:4">
      <c r="D779" s="362"/>
    </row>
    <row r="780" spans="4:4">
      <c r="D780" s="362"/>
    </row>
    <row r="781" spans="4:4">
      <c r="D781" s="362"/>
    </row>
    <row r="782" spans="4:4">
      <c r="D782" s="362"/>
    </row>
    <row r="783" spans="4:4">
      <c r="D783" s="362"/>
    </row>
    <row r="784" spans="4:4">
      <c r="D784" s="362"/>
    </row>
    <row r="785" spans="4:4">
      <c r="D785" s="362"/>
    </row>
    <row r="786" spans="4:4">
      <c r="D786" s="362"/>
    </row>
    <row r="787" spans="4:4">
      <c r="D787" s="362"/>
    </row>
    <row r="788" spans="4:4">
      <c r="D788" s="362"/>
    </row>
    <row r="789" spans="4:4">
      <c r="D789" s="362"/>
    </row>
    <row r="790" spans="4:4">
      <c r="D790" s="362"/>
    </row>
    <row r="791" spans="4:4">
      <c r="D791" s="362"/>
    </row>
    <row r="792" spans="4:4">
      <c r="D792" s="362"/>
    </row>
    <row r="793" spans="4:4">
      <c r="D793" s="362"/>
    </row>
    <row r="794" spans="4:4">
      <c r="D794" s="362"/>
    </row>
    <row r="795" spans="4:4">
      <c r="D795" s="362"/>
    </row>
    <row r="796" spans="4:4">
      <c r="D796" s="362"/>
    </row>
    <row r="797" spans="4:4">
      <c r="D797" s="362"/>
    </row>
    <row r="798" spans="4:4">
      <c r="D798" s="362"/>
    </row>
    <row r="799" spans="4:4">
      <c r="D799" s="362"/>
    </row>
    <row r="800" spans="4:4">
      <c r="D800" s="362"/>
    </row>
    <row r="801" spans="4:4">
      <c r="D801" s="362"/>
    </row>
    <row r="802" spans="4:4">
      <c r="D802" s="362"/>
    </row>
    <row r="803" spans="4:4">
      <c r="D803" s="362"/>
    </row>
    <row r="804" spans="4:4">
      <c r="D804" s="362"/>
    </row>
    <row r="805" spans="4:4">
      <c r="D805" s="362"/>
    </row>
    <row r="806" spans="4:4">
      <c r="D806" s="362"/>
    </row>
    <row r="807" spans="4:4">
      <c r="D807" s="362"/>
    </row>
    <row r="808" spans="4:4">
      <c r="D808" s="362"/>
    </row>
    <row r="809" spans="4:4">
      <c r="D809" s="362"/>
    </row>
    <row r="810" spans="4:4">
      <c r="D810" s="362"/>
    </row>
    <row r="811" spans="4:4">
      <c r="D811" s="362"/>
    </row>
    <row r="812" spans="4:4">
      <c r="D812" s="362"/>
    </row>
    <row r="813" spans="4:4">
      <c r="D813" s="362"/>
    </row>
    <row r="814" spans="4:4">
      <c r="D814" s="362"/>
    </row>
    <row r="815" spans="4:4">
      <c r="D815" s="362"/>
    </row>
    <row r="816" spans="4:4">
      <c r="D816" s="362"/>
    </row>
    <row r="817" spans="4:4">
      <c r="D817" s="362"/>
    </row>
    <row r="818" spans="4:4">
      <c r="D818" s="362"/>
    </row>
    <row r="819" spans="4:4">
      <c r="D819" s="362"/>
    </row>
    <row r="820" spans="4:4">
      <c r="D820" s="362"/>
    </row>
    <row r="821" spans="4:4">
      <c r="D821" s="362"/>
    </row>
    <row r="822" spans="4:4">
      <c r="D822" s="362"/>
    </row>
    <row r="823" spans="4:4">
      <c r="D823" s="362"/>
    </row>
    <row r="824" spans="4:4">
      <c r="D824" s="362"/>
    </row>
    <row r="825" spans="4:4">
      <c r="D825" s="362"/>
    </row>
    <row r="826" spans="4:4">
      <c r="D826" s="362"/>
    </row>
    <row r="827" spans="4:4">
      <c r="D827" s="362"/>
    </row>
    <row r="828" spans="4:4">
      <c r="D828" s="362"/>
    </row>
    <row r="829" spans="4:4">
      <c r="D829" s="362"/>
    </row>
    <row r="830" spans="4:4">
      <c r="D830" s="362"/>
    </row>
    <row r="831" spans="4:4">
      <c r="D831" s="362"/>
    </row>
    <row r="832" spans="4:4">
      <c r="D832" s="362"/>
    </row>
    <row r="833" spans="4:4">
      <c r="D833" s="362"/>
    </row>
    <row r="834" spans="4:4">
      <c r="D834" s="362"/>
    </row>
    <row r="835" spans="4:4">
      <c r="D835" s="362"/>
    </row>
    <row r="836" spans="4:4">
      <c r="D836" s="362"/>
    </row>
    <row r="837" spans="4:4">
      <c r="D837" s="362"/>
    </row>
    <row r="838" spans="4:4">
      <c r="D838" s="362"/>
    </row>
    <row r="839" spans="4:4">
      <c r="D839" s="362"/>
    </row>
    <row r="840" spans="4:4">
      <c r="D840" s="362"/>
    </row>
    <row r="841" spans="4:4">
      <c r="D841" s="362"/>
    </row>
    <row r="842" spans="4:4">
      <c r="D842" s="362"/>
    </row>
    <row r="843" spans="4:4">
      <c r="D843" s="362"/>
    </row>
    <row r="844" spans="4:4">
      <c r="D844" s="362"/>
    </row>
    <row r="845" spans="4:4">
      <c r="D845" s="362"/>
    </row>
    <row r="846" spans="4:4">
      <c r="D846" s="362"/>
    </row>
    <row r="847" spans="4:4">
      <c r="D847" s="362"/>
    </row>
    <row r="848" spans="4:4">
      <c r="D848" s="362"/>
    </row>
    <row r="849" spans="4:4">
      <c r="D849" s="362"/>
    </row>
    <row r="850" spans="4:4">
      <c r="D850" s="362"/>
    </row>
    <row r="851" spans="4:4">
      <c r="D851" s="362"/>
    </row>
    <row r="852" spans="4:4">
      <c r="D852" s="362"/>
    </row>
    <row r="853" spans="4:4">
      <c r="D853" s="362"/>
    </row>
    <row r="854" spans="4:4">
      <c r="D854" s="362"/>
    </row>
    <row r="855" spans="4:4">
      <c r="D855" s="362"/>
    </row>
    <row r="856" spans="4:4">
      <c r="D856" s="362"/>
    </row>
    <row r="857" spans="4:4">
      <c r="D857" s="362"/>
    </row>
    <row r="858" spans="4:4">
      <c r="D858" s="362"/>
    </row>
    <row r="859" spans="4:4">
      <c r="D859" s="362"/>
    </row>
    <row r="860" spans="4:4">
      <c r="D860" s="362"/>
    </row>
    <row r="861" spans="4:4">
      <c r="D861" s="362"/>
    </row>
    <row r="862" spans="4:4">
      <c r="D862" s="362"/>
    </row>
    <row r="863" spans="4:4">
      <c r="D863" s="362"/>
    </row>
    <row r="864" spans="4:4">
      <c r="D864" s="362"/>
    </row>
    <row r="865" spans="4:4">
      <c r="D865" s="362"/>
    </row>
    <row r="866" spans="4:4">
      <c r="D866" s="362"/>
    </row>
    <row r="867" spans="4:4">
      <c r="D867" s="362"/>
    </row>
    <row r="868" spans="4:4">
      <c r="D868" s="362"/>
    </row>
    <row r="869" spans="4:4">
      <c r="D869" s="362"/>
    </row>
    <row r="870" spans="4:4">
      <c r="D870" s="362"/>
    </row>
    <row r="871" spans="4:4">
      <c r="D871" s="362"/>
    </row>
    <row r="872" spans="4:4">
      <c r="D872" s="362"/>
    </row>
    <row r="873" spans="4:4">
      <c r="D873" s="362"/>
    </row>
    <row r="874" spans="4:4">
      <c r="D874" s="362"/>
    </row>
    <row r="875" spans="4:4">
      <c r="D875" s="362"/>
    </row>
    <row r="876" spans="4:4">
      <c r="D876" s="362"/>
    </row>
    <row r="877" spans="4:4">
      <c r="D877" s="362"/>
    </row>
    <row r="878" spans="4:4">
      <c r="D878" s="362"/>
    </row>
    <row r="879" spans="4:4">
      <c r="D879" s="362"/>
    </row>
    <row r="880" spans="4:4">
      <c r="D880" s="362"/>
    </row>
    <row r="881" spans="4:4">
      <c r="D881" s="362"/>
    </row>
    <row r="882" spans="4:4">
      <c r="D882" s="362"/>
    </row>
    <row r="883" spans="4:4">
      <c r="D883" s="362"/>
    </row>
    <row r="884" spans="4:4">
      <c r="D884" s="362"/>
    </row>
    <row r="885" spans="4:4">
      <c r="D885" s="362"/>
    </row>
    <row r="886" spans="4:4">
      <c r="D886" s="362"/>
    </row>
    <row r="887" spans="4:4">
      <c r="D887" s="362"/>
    </row>
    <row r="888" spans="4:4">
      <c r="D888" s="362"/>
    </row>
    <row r="889" spans="4:4">
      <c r="D889" s="362"/>
    </row>
    <row r="890" spans="4:4">
      <c r="D890" s="362"/>
    </row>
    <row r="891" spans="4:4">
      <c r="D891" s="362"/>
    </row>
    <row r="892" spans="4:4">
      <c r="D892" s="362"/>
    </row>
    <row r="893" spans="4:4">
      <c r="D893" s="362"/>
    </row>
    <row r="894" spans="4:4">
      <c r="D894" s="362"/>
    </row>
    <row r="895" spans="4:4">
      <c r="D895" s="362"/>
    </row>
    <row r="896" spans="4:4">
      <c r="D896" s="362"/>
    </row>
    <row r="897" spans="4:4">
      <c r="D897" s="362"/>
    </row>
    <row r="898" spans="4:4">
      <c r="D898" s="362"/>
    </row>
    <row r="899" spans="4:4">
      <c r="D899" s="362"/>
    </row>
    <row r="900" spans="4:4">
      <c r="D900" s="362"/>
    </row>
    <row r="901" spans="4:4">
      <c r="D901" s="362"/>
    </row>
    <row r="902" spans="4:4">
      <c r="D902" s="362"/>
    </row>
    <row r="903" spans="4:4">
      <c r="D903" s="362"/>
    </row>
    <row r="904" spans="4:4">
      <c r="D904" s="362"/>
    </row>
    <row r="905" spans="4:4">
      <c r="D905" s="362"/>
    </row>
    <row r="906" spans="4:4">
      <c r="D906" s="362"/>
    </row>
    <row r="907" spans="4:4">
      <c r="D907" s="362"/>
    </row>
    <row r="908" spans="4:4">
      <c r="D908" s="362"/>
    </row>
    <row r="909" spans="4:4">
      <c r="D909" s="362"/>
    </row>
    <row r="910" spans="4:4">
      <c r="D910" s="362"/>
    </row>
    <row r="911" spans="4:4">
      <c r="D911" s="362"/>
    </row>
    <row r="912" spans="4:4">
      <c r="D912" s="362"/>
    </row>
    <row r="913" spans="4:4">
      <c r="D913" s="362"/>
    </row>
    <row r="914" spans="4:4">
      <c r="D914" s="362"/>
    </row>
    <row r="915" spans="4:4">
      <c r="D915" s="362"/>
    </row>
    <row r="916" spans="4:4">
      <c r="D916" s="362"/>
    </row>
    <row r="917" spans="4:4">
      <c r="D917" s="362"/>
    </row>
    <row r="918" spans="4:4">
      <c r="D918" s="362"/>
    </row>
    <row r="919" spans="4:4">
      <c r="D919" s="362"/>
    </row>
    <row r="920" spans="4:4">
      <c r="D920" s="362"/>
    </row>
    <row r="921" spans="4:4">
      <c r="D921" s="362"/>
    </row>
    <row r="922" spans="4:4">
      <c r="D922" s="362"/>
    </row>
    <row r="923" spans="4:4">
      <c r="D923" s="362"/>
    </row>
    <row r="924" spans="4:4">
      <c r="D924" s="362"/>
    </row>
    <row r="925" spans="4:4">
      <c r="D925" s="362"/>
    </row>
    <row r="926" spans="4:4">
      <c r="D926" s="362"/>
    </row>
    <row r="927" spans="4:4">
      <c r="D927" s="362"/>
    </row>
    <row r="928" spans="4:4">
      <c r="D928" s="362"/>
    </row>
    <row r="929" spans="4:4">
      <c r="D929" s="362"/>
    </row>
    <row r="930" spans="4:4">
      <c r="D930" s="362"/>
    </row>
    <row r="931" spans="4:4">
      <c r="D931" s="362"/>
    </row>
    <row r="932" spans="4:4">
      <c r="D932" s="362"/>
    </row>
    <row r="933" spans="4:4">
      <c r="D933" s="362"/>
    </row>
    <row r="934" spans="4:4">
      <c r="D934" s="362"/>
    </row>
    <row r="935" spans="4:4">
      <c r="D935" s="362"/>
    </row>
    <row r="936" spans="4:4">
      <c r="D936" s="362"/>
    </row>
    <row r="937" spans="4:4">
      <c r="D937" s="362"/>
    </row>
    <row r="938" spans="4:4">
      <c r="D938" s="362"/>
    </row>
    <row r="939" spans="4:4">
      <c r="D939" s="362"/>
    </row>
    <row r="940" spans="4:4">
      <c r="D940" s="362"/>
    </row>
    <row r="941" spans="4:4">
      <c r="D941" s="362"/>
    </row>
    <row r="942" spans="4:4">
      <c r="D942" s="362"/>
    </row>
    <row r="943" spans="4:4">
      <c r="D943" s="362"/>
    </row>
    <row r="944" spans="4:4">
      <c r="D944" s="362"/>
    </row>
    <row r="945" spans="4:4">
      <c r="D945" s="362"/>
    </row>
    <row r="946" spans="4:4">
      <c r="D946" s="362"/>
    </row>
    <row r="947" spans="4:4">
      <c r="D947" s="362"/>
    </row>
    <row r="948" spans="4:4">
      <c r="D948" s="362"/>
    </row>
    <row r="949" spans="4:4">
      <c r="D949" s="362"/>
    </row>
    <row r="950" spans="4:4">
      <c r="D950" s="362"/>
    </row>
    <row r="951" spans="4:4">
      <c r="D951" s="362"/>
    </row>
    <row r="952" spans="4:4">
      <c r="D952" s="362"/>
    </row>
    <row r="953" spans="4:4">
      <c r="D953" s="362"/>
    </row>
    <row r="954" spans="4:4">
      <c r="D954" s="362"/>
    </row>
    <row r="955" spans="4:4">
      <c r="D955" s="362"/>
    </row>
    <row r="956" spans="4:4">
      <c r="D956" s="362"/>
    </row>
    <row r="957" spans="4:4">
      <c r="D957" s="362"/>
    </row>
    <row r="958" spans="4:4">
      <c r="D958" s="362"/>
    </row>
    <row r="959" spans="4:4">
      <c r="D959" s="362"/>
    </row>
    <row r="960" spans="4:4">
      <c r="D960" s="362"/>
    </row>
    <row r="961" spans="4:4">
      <c r="D961" s="362"/>
    </row>
    <row r="962" spans="4:4">
      <c r="D962" s="362"/>
    </row>
    <row r="963" spans="4:4">
      <c r="D963" s="362"/>
    </row>
    <row r="964" spans="4:4">
      <c r="D964" s="362"/>
    </row>
    <row r="965" spans="4:4">
      <c r="D965" s="362"/>
    </row>
    <row r="966" spans="4:4">
      <c r="D966" s="362"/>
    </row>
    <row r="967" spans="4:4">
      <c r="D967" s="362"/>
    </row>
    <row r="968" spans="4:4">
      <c r="D968" s="362"/>
    </row>
    <row r="969" spans="4:4">
      <c r="D969" s="362"/>
    </row>
    <row r="970" spans="4:4">
      <c r="D970" s="362"/>
    </row>
    <row r="971" spans="4:4">
      <c r="D971" s="362"/>
    </row>
    <row r="972" spans="4:4">
      <c r="D972" s="362"/>
    </row>
    <row r="973" spans="4:4">
      <c r="D973" s="362"/>
    </row>
    <row r="974" spans="4:4">
      <c r="D974" s="362"/>
    </row>
    <row r="975" spans="4:4">
      <c r="D975" s="362"/>
    </row>
    <row r="976" spans="4:4">
      <c r="D976" s="362"/>
    </row>
    <row r="977" spans="4:4">
      <c r="D977" s="362"/>
    </row>
    <row r="978" spans="4:4">
      <c r="D978" s="362"/>
    </row>
    <row r="979" spans="4:4">
      <c r="D979" s="362"/>
    </row>
    <row r="980" spans="4:4">
      <c r="D980" s="362"/>
    </row>
    <row r="981" spans="4:4">
      <c r="D981" s="362"/>
    </row>
    <row r="982" spans="4:4">
      <c r="D982" s="362"/>
    </row>
    <row r="983" spans="4:4">
      <c r="D983" s="362"/>
    </row>
    <row r="984" spans="4:4">
      <c r="D984" s="362"/>
    </row>
    <row r="985" spans="4:4">
      <c r="D985" s="362"/>
    </row>
    <row r="986" spans="4:4">
      <c r="D986" s="362"/>
    </row>
    <row r="987" spans="4:4">
      <c r="D987" s="362"/>
    </row>
    <row r="988" spans="4:4">
      <c r="D988" s="362"/>
    </row>
    <row r="989" spans="4:4">
      <c r="D989" s="362"/>
    </row>
    <row r="990" spans="4:4">
      <c r="D990" s="362"/>
    </row>
    <row r="991" spans="4:4">
      <c r="D991" s="362"/>
    </row>
    <row r="992" spans="4:4">
      <c r="D992" s="362"/>
    </row>
    <row r="993" spans="4:4">
      <c r="D993" s="362"/>
    </row>
    <row r="994" spans="4:4">
      <c r="D994" s="362"/>
    </row>
    <row r="995" spans="4:4">
      <c r="D995" s="362"/>
    </row>
    <row r="996" spans="4:4">
      <c r="D996" s="362"/>
    </row>
    <row r="997" spans="4:4">
      <c r="D997" s="362"/>
    </row>
    <row r="998" spans="4:4">
      <c r="D998" s="362"/>
    </row>
    <row r="999" spans="4:4">
      <c r="D999" s="362"/>
    </row>
    <row r="1000" spans="4:4">
      <c r="D1000" s="362"/>
    </row>
    <row r="1001" spans="4:4">
      <c r="D1001" s="362"/>
    </row>
    <row r="1002" spans="4:4">
      <c r="D1002" s="362"/>
    </row>
    <row r="1003" spans="4:4">
      <c r="D1003" s="362"/>
    </row>
    <row r="1004" spans="4:4">
      <c r="D1004" s="362"/>
    </row>
    <row r="1005" spans="4:4">
      <c r="D1005" s="362"/>
    </row>
    <row r="1006" spans="4:4">
      <c r="D1006" s="362"/>
    </row>
    <row r="1007" spans="4:4">
      <c r="D1007" s="362"/>
    </row>
    <row r="1008" spans="4:4">
      <c r="D1008" s="362"/>
    </row>
    <row r="1009" spans="4:4">
      <c r="D1009" s="362"/>
    </row>
    <row r="1010" spans="4:4">
      <c r="D1010" s="362"/>
    </row>
    <row r="1011" spans="4:4">
      <c r="D1011" s="362"/>
    </row>
    <row r="1012" spans="4:4">
      <c r="D1012" s="362"/>
    </row>
    <row r="1013" spans="4:4">
      <c r="D1013" s="362"/>
    </row>
    <row r="1014" spans="4:4">
      <c r="D1014" s="362"/>
    </row>
    <row r="1015" spans="4:4">
      <c r="D1015" s="362"/>
    </row>
    <row r="1016" spans="4:4">
      <c r="D1016" s="362"/>
    </row>
    <row r="1017" spans="4:4">
      <c r="D1017" s="362"/>
    </row>
    <row r="1018" spans="4:4">
      <c r="D1018" s="362"/>
    </row>
    <row r="1019" spans="4:4">
      <c r="D1019" s="362"/>
    </row>
    <row r="1020" spans="4:4">
      <c r="D1020" s="362"/>
    </row>
    <row r="1021" spans="4:4">
      <c r="D1021" s="362"/>
    </row>
    <row r="1022" spans="4:4">
      <c r="D1022" s="362"/>
    </row>
    <row r="1023" spans="4:4">
      <c r="D1023" s="362"/>
    </row>
    <row r="1024" spans="4:4">
      <c r="D1024" s="362"/>
    </row>
    <row r="1025" spans="4:4">
      <c r="D1025" s="362"/>
    </row>
    <row r="1026" spans="4:4">
      <c r="D1026" s="362"/>
    </row>
    <row r="1027" spans="4:4">
      <c r="D1027" s="362"/>
    </row>
    <row r="1028" spans="4:4">
      <c r="D1028" s="362"/>
    </row>
    <row r="1029" spans="4:4">
      <c r="D1029" s="362"/>
    </row>
    <row r="1030" spans="4:4">
      <c r="D1030" s="362"/>
    </row>
    <row r="1031" spans="4:4">
      <c r="D1031" s="362"/>
    </row>
    <row r="1032" spans="4:4">
      <c r="D1032" s="362"/>
    </row>
    <row r="1033" spans="4:4">
      <c r="D1033" s="362"/>
    </row>
    <row r="1034" spans="4:4">
      <c r="D1034" s="362"/>
    </row>
    <row r="1035" spans="4:4">
      <c r="D1035" s="362"/>
    </row>
    <row r="1036" spans="4:4">
      <c r="D1036" s="362"/>
    </row>
    <row r="1037" spans="4:4">
      <c r="D1037" s="362"/>
    </row>
    <row r="1038" spans="4:4">
      <c r="D1038" s="362"/>
    </row>
    <row r="1039" spans="4:4">
      <c r="D1039" s="362"/>
    </row>
    <row r="1040" spans="4:4">
      <c r="D1040" s="362"/>
    </row>
    <row r="1041" spans="4:4">
      <c r="D1041" s="362"/>
    </row>
    <row r="1042" spans="4:4">
      <c r="D1042" s="362"/>
    </row>
    <row r="1043" spans="4:4">
      <c r="D1043" s="362"/>
    </row>
    <row r="1044" spans="4:4">
      <c r="D1044" s="362"/>
    </row>
    <row r="1045" spans="4:4">
      <c r="D1045" s="362"/>
    </row>
    <row r="1046" spans="4:4">
      <c r="D1046" s="362"/>
    </row>
    <row r="1047" spans="4:4">
      <c r="D1047" s="362"/>
    </row>
    <row r="1048" spans="4:4">
      <c r="D1048" s="362"/>
    </row>
    <row r="1049" spans="4:4">
      <c r="D1049" s="362"/>
    </row>
    <row r="1050" spans="4:4">
      <c r="D1050" s="362"/>
    </row>
    <row r="1051" spans="4:4">
      <c r="D1051" s="362"/>
    </row>
    <row r="1052" spans="4:4">
      <c r="D1052" s="362"/>
    </row>
    <row r="1053" spans="4:4">
      <c r="D1053" s="362"/>
    </row>
    <row r="1054" spans="4:4">
      <c r="D1054" s="362"/>
    </row>
    <row r="1055" spans="4:4">
      <c r="D1055" s="362"/>
    </row>
    <row r="1056" spans="4:4">
      <c r="D1056" s="362"/>
    </row>
    <row r="1057" spans="4:4">
      <c r="D1057" s="362"/>
    </row>
    <row r="1058" spans="4:4">
      <c r="D1058" s="362"/>
    </row>
    <row r="1059" spans="4:4">
      <c r="D1059" s="362"/>
    </row>
    <row r="1060" spans="4:4">
      <c r="D1060" s="362"/>
    </row>
    <row r="1061" spans="4:4">
      <c r="D1061" s="362"/>
    </row>
    <row r="1062" spans="4:4">
      <c r="D1062" s="362"/>
    </row>
    <row r="1063" spans="4:4">
      <c r="D1063" s="362"/>
    </row>
    <row r="1064" spans="4:4">
      <c r="D1064" s="362"/>
    </row>
    <row r="1065" spans="4:4">
      <c r="D1065" s="362"/>
    </row>
    <row r="1066" spans="4:4">
      <c r="D1066" s="362"/>
    </row>
    <row r="1067" spans="4:4">
      <c r="D1067" s="362"/>
    </row>
    <row r="1068" spans="4:4">
      <c r="D1068" s="362"/>
    </row>
    <row r="1069" spans="4:4">
      <c r="D1069" s="362"/>
    </row>
    <row r="1070" spans="4:4">
      <c r="D1070" s="362"/>
    </row>
    <row r="1071" spans="4:4">
      <c r="D1071" s="362"/>
    </row>
    <row r="1072" spans="4:4">
      <c r="D1072" s="362"/>
    </row>
    <row r="1073" spans="4:4">
      <c r="D1073" s="362"/>
    </row>
    <row r="1074" spans="4:4">
      <c r="D1074" s="362"/>
    </row>
    <row r="1075" spans="4:4">
      <c r="D1075" s="362"/>
    </row>
    <row r="1076" spans="4:4">
      <c r="D1076" s="362"/>
    </row>
    <row r="1077" spans="4:4">
      <c r="D1077" s="362"/>
    </row>
    <row r="1078" spans="4:4">
      <c r="D1078" s="362"/>
    </row>
    <row r="1079" spans="4:4">
      <c r="D1079" s="362"/>
    </row>
    <row r="1080" spans="4:4">
      <c r="D1080" s="362"/>
    </row>
    <row r="1081" spans="4:4">
      <c r="D1081" s="362"/>
    </row>
    <row r="1082" spans="4:4">
      <c r="D1082" s="362"/>
    </row>
    <row r="1083" spans="4:4">
      <c r="D1083" s="362"/>
    </row>
    <row r="1084" spans="4:4">
      <c r="D1084" s="362"/>
    </row>
    <row r="1085" spans="4:4">
      <c r="D1085" s="362"/>
    </row>
    <row r="1086" spans="4:4">
      <c r="D1086" s="362"/>
    </row>
    <row r="1087" spans="4:4">
      <c r="D1087" s="362"/>
    </row>
    <row r="1088" spans="4:4">
      <c r="D1088" s="362"/>
    </row>
    <row r="1089" spans="4:4">
      <c r="D1089" s="362"/>
    </row>
    <row r="1090" spans="4:4">
      <c r="D1090" s="362"/>
    </row>
    <row r="1091" spans="4:4">
      <c r="D1091" s="362"/>
    </row>
    <row r="1092" spans="4:4">
      <c r="D1092" s="362"/>
    </row>
    <row r="1093" spans="4:4">
      <c r="D1093" s="362"/>
    </row>
    <row r="1094" spans="4:4">
      <c r="D1094" s="362"/>
    </row>
    <row r="1095" spans="4:4">
      <c r="D1095" s="362"/>
    </row>
    <row r="1096" spans="4:4">
      <c r="D1096" s="362"/>
    </row>
    <row r="1097" spans="4:4">
      <c r="D1097" s="362"/>
    </row>
    <row r="1098" spans="4:4">
      <c r="D1098" s="362"/>
    </row>
    <row r="1099" spans="4:4">
      <c r="D1099" s="362"/>
    </row>
    <row r="1100" spans="4:4">
      <c r="D1100" s="362"/>
    </row>
    <row r="1101" spans="4:4">
      <c r="D1101" s="362"/>
    </row>
    <row r="1102" spans="4:4">
      <c r="D1102" s="362"/>
    </row>
    <row r="1103" spans="4:4">
      <c r="D1103" s="362"/>
    </row>
    <row r="1104" spans="4:4">
      <c r="D1104" s="362"/>
    </row>
    <row r="1105" spans="4:4">
      <c r="D1105" s="362"/>
    </row>
    <row r="1106" spans="4:4">
      <c r="D1106" s="362"/>
    </row>
    <row r="1107" spans="4:4">
      <c r="D1107" s="362"/>
    </row>
    <row r="1108" spans="4:4">
      <c r="D1108" s="362"/>
    </row>
    <row r="1109" spans="4:4">
      <c r="D1109" s="362"/>
    </row>
    <row r="1110" spans="4:4">
      <c r="D1110" s="362"/>
    </row>
    <row r="1111" spans="4:4">
      <c r="D1111" s="362"/>
    </row>
    <row r="1112" spans="4:4">
      <c r="D1112" s="362"/>
    </row>
    <row r="1113" spans="4:4">
      <c r="D1113" s="362"/>
    </row>
    <row r="1114" spans="4:4">
      <c r="D1114" s="362"/>
    </row>
    <row r="1115" spans="4:4">
      <c r="D1115" s="362"/>
    </row>
    <row r="1116" spans="4:4">
      <c r="D1116" s="362"/>
    </row>
    <row r="1117" spans="4:4">
      <c r="D1117" s="362"/>
    </row>
    <row r="1118" spans="4:4">
      <c r="D1118" s="362"/>
    </row>
    <row r="1119" spans="4:4">
      <c r="D1119" s="362"/>
    </row>
    <row r="1120" spans="4:4">
      <c r="D1120" s="362"/>
    </row>
    <row r="1121" spans="4:4">
      <c r="D1121" s="362"/>
    </row>
    <row r="1122" spans="4:4">
      <c r="D1122" s="362"/>
    </row>
    <row r="1123" spans="4:4">
      <c r="D1123" s="362"/>
    </row>
    <row r="1124" spans="4:4">
      <c r="D1124" s="362"/>
    </row>
    <row r="1125" spans="4:4">
      <c r="D1125" s="362"/>
    </row>
    <row r="1126" spans="4:4">
      <c r="D1126" s="362"/>
    </row>
    <row r="1127" spans="4:4">
      <c r="D1127" s="362"/>
    </row>
    <row r="1128" spans="4:4">
      <c r="D1128" s="362"/>
    </row>
    <row r="1129" spans="4:4">
      <c r="D1129" s="362"/>
    </row>
    <row r="1130" spans="4:4">
      <c r="D1130" s="362"/>
    </row>
    <row r="1131" spans="4:4">
      <c r="D1131" s="362"/>
    </row>
    <row r="1132" spans="4:4">
      <c r="D1132" s="362"/>
    </row>
    <row r="1133" spans="4:4">
      <c r="D1133" s="362"/>
    </row>
    <row r="1134" spans="4:4">
      <c r="D1134" s="362"/>
    </row>
    <row r="1135" spans="4:4">
      <c r="D1135" s="362"/>
    </row>
    <row r="1136" spans="4:4">
      <c r="D1136" s="362"/>
    </row>
    <row r="1137" spans="4:4">
      <c r="D1137" s="362"/>
    </row>
    <row r="1138" spans="4:4">
      <c r="D1138" s="362"/>
    </row>
    <row r="1139" spans="4:4">
      <c r="D1139" s="362"/>
    </row>
    <row r="1140" spans="4:4">
      <c r="D1140" s="362"/>
    </row>
    <row r="1141" spans="4:4">
      <c r="D1141" s="362"/>
    </row>
    <row r="1142" spans="4:4">
      <c r="D1142" s="362"/>
    </row>
    <row r="1143" spans="4:4">
      <c r="D1143" s="362"/>
    </row>
    <row r="1144" spans="4:4">
      <c r="D1144" s="362"/>
    </row>
    <row r="1145" spans="4:4">
      <c r="D1145" s="362"/>
    </row>
    <row r="1146" spans="4:4">
      <c r="D1146" s="362"/>
    </row>
    <row r="1147" spans="4:4">
      <c r="D1147" s="362"/>
    </row>
    <row r="1148" spans="4:4">
      <c r="D1148" s="362"/>
    </row>
    <row r="1149" spans="4:4">
      <c r="D1149" s="362"/>
    </row>
    <row r="1150" spans="4:4">
      <c r="D1150" s="362"/>
    </row>
    <row r="1151" spans="4:4">
      <c r="D1151" s="362"/>
    </row>
    <row r="1152" spans="4:4">
      <c r="D1152" s="362"/>
    </row>
    <row r="1153" spans="4:4">
      <c r="D1153" s="362"/>
    </row>
    <row r="1154" spans="4:4">
      <c r="D1154" s="362"/>
    </row>
    <row r="1155" spans="4:4">
      <c r="D1155" s="362"/>
    </row>
    <row r="1156" spans="4:4">
      <c r="D1156" s="362"/>
    </row>
    <row r="1157" spans="4:4">
      <c r="D1157" s="362"/>
    </row>
    <row r="1158" spans="4:4">
      <c r="D1158" s="362"/>
    </row>
    <row r="1159" spans="4:4">
      <c r="D1159" s="362"/>
    </row>
    <row r="1160" spans="4:4">
      <c r="D1160" s="362"/>
    </row>
    <row r="1161" spans="4:4">
      <c r="D1161" s="362"/>
    </row>
    <row r="1162" spans="4:4">
      <c r="D1162" s="362"/>
    </row>
    <row r="1163" spans="4:4">
      <c r="D1163" s="362"/>
    </row>
    <row r="1164" spans="4:4">
      <c r="D1164" s="362"/>
    </row>
    <row r="1165" spans="4:4">
      <c r="D1165" s="362"/>
    </row>
    <row r="1166" spans="4:4">
      <c r="D1166" s="362"/>
    </row>
    <row r="1167" spans="4:4">
      <c r="D1167" s="362"/>
    </row>
    <row r="1168" spans="4:4">
      <c r="D1168" s="362"/>
    </row>
    <row r="1169" spans="4:4">
      <c r="D1169" s="362"/>
    </row>
    <row r="1170" spans="4:4">
      <c r="D1170" s="362"/>
    </row>
    <row r="1171" spans="4:4">
      <c r="D1171" s="362"/>
    </row>
    <row r="1172" spans="4:4">
      <c r="D1172" s="362"/>
    </row>
    <row r="1173" spans="4:4">
      <c r="D1173" s="362"/>
    </row>
    <row r="1174" spans="4:4">
      <c r="D1174" s="362"/>
    </row>
    <row r="1175" spans="4:4">
      <c r="D1175" s="362"/>
    </row>
    <row r="1176" spans="4:4">
      <c r="D1176" s="362"/>
    </row>
    <row r="1177" spans="4:4">
      <c r="D1177" s="362"/>
    </row>
    <row r="1178" spans="4:4">
      <c r="D1178" s="362"/>
    </row>
    <row r="1179" spans="4:4">
      <c r="D1179" s="362"/>
    </row>
    <row r="1180" spans="4:4">
      <c r="D1180" s="362"/>
    </row>
    <row r="1181" spans="4:4">
      <c r="D1181" s="362"/>
    </row>
    <row r="1182" spans="4:4">
      <c r="D1182" s="362"/>
    </row>
    <row r="1183" spans="4:4">
      <c r="D1183" s="362"/>
    </row>
    <row r="1184" spans="4:4">
      <c r="D1184" s="362"/>
    </row>
    <row r="1185" spans="4:4">
      <c r="D1185" s="362"/>
    </row>
    <row r="1186" spans="4:4">
      <c r="D1186" s="362"/>
    </row>
    <row r="1187" spans="4:4">
      <c r="D1187" s="362"/>
    </row>
    <row r="1188" spans="4:4">
      <c r="D1188" s="362"/>
    </row>
    <row r="1189" spans="4:4">
      <c r="D1189" s="362"/>
    </row>
    <row r="1190" spans="4:4">
      <c r="D1190" s="362"/>
    </row>
    <row r="1191" spans="4:4">
      <c r="D1191" s="362"/>
    </row>
    <row r="1192" spans="4:4">
      <c r="D1192" s="362"/>
    </row>
    <row r="1193" spans="4:4">
      <c r="D1193" s="362"/>
    </row>
    <row r="1194" spans="4:4">
      <c r="D1194" s="362"/>
    </row>
    <row r="1195" spans="4:4">
      <c r="D1195" s="362"/>
    </row>
    <row r="1196" spans="4:4">
      <c r="D1196" s="362"/>
    </row>
    <row r="1197" spans="4:4">
      <c r="D1197" s="362"/>
    </row>
    <row r="1198" spans="4:4">
      <c r="D1198" s="362"/>
    </row>
    <row r="1199" spans="4:4">
      <c r="D1199" s="362"/>
    </row>
    <row r="1200" spans="4:4">
      <c r="D1200" s="362"/>
    </row>
    <row r="1201" spans="4:4">
      <c r="D1201" s="362"/>
    </row>
    <row r="1202" spans="4:4">
      <c r="D1202" s="362"/>
    </row>
    <row r="1203" spans="4:4">
      <c r="D1203" s="362"/>
    </row>
    <row r="1204" spans="4:4">
      <c r="D1204" s="362"/>
    </row>
    <row r="1205" spans="4:4">
      <c r="D1205" s="362"/>
    </row>
    <row r="1206" spans="4:4">
      <c r="D1206" s="362"/>
    </row>
    <row r="1207" spans="4:4">
      <c r="D1207" s="362"/>
    </row>
    <row r="1208" spans="4:4">
      <c r="D1208" s="362"/>
    </row>
    <row r="1209" spans="4:4">
      <c r="D1209" s="362"/>
    </row>
    <row r="1210" spans="4:4">
      <c r="D1210" s="362"/>
    </row>
    <row r="1211" spans="4:4">
      <c r="D1211" s="362"/>
    </row>
    <row r="1212" spans="4:4">
      <c r="D1212" s="362"/>
    </row>
    <row r="1213" spans="4:4">
      <c r="D1213" s="362"/>
    </row>
    <row r="1214" spans="4:4">
      <c r="D1214" s="362"/>
    </row>
    <row r="1215" spans="4:4">
      <c r="D1215" s="362"/>
    </row>
    <row r="1216" spans="4:4">
      <c r="D1216" s="362"/>
    </row>
    <row r="1217" spans="4:4">
      <c r="D1217" s="362"/>
    </row>
    <row r="1218" spans="4:4">
      <c r="D1218" s="362"/>
    </row>
    <row r="1219" spans="4:4">
      <c r="D1219" s="362"/>
    </row>
    <row r="1220" spans="4:4">
      <c r="D1220" s="362"/>
    </row>
    <row r="1221" spans="4:4">
      <c r="D1221" s="362"/>
    </row>
    <row r="1222" spans="4:4">
      <c r="D1222" s="362"/>
    </row>
    <row r="1223" spans="4:4">
      <c r="D1223" s="362"/>
    </row>
    <row r="1224" spans="4:4">
      <c r="D1224" s="362"/>
    </row>
    <row r="1225" spans="4:4">
      <c r="D1225" s="362"/>
    </row>
    <row r="1226" spans="4:4">
      <c r="D1226" s="362"/>
    </row>
    <row r="1227" spans="4:4">
      <c r="D1227" s="362"/>
    </row>
    <row r="1228" spans="4:4">
      <c r="D1228" s="362"/>
    </row>
    <row r="1229" spans="4:4">
      <c r="D1229" s="362"/>
    </row>
    <row r="1230" spans="4:4">
      <c r="D1230" s="362"/>
    </row>
    <row r="1231" spans="4:4">
      <c r="D1231" s="362"/>
    </row>
    <row r="1232" spans="4:4">
      <c r="D1232" s="362"/>
    </row>
    <row r="1233" spans="4:4">
      <c r="D1233" s="362"/>
    </row>
    <row r="1234" spans="4:4">
      <c r="D1234" s="362"/>
    </row>
    <row r="1235" spans="4:4">
      <c r="D1235" s="362"/>
    </row>
    <row r="1236" spans="4:4">
      <c r="D1236" s="362"/>
    </row>
    <row r="1237" spans="4:4">
      <c r="D1237" s="362"/>
    </row>
    <row r="1238" spans="4:4">
      <c r="D1238" s="362"/>
    </row>
    <row r="1239" spans="4:4">
      <c r="D1239" s="362"/>
    </row>
    <row r="1240" spans="4:4">
      <c r="D1240" s="362"/>
    </row>
    <row r="1241" spans="4:4">
      <c r="D1241" s="362"/>
    </row>
    <row r="1242" spans="4:4">
      <c r="D1242" s="362"/>
    </row>
    <row r="1243" spans="4:4">
      <c r="D1243" s="362"/>
    </row>
    <row r="1244" spans="4:4">
      <c r="D1244" s="362"/>
    </row>
    <row r="1245" spans="4:4">
      <c r="D1245" s="362"/>
    </row>
    <row r="1246" spans="4:4">
      <c r="D1246" s="362"/>
    </row>
    <row r="1247" spans="4:4">
      <c r="D1247" s="362"/>
    </row>
    <row r="1248" spans="4:4">
      <c r="D1248" s="362"/>
    </row>
    <row r="1249" spans="4:4">
      <c r="D1249" s="362"/>
    </row>
    <row r="1250" spans="4:4">
      <c r="D1250" s="362"/>
    </row>
    <row r="1251" spans="4:4">
      <c r="D1251" s="362"/>
    </row>
    <row r="1252" spans="4:4">
      <c r="D1252" s="362"/>
    </row>
    <row r="1253" spans="4:4">
      <c r="D1253" s="362"/>
    </row>
    <row r="1254" spans="4:4">
      <c r="D1254" s="362"/>
    </row>
    <row r="1255" spans="4:4">
      <c r="D1255" s="362"/>
    </row>
    <row r="1256" spans="4:4">
      <c r="D1256" s="362"/>
    </row>
    <row r="1257" spans="4:4">
      <c r="D1257" s="362"/>
    </row>
    <row r="1258" spans="4:4">
      <c r="D1258" s="362"/>
    </row>
    <row r="1259" spans="4:4">
      <c r="D1259" s="362"/>
    </row>
    <row r="1260" spans="4:4">
      <c r="D1260" s="362"/>
    </row>
    <row r="1261" spans="4:4">
      <c r="D1261" s="362"/>
    </row>
    <row r="1262" spans="4:4">
      <c r="D1262" s="362"/>
    </row>
    <row r="1263" spans="4:4">
      <c r="D1263" s="362"/>
    </row>
    <row r="1264" spans="4:4">
      <c r="D1264" s="362"/>
    </row>
    <row r="1265" spans="4:4">
      <c r="D1265" s="362"/>
    </row>
    <row r="1266" spans="4:4">
      <c r="D1266" s="362"/>
    </row>
    <row r="1267" spans="4:4">
      <c r="D1267" s="362"/>
    </row>
    <row r="1268" spans="4:4">
      <c r="D1268" s="362"/>
    </row>
    <row r="1269" spans="4:4">
      <c r="D1269" s="362"/>
    </row>
    <row r="1270" spans="4:4">
      <c r="D1270" s="362"/>
    </row>
    <row r="1271" spans="4:4">
      <c r="D1271" s="362"/>
    </row>
    <row r="1272" spans="4:4">
      <c r="D1272" s="362"/>
    </row>
    <row r="1273" spans="4:4">
      <c r="D1273" s="362"/>
    </row>
    <row r="1274" spans="4:4">
      <c r="D1274" s="362"/>
    </row>
    <row r="1275" spans="4:4">
      <c r="D1275" s="362"/>
    </row>
    <row r="1276" spans="4:4">
      <c r="D1276" s="362"/>
    </row>
    <row r="1277" spans="4:4">
      <c r="D1277" s="362"/>
    </row>
    <row r="1278" spans="4:4">
      <c r="D1278" s="362"/>
    </row>
    <row r="1279" spans="4:4">
      <c r="D1279" s="362"/>
    </row>
    <row r="1280" spans="4:4">
      <c r="D1280" s="362"/>
    </row>
    <row r="1281" spans="4:4">
      <c r="D1281" s="362"/>
    </row>
    <row r="1282" spans="4:4">
      <c r="D1282" s="362"/>
    </row>
    <row r="1283" spans="4:4">
      <c r="D1283" s="362"/>
    </row>
    <row r="1284" spans="4:4">
      <c r="D1284" s="362"/>
    </row>
    <row r="1285" spans="4:4">
      <c r="D1285" s="362"/>
    </row>
    <row r="1286" spans="4:4">
      <c r="D1286" s="362"/>
    </row>
    <row r="1287" spans="4:4">
      <c r="D1287" s="362"/>
    </row>
    <row r="1288" spans="4:4">
      <c r="D1288" s="362"/>
    </row>
    <row r="1289" spans="4:4">
      <c r="D1289" s="362"/>
    </row>
    <row r="1290" spans="4:4">
      <c r="D1290" s="362"/>
    </row>
    <row r="1291" spans="4:4">
      <c r="D1291" s="362"/>
    </row>
    <row r="1292" spans="4:4">
      <c r="D1292" s="362"/>
    </row>
    <row r="1293" spans="4:4">
      <c r="D1293" s="362"/>
    </row>
    <row r="1294" spans="4:4">
      <c r="D1294" s="362"/>
    </row>
    <row r="1295" spans="4:4">
      <c r="D1295" s="362"/>
    </row>
    <row r="1296" spans="4:4">
      <c r="D1296" s="362"/>
    </row>
    <row r="1297" spans="4:4">
      <c r="D1297" s="362"/>
    </row>
    <row r="1298" spans="4:4">
      <c r="D1298" s="362"/>
    </row>
    <row r="1299" spans="4:4">
      <c r="D1299" s="362"/>
    </row>
    <row r="1300" spans="4:4">
      <c r="D1300" s="362"/>
    </row>
    <row r="1301" spans="4:4">
      <c r="D1301" s="362"/>
    </row>
    <row r="1302" spans="4:4">
      <c r="D1302" s="362"/>
    </row>
    <row r="1303" spans="4:4">
      <c r="D1303" s="362"/>
    </row>
    <row r="1304" spans="4:4">
      <c r="D1304" s="362"/>
    </row>
    <row r="1305" spans="4:4">
      <c r="D1305" s="362"/>
    </row>
    <row r="1306" spans="4:4">
      <c r="D1306" s="362"/>
    </row>
    <row r="1307" spans="4:4">
      <c r="D1307" s="362"/>
    </row>
    <row r="1308" spans="4:4">
      <c r="D1308" s="362"/>
    </row>
    <row r="1309" spans="4:4">
      <c r="D1309" s="362"/>
    </row>
    <row r="1310" spans="4:4">
      <c r="D1310" s="362"/>
    </row>
    <row r="1311" spans="4:4">
      <c r="D1311" s="362"/>
    </row>
    <row r="1312" spans="4:4">
      <c r="D1312" s="362"/>
    </row>
    <row r="1313" spans="4:4">
      <c r="D1313" s="362"/>
    </row>
    <row r="1314" spans="4:4">
      <c r="D1314" s="362"/>
    </row>
    <row r="1315" spans="4:4">
      <c r="D1315" s="362"/>
    </row>
    <row r="1316" spans="4:4">
      <c r="D1316" s="362"/>
    </row>
    <row r="1317" spans="4:4">
      <c r="D1317" s="362"/>
    </row>
    <row r="1318" spans="4:4">
      <c r="D1318" s="362"/>
    </row>
    <row r="1319" spans="4:4">
      <c r="D1319" s="362"/>
    </row>
    <row r="1320" spans="4:4">
      <c r="D1320" s="362"/>
    </row>
    <row r="1321" spans="4:4">
      <c r="D1321" s="362"/>
    </row>
    <row r="1322" spans="4:4">
      <c r="D1322" s="362"/>
    </row>
    <row r="1323" spans="4:4">
      <c r="D1323" s="362"/>
    </row>
    <row r="1324" spans="4:4">
      <c r="D1324" s="362"/>
    </row>
    <row r="1325" spans="4:4">
      <c r="D1325" s="362"/>
    </row>
    <row r="1326" spans="4:4">
      <c r="D1326" s="362"/>
    </row>
    <row r="1327" spans="4:4">
      <c r="D1327" s="362"/>
    </row>
    <row r="1328" spans="4:4">
      <c r="D1328" s="362"/>
    </row>
    <row r="1329" spans="4:4">
      <c r="D1329" s="362"/>
    </row>
    <row r="1330" spans="4:4">
      <c r="D1330" s="362"/>
    </row>
    <row r="1331" spans="4:4">
      <c r="D1331" s="362"/>
    </row>
    <row r="1332" spans="4:4">
      <c r="D1332" s="362"/>
    </row>
    <row r="1333" spans="4:4">
      <c r="D1333" s="362"/>
    </row>
    <row r="1334" spans="4:4">
      <c r="D1334" s="362"/>
    </row>
    <row r="1335" spans="4:4">
      <c r="D1335" s="362"/>
    </row>
    <row r="1336" spans="4:4">
      <c r="D1336" s="362"/>
    </row>
    <row r="1337" spans="4:4">
      <c r="D1337" s="362"/>
    </row>
    <row r="1338" spans="4:4">
      <c r="D1338" s="362"/>
    </row>
    <row r="1339" spans="4:4">
      <c r="D1339" s="362"/>
    </row>
    <row r="1340" spans="4:4">
      <c r="D1340" s="362"/>
    </row>
    <row r="1341" spans="4:4">
      <c r="D1341" s="362"/>
    </row>
    <row r="1342" spans="4:4">
      <c r="D1342" s="362"/>
    </row>
    <row r="1343" spans="4:4">
      <c r="D1343" s="362"/>
    </row>
    <row r="1344" spans="4:4">
      <c r="D1344" s="362"/>
    </row>
    <row r="1345" spans="4:4">
      <c r="D1345" s="362"/>
    </row>
    <row r="1346" spans="4:4">
      <c r="D1346" s="362"/>
    </row>
    <row r="1347" spans="4:4">
      <c r="D1347" s="362"/>
    </row>
    <row r="1348" spans="4:4">
      <c r="D1348" s="362"/>
    </row>
    <row r="1349" spans="4:4">
      <c r="D1349" s="362"/>
    </row>
    <row r="1350" spans="4:4">
      <c r="D1350" s="362"/>
    </row>
    <row r="1351" spans="4:4">
      <c r="D1351" s="362"/>
    </row>
    <row r="1352" spans="4:4">
      <c r="D1352" s="362"/>
    </row>
    <row r="1353" spans="4:4">
      <c r="D1353" s="362"/>
    </row>
    <row r="1354" spans="4:4">
      <c r="D1354" s="362"/>
    </row>
    <row r="1355" spans="4:4">
      <c r="D1355" s="362"/>
    </row>
    <row r="1356" spans="4:4">
      <c r="D1356" s="362"/>
    </row>
    <row r="1357" spans="4:4">
      <c r="D1357" s="362"/>
    </row>
    <row r="1358" spans="4:4">
      <c r="D1358" s="362"/>
    </row>
    <row r="1359" spans="4:4">
      <c r="D1359" s="362"/>
    </row>
    <row r="1360" spans="4:4">
      <c r="D1360" s="362"/>
    </row>
    <row r="1361" spans="4:4">
      <c r="D1361" s="362"/>
    </row>
    <row r="1362" spans="4:4">
      <c r="D1362" s="362"/>
    </row>
    <row r="1363" spans="4:4">
      <c r="D1363" s="362"/>
    </row>
    <row r="1364" spans="4:4">
      <c r="D1364" s="362"/>
    </row>
    <row r="1365" spans="4:4">
      <c r="D1365" s="362"/>
    </row>
    <row r="1366" spans="4:4">
      <c r="D1366" s="362"/>
    </row>
    <row r="1367" spans="4:4">
      <c r="D1367" s="362"/>
    </row>
    <row r="1368" spans="4:4">
      <c r="D1368" s="362"/>
    </row>
    <row r="1369" spans="4:4">
      <c r="D1369" s="362"/>
    </row>
    <row r="1370" spans="4:4">
      <c r="D1370" s="362"/>
    </row>
    <row r="1371" spans="4:4">
      <c r="D1371" s="362"/>
    </row>
    <row r="1372" spans="4:4">
      <c r="D1372" s="362"/>
    </row>
    <row r="1373" spans="4:4">
      <c r="D1373" s="362"/>
    </row>
    <row r="1374" spans="4:4">
      <c r="D1374" s="362"/>
    </row>
    <row r="1375" spans="4:4">
      <c r="D1375" s="362"/>
    </row>
    <row r="1376" spans="4:4">
      <c r="D1376" s="362"/>
    </row>
    <row r="1377" spans="4:4">
      <c r="D1377" s="362"/>
    </row>
    <row r="1378" spans="4:4">
      <c r="D1378" s="362"/>
    </row>
    <row r="1379" spans="4:4">
      <c r="D1379" s="362"/>
    </row>
    <row r="1380" spans="4:4">
      <c r="D1380" s="362"/>
    </row>
    <row r="1381" spans="4:4">
      <c r="D1381" s="362"/>
    </row>
    <row r="1382" spans="4:4">
      <c r="D1382" s="362"/>
    </row>
    <row r="1383" spans="4:4">
      <c r="D1383" s="362"/>
    </row>
    <row r="1384" spans="4:4">
      <c r="D1384" s="362"/>
    </row>
    <row r="1385" spans="4:4">
      <c r="D1385" s="362"/>
    </row>
    <row r="1386" spans="4:4">
      <c r="D1386" s="362"/>
    </row>
    <row r="1387" spans="4:4">
      <c r="D1387" s="362"/>
    </row>
    <row r="1388" spans="4:4">
      <c r="D1388" s="362"/>
    </row>
    <row r="1389" spans="4:4">
      <c r="D1389" s="362"/>
    </row>
    <row r="1390" spans="4:4">
      <c r="D1390" s="362"/>
    </row>
    <row r="1391" spans="4:4">
      <c r="D1391" s="362"/>
    </row>
    <row r="1392" spans="4:4">
      <c r="D1392" s="362"/>
    </row>
    <row r="1393" spans="4:4">
      <c r="D1393" s="362"/>
    </row>
    <row r="1394" spans="4:4">
      <c r="D1394" s="362"/>
    </row>
    <row r="1395" spans="4:4">
      <c r="D1395" s="362"/>
    </row>
    <row r="1396" spans="4:4">
      <c r="D1396" s="362"/>
    </row>
    <row r="1397" spans="4:4">
      <c r="D1397" s="362"/>
    </row>
    <row r="1398" spans="4:4">
      <c r="D1398" s="362"/>
    </row>
    <row r="1399" spans="4:4">
      <c r="D1399" s="362"/>
    </row>
    <row r="1400" spans="4:4">
      <c r="D1400" s="362"/>
    </row>
    <row r="1401" spans="4:4">
      <c r="D1401" s="362"/>
    </row>
    <row r="1402" spans="4:4">
      <c r="D1402" s="362"/>
    </row>
    <row r="1403" spans="4:4">
      <c r="D1403" s="362"/>
    </row>
    <row r="1404" spans="4:4">
      <c r="D1404" s="362"/>
    </row>
    <row r="1405" spans="4:4">
      <c r="D1405" s="362"/>
    </row>
    <row r="1406" spans="4:4">
      <c r="D1406" s="362"/>
    </row>
    <row r="1407" spans="4:4">
      <c r="D1407" s="362"/>
    </row>
    <row r="1408" spans="4:4">
      <c r="D1408" s="362"/>
    </row>
    <row r="1409" spans="4:4">
      <c r="D1409" s="362"/>
    </row>
    <row r="1410" spans="4:4">
      <c r="D1410" s="362"/>
    </row>
    <row r="1411" spans="4:4">
      <c r="D1411" s="362"/>
    </row>
    <row r="1412" spans="4:4">
      <c r="D1412" s="362"/>
    </row>
    <row r="1413" spans="4:4">
      <c r="D1413" s="362"/>
    </row>
    <row r="1414" spans="4:4">
      <c r="D1414" s="362"/>
    </row>
    <row r="1415" spans="4:4">
      <c r="D1415" s="362"/>
    </row>
    <row r="1416" spans="4:4">
      <c r="D1416" s="362"/>
    </row>
    <row r="1417" spans="4:4">
      <c r="D1417" s="362"/>
    </row>
    <row r="1418" spans="4:4">
      <c r="D1418" s="362"/>
    </row>
    <row r="1419" spans="4:4">
      <c r="D1419" s="362"/>
    </row>
    <row r="1420" spans="4:4">
      <c r="D1420" s="362"/>
    </row>
    <row r="1421" spans="4:4">
      <c r="D1421" s="362"/>
    </row>
    <row r="1422" spans="4:4">
      <c r="D1422" s="362"/>
    </row>
    <row r="1423" spans="4:4">
      <c r="D1423" s="362"/>
    </row>
    <row r="1424" spans="4:4">
      <c r="D1424" s="362"/>
    </row>
    <row r="1425" spans="4:4">
      <c r="D1425" s="362"/>
    </row>
    <row r="1426" spans="4:4">
      <c r="D1426" s="362"/>
    </row>
    <row r="1427" spans="4:4">
      <c r="D1427" s="362"/>
    </row>
    <row r="1428" spans="4:4">
      <c r="D1428" s="362"/>
    </row>
    <row r="1429" spans="4:4">
      <c r="D1429" s="362"/>
    </row>
    <row r="1430" spans="4:4">
      <c r="D1430" s="362"/>
    </row>
    <row r="1431" spans="4:4">
      <c r="D1431" s="362"/>
    </row>
    <row r="1432" spans="4:4">
      <c r="D1432" s="362"/>
    </row>
    <row r="1433" spans="4:4">
      <c r="D1433" s="362"/>
    </row>
    <row r="1434" spans="4:4">
      <c r="D1434" s="362"/>
    </row>
    <row r="1435" spans="4:4">
      <c r="D1435" s="362"/>
    </row>
    <row r="1436" spans="4:4">
      <c r="D1436" s="362"/>
    </row>
    <row r="1437" spans="4:4">
      <c r="D1437" s="362"/>
    </row>
    <row r="1438" spans="4:4">
      <c r="D1438" s="362"/>
    </row>
    <row r="1439" spans="4:4">
      <c r="D1439" s="362"/>
    </row>
    <row r="1440" spans="4:4">
      <c r="D1440" s="362"/>
    </row>
    <row r="1441" spans="4:4">
      <c r="D1441" s="362"/>
    </row>
    <row r="1442" spans="4:4">
      <c r="D1442" s="362"/>
    </row>
    <row r="1443" spans="4:4">
      <c r="D1443" s="362"/>
    </row>
    <row r="1444" spans="4:4">
      <c r="D1444" s="362"/>
    </row>
    <row r="1445" spans="4:4">
      <c r="D1445" s="362"/>
    </row>
    <row r="1446" spans="4:4">
      <c r="D1446" s="362"/>
    </row>
    <row r="1447" spans="4:4">
      <c r="D1447" s="362"/>
    </row>
    <row r="1448" spans="4:4">
      <c r="D1448" s="362"/>
    </row>
    <row r="1449" spans="4:4">
      <c r="D1449" s="362"/>
    </row>
    <row r="1450" spans="4:4">
      <c r="D1450" s="362"/>
    </row>
    <row r="1451" spans="4:4">
      <c r="D1451" s="362"/>
    </row>
    <row r="1452" spans="4:4">
      <c r="D1452" s="362"/>
    </row>
    <row r="1453" spans="4:4">
      <c r="D1453" s="362"/>
    </row>
    <row r="1454" spans="4:4">
      <c r="D1454" s="362"/>
    </row>
    <row r="1455" spans="4:4">
      <c r="D1455" s="362"/>
    </row>
    <row r="1456" spans="4:4">
      <c r="D1456" s="362"/>
    </row>
    <row r="1457" spans="4:4">
      <c r="D1457" s="362"/>
    </row>
    <row r="1458" spans="4:4">
      <c r="D1458" s="362"/>
    </row>
    <row r="1459" spans="4:4">
      <c r="D1459" s="362"/>
    </row>
    <row r="1460" spans="4:4">
      <c r="D1460" s="362"/>
    </row>
    <row r="1461" spans="4:4">
      <c r="D1461" s="362"/>
    </row>
    <row r="1462" spans="4:4">
      <c r="D1462" s="362"/>
    </row>
    <row r="1463" spans="4:4">
      <c r="D1463" s="362"/>
    </row>
    <row r="1464" spans="4:4">
      <c r="D1464" s="362"/>
    </row>
    <row r="1465" spans="4:4">
      <c r="D1465" s="362"/>
    </row>
    <row r="1466" spans="4:4">
      <c r="D1466" s="362"/>
    </row>
    <row r="1467" spans="4:4">
      <c r="D1467" s="362"/>
    </row>
    <row r="1468" spans="4:4">
      <c r="D1468" s="362"/>
    </row>
    <row r="1469" spans="4:4">
      <c r="D1469" s="362"/>
    </row>
    <row r="1470" spans="4:4">
      <c r="D1470" s="362"/>
    </row>
    <row r="1471" spans="4:4">
      <c r="D1471" s="362"/>
    </row>
    <row r="1472" spans="4:4">
      <c r="D1472" s="362"/>
    </row>
    <row r="1473" spans="4:4">
      <c r="D1473" s="362"/>
    </row>
    <row r="1474" spans="4:4">
      <c r="D1474" s="362"/>
    </row>
    <row r="1475" spans="4:4">
      <c r="D1475" s="362"/>
    </row>
    <row r="1476" spans="4:4">
      <c r="D1476" s="362"/>
    </row>
    <row r="1477" spans="4:4">
      <c r="D1477" s="362"/>
    </row>
    <row r="1478" spans="4:4">
      <c r="D1478" s="362"/>
    </row>
    <row r="1479" spans="4:4">
      <c r="D1479" s="362"/>
    </row>
    <row r="1480" spans="4:4">
      <c r="D1480" s="362"/>
    </row>
    <row r="1481" spans="4:4">
      <c r="D1481" s="362"/>
    </row>
    <row r="1482" spans="4:4">
      <c r="D1482" s="362"/>
    </row>
    <row r="1483" spans="4:4">
      <c r="D1483" s="362"/>
    </row>
    <row r="1484" spans="4:4">
      <c r="D1484" s="362"/>
    </row>
    <row r="1485" spans="4:4">
      <c r="D1485" s="362"/>
    </row>
    <row r="1486" spans="4:4">
      <c r="D1486" s="362"/>
    </row>
    <row r="1487" spans="4:4">
      <c r="D1487" s="362"/>
    </row>
    <row r="1488" spans="4:4">
      <c r="D1488" s="362"/>
    </row>
    <row r="1489" spans="4:4">
      <c r="D1489" s="362"/>
    </row>
    <row r="1490" spans="4:4">
      <c r="D1490" s="362"/>
    </row>
    <row r="1491" spans="4:4">
      <c r="D1491" s="362"/>
    </row>
    <row r="1492" spans="4:4">
      <c r="D1492" s="362"/>
    </row>
    <row r="1493" spans="4:4">
      <c r="D1493" s="362"/>
    </row>
    <row r="1494" spans="4:4">
      <c r="D1494" s="362"/>
    </row>
    <row r="1495" spans="4:4">
      <c r="D1495" s="362"/>
    </row>
    <row r="1496" spans="4:4">
      <c r="D1496" s="362"/>
    </row>
    <row r="1497" spans="4:4">
      <c r="D1497" s="362"/>
    </row>
    <row r="1498" spans="4:4">
      <c r="D1498" s="362"/>
    </row>
    <row r="1499" spans="4:4">
      <c r="D1499" s="362"/>
    </row>
    <row r="1500" spans="4:4">
      <c r="D1500" s="362"/>
    </row>
    <row r="1501" spans="4:4">
      <c r="D1501" s="362"/>
    </row>
    <row r="1502" spans="4:4">
      <c r="D1502" s="362"/>
    </row>
    <row r="1503" spans="4:4">
      <c r="D1503" s="362"/>
    </row>
    <row r="1504" spans="4:4">
      <c r="D1504" s="362"/>
    </row>
    <row r="1505" spans="4:4">
      <c r="D1505" s="362"/>
    </row>
    <row r="1506" spans="4:4">
      <c r="D1506" s="362"/>
    </row>
    <row r="1507" spans="4:4">
      <c r="D1507" s="362"/>
    </row>
    <row r="1508" spans="4:4">
      <c r="D1508" s="362"/>
    </row>
    <row r="1509" spans="4:4">
      <c r="D1509" s="362"/>
    </row>
    <row r="1510" spans="4:4">
      <c r="D1510" s="362"/>
    </row>
    <row r="1511" spans="4:4">
      <c r="D1511" s="362"/>
    </row>
    <row r="1512" spans="4:4">
      <c r="D1512" s="362"/>
    </row>
    <row r="1513" spans="4:4">
      <c r="D1513" s="362"/>
    </row>
    <row r="1514" spans="4:4">
      <c r="D1514" s="362"/>
    </row>
    <row r="1515" spans="4:4">
      <c r="D1515" s="362"/>
    </row>
    <row r="1516" spans="4:4">
      <c r="D1516" s="362"/>
    </row>
    <row r="1517" spans="4:4">
      <c r="D1517" s="362"/>
    </row>
    <row r="1518" spans="4:4">
      <c r="D1518" s="362"/>
    </row>
    <row r="1519" spans="4:4">
      <c r="D1519" s="362"/>
    </row>
    <row r="1520" spans="4:4">
      <c r="D1520" s="362"/>
    </row>
    <row r="1521" spans="4:4">
      <c r="D1521" s="362"/>
    </row>
    <row r="1522" spans="4:4">
      <c r="D1522" s="362"/>
    </row>
    <row r="1523" spans="4:4">
      <c r="D1523" s="362"/>
    </row>
    <row r="1524" spans="4:4">
      <c r="D1524" s="362"/>
    </row>
    <row r="1525" spans="4:4">
      <c r="D1525" s="362"/>
    </row>
    <row r="1526" spans="4:4">
      <c r="D1526" s="362"/>
    </row>
    <row r="1527" spans="4:4">
      <c r="D1527" s="362"/>
    </row>
    <row r="1528" spans="4:4">
      <c r="D1528" s="362"/>
    </row>
    <row r="1529" spans="4:4">
      <c r="D1529" s="362"/>
    </row>
    <row r="1530" spans="4:4">
      <c r="D1530" s="362"/>
    </row>
    <row r="1531" spans="4:4">
      <c r="D1531" s="362"/>
    </row>
    <row r="1532" spans="4:4">
      <c r="D1532" s="362"/>
    </row>
    <row r="1533" spans="4:4">
      <c r="D1533" s="362"/>
    </row>
    <row r="1534" spans="4:4">
      <c r="D1534" s="362"/>
    </row>
    <row r="1535" spans="4:4">
      <c r="D1535" s="362"/>
    </row>
    <row r="1536" spans="4:4">
      <c r="D1536" s="362"/>
    </row>
    <row r="1537" spans="4:4">
      <c r="D1537" s="362"/>
    </row>
    <row r="1538" spans="4:4">
      <c r="D1538" s="362"/>
    </row>
    <row r="1539" spans="4:4">
      <c r="D1539" s="362"/>
    </row>
    <row r="1540" spans="4:4">
      <c r="D1540" s="362"/>
    </row>
    <row r="1541" spans="4:4">
      <c r="D1541" s="362"/>
    </row>
    <row r="1542" spans="4:4">
      <c r="D1542" s="362"/>
    </row>
    <row r="1543" spans="4:4">
      <c r="D1543" s="362"/>
    </row>
    <row r="1544" spans="4:4">
      <c r="D1544" s="362"/>
    </row>
    <row r="1545" spans="4:4">
      <c r="D1545" s="362"/>
    </row>
    <row r="1546" spans="4:4">
      <c r="D1546" s="362"/>
    </row>
    <row r="1547" spans="4:4">
      <c r="D1547" s="362"/>
    </row>
    <row r="1548" spans="4:4">
      <c r="D1548" s="362"/>
    </row>
    <row r="1549" spans="4:4">
      <c r="D1549" s="362"/>
    </row>
    <row r="1550" spans="4:4">
      <c r="D1550" s="362"/>
    </row>
    <row r="1551" spans="4:4">
      <c r="D1551" s="362"/>
    </row>
    <row r="1552" spans="4:4">
      <c r="D1552" s="362"/>
    </row>
    <row r="1553" spans="4:4">
      <c r="D1553" s="362"/>
    </row>
    <row r="1554" spans="4:4">
      <c r="D1554" s="362"/>
    </row>
    <row r="1555" spans="4:4">
      <c r="D1555" s="362"/>
    </row>
    <row r="1556" spans="4:4">
      <c r="D1556" s="362"/>
    </row>
    <row r="1557" spans="4:4">
      <c r="D1557" s="362"/>
    </row>
    <row r="1558" spans="4:4">
      <c r="D1558" s="362"/>
    </row>
    <row r="1559" spans="4:4">
      <c r="D1559" s="362"/>
    </row>
    <row r="1560" spans="4:4">
      <c r="D1560" s="362"/>
    </row>
    <row r="1561" spans="4:4">
      <c r="D1561" s="362"/>
    </row>
    <row r="1562" spans="4:4">
      <c r="D1562" s="362"/>
    </row>
    <row r="1563" spans="4:4">
      <c r="D1563" s="362"/>
    </row>
    <row r="1564" spans="4:4">
      <c r="D1564" s="362"/>
    </row>
    <row r="1565" spans="4:4">
      <c r="D1565" s="362"/>
    </row>
    <row r="1566" spans="4:4">
      <c r="D1566" s="362"/>
    </row>
    <row r="1567" spans="4:4">
      <c r="D1567" s="362"/>
    </row>
    <row r="1568" spans="4:4">
      <c r="D1568" s="362"/>
    </row>
    <row r="1569" spans="4:4">
      <c r="D1569" s="362"/>
    </row>
    <row r="1570" spans="4:4">
      <c r="D1570" s="362"/>
    </row>
    <row r="1571" spans="4:4">
      <c r="D1571" s="362"/>
    </row>
    <row r="1572" spans="4:4">
      <c r="D1572" s="362"/>
    </row>
    <row r="1573" spans="4:4">
      <c r="D1573" s="362"/>
    </row>
    <row r="1574" spans="4:4">
      <c r="D1574" s="362"/>
    </row>
    <row r="1575" spans="4:4">
      <c r="D1575" s="362"/>
    </row>
    <row r="1576" spans="4:4">
      <c r="D1576" s="362"/>
    </row>
    <row r="1577" spans="4:4">
      <c r="D1577" s="362"/>
    </row>
    <row r="1578" spans="4:4">
      <c r="D1578" s="362"/>
    </row>
    <row r="1579" spans="4:4">
      <c r="D1579" s="362"/>
    </row>
    <row r="1580" spans="4:4">
      <c r="D1580" s="362"/>
    </row>
    <row r="1581" spans="4:4">
      <c r="D1581" s="362"/>
    </row>
    <row r="1582" spans="4:4">
      <c r="D1582" s="362"/>
    </row>
    <row r="1583" spans="4:4">
      <c r="D1583" s="362"/>
    </row>
    <row r="1584" spans="4:4">
      <c r="D1584" s="362"/>
    </row>
    <row r="1585" spans="4:4">
      <c r="D1585" s="362"/>
    </row>
    <row r="1586" spans="4:4">
      <c r="D1586" s="362"/>
    </row>
    <row r="1587" spans="4:4">
      <c r="D1587" s="362"/>
    </row>
    <row r="1588" spans="4:4">
      <c r="D1588" s="362"/>
    </row>
    <row r="1589" spans="4:4">
      <c r="D1589" s="362"/>
    </row>
    <row r="1590" spans="4:4">
      <c r="D1590" s="362"/>
    </row>
    <row r="1591" spans="4:4">
      <c r="D1591" s="362"/>
    </row>
    <row r="1592" spans="4:4">
      <c r="D1592" s="362"/>
    </row>
    <row r="1593" spans="4:4">
      <c r="D1593" s="362"/>
    </row>
    <row r="1594" spans="4:4">
      <c r="D1594" s="362"/>
    </row>
    <row r="1595" spans="4:4">
      <c r="D1595" s="362"/>
    </row>
    <row r="1596" spans="4:4">
      <c r="D1596" s="362"/>
    </row>
    <row r="1597" spans="4:4">
      <c r="D1597" s="362"/>
    </row>
    <row r="1598" spans="4:4">
      <c r="D1598" s="362"/>
    </row>
    <row r="1599" spans="4:4">
      <c r="D1599" s="362"/>
    </row>
    <row r="1600" spans="4:4">
      <c r="D1600" s="362"/>
    </row>
    <row r="1601" spans="4:4">
      <c r="D1601" s="362"/>
    </row>
    <row r="1602" spans="4:4">
      <c r="D1602" s="362"/>
    </row>
    <row r="1603" spans="4:4">
      <c r="D1603" s="362"/>
    </row>
    <row r="1604" spans="4:4">
      <c r="D1604" s="362"/>
    </row>
    <row r="1605" spans="4:4">
      <c r="D1605" s="362"/>
    </row>
    <row r="1606" spans="4:4">
      <c r="D1606" s="362"/>
    </row>
    <row r="1607" spans="4:4">
      <c r="D1607" s="362"/>
    </row>
    <row r="1608" spans="4:4">
      <c r="D1608" s="362"/>
    </row>
    <row r="1609" spans="4:4">
      <c r="D1609" s="362"/>
    </row>
    <row r="1610" spans="4:4">
      <c r="D1610" s="362"/>
    </row>
    <row r="1611" spans="4:4">
      <c r="D1611" s="362"/>
    </row>
    <row r="1612" spans="4:4">
      <c r="D1612" s="362"/>
    </row>
    <row r="1613" spans="4:4">
      <c r="D1613" s="362"/>
    </row>
    <row r="1614" spans="4:4">
      <c r="D1614" s="362"/>
    </row>
    <row r="1615" spans="4:4">
      <c r="D1615" s="362"/>
    </row>
    <row r="1616" spans="4:4">
      <c r="D1616" s="362"/>
    </row>
    <row r="1617" spans="4:4">
      <c r="D1617" s="362"/>
    </row>
    <row r="1618" spans="4:4">
      <c r="D1618" s="362"/>
    </row>
    <row r="1619" spans="4:4">
      <c r="D1619" s="362"/>
    </row>
    <row r="1620" spans="4:4">
      <c r="D1620" s="362"/>
    </row>
    <row r="1621" spans="4:4">
      <c r="D1621" s="362"/>
    </row>
    <row r="1622" spans="4:4">
      <c r="D1622" s="362"/>
    </row>
    <row r="1623" spans="4:4">
      <c r="D1623" s="362"/>
    </row>
    <row r="1624" spans="4:4">
      <c r="D1624" s="362"/>
    </row>
    <row r="1625" spans="4:4">
      <c r="D1625" s="362"/>
    </row>
    <row r="1626" spans="4:4">
      <c r="D1626" s="362"/>
    </row>
    <row r="1627" spans="4:4">
      <c r="D1627" s="362"/>
    </row>
    <row r="1628" spans="4:4">
      <c r="D1628" s="362"/>
    </row>
    <row r="1629" spans="4:4">
      <c r="D1629" s="362"/>
    </row>
    <row r="1630" spans="4:4">
      <c r="D1630" s="362"/>
    </row>
    <row r="1631" spans="4:4">
      <c r="D1631" s="362"/>
    </row>
    <row r="1632" spans="4:4">
      <c r="D1632" s="362"/>
    </row>
    <row r="1633" spans="4:4">
      <c r="D1633" s="362"/>
    </row>
    <row r="1634" spans="4:4">
      <c r="D1634" s="362"/>
    </row>
    <row r="1635" spans="4:4">
      <c r="D1635" s="362"/>
    </row>
    <row r="1636" spans="4:4">
      <c r="D1636" s="362"/>
    </row>
    <row r="1637" spans="4:4">
      <c r="D1637" s="362"/>
    </row>
    <row r="1638" spans="4:4">
      <c r="D1638" s="362"/>
    </row>
    <row r="1639" spans="4:4">
      <c r="D1639" s="362"/>
    </row>
    <row r="1640" spans="4:4">
      <c r="D1640" s="362"/>
    </row>
    <row r="1641" spans="4:4">
      <c r="D1641" s="362"/>
    </row>
    <row r="1642" spans="4:4">
      <c r="D1642" s="362"/>
    </row>
    <row r="1643" spans="4:4">
      <c r="D1643" s="362"/>
    </row>
    <row r="1644" spans="4:4">
      <c r="D1644" s="362"/>
    </row>
    <row r="1645" spans="4:4">
      <c r="D1645" s="362"/>
    </row>
    <row r="1646" spans="4:4">
      <c r="D1646" s="362"/>
    </row>
    <row r="1647" spans="4:4">
      <c r="D1647" s="362"/>
    </row>
    <row r="1648" spans="4:4">
      <c r="D1648" s="362"/>
    </row>
    <row r="1649" spans="4:4">
      <c r="D1649" s="362"/>
    </row>
    <row r="1650" spans="4:4">
      <c r="D1650" s="362"/>
    </row>
    <row r="1651" spans="4:4">
      <c r="D1651" s="362"/>
    </row>
    <row r="1652" spans="4:4">
      <c r="D1652" s="362"/>
    </row>
    <row r="1653" spans="4:4">
      <c r="D1653" s="362"/>
    </row>
    <row r="1654" spans="4:4">
      <c r="D1654" s="362"/>
    </row>
    <row r="1655" spans="4:4">
      <c r="D1655" s="362"/>
    </row>
    <row r="1656" spans="4:4">
      <c r="D1656" s="362"/>
    </row>
    <row r="1657" spans="4:4">
      <c r="D1657" s="362"/>
    </row>
    <row r="1658" spans="4:4">
      <c r="D1658" s="362"/>
    </row>
    <row r="1659" spans="4:4">
      <c r="D1659" s="362"/>
    </row>
    <row r="1660" spans="4:4">
      <c r="D1660" s="362"/>
    </row>
    <row r="1661" spans="4:4">
      <c r="D1661" s="362"/>
    </row>
    <row r="1662" spans="4:4">
      <c r="D1662" s="362"/>
    </row>
    <row r="1663" spans="4:4">
      <c r="D1663" s="362"/>
    </row>
    <row r="1664" spans="4:4">
      <c r="D1664" s="362"/>
    </row>
    <row r="1665" spans="4:4">
      <c r="D1665" s="362"/>
    </row>
    <row r="1666" spans="4:4">
      <c r="D1666" s="362"/>
    </row>
    <row r="1667" spans="4:4">
      <c r="D1667" s="362"/>
    </row>
    <row r="1668" spans="4:4">
      <c r="D1668" s="362"/>
    </row>
    <row r="1669" spans="4:4">
      <c r="D1669" s="362"/>
    </row>
    <row r="1670" spans="4:4">
      <c r="D1670" s="362"/>
    </row>
    <row r="1671" spans="4:4">
      <c r="D1671" s="362"/>
    </row>
    <row r="1672" spans="4:4">
      <c r="D1672" s="362"/>
    </row>
    <row r="1673" spans="4:4">
      <c r="D1673" s="362"/>
    </row>
    <row r="1674" spans="4:4">
      <c r="D1674" s="362"/>
    </row>
    <row r="1675" spans="4:4">
      <c r="D1675" s="362"/>
    </row>
    <row r="1676" spans="4:4">
      <c r="D1676" s="362"/>
    </row>
    <row r="1677" spans="4:4">
      <c r="D1677" s="362"/>
    </row>
    <row r="1678" spans="4:4">
      <c r="D1678" s="362"/>
    </row>
    <row r="1679" spans="4:4">
      <c r="D1679" s="362"/>
    </row>
    <row r="1680" spans="4:4">
      <c r="D1680" s="362"/>
    </row>
    <row r="1681" spans="4:4">
      <c r="D1681" s="362"/>
    </row>
    <row r="1682" spans="4:4">
      <c r="D1682" s="362"/>
    </row>
    <row r="1683" spans="4:4">
      <c r="D1683" s="362"/>
    </row>
    <row r="1684" spans="4:4">
      <c r="D1684" s="362"/>
    </row>
    <row r="1685" spans="4:4">
      <c r="D1685" s="362"/>
    </row>
    <row r="1686" spans="4:4">
      <c r="D1686" s="362"/>
    </row>
    <row r="1687" spans="4:4">
      <c r="D1687" s="362"/>
    </row>
    <row r="1688" spans="4:4">
      <c r="D1688" s="362"/>
    </row>
    <row r="1689" spans="4:4">
      <c r="D1689" s="362"/>
    </row>
    <row r="1690" spans="4:4">
      <c r="D1690" s="362"/>
    </row>
    <row r="1691" spans="4:4">
      <c r="D1691" s="362"/>
    </row>
    <row r="1692" spans="4:4">
      <c r="D1692" s="362"/>
    </row>
    <row r="1693" spans="4:4">
      <c r="D1693" s="362"/>
    </row>
    <row r="1694" spans="4:4">
      <c r="D1694" s="362"/>
    </row>
    <row r="1695" spans="4:4">
      <c r="D1695" s="362"/>
    </row>
    <row r="1696" spans="4:4">
      <c r="D1696" s="362"/>
    </row>
    <row r="1697" spans="4:4">
      <c r="D1697" s="362"/>
    </row>
    <row r="1698" spans="4:4">
      <c r="D1698" s="362"/>
    </row>
    <row r="1699" spans="4:4">
      <c r="D1699" s="362"/>
    </row>
    <row r="1700" spans="4:4">
      <c r="D1700" s="362"/>
    </row>
    <row r="1701" spans="4:4">
      <c r="D1701" s="362"/>
    </row>
    <row r="1702" spans="4:4">
      <c r="D1702" s="362"/>
    </row>
    <row r="1703" spans="4:4">
      <c r="D1703" s="362"/>
    </row>
    <row r="1704" spans="4:4">
      <c r="D1704" s="362"/>
    </row>
    <row r="1705" spans="4:4">
      <c r="D1705" s="362"/>
    </row>
    <row r="1706" spans="4:4">
      <c r="D1706" s="362"/>
    </row>
    <row r="1707" spans="4:4">
      <c r="D1707" s="362"/>
    </row>
    <row r="1708" spans="4:4">
      <c r="D1708" s="362"/>
    </row>
    <row r="1709" spans="4:4">
      <c r="D1709" s="362"/>
    </row>
    <row r="1710" spans="4:4">
      <c r="D1710" s="362"/>
    </row>
    <row r="1711" spans="4:4">
      <c r="D1711" s="362"/>
    </row>
    <row r="1712" spans="4:4">
      <c r="D1712" s="362"/>
    </row>
    <row r="1713" spans="4:4">
      <c r="D1713" s="362"/>
    </row>
    <row r="1714" spans="4:4">
      <c r="D1714" s="362"/>
    </row>
    <row r="1715" spans="4:4">
      <c r="D1715" s="362"/>
    </row>
    <row r="1716" spans="4:4">
      <c r="D1716" s="362"/>
    </row>
    <row r="1717" spans="4:4">
      <c r="D1717" s="362"/>
    </row>
    <row r="1718" spans="4:4">
      <c r="D1718" s="362"/>
    </row>
    <row r="1719" spans="4:4">
      <c r="D1719" s="362"/>
    </row>
    <row r="1720" spans="4:4">
      <c r="D1720" s="362"/>
    </row>
    <row r="1721" spans="4:4">
      <c r="D1721" s="362"/>
    </row>
    <row r="1722" spans="4:4">
      <c r="D1722" s="362"/>
    </row>
    <row r="1723" spans="4:4">
      <c r="D1723" s="362"/>
    </row>
    <row r="1724" spans="4:4">
      <c r="D1724" s="362"/>
    </row>
    <row r="1725" spans="4:4">
      <c r="D1725" s="362"/>
    </row>
    <row r="1726" spans="4:4">
      <c r="D1726" s="362"/>
    </row>
    <row r="1727" spans="4:4">
      <c r="D1727" s="362"/>
    </row>
    <row r="1728" spans="4:4">
      <c r="D1728" s="362"/>
    </row>
    <row r="1729" spans="4:4">
      <c r="D1729" s="362"/>
    </row>
    <row r="1730" spans="4:4">
      <c r="D1730" s="362"/>
    </row>
    <row r="1731" spans="4:4">
      <c r="D1731" s="362"/>
    </row>
    <row r="1732" spans="4:4">
      <c r="D1732" s="362"/>
    </row>
    <row r="1733" spans="4:4">
      <c r="D1733" s="362"/>
    </row>
    <row r="1734" spans="4:4">
      <c r="D1734" s="362"/>
    </row>
    <row r="1735" spans="4:4">
      <c r="D1735" s="362"/>
    </row>
    <row r="1736" spans="4:4">
      <c r="D1736" s="362"/>
    </row>
    <row r="1737" spans="4:4">
      <c r="D1737" s="362"/>
    </row>
    <row r="1738" spans="4:4">
      <c r="D1738" s="362"/>
    </row>
    <row r="1739" spans="4:4">
      <c r="D1739" s="362"/>
    </row>
    <row r="1740" spans="4:4">
      <c r="D1740" s="362"/>
    </row>
    <row r="1741" spans="4:4">
      <c r="D1741" s="362"/>
    </row>
    <row r="1742" spans="4:4">
      <c r="D1742" s="362"/>
    </row>
    <row r="1743" spans="4:4">
      <c r="D1743" s="362"/>
    </row>
    <row r="1744" spans="4:4">
      <c r="D1744" s="362"/>
    </row>
    <row r="1745" spans="4:4">
      <c r="D1745" s="362"/>
    </row>
    <row r="1746" spans="4:4">
      <c r="D1746" s="362"/>
    </row>
    <row r="1747" spans="4:4">
      <c r="D1747" s="362"/>
    </row>
    <row r="1748" spans="4:4">
      <c r="D1748" s="362"/>
    </row>
    <row r="1749" spans="4:4">
      <c r="D1749" s="362"/>
    </row>
    <row r="1750" spans="4:4">
      <c r="D1750" s="362"/>
    </row>
    <row r="1751" spans="4:4">
      <c r="D1751" s="362"/>
    </row>
    <row r="1752" spans="4:4">
      <c r="D1752" s="362"/>
    </row>
    <row r="1753" spans="4:4">
      <c r="D1753" s="362"/>
    </row>
    <row r="1754" spans="4:4">
      <c r="D1754" s="362"/>
    </row>
    <row r="1755" spans="4:4">
      <c r="D1755" s="362"/>
    </row>
    <row r="1756" spans="4:4">
      <c r="D1756" s="362"/>
    </row>
    <row r="1757" spans="4:4">
      <c r="D1757" s="362"/>
    </row>
    <row r="1758" spans="4:4">
      <c r="D1758" s="362"/>
    </row>
    <row r="1759" spans="4:4">
      <c r="D1759" s="362"/>
    </row>
    <row r="1760" spans="4:4">
      <c r="D1760" s="362"/>
    </row>
    <row r="1761" spans="4:4">
      <c r="D1761" s="362"/>
    </row>
    <row r="1762" spans="4:4">
      <c r="D1762" s="362"/>
    </row>
    <row r="1763" spans="4:4">
      <c r="D1763" s="362"/>
    </row>
    <row r="1764" spans="4:4">
      <c r="D1764" s="362"/>
    </row>
    <row r="1765" spans="4:4">
      <c r="D1765" s="362"/>
    </row>
    <row r="1766" spans="4:4">
      <c r="D1766" s="362"/>
    </row>
    <row r="1767" spans="4:4">
      <c r="D1767" s="362"/>
    </row>
    <row r="1768" spans="4:4">
      <c r="D1768" s="362"/>
    </row>
    <row r="1769" spans="4:4">
      <c r="D1769" s="362"/>
    </row>
    <row r="1770" spans="4:4">
      <c r="D1770" s="362"/>
    </row>
    <row r="1771" spans="4:4">
      <c r="D1771" s="362"/>
    </row>
    <row r="1772" spans="4:4">
      <c r="D1772" s="362"/>
    </row>
    <row r="1773" spans="4:4">
      <c r="D1773" s="362"/>
    </row>
    <row r="1774" spans="4:4">
      <c r="D1774" s="362"/>
    </row>
    <row r="1775" spans="4:4">
      <c r="D1775" s="362"/>
    </row>
    <row r="1776" spans="4:4">
      <c r="D1776" s="362"/>
    </row>
    <row r="1777" spans="4:4">
      <c r="D1777" s="362"/>
    </row>
    <row r="1778" spans="4:4">
      <c r="D1778" s="362"/>
    </row>
    <row r="1779" spans="4:4">
      <c r="D1779" s="362"/>
    </row>
    <row r="1780" spans="4:4">
      <c r="D1780" s="362"/>
    </row>
    <row r="1781" spans="4:4">
      <c r="D1781" s="362"/>
    </row>
    <row r="1782" spans="4:4">
      <c r="D1782" s="362"/>
    </row>
    <row r="1783" spans="4:4">
      <c r="D1783" s="362"/>
    </row>
    <row r="1784" spans="4:4">
      <c r="D1784" s="362"/>
    </row>
    <row r="1785" spans="4:4">
      <c r="D1785" s="362"/>
    </row>
    <row r="1786" spans="4:4">
      <c r="D1786" s="362"/>
    </row>
    <row r="1787" spans="4:4">
      <c r="D1787" s="362"/>
    </row>
    <row r="1788" spans="4:4">
      <c r="D1788" s="362"/>
    </row>
    <row r="1789" spans="4:4">
      <c r="D1789" s="362"/>
    </row>
    <row r="1790" spans="4:4">
      <c r="D1790" s="362"/>
    </row>
    <row r="1791" spans="4:4">
      <c r="D1791" s="362"/>
    </row>
    <row r="1792" spans="4:4">
      <c r="D1792" s="362"/>
    </row>
    <row r="1793" spans="4:4">
      <c r="D1793" s="362"/>
    </row>
    <row r="1794" spans="4:4">
      <c r="D1794" s="362"/>
    </row>
    <row r="1795" spans="4:4">
      <c r="D1795" s="362"/>
    </row>
    <row r="1796" spans="4:4">
      <c r="D1796" s="362"/>
    </row>
    <row r="1797" spans="4:4">
      <c r="D1797" s="362"/>
    </row>
    <row r="1798" spans="4:4">
      <c r="D1798" s="362"/>
    </row>
    <row r="1799" spans="4:4">
      <c r="D1799" s="362"/>
    </row>
    <row r="1800" spans="4:4">
      <c r="D1800" s="362"/>
    </row>
    <row r="1801" spans="4:4">
      <c r="D1801" s="362"/>
    </row>
    <row r="1802" spans="4:4">
      <c r="D1802" s="362"/>
    </row>
    <row r="1803" spans="4:4">
      <c r="D1803" s="362"/>
    </row>
    <row r="1804" spans="4:4">
      <c r="D1804" s="362"/>
    </row>
    <row r="1805" spans="4:4">
      <c r="D1805" s="362"/>
    </row>
    <row r="1806" spans="4:4">
      <c r="D1806" s="362"/>
    </row>
    <row r="1807" spans="4:4">
      <c r="D1807" s="362"/>
    </row>
    <row r="1808" spans="4:4">
      <c r="D1808" s="362"/>
    </row>
    <row r="1809" spans="4:4">
      <c r="D1809" s="362"/>
    </row>
    <row r="1810" spans="4:4">
      <c r="D1810" s="362"/>
    </row>
    <row r="1811" spans="4:4">
      <c r="D1811" s="362"/>
    </row>
    <row r="1812" spans="4:4">
      <c r="D1812" s="362"/>
    </row>
    <row r="1813" spans="4:4">
      <c r="D1813" s="362"/>
    </row>
    <row r="1814" spans="4:4">
      <c r="D1814" s="362"/>
    </row>
    <row r="1815" spans="4:4">
      <c r="D1815" s="362"/>
    </row>
    <row r="1816" spans="4:4">
      <c r="D1816" s="362"/>
    </row>
    <row r="1817" spans="4:4">
      <c r="D1817" s="362"/>
    </row>
    <row r="1818" spans="4:4">
      <c r="D1818" s="362"/>
    </row>
    <row r="1819" spans="4:4">
      <c r="D1819" s="362"/>
    </row>
    <row r="1820" spans="4:4">
      <c r="D1820" s="362"/>
    </row>
    <row r="1821" spans="4:4">
      <c r="D1821" s="362"/>
    </row>
    <row r="1822" spans="4:4">
      <c r="D1822" s="362"/>
    </row>
    <row r="1823" spans="4:4">
      <c r="D1823" s="362"/>
    </row>
    <row r="1824" spans="4:4">
      <c r="D1824" s="362"/>
    </row>
    <row r="1825" spans="4:4">
      <c r="D1825" s="362"/>
    </row>
    <row r="1826" spans="4:4">
      <c r="D1826" s="362"/>
    </row>
    <row r="1827" spans="4:4">
      <c r="D1827" s="362"/>
    </row>
    <row r="1828" spans="4:4">
      <c r="D1828" s="362"/>
    </row>
    <row r="1829" spans="4:4">
      <c r="D1829" s="362"/>
    </row>
    <row r="1830" spans="4:4">
      <c r="D1830" s="362"/>
    </row>
    <row r="1831" spans="4:4">
      <c r="D1831" s="362"/>
    </row>
    <row r="1832" spans="4:4">
      <c r="D1832" s="362"/>
    </row>
    <row r="1833" spans="4:4">
      <c r="D1833" s="362"/>
    </row>
    <row r="1834" spans="4:4">
      <c r="D1834" s="362"/>
    </row>
    <row r="1835" spans="4:4">
      <c r="D1835" s="362"/>
    </row>
    <row r="1836" spans="4:4">
      <c r="D1836" s="362"/>
    </row>
    <row r="1837" spans="4:4">
      <c r="D1837" s="362"/>
    </row>
    <row r="1838" spans="4:4">
      <c r="D1838" s="362"/>
    </row>
    <row r="1839" spans="4:4">
      <c r="D1839" s="362"/>
    </row>
    <row r="1840" spans="4:4">
      <c r="D1840" s="362"/>
    </row>
    <row r="1841" spans="4:4">
      <c r="D1841" s="362"/>
    </row>
    <row r="1842" spans="4:4">
      <c r="D1842" s="362"/>
    </row>
    <row r="1843" spans="4:4">
      <c r="D1843" s="362"/>
    </row>
    <row r="1844" spans="4:4">
      <c r="D1844" s="362"/>
    </row>
    <row r="1845" spans="4:4">
      <c r="D1845" s="362"/>
    </row>
    <row r="1846" spans="4:4">
      <c r="D1846" s="362"/>
    </row>
    <row r="1847" spans="4:4">
      <c r="D1847" s="362"/>
    </row>
    <row r="1848" spans="4:4">
      <c r="D1848" s="362"/>
    </row>
    <row r="1849" spans="4:4">
      <c r="D1849" s="362"/>
    </row>
    <row r="1850" spans="4:4">
      <c r="D1850" s="362"/>
    </row>
    <row r="1851" spans="4:4">
      <c r="D1851" s="362"/>
    </row>
    <row r="1852" spans="4:4">
      <c r="D1852" s="362"/>
    </row>
    <row r="1853" spans="4:4">
      <c r="D1853" s="362"/>
    </row>
    <row r="1854" spans="4:4">
      <c r="D1854" s="362"/>
    </row>
    <row r="1855" spans="4:4">
      <c r="D1855" s="362"/>
    </row>
    <row r="1856" spans="4:4">
      <c r="D1856" s="362"/>
    </row>
    <row r="1857" spans="4:4">
      <c r="D1857" s="362"/>
    </row>
    <row r="1858" spans="4:4">
      <c r="D1858" s="362"/>
    </row>
    <row r="1859" spans="4:4">
      <c r="D1859" s="362"/>
    </row>
    <row r="1860" spans="4:4">
      <c r="D1860" s="362"/>
    </row>
    <row r="1861" spans="4:4">
      <c r="D1861" s="362"/>
    </row>
    <row r="1862" spans="4:4">
      <c r="D1862" s="362"/>
    </row>
    <row r="1863" spans="4:4">
      <c r="D1863" s="362"/>
    </row>
    <row r="1864" spans="4:4">
      <c r="D1864" s="362"/>
    </row>
    <row r="1865" spans="4:4">
      <c r="D1865" s="362"/>
    </row>
    <row r="1866" spans="4:4">
      <c r="D1866" s="362"/>
    </row>
    <row r="1867" spans="4:4">
      <c r="D1867" s="362"/>
    </row>
    <row r="1868" spans="4:4">
      <c r="D1868" s="362"/>
    </row>
    <row r="1869" spans="4:4">
      <c r="D1869" s="362"/>
    </row>
    <row r="1870" spans="4:4">
      <c r="D1870" s="362"/>
    </row>
    <row r="1871" spans="4:4">
      <c r="D1871" s="362"/>
    </row>
    <row r="1872" spans="4:4">
      <c r="D1872" s="362"/>
    </row>
    <row r="1873" spans="4:4">
      <c r="D1873" s="362"/>
    </row>
    <row r="1874" spans="4:4">
      <c r="D1874" s="362"/>
    </row>
    <row r="1875" spans="4:4">
      <c r="D1875" s="362"/>
    </row>
    <row r="1876" spans="4:4">
      <c r="D1876" s="362"/>
    </row>
    <row r="1877" spans="4:4">
      <c r="D1877" s="362"/>
    </row>
    <row r="1878" spans="4:4">
      <c r="D1878" s="362"/>
    </row>
    <row r="1879" spans="4:4">
      <c r="D1879" s="362"/>
    </row>
    <row r="1880" spans="4:4">
      <c r="D1880" s="362"/>
    </row>
    <row r="1881" spans="4:4">
      <c r="D1881" s="362"/>
    </row>
    <row r="1882" spans="4:4">
      <c r="D1882" s="362"/>
    </row>
    <row r="1883" spans="4:4">
      <c r="D1883" s="362"/>
    </row>
    <row r="1884" spans="4:4">
      <c r="D1884" s="362"/>
    </row>
    <row r="1885" spans="4:4">
      <c r="D1885" s="362"/>
    </row>
    <row r="1886" spans="4:4">
      <c r="D1886" s="362"/>
    </row>
    <row r="1887" spans="4:4">
      <c r="D1887" s="362"/>
    </row>
    <row r="1888" spans="4:4">
      <c r="D1888" s="362"/>
    </row>
    <row r="1889" spans="4:4">
      <c r="D1889" s="362"/>
    </row>
    <row r="1890" spans="4:4">
      <c r="D1890" s="362"/>
    </row>
    <row r="1891" spans="4:4">
      <c r="D1891" s="362"/>
    </row>
    <row r="1892" spans="4:4">
      <c r="D1892" s="362"/>
    </row>
    <row r="1893" spans="4:4">
      <c r="D1893" s="362"/>
    </row>
    <row r="1894" spans="4:4">
      <c r="D1894" s="362"/>
    </row>
    <row r="1895" spans="4:4">
      <c r="D1895" s="362"/>
    </row>
    <row r="1896" spans="4:4">
      <c r="D1896" s="362"/>
    </row>
    <row r="1897" spans="4:4">
      <c r="D1897" s="362"/>
    </row>
    <row r="1898" spans="4:4">
      <c r="D1898" s="362"/>
    </row>
    <row r="1899" spans="4:4">
      <c r="D1899" s="362"/>
    </row>
    <row r="1900" spans="4:4">
      <c r="D1900" s="362"/>
    </row>
    <row r="1901" spans="4:4">
      <c r="D1901" s="362"/>
    </row>
    <row r="1902" spans="4:4">
      <c r="D1902" s="362"/>
    </row>
    <row r="1903" spans="4:4">
      <c r="D1903" s="362"/>
    </row>
    <row r="1904" spans="4:4">
      <c r="D1904" s="362"/>
    </row>
    <row r="1905" spans="4:4">
      <c r="D1905" s="362"/>
    </row>
    <row r="1906" spans="4:4">
      <c r="D1906" s="362"/>
    </row>
    <row r="1907" spans="4:4">
      <c r="D1907" s="362"/>
    </row>
    <row r="1908" spans="4:4">
      <c r="D1908" s="362"/>
    </row>
    <row r="1909" spans="4:4">
      <c r="D1909" s="362"/>
    </row>
    <row r="1910" spans="4:4">
      <c r="D1910" s="362"/>
    </row>
    <row r="1911" spans="4:4">
      <c r="D1911" s="362"/>
    </row>
    <row r="1912" spans="4:4">
      <c r="D1912" s="362"/>
    </row>
    <row r="1913" spans="4:4">
      <c r="D1913" s="362"/>
    </row>
    <row r="1914" spans="4:4">
      <c r="D1914" s="362"/>
    </row>
    <row r="1915" spans="4:4">
      <c r="D1915" s="362"/>
    </row>
    <row r="1916" spans="4:4">
      <c r="D1916" s="362"/>
    </row>
    <row r="1917" spans="4:4">
      <c r="D1917" s="362"/>
    </row>
    <row r="1918" spans="4:4">
      <c r="D1918" s="362"/>
    </row>
    <row r="1919" spans="4:4">
      <c r="D1919" s="362"/>
    </row>
    <row r="1920" spans="4:4">
      <c r="D1920" s="362"/>
    </row>
    <row r="1921" spans="4:4">
      <c r="D1921" s="362"/>
    </row>
    <row r="1922" spans="4:4">
      <c r="D1922" s="362"/>
    </row>
    <row r="1923" spans="4:4">
      <c r="D1923" s="362"/>
    </row>
    <row r="1924" spans="4:4">
      <c r="D1924" s="362"/>
    </row>
    <row r="1925" spans="4:4">
      <c r="D1925" s="362"/>
    </row>
    <row r="1926" spans="4:4">
      <c r="D1926" s="362"/>
    </row>
    <row r="1927" spans="4:4">
      <c r="D1927" s="362"/>
    </row>
    <row r="1928" spans="4:4">
      <c r="D1928" s="362"/>
    </row>
    <row r="1929" spans="4:4">
      <c r="D1929" s="362"/>
    </row>
    <row r="1930" spans="4:4">
      <c r="D1930" s="362"/>
    </row>
    <row r="1931" spans="4:4">
      <c r="D1931" s="362"/>
    </row>
    <row r="1932" spans="4:4">
      <c r="D1932" s="362"/>
    </row>
    <row r="1933" spans="4:4">
      <c r="D1933" s="362"/>
    </row>
    <row r="1934" spans="4:4">
      <c r="D1934" s="362"/>
    </row>
    <row r="1935" spans="4:4">
      <c r="D1935" s="362"/>
    </row>
    <row r="1936" spans="4:4">
      <c r="D1936" s="362"/>
    </row>
    <row r="1937" spans="4:4">
      <c r="D1937" s="362"/>
    </row>
    <row r="1938" spans="4:4">
      <c r="D1938" s="362"/>
    </row>
    <row r="1939" spans="4:4">
      <c r="D1939" s="362"/>
    </row>
    <row r="1940" spans="4:4">
      <c r="D1940" s="362"/>
    </row>
    <row r="1941" spans="4:4">
      <c r="D1941" s="362"/>
    </row>
    <row r="1942" spans="4:4">
      <c r="D1942" s="362"/>
    </row>
    <row r="1943" spans="4:4">
      <c r="D1943" s="362"/>
    </row>
    <row r="1944" spans="4:4">
      <c r="D1944" s="362"/>
    </row>
    <row r="1945" spans="4:4">
      <c r="D1945" s="362"/>
    </row>
    <row r="1946" spans="4:4">
      <c r="D1946" s="362"/>
    </row>
    <row r="1947" spans="4:4">
      <c r="D1947" s="362"/>
    </row>
    <row r="1948" spans="4:4">
      <c r="D1948" s="362"/>
    </row>
    <row r="1949" spans="4:4">
      <c r="D1949" s="362"/>
    </row>
    <row r="1950" spans="4:4">
      <c r="D1950" s="362"/>
    </row>
    <row r="1951" spans="4:4">
      <c r="D1951" s="362"/>
    </row>
    <row r="1952" spans="4:4">
      <c r="D1952" s="362"/>
    </row>
    <row r="1953" spans="4:4">
      <c r="D1953" s="362"/>
    </row>
    <row r="1954" spans="4:4">
      <c r="D1954" s="362"/>
    </row>
    <row r="1955" spans="4:4">
      <c r="D1955" s="362"/>
    </row>
    <row r="1956" spans="4:4">
      <c r="D1956" s="362"/>
    </row>
    <row r="1957" spans="4:4">
      <c r="D1957" s="362"/>
    </row>
    <row r="1958" spans="4:4">
      <c r="D1958" s="362"/>
    </row>
    <row r="1959" spans="4:4">
      <c r="D1959" s="362"/>
    </row>
    <row r="1960" spans="4:4">
      <c r="D1960" s="362"/>
    </row>
    <row r="1961" spans="4:4">
      <c r="D1961" s="362"/>
    </row>
    <row r="1962" spans="4:4">
      <c r="D1962" s="362"/>
    </row>
    <row r="1963" spans="4:4">
      <c r="D1963" s="362"/>
    </row>
    <row r="1964" spans="4:4">
      <c r="D1964" s="362"/>
    </row>
    <row r="1965" spans="4:4">
      <c r="D1965" s="362"/>
    </row>
    <row r="1966" spans="4:4">
      <c r="D1966" s="362"/>
    </row>
    <row r="1967" spans="4:4">
      <c r="D1967" s="362"/>
    </row>
    <row r="1968" spans="4:4">
      <c r="D1968" s="362"/>
    </row>
    <row r="1969" spans="4:4">
      <c r="D1969" s="362"/>
    </row>
    <row r="1970" spans="4:4">
      <c r="D1970" s="362"/>
    </row>
    <row r="1971" spans="4:4">
      <c r="D1971" s="362"/>
    </row>
    <row r="1972" spans="4:4">
      <c r="D1972" s="362"/>
    </row>
    <row r="1973" spans="4:4">
      <c r="D1973" s="362"/>
    </row>
    <row r="1974" spans="4:4">
      <c r="D1974" s="362"/>
    </row>
    <row r="1975" spans="4:4">
      <c r="D1975" s="362"/>
    </row>
    <row r="1976" spans="4:4">
      <c r="D1976" s="362"/>
    </row>
    <row r="1977" spans="4:4">
      <c r="D1977" s="362"/>
    </row>
    <row r="1978" spans="4:4">
      <c r="D1978" s="362"/>
    </row>
    <row r="1979" spans="4:4">
      <c r="D1979" s="362"/>
    </row>
    <row r="1980" spans="4:4">
      <c r="D1980" s="362"/>
    </row>
    <row r="1981" spans="4:4">
      <c r="D1981" s="362"/>
    </row>
    <row r="1982" spans="4:4">
      <c r="D1982" s="362"/>
    </row>
    <row r="1983" spans="4:4">
      <c r="D1983" s="362"/>
    </row>
    <row r="1984" spans="4:4">
      <c r="D1984" s="362"/>
    </row>
    <row r="1985" spans="4:4">
      <c r="D1985" s="362"/>
    </row>
    <row r="1986" spans="4:4">
      <c r="D1986" s="362"/>
    </row>
    <row r="1987" spans="4:4">
      <c r="D1987" s="362"/>
    </row>
    <row r="1988" spans="4:4">
      <c r="D1988" s="362"/>
    </row>
    <row r="1989" spans="4:4">
      <c r="D1989" s="362"/>
    </row>
    <row r="1990" spans="4:4">
      <c r="D1990" s="362"/>
    </row>
    <row r="1991" spans="4:4">
      <c r="D1991" s="362"/>
    </row>
    <row r="1992" spans="4:4">
      <c r="D1992" s="362"/>
    </row>
    <row r="1993" spans="4:4">
      <c r="D1993" s="362"/>
    </row>
    <row r="1994" spans="4:4">
      <c r="D1994" s="362"/>
    </row>
    <row r="1995" spans="4:4">
      <c r="D1995" s="362"/>
    </row>
    <row r="1996" spans="4:4">
      <c r="D1996" s="362"/>
    </row>
    <row r="1997" spans="4:4">
      <c r="D1997" s="362"/>
    </row>
    <row r="1998" spans="4:4">
      <c r="D1998" s="362"/>
    </row>
    <row r="1999" spans="4:4">
      <c r="D1999" s="362"/>
    </row>
    <row r="2000" spans="4:4">
      <c r="D2000" s="362"/>
    </row>
    <row r="2001" spans="4:4">
      <c r="D2001" s="362"/>
    </row>
    <row r="2002" spans="4:4">
      <c r="D2002" s="362"/>
    </row>
    <row r="2003" spans="4:4">
      <c r="D2003" s="362"/>
    </row>
    <row r="2004" spans="4:4">
      <c r="D2004" s="362"/>
    </row>
    <row r="2005" spans="4:4">
      <c r="D2005" s="362"/>
    </row>
    <row r="2006" spans="4:4">
      <c r="D2006" s="362"/>
    </row>
    <row r="2007" spans="4:4">
      <c r="D2007" s="362"/>
    </row>
    <row r="2008" spans="4:4">
      <c r="D2008" s="362"/>
    </row>
    <row r="2009" spans="4:4">
      <c r="D2009" s="362"/>
    </row>
    <row r="2010" spans="4:4">
      <c r="D2010" s="362"/>
    </row>
    <row r="2011" spans="4:4">
      <c r="D2011" s="362"/>
    </row>
    <row r="2012" spans="4:4">
      <c r="D2012" s="362"/>
    </row>
    <row r="2013" spans="4:4">
      <c r="D2013" s="362"/>
    </row>
    <row r="2014" spans="4:4">
      <c r="D2014" s="362"/>
    </row>
    <row r="2015" spans="4:4">
      <c r="D2015" s="362"/>
    </row>
    <row r="2016" spans="4:4">
      <c r="D2016" s="362"/>
    </row>
    <row r="2017" spans="4:4">
      <c r="D2017" s="362"/>
    </row>
    <row r="2018" spans="4:4">
      <c r="D2018" s="362"/>
    </row>
    <row r="2019" spans="4:4">
      <c r="D2019" s="362"/>
    </row>
    <row r="2020" spans="4:4">
      <c r="D2020" s="362"/>
    </row>
    <row r="2021" spans="4:4">
      <c r="D2021" s="362"/>
    </row>
    <row r="2022" spans="4:4">
      <c r="D2022" s="362"/>
    </row>
    <row r="2023" spans="4:4">
      <c r="D2023" s="362"/>
    </row>
    <row r="2024" spans="4:4">
      <c r="D2024" s="362"/>
    </row>
    <row r="2025" spans="4:4">
      <c r="D2025" s="362"/>
    </row>
    <row r="2026" spans="4:4">
      <c r="D2026" s="362"/>
    </row>
    <row r="2027" spans="4:4">
      <c r="D2027" s="362"/>
    </row>
    <row r="2028" spans="4:4">
      <c r="D2028" s="362"/>
    </row>
    <row r="2029" spans="4:4">
      <c r="D2029" s="362"/>
    </row>
    <row r="2030" spans="4:4">
      <c r="D2030" s="362"/>
    </row>
    <row r="2031" spans="4:4">
      <c r="D2031" s="362"/>
    </row>
    <row r="2032" spans="4:4">
      <c r="D2032" s="362"/>
    </row>
    <row r="2033" spans="4:4">
      <c r="D2033" s="362"/>
    </row>
    <row r="2034" spans="4:4">
      <c r="D2034" s="362"/>
    </row>
    <row r="2035" spans="4:4">
      <c r="D2035" s="362"/>
    </row>
    <row r="2036" spans="4:4">
      <c r="D2036" s="362"/>
    </row>
    <row r="2037" spans="4:4">
      <c r="D2037" s="362"/>
    </row>
    <row r="2038" spans="4:4">
      <c r="D2038" s="362"/>
    </row>
    <row r="2039" spans="4:4">
      <c r="D2039" s="362"/>
    </row>
    <row r="2040" spans="4:4">
      <c r="D2040" s="362"/>
    </row>
    <row r="2041" spans="4:4">
      <c r="D2041" s="362"/>
    </row>
    <row r="2042" spans="4:4">
      <c r="D2042" s="362"/>
    </row>
    <row r="2043" spans="4:4">
      <c r="D2043" s="362"/>
    </row>
    <row r="2044" spans="4:4">
      <c r="D2044" s="362"/>
    </row>
    <row r="2045" spans="4:4">
      <c r="D2045" s="362"/>
    </row>
    <row r="2046" spans="4:4">
      <c r="D2046" s="362"/>
    </row>
    <row r="2047" spans="4:4">
      <c r="D2047" s="362"/>
    </row>
    <row r="2048" spans="4:4">
      <c r="D2048" s="362"/>
    </row>
    <row r="2049" spans="4:4">
      <c r="D2049" s="362"/>
    </row>
    <row r="2050" spans="4:4">
      <c r="D2050" s="362"/>
    </row>
    <row r="2051" spans="4:4">
      <c r="D2051" s="362"/>
    </row>
    <row r="2052" spans="4:4">
      <c r="D2052" s="362"/>
    </row>
    <row r="2053" spans="4:4">
      <c r="D2053" s="362"/>
    </row>
    <row r="2054" spans="4:4">
      <c r="D2054" s="362"/>
    </row>
    <row r="2055" spans="4:4">
      <c r="D2055" s="362"/>
    </row>
    <row r="2056" spans="4:4">
      <c r="D2056" s="362"/>
    </row>
    <row r="2057" spans="4:4">
      <c r="D2057" s="362"/>
    </row>
    <row r="2058" spans="4:4">
      <c r="D2058" s="362"/>
    </row>
    <row r="2059" spans="4:4">
      <c r="D2059" s="362"/>
    </row>
    <row r="2060" spans="4:4">
      <c r="D2060" s="362"/>
    </row>
    <row r="2061" spans="4:4">
      <c r="D2061" s="362"/>
    </row>
    <row r="2062" spans="4:4">
      <c r="D2062" s="362"/>
    </row>
    <row r="2063" spans="4:4">
      <c r="D2063" s="362"/>
    </row>
    <row r="2064" spans="4:4">
      <c r="D2064" s="362"/>
    </row>
    <row r="2065" spans="4:4">
      <c r="D2065" s="362"/>
    </row>
    <row r="2066" spans="4:4">
      <c r="D2066" s="362"/>
    </row>
    <row r="2067" spans="4:4">
      <c r="D2067" s="362"/>
    </row>
    <row r="2068" spans="4:4">
      <c r="D2068" s="362"/>
    </row>
    <row r="2069" spans="4:4">
      <c r="D2069" s="362"/>
    </row>
    <row r="2070" spans="4:4">
      <c r="D2070" s="362"/>
    </row>
    <row r="2071" spans="4:4">
      <c r="D2071" s="362"/>
    </row>
    <row r="2072" spans="4:4">
      <c r="D2072" s="362"/>
    </row>
    <row r="2073" spans="4:4">
      <c r="D2073" s="362"/>
    </row>
    <row r="2074" spans="4:4">
      <c r="D2074" s="362"/>
    </row>
    <row r="2075" spans="4:4">
      <c r="D2075" s="362"/>
    </row>
    <row r="2076" spans="4:4">
      <c r="D2076" s="362"/>
    </row>
    <row r="2077" spans="4:4">
      <c r="D2077" s="362"/>
    </row>
    <row r="2078" spans="4:4">
      <c r="D2078" s="362"/>
    </row>
    <row r="2079" spans="4:4">
      <c r="D2079" s="362"/>
    </row>
    <row r="2080" spans="4:4">
      <c r="D2080" s="362"/>
    </row>
    <row r="2081" spans="4:4">
      <c r="D2081" s="362"/>
    </row>
    <row r="2082" spans="4:4">
      <c r="D2082" s="362"/>
    </row>
    <row r="2083" spans="4:4">
      <c r="D2083" s="362"/>
    </row>
    <row r="2084" spans="4:4">
      <c r="D2084" s="362"/>
    </row>
    <row r="2085" spans="4:4">
      <c r="D2085" s="362"/>
    </row>
    <row r="2086" spans="4:4">
      <c r="D2086" s="362"/>
    </row>
    <row r="2087" spans="4:4">
      <c r="D2087" s="362"/>
    </row>
    <row r="2088" spans="4:4">
      <c r="D2088" s="362"/>
    </row>
    <row r="2089" spans="4:4">
      <c r="D2089" s="362"/>
    </row>
    <row r="2090" spans="4:4">
      <c r="D2090" s="362"/>
    </row>
    <row r="2091" spans="4:4">
      <c r="D2091" s="362"/>
    </row>
    <row r="2092" spans="4:4">
      <c r="D2092" s="362"/>
    </row>
    <row r="2093" spans="4:4">
      <c r="D2093" s="362"/>
    </row>
    <row r="2094" spans="4:4">
      <c r="D2094" s="362"/>
    </row>
    <row r="2095" spans="4:4">
      <c r="D2095" s="362"/>
    </row>
    <row r="2096" spans="4:4">
      <c r="D2096" s="362"/>
    </row>
    <row r="2097" spans="4:4">
      <c r="D2097" s="362"/>
    </row>
    <row r="2098" spans="4:4">
      <c r="D2098" s="362"/>
    </row>
    <row r="2099" spans="4:4">
      <c r="D2099" s="362"/>
    </row>
    <row r="2100" spans="4:4">
      <c r="D2100" s="362"/>
    </row>
    <row r="2101" spans="4:4">
      <c r="D2101" s="362"/>
    </row>
    <row r="2102" spans="4:4">
      <c r="D2102" s="362"/>
    </row>
    <row r="2103" spans="4:4">
      <c r="D2103" s="362"/>
    </row>
    <row r="2104" spans="4:4">
      <c r="D2104" s="362"/>
    </row>
    <row r="2105" spans="4:4">
      <c r="D2105" s="362"/>
    </row>
    <row r="2106" spans="4:4">
      <c r="D2106" s="362"/>
    </row>
    <row r="2107" spans="4:4">
      <c r="D2107" s="362"/>
    </row>
    <row r="2108" spans="4:4">
      <c r="D2108" s="362"/>
    </row>
    <row r="2109" spans="4:4">
      <c r="D2109" s="362"/>
    </row>
    <row r="2110" spans="4:4">
      <c r="D2110" s="362"/>
    </row>
    <row r="2111" spans="4:4">
      <c r="D2111" s="362"/>
    </row>
    <row r="2112" spans="4:4">
      <c r="D2112" s="362"/>
    </row>
    <row r="2113" spans="4:4">
      <c r="D2113" s="362"/>
    </row>
    <row r="2114" spans="4:4">
      <c r="D2114" s="362"/>
    </row>
    <row r="2115" spans="4:4">
      <c r="D2115" s="362"/>
    </row>
    <row r="2116" spans="4:4">
      <c r="D2116" s="362"/>
    </row>
    <row r="2117" spans="4:4">
      <c r="D2117" s="362"/>
    </row>
    <row r="2118" spans="4:4">
      <c r="D2118" s="362"/>
    </row>
    <row r="2119" spans="4:4">
      <c r="D2119" s="362"/>
    </row>
    <row r="2120" spans="4:4">
      <c r="D2120" s="362"/>
    </row>
    <row r="2121" spans="4:4">
      <c r="D2121" s="362"/>
    </row>
    <row r="2122" spans="4:4">
      <c r="D2122" s="362"/>
    </row>
    <row r="2123" spans="4:4">
      <c r="D2123" s="362"/>
    </row>
    <row r="2124" spans="4:4">
      <c r="D2124" s="362"/>
    </row>
    <row r="2125" spans="4:4">
      <c r="D2125" s="362"/>
    </row>
    <row r="2126" spans="4:4">
      <c r="D2126" s="362"/>
    </row>
    <row r="2127" spans="4:4">
      <c r="D2127" s="362"/>
    </row>
    <row r="2128" spans="4:4">
      <c r="D2128" s="362"/>
    </row>
    <row r="2129" spans="4:4">
      <c r="D2129" s="362"/>
    </row>
    <row r="2130" spans="4:4">
      <c r="D2130" s="362"/>
    </row>
    <row r="2131" spans="4:4">
      <c r="D2131" s="362"/>
    </row>
    <row r="2132" spans="4:4">
      <c r="D2132" s="362"/>
    </row>
    <row r="2133" spans="4:4">
      <c r="D2133" s="362"/>
    </row>
    <row r="2134" spans="4:4">
      <c r="D2134" s="362"/>
    </row>
    <row r="2135" spans="4:4">
      <c r="D2135" s="362"/>
    </row>
    <row r="2136" spans="4:4">
      <c r="D2136" s="362"/>
    </row>
    <row r="2137" spans="4:4">
      <c r="D2137" s="362"/>
    </row>
    <row r="2138" spans="4:4">
      <c r="D2138" s="362"/>
    </row>
    <row r="2139" spans="4:4">
      <c r="D2139" s="362"/>
    </row>
    <row r="2140" spans="4:4">
      <c r="D2140" s="362"/>
    </row>
    <row r="2141" spans="4:4">
      <c r="D2141" s="362"/>
    </row>
    <row r="2142" spans="4:4">
      <c r="D2142" s="362"/>
    </row>
    <row r="2143" spans="4:4">
      <c r="D2143" s="362"/>
    </row>
    <row r="2144" spans="4:4">
      <c r="D2144" s="362"/>
    </row>
    <row r="2145" spans="4:4">
      <c r="D2145" s="362"/>
    </row>
    <row r="2146" spans="4:4">
      <c r="D2146" s="362"/>
    </row>
    <row r="2147" spans="4:4">
      <c r="D2147" s="362"/>
    </row>
    <row r="2148" spans="4:4">
      <c r="D2148" s="362"/>
    </row>
    <row r="2149" spans="4:4">
      <c r="D2149" s="362"/>
    </row>
    <row r="2150" spans="4:4">
      <c r="D2150" s="362"/>
    </row>
    <row r="2151" spans="4:4">
      <c r="D2151" s="362"/>
    </row>
    <row r="2152" spans="4:4">
      <c r="D2152" s="362"/>
    </row>
    <row r="2153" spans="4:4">
      <c r="D2153" s="362"/>
    </row>
    <row r="2154" spans="4:4">
      <c r="D2154" s="362"/>
    </row>
    <row r="2155" spans="4:4">
      <c r="D2155" s="362"/>
    </row>
    <row r="2156" spans="4:4">
      <c r="D2156" s="362"/>
    </row>
    <row r="2157" spans="4:4">
      <c r="D2157" s="362"/>
    </row>
    <row r="2158" spans="4:4">
      <c r="D2158" s="362"/>
    </row>
    <row r="2159" spans="4:4">
      <c r="D2159" s="362"/>
    </row>
    <row r="2160" spans="4:4">
      <c r="D2160" s="362"/>
    </row>
    <row r="2161" spans="4:4">
      <c r="D2161" s="362"/>
    </row>
    <row r="2162" spans="4:4">
      <c r="D2162" s="362"/>
    </row>
    <row r="2163" spans="4:4">
      <c r="D2163" s="362"/>
    </row>
    <row r="2164" spans="4:4">
      <c r="D2164" s="362"/>
    </row>
    <row r="2165" spans="4:4">
      <c r="D2165" s="362"/>
    </row>
    <row r="2166" spans="4:4">
      <c r="D2166" s="362"/>
    </row>
    <row r="2167" spans="4:4">
      <c r="D2167" s="362"/>
    </row>
    <row r="2168" spans="4:4">
      <c r="D2168" s="362"/>
    </row>
    <row r="2169" spans="4:4">
      <c r="D2169" s="362"/>
    </row>
    <row r="2170" spans="4:4">
      <c r="D2170" s="362"/>
    </row>
    <row r="2171" spans="4:4">
      <c r="D2171" s="362"/>
    </row>
    <row r="2172" spans="4:4">
      <c r="D2172" s="362"/>
    </row>
    <row r="2173" spans="4:4">
      <c r="D2173" s="362"/>
    </row>
    <row r="2174" spans="4:4">
      <c r="D2174" s="362"/>
    </row>
    <row r="2175" spans="4:4">
      <c r="D2175" s="362"/>
    </row>
    <row r="2176" spans="4:4">
      <c r="D2176" s="362"/>
    </row>
    <row r="2177" spans="4:4">
      <c r="D2177" s="362"/>
    </row>
    <row r="2178" spans="4:4">
      <c r="D2178" s="362"/>
    </row>
    <row r="2179" spans="4:4">
      <c r="D2179" s="362"/>
    </row>
    <row r="2180" spans="4:4">
      <c r="D2180" s="362"/>
    </row>
    <row r="2181" spans="4:4">
      <c r="D2181" s="362"/>
    </row>
    <row r="2182" spans="4:4">
      <c r="D2182" s="362"/>
    </row>
    <row r="2183" spans="4:4">
      <c r="D2183" s="362"/>
    </row>
    <row r="2184" spans="4:4">
      <c r="D2184" s="362"/>
    </row>
    <row r="2185" spans="4:4">
      <c r="D2185" s="362"/>
    </row>
    <row r="2186" spans="4:4">
      <c r="D2186" s="362"/>
    </row>
    <row r="2187" spans="4:4">
      <c r="D2187" s="362"/>
    </row>
    <row r="2188" spans="4:4">
      <c r="D2188" s="362"/>
    </row>
    <row r="2189" spans="4:4">
      <c r="D2189" s="362"/>
    </row>
    <row r="2190" spans="4:4">
      <c r="D2190" s="362"/>
    </row>
    <row r="2191" spans="4:4">
      <c r="D2191" s="362"/>
    </row>
    <row r="2192" spans="4:4">
      <c r="D2192" s="362"/>
    </row>
    <row r="2193" spans="4:4">
      <c r="D2193" s="362"/>
    </row>
    <row r="2194" spans="4:4">
      <c r="D2194" s="362"/>
    </row>
    <row r="2195" spans="4:4">
      <c r="D2195" s="362"/>
    </row>
    <row r="2196" spans="4:4">
      <c r="D2196" s="362"/>
    </row>
    <row r="2197" spans="4:4">
      <c r="D2197" s="362"/>
    </row>
    <row r="2198" spans="4:4">
      <c r="D2198" s="362"/>
    </row>
    <row r="2199" spans="4:4">
      <c r="D2199" s="362"/>
    </row>
    <row r="2200" spans="4:4">
      <c r="D2200" s="362"/>
    </row>
    <row r="2201" spans="4:4">
      <c r="D2201" s="362"/>
    </row>
    <row r="2202" spans="4:4">
      <c r="D2202" s="362"/>
    </row>
    <row r="2203" spans="4:4">
      <c r="D2203" s="362"/>
    </row>
    <row r="2204" spans="4:4">
      <c r="D2204" s="362"/>
    </row>
    <row r="2205" spans="4:4">
      <c r="D2205" s="362"/>
    </row>
    <row r="2206" spans="4:4">
      <c r="D2206" s="362"/>
    </row>
    <row r="2207" spans="4:4">
      <c r="D2207" s="362"/>
    </row>
    <row r="2208" spans="4:4">
      <c r="D2208" s="362"/>
    </row>
    <row r="2209" spans="4:4">
      <c r="D2209" s="362"/>
    </row>
    <row r="2210" spans="4:4">
      <c r="D2210" s="362"/>
    </row>
    <row r="2211" spans="4:4">
      <c r="D2211" s="362"/>
    </row>
    <row r="2212" spans="4:4">
      <c r="D2212" s="362"/>
    </row>
    <row r="2213" spans="4:4">
      <c r="D2213" s="362"/>
    </row>
    <row r="2214" spans="4:4">
      <c r="D2214" s="362"/>
    </row>
    <row r="2215" spans="4:4">
      <c r="D2215" s="362"/>
    </row>
    <row r="2216" spans="4:4">
      <c r="D2216" s="362"/>
    </row>
    <row r="2217" spans="4:4">
      <c r="D2217" s="362"/>
    </row>
    <row r="2218" spans="4:4">
      <c r="D2218" s="362"/>
    </row>
    <row r="2219" spans="4:4">
      <c r="D2219" s="362"/>
    </row>
    <row r="2220" spans="4:4">
      <c r="D2220" s="362"/>
    </row>
    <row r="2221" spans="4:4">
      <c r="D2221" s="362"/>
    </row>
    <row r="2222" spans="4:4">
      <c r="D2222" s="362"/>
    </row>
    <row r="2223" spans="4:4">
      <c r="D2223" s="362"/>
    </row>
    <row r="2224" spans="4:4">
      <c r="D2224" s="362"/>
    </row>
    <row r="2225" spans="4:4">
      <c r="D2225" s="362"/>
    </row>
    <row r="2226" spans="4:4">
      <c r="D2226" s="362"/>
    </row>
    <row r="2227" spans="4:4">
      <c r="D2227" s="362"/>
    </row>
    <row r="2228" spans="4:4">
      <c r="D2228" s="362"/>
    </row>
    <row r="2229" spans="4:4">
      <c r="D2229" s="362"/>
    </row>
    <row r="2230" spans="4:4">
      <c r="D2230" s="362"/>
    </row>
    <row r="2231" spans="4:4">
      <c r="D2231" s="362"/>
    </row>
    <row r="2232" spans="4:4">
      <c r="D2232" s="362"/>
    </row>
    <row r="2233" spans="4:4">
      <c r="D2233" s="362"/>
    </row>
    <row r="2234" spans="4:4">
      <c r="D2234" s="362"/>
    </row>
    <row r="2235" spans="4:4">
      <c r="D2235" s="362"/>
    </row>
    <row r="2236" spans="4:4">
      <c r="D2236" s="362"/>
    </row>
    <row r="2237" spans="4:4">
      <c r="D2237" s="362"/>
    </row>
    <row r="2238" spans="4:4">
      <c r="D2238" s="362"/>
    </row>
    <row r="2239" spans="4:4">
      <c r="D2239" s="362"/>
    </row>
    <row r="2240" spans="4:4">
      <c r="D2240" s="362"/>
    </row>
    <row r="2241" spans="4:4">
      <c r="D2241" s="362"/>
    </row>
    <row r="2242" spans="4:4">
      <c r="D2242" s="362"/>
    </row>
    <row r="2243" spans="4:4">
      <c r="D2243" s="362"/>
    </row>
    <row r="2244" spans="4:4">
      <c r="D2244" s="362"/>
    </row>
    <row r="2245" spans="4:4">
      <c r="D2245" s="362"/>
    </row>
    <row r="2246" spans="4:4">
      <c r="D2246" s="362"/>
    </row>
    <row r="2247" spans="4:4">
      <c r="D2247" s="362"/>
    </row>
    <row r="2248" spans="4:4">
      <c r="D2248" s="362"/>
    </row>
    <row r="2249" spans="4:4">
      <c r="D2249" s="362"/>
    </row>
    <row r="2250" spans="4:4">
      <c r="D2250" s="362"/>
    </row>
    <row r="2251" spans="4:4">
      <c r="D2251" s="362"/>
    </row>
    <row r="2252" spans="4:4">
      <c r="D2252" s="362"/>
    </row>
    <row r="2253" spans="4:4">
      <c r="D2253" s="362"/>
    </row>
    <row r="2254" spans="4:4">
      <c r="D2254" s="362"/>
    </row>
    <row r="2255" spans="4:4">
      <c r="D2255" s="362"/>
    </row>
    <row r="2256" spans="4:4">
      <c r="D2256" s="362"/>
    </row>
    <row r="2257" spans="4:4">
      <c r="D2257" s="362"/>
    </row>
    <row r="2258" spans="4:4">
      <c r="D2258" s="362"/>
    </row>
    <row r="2259" spans="4:4">
      <c r="D2259" s="362"/>
    </row>
    <row r="2260" spans="4:4">
      <c r="D2260" s="362"/>
    </row>
    <row r="2261" spans="4:4">
      <c r="D2261" s="362"/>
    </row>
    <row r="2262" spans="4:4">
      <c r="D2262" s="362"/>
    </row>
    <row r="2263" spans="4:4">
      <c r="D2263" s="362"/>
    </row>
    <row r="2264" spans="4:4">
      <c r="D2264" s="362"/>
    </row>
    <row r="2265" spans="4:4">
      <c r="D2265" s="362"/>
    </row>
    <row r="2266" spans="4:4">
      <c r="D2266" s="362"/>
    </row>
    <row r="2267" spans="4:4">
      <c r="D2267" s="362"/>
    </row>
    <row r="2268" spans="4:4">
      <c r="D2268" s="362"/>
    </row>
    <row r="2269" spans="4:4">
      <c r="D2269" s="362"/>
    </row>
    <row r="2270" spans="4:4">
      <c r="D2270" s="362"/>
    </row>
    <row r="2271" spans="4:4">
      <c r="D2271" s="362"/>
    </row>
    <row r="2272" spans="4:4">
      <c r="D2272" s="362"/>
    </row>
    <row r="2273" spans="4:4">
      <c r="D2273" s="362"/>
    </row>
    <row r="2274" spans="4:4">
      <c r="D2274" s="362"/>
    </row>
    <row r="2275" spans="4:4">
      <c r="D2275" s="362"/>
    </row>
    <row r="2276" spans="4:4">
      <c r="D2276" s="362"/>
    </row>
    <row r="2277" spans="4:4">
      <c r="D2277" s="362"/>
    </row>
    <row r="2278" spans="4:4">
      <c r="D2278" s="362"/>
    </row>
    <row r="2279" spans="4:4">
      <c r="D2279" s="362"/>
    </row>
    <row r="2280" spans="4:4">
      <c r="D2280" s="362"/>
    </row>
    <row r="2281" spans="4:4">
      <c r="D2281" s="362"/>
    </row>
    <row r="2282" spans="4:4">
      <c r="D2282" s="362"/>
    </row>
    <row r="2283" spans="4:4">
      <c r="D2283" s="362"/>
    </row>
    <row r="2284" spans="4:4">
      <c r="D2284" s="362"/>
    </row>
    <row r="2285" spans="4:4">
      <c r="D2285" s="362"/>
    </row>
    <row r="2286" spans="4:4">
      <c r="D2286" s="362"/>
    </row>
    <row r="2287" spans="4:4">
      <c r="D2287" s="362"/>
    </row>
    <row r="2288" spans="4:4">
      <c r="D2288" s="362"/>
    </row>
    <row r="2289" spans="4:4">
      <c r="D2289" s="362"/>
    </row>
    <row r="2290" spans="4:4">
      <c r="D2290" s="362"/>
    </row>
    <row r="2291" spans="4:4">
      <c r="D2291" s="362"/>
    </row>
    <row r="2292" spans="4:4">
      <c r="D2292" s="362"/>
    </row>
    <row r="2293" spans="4:4">
      <c r="D2293" s="362"/>
    </row>
    <row r="2294" spans="4:4">
      <c r="D2294" s="362"/>
    </row>
    <row r="2295" spans="4:4">
      <c r="D2295" s="362"/>
    </row>
    <row r="2296" spans="4:4">
      <c r="D2296" s="362"/>
    </row>
    <row r="2297" spans="4:4">
      <c r="D2297" s="362"/>
    </row>
    <row r="2298" spans="4:4">
      <c r="D2298" s="362"/>
    </row>
    <row r="2299" spans="4:4">
      <c r="D2299" s="362"/>
    </row>
    <row r="2300" spans="4:4">
      <c r="D2300" s="362"/>
    </row>
    <row r="2301" spans="4:4">
      <c r="D2301" s="362"/>
    </row>
    <row r="2302" spans="4:4">
      <c r="D2302" s="362"/>
    </row>
    <row r="2303" spans="4:4">
      <c r="D2303" s="362"/>
    </row>
    <row r="2304" spans="4:4">
      <c r="D2304" s="362"/>
    </row>
    <row r="2305" spans="4:4">
      <c r="D2305" s="362"/>
    </row>
    <row r="2306" spans="4:4">
      <c r="D2306" s="362"/>
    </row>
    <row r="2307" spans="4:4">
      <c r="D2307" s="362"/>
    </row>
    <row r="2308" spans="4:4">
      <c r="D2308" s="362"/>
    </row>
    <row r="2309" spans="4:4">
      <c r="D2309" s="362"/>
    </row>
    <row r="2310" spans="4:4">
      <c r="D2310" s="362"/>
    </row>
    <row r="2311" spans="4:4">
      <c r="D2311" s="362"/>
    </row>
    <row r="2312" spans="4:4">
      <c r="D2312" s="362"/>
    </row>
    <row r="2313" spans="4:4">
      <c r="D2313" s="362"/>
    </row>
    <row r="2314" spans="4:4">
      <c r="D2314" s="362"/>
    </row>
    <row r="2315" spans="4:4">
      <c r="D2315" s="362"/>
    </row>
    <row r="2316" spans="4:4">
      <c r="D2316" s="362"/>
    </row>
    <row r="2317" spans="4:4">
      <c r="D2317" s="362"/>
    </row>
    <row r="2318" spans="4:4">
      <c r="D2318" s="362"/>
    </row>
    <row r="2319" spans="4:4">
      <c r="D2319" s="362"/>
    </row>
    <row r="2320" spans="4:4">
      <c r="D2320" s="362"/>
    </row>
    <row r="2321" spans="4:4">
      <c r="D2321" s="362"/>
    </row>
    <row r="2322" spans="4:4">
      <c r="D2322" s="362"/>
    </row>
    <row r="2323" spans="4:4">
      <c r="D2323" s="362"/>
    </row>
    <row r="2324" spans="4:4">
      <c r="D2324" s="362"/>
    </row>
    <row r="2325" spans="4:4">
      <c r="D2325" s="362"/>
    </row>
    <row r="2326" spans="4:4">
      <c r="D2326" s="362"/>
    </row>
    <row r="2327" spans="4:4">
      <c r="D2327" s="362"/>
    </row>
    <row r="2328" spans="4:4">
      <c r="D2328" s="362"/>
    </row>
    <row r="2329" spans="4:4">
      <c r="D2329" s="362"/>
    </row>
    <row r="2330" spans="4:4">
      <c r="D2330" s="362"/>
    </row>
    <row r="2331" spans="4:4">
      <c r="D2331" s="362"/>
    </row>
    <row r="2332" spans="4:4">
      <c r="D2332" s="362"/>
    </row>
    <row r="2333" spans="4:4">
      <c r="D2333" s="362"/>
    </row>
    <row r="2334" spans="4:4">
      <c r="D2334" s="362"/>
    </row>
    <row r="2335" spans="4:4">
      <c r="D2335" s="362"/>
    </row>
    <row r="2336" spans="4:4">
      <c r="D2336" s="362"/>
    </row>
    <row r="2337" spans="4:4">
      <c r="D2337" s="362"/>
    </row>
    <row r="2338" spans="4:4">
      <c r="D2338" s="362"/>
    </row>
    <row r="2339" spans="4:4">
      <c r="D2339" s="362"/>
    </row>
    <row r="2340" spans="4:4">
      <c r="D2340" s="362"/>
    </row>
    <row r="2341" spans="4:4">
      <c r="D2341" s="362"/>
    </row>
    <row r="2342" spans="4:4">
      <c r="D2342" s="362"/>
    </row>
    <row r="2343" spans="4:4">
      <c r="D2343" s="362"/>
    </row>
    <row r="2344" spans="4:4">
      <c r="D2344" s="362"/>
    </row>
    <row r="2345" spans="4:4">
      <c r="D2345" s="362"/>
    </row>
    <row r="2346" spans="4:4">
      <c r="D2346" s="362"/>
    </row>
    <row r="2347" spans="4:4">
      <c r="D2347" s="362"/>
    </row>
    <row r="2348" spans="4:4">
      <c r="D2348" s="362"/>
    </row>
    <row r="2349" spans="4:4">
      <c r="D2349" s="362"/>
    </row>
    <row r="2350" spans="4:4">
      <c r="D2350" s="362"/>
    </row>
    <row r="2351" spans="4:4">
      <c r="D2351" s="362"/>
    </row>
    <row r="2352" spans="4:4">
      <c r="D2352" s="362"/>
    </row>
    <row r="2353" spans="4:4">
      <c r="D2353" s="362"/>
    </row>
    <row r="2354" spans="4:4">
      <c r="D2354" s="362"/>
    </row>
    <row r="2355" spans="4:4">
      <c r="D2355" s="362"/>
    </row>
    <row r="2356" spans="4:4">
      <c r="D2356" s="362"/>
    </row>
    <row r="2357" spans="4:4">
      <c r="D2357" s="362"/>
    </row>
    <row r="2358" spans="4:4">
      <c r="D2358" s="362"/>
    </row>
    <row r="2359" spans="4:4">
      <c r="D2359" s="362"/>
    </row>
    <row r="2360" spans="4:4">
      <c r="D2360" s="362"/>
    </row>
    <row r="2361" spans="4:4">
      <c r="D2361" s="362"/>
    </row>
    <row r="2362" spans="4:4">
      <c r="D2362" s="362"/>
    </row>
    <row r="2363" spans="4:4">
      <c r="D2363" s="362"/>
    </row>
    <row r="2364" spans="4:4">
      <c r="D2364" s="362"/>
    </row>
    <row r="2365" spans="4:4">
      <c r="D2365" s="362"/>
    </row>
    <row r="2366" spans="4:4">
      <c r="D2366" s="362"/>
    </row>
    <row r="2367" spans="4:4">
      <c r="D2367" s="362"/>
    </row>
    <row r="2368" spans="4:4">
      <c r="D2368" s="362"/>
    </row>
    <row r="2369" spans="4:4">
      <c r="D2369" s="362"/>
    </row>
    <row r="2370" spans="4:4">
      <c r="D2370" s="362"/>
    </row>
    <row r="2371" spans="4:4">
      <c r="D2371" s="362"/>
    </row>
    <row r="2372" spans="4:4">
      <c r="D2372" s="362"/>
    </row>
    <row r="2373" spans="4:4">
      <c r="D2373" s="362"/>
    </row>
    <row r="2374" spans="4:4">
      <c r="D2374" s="362"/>
    </row>
    <row r="2375" spans="4:4">
      <c r="D2375" s="362"/>
    </row>
    <row r="2376" spans="4:4">
      <c r="D2376" s="362"/>
    </row>
    <row r="2377" spans="4:4">
      <c r="D2377" s="362"/>
    </row>
    <row r="2378" spans="4:4">
      <c r="D2378" s="362"/>
    </row>
    <row r="2379" spans="4:4">
      <c r="D2379" s="362"/>
    </row>
    <row r="2380" spans="4:4">
      <c r="D2380" s="362"/>
    </row>
    <row r="2381" spans="4:4">
      <c r="D2381" s="362"/>
    </row>
    <row r="2382" spans="4:4">
      <c r="D2382" s="362"/>
    </row>
    <row r="2383" spans="4:4">
      <c r="D2383" s="362"/>
    </row>
    <row r="2384" spans="4:4">
      <c r="D2384" s="362"/>
    </row>
    <row r="2385" spans="4:4">
      <c r="D2385" s="362"/>
    </row>
    <row r="2386" spans="4:4">
      <c r="D2386" s="362"/>
    </row>
    <row r="2387" spans="4:4">
      <c r="D2387" s="362"/>
    </row>
    <row r="2388" spans="4:4">
      <c r="D2388" s="362"/>
    </row>
    <row r="2389" spans="4:4">
      <c r="D2389" s="362"/>
    </row>
    <row r="2390" spans="4:4">
      <c r="D2390" s="362"/>
    </row>
    <row r="2391" spans="4:4">
      <c r="D2391" s="362"/>
    </row>
    <row r="2392" spans="4:4">
      <c r="D2392" s="362"/>
    </row>
    <row r="2393" spans="4:4">
      <c r="D2393" s="362"/>
    </row>
    <row r="2394" spans="4:4">
      <c r="D2394" s="362"/>
    </row>
    <row r="2395" spans="4:4">
      <c r="D2395" s="362"/>
    </row>
    <row r="2396" spans="4:4">
      <c r="D2396" s="362"/>
    </row>
    <row r="2397" spans="4:4">
      <c r="D2397" s="362"/>
    </row>
    <row r="2398" spans="4:4">
      <c r="D2398" s="362"/>
    </row>
    <row r="2399" spans="4:4">
      <c r="D2399" s="362"/>
    </row>
    <row r="2400" spans="4:4">
      <c r="D2400" s="362"/>
    </row>
    <row r="2401" spans="4:4">
      <c r="D2401" s="362"/>
    </row>
    <row r="2402" spans="4:4">
      <c r="D2402" s="362"/>
    </row>
    <row r="2403" spans="4:4">
      <c r="D2403" s="362"/>
    </row>
    <row r="2404" spans="4:4">
      <c r="D2404" s="362"/>
    </row>
    <row r="2405" spans="4:4">
      <c r="D2405" s="362"/>
    </row>
    <row r="2406" spans="4:4">
      <c r="D2406" s="362"/>
    </row>
    <row r="2407" spans="4:4">
      <c r="D2407" s="362"/>
    </row>
    <row r="2408" spans="4:4">
      <c r="D2408" s="362"/>
    </row>
    <row r="2409" spans="4:4">
      <c r="D2409" s="362"/>
    </row>
    <row r="2410" spans="4:4">
      <c r="D2410" s="362"/>
    </row>
    <row r="2411" spans="4:4">
      <c r="D2411" s="362"/>
    </row>
    <row r="2412" spans="4:4">
      <c r="D2412" s="362"/>
    </row>
    <row r="2413" spans="4:4">
      <c r="D2413" s="362"/>
    </row>
    <row r="2414" spans="4:4">
      <c r="D2414" s="362"/>
    </row>
    <row r="2415" spans="4:4">
      <c r="D2415" s="362"/>
    </row>
    <row r="2416" spans="4:4">
      <c r="D2416" s="362"/>
    </row>
    <row r="2417" spans="4:4">
      <c r="D2417" s="362"/>
    </row>
    <row r="2418" spans="4:4">
      <c r="D2418" s="362"/>
    </row>
    <row r="2419" spans="4:4">
      <c r="D2419" s="362"/>
    </row>
    <row r="2420" spans="4:4">
      <c r="D2420" s="362"/>
    </row>
    <row r="2421" spans="4:4">
      <c r="D2421" s="362"/>
    </row>
    <row r="2422" spans="4:4">
      <c r="D2422" s="362"/>
    </row>
    <row r="2423" spans="4:4">
      <c r="D2423" s="362"/>
    </row>
    <row r="2424" spans="4:4">
      <c r="D2424" s="362"/>
    </row>
    <row r="2425" spans="4:4">
      <c r="D2425" s="362"/>
    </row>
    <row r="2426" spans="4:4">
      <c r="D2426" s="362"/>
    </row>
    <row r="2427" spans="4:4">
      <c r="D2427" s="362"/>
    </row>
    <row r="2428" spans="4:4">
      <c r="D2428" s="362"/>
    </row>
    <row r="2429" spans="4:4">
      <c r="D2429" s="362"/>
    </row>
    <row r="2430" spans="4:4">
      <c r="D2430" s="362"/>
    </row>
    <row r="2431" spans="4:4">
      <c r="D2431" s="362"/>
    </row>
    <row r="2432" spans="4:4">
      <c r="D2432" s="362"/>
    </row>
    <row r="2433" spans="4:4">
      <c r="D2433" s="362"/>
    </row>
    <row r="2434" spans="4:4">
      <c r="D2434" s="362"/>
    </row>
    <row r="2435" spans="4:4">
      <c r="D2435" s="362"/>
    </row>
    <row r="2436" spans="4:4">
      <c r="D2436" s="362"/>
    </row>
    <row r="2437" spans="4:4">
      <c r="D2437" s="362"/>
    </row>
    <row r="2438" spans="4:4">
      <c r="D2438" s="362"/>
    </row>
    <row r="2439" spans="4:4">
      <c r="D2439" s="362"/>
    </row>
    <row r="2440" spans="4:4">
      <c r="D2440" s="362"/>
    </row>
    <row r="2441" spans="4:4">
      <c r="D2441" s="362"/>
    </row>
    <row r="2442" spans="4:4">
      <c r="D2442" s="362"/>
    </row>
    <row r="2443" spans="4:4">
      <c r="D2443" s="362"/>
    </row>
    <row r="2444" spans="4:4">
      <c r="D2444" s="362"/>
    </row>
    <row r="2445" spans="4:4">
      <c r="D2445" s="362"/>
    </row>
    <row r="2446" spans="4:4">
      <c r="D2446" s="362"/>
    </row>
    <row r="2447" spans="4:4">
      <c r="D2447" s="362"/>
    </row>
    <row r="2448" spans="4:4">
      <c r="D2448" s="362"/>
    </row>
    <row r="2449" spans="4:4">
      <c r="D2449" s="362"/>
    </row>
    <row r="2450" spans="4:4">
      <c r="D2450" s="362"/>
    </row>
    <row r="2451" spans="4:4">
      <c r="D2451" s="362"/>
    </row>
    <row r="2452" spans="4:4">
      <c r="D2452" s="362"/>
    </row>
    <row r="2453" spans="4:4">
      <c r="D2453" s="362"/>
    </row>
    <row r="2454" spans="4:4">
      <c r="D2454" s="362"/>
    </row>
    <row r="2455" spans="4:4">
      <c r="D2455" s="362"/>
    </row>
    <row r="2456" spans="4:4">
      <c r="D2456" s="362"/>
    </row>
    <row r="2457" spans="4:4">
      <c r="D2457" s="362"/>
    </row>
    <row r="2458" spans="4:4">
      <c r="D2458" s="362"/>
    </row>
    <row r="2459" spans="4:4">
      <c r="D2459" s="362"/>
    </row>
    <row r="2460" spans="4:4">
      <c r="D2460" s="362"/>
    </row>
    <row r="2461" spans="4:4">
      <c r="D2461" s="362"/>
    </row>
    <row r="2462" spans="4:4">
      <c r="D2462" s="362"/>
    </row>
    <row r="2463" spans="4:4">
      <c r="D2463" s="362"/>
    </row>
    <row r="2464" spans="4:4">
      <c r="D2464" s="362"/>
    </row>
    <row r="2465" spans="4:4">
      <c r="D2465" s="362"/>
    </row>
    <row r="2466" spans="4:4">
      <c r="D2466" s="362"/>
    </row>
    <row r="2467" spans="4:4">
      <c r="D2467" s="362"/>
    </row>
    <row r="2468" spans="4:4">
      <c r="D2468" s="362"/>
    </row>
    <row r="2469" spans="4:4">
      <c r="D2469" s="362"/>
    </row>
    <row r="2470" spans="4:4">
      <c r="D2470" s="362"/>
    </row>
    <row r="2471" spans="4:4">
      <c r="D2471" s="362"/>
    </row>
    <row r="2472" spans="4:4">
      <c r="D2472" s="362"/>
    </row>
    <row r="2473" spans="4:4">
      <c r="D2473" s="362"/>
    </row>
    <row r="2474" spans="4:4">
      <c r="D2474" s="362"/>
    </row>
    <row r="2475" spans="4:4">
      <c r="D2475" s="362"/>
    </row>
    <row r="2476" spans="4:4">
      <c r="D2476" s="362"/>
    </row>
    <row r="2477" spans="4:4">
      <c r="D2477" s="362"/>
    </row>
    <row r="2478" spans="4:4">
      <c r="D2478" s="362"/>
    </row>
    <row r="2479" spans="4:4">
      <c r="D2479" s="362"/>
    </row>
    <row r="2480" spans="4:4">
      <c r="D2480" s="362"/>
    </row>
    <row r="2481" spans="4:4">
      <c r="D2481" s="362"/>
    </row>
    <row r="2482" spans="4:4">
      <c r="D2482" s="362"/>
    </row>
    <row r="2483" spans="4:4">
      <c r="D2483" s="362"/>
    </row>
    <row r="2484" spans="4:4">
      <c r="D2484" s="362"/>
    </row>
    <row r="2485" spans="4:4">
      <c r="D2485" s="362"/>
    </row>
    <row r="2486" spans="4:4">
      <c r="D2486" s="362"/>
    </row>
    <row r="2487" spans="4:4">
      <c r="D2487" s="362"/>
    </row>
    <row r="2488" spans="4:4">
      <c r="D2488" s="362"/>
    </row>
    <row r="2489" spans="4:4">
      <c r="D2489" s="362"/>
    </row>
    <row r="2490" spans="4:4">
      <c r="D2490" s="362"/>
    </row>
    <row r="2491" spans="4:4">
      <c r="D2491" s="362"/>
    </row>
    <row r="2492" spans="4:4">
      <c r="D2492" s="362"/>
    </row>
    <row r="2493" spans="4:4">
      <c r="D2493" s="362"/>
    </row>
    <row r="2494" spans="4:4">
      <c r="D2494" s="362"/>
    </row>
    <row r="2495" spans="4:4">
      <c r="D2495" s="362"/>
    </row>
    <row r="2496" spans="4:4">
      <c r="D2496" s="362"/>
    </row>
    <row r="2497" spans="4:4">
      <c r="D2497" s="362"/>
    </row>
    <row r="2498" spans="4:4">
      <c r="D2498" s="362"/>
    </row>
    <row r="2499" spans="4:4">
      <c r="D2499" s="362"/>
    </row>
    <row r="2500" spans="4:4">
      <c r="D2500" s="362"/>
    </row>
    <row r="2501" spans="4:4">
      <c r="D2501" s="362"/>
    </row>
    <row r="2502" spans="4:4">
      <c r="D2502" s="362"/>
    </row>
    <row r="2503" spans="4:4">
      <c r="D2503" s="362"/>
    </row>
    <row r="2504" spans="4:4">
      <c r="D2504" s="362"/>
    </row>
    <row r="2505" spans="4:4">
      <c r="D2505" s="362"/>
    </row>
    <row r="2506" spans="4:4">
      <c r="D2506" s="362"/>
    </row>
    <row r="2507" spans="4:4">
      <c r="D2507" s="362"/>
    </row>
    <row r="2508" spans="4:4">
      <c r="D2508" s="362"/>
    </row>
    <row r="2509" spans="4:4">
      <c r="D2509" s="362"/>
    </row>
    <row r="2510" spans="4:4">
      <c r="D2510" s="362"/>
    </row>
    <row r="2511" spans="4:4">
      <c r="D2511" s="362"/>
    </row>
    <row r="2512" spans="4:4">
      <c r="D2512" s="362"/>
    </row>
    <row r="2513" spans="4:4">
      <c r="D2513" s="362"/>
    </row>
    <row r="2514" spans="4:4">
      <c r="D2514" s="362"/>
    </row>
    <row r="2515" spans="4:4">
      <c r="D2515" s="362"/>
    </row>
    <row r="2516" spans="4:4">
      <c r="D2516" s="362"/>
    </row>
    <row r="2517" spans="4:4">
      <c r="D2517" s="362"/>
    </row>
    <row r="2518" spans="4:4">
      <c r="D2518" s="362"/>
    </row>
    <row r="2519" spans="4:4">
      <c r="D2519" s="362"/>
    </row>
    <row r="2520" spans="4:4">
      <c r="D2520" s="362"/>
    </row>
    <row r="2521" spans="4:4">
      <c r="D2521" s="362"/>
    </row>
    <row r="2522" spans="4:4">
      <c r="D2522" s="362"/>
    </row>
    <row r="2523" spans="4:4">
      <c r="D2523" s="362"/>
    </row>
    <row r="2524" spans="4:4">
      <c r="D2524" s="362"/>
    </row>
    <row r="2525" spans="4:4">
      <c r="D2525" s="362"/>
    </row>
    <row r="2526" spans="4:4">
      <c r="D2526" s="362"/>
    </row>
    <row r="2527" spans="4:4">
      <c r="D2527" s="362"/>
    </row>
    <row r="2528" spans="4:4">
      <c r="D2528" s="362"/>
    </row>
    <row r="2529" spans="4:4">
      <c r="D2529" s="362"/>
    </row>
    <row r="2530" spans="4:4">
      <c r="D2530" s="362"/>
    </row>
    <row r="2531" spans="4:4">
      <c r="D2531" s="362"/>
    </row>
    <row r="2532" spans="4:4">
      <c r="D2532" s="362"/>
    </row>
    <row r="2533" spans="4:4">
      <c r="D2533" s="362"/>
    </row>
    <row r="2534" spans="4:4">
      <c r="D2534" s="362"/>
    </row>
    <row r="2535" spans="4:4">
      <c r="D2535" s="362"/>
    </row>
    <row r="2536" spans="4:4">
      <c r="D2536" s="362"/>
    </row>
    <row r="2537" spans="4:4">
      <c r="D2537" s="362"/>
    </row>
    <row r="2538" spans="4:4">
      <c r="D2538" s="362"/>
    </row>
    <row r="2539" spans="4:4">
      <c r="D2539" s="362"/>
    </row>
    <row r="2540" spans="4:4">
      <c r="D2540" s="362"/>
    </row>
    <row r="2541" spans="4:4">
      <c r="D2541" s="362"/>
    </row>
    <row r="2542" spans="4:4">
      <c r="D2542" s="362"/>
    </row>
    <row r="2543" spans="4:4">
      <c r="D2543" s="362"/>
    </row>
    <row r="2544" spans="4:4">
      <c r="D2544" s="362"/>
    </row>
    <row r="2545" spans="4:4">
      <c r="D2545" s="362"/>
    </row>
    <row r="2546" spans="4:4">
      <c r="D2546" s="362"/>
    </row>
    <row r="2547" spans="4:4">
      <c r="D2547" s="362"/>
    </row>
    <row r="2548" spans="4:4">
      <c r="D2548" s="362"/>
    </row>
    <row r="2549" spans="4:4">
      <c r="D2549" s="362"/>
    </row>
    <row r="2550" spans="4:4">
      <c r="D2550" s="362"/>
    </row>
    <row r="2551" spans="4:4">
      <c r="D2551" s="362"/>
    </row>
    <row r="2552" spans="4:4">
      <c r="D2552" s="362"/>
    </row>
    <row r="2553" spans="4:4">
      <c r="D2553" s="362"/>
    </row>
    <row r="2554" spans="4:4">
      <c r="D2554" s="362"/>
    </row>
    <row r="2555" spans="4:4">
      <c r="D2555" s="362"/>
    </row>
    <row r="2556" spans="4:4">
      <c r="D2556" s="362"/>
    </row>
    <row r="2557" spans="4:4">
      <c r="D2557" s="362"/>
    </row>
    <row r="2558" spans="4:4">
      <c r="D2558" s="362"/>
    </row>
    <row r="2559" spans="4:4">
      <c r="D2559" s="362"/>
    </row>
    <row r="2560" spans="4:4">
      <c r="D2560" s="362"/>
    </row>
    <row r="2561" spans="4:4">
      <c r="D2561" s="362"/>
    </row>
    <row r="2562" spans="4:4">
      <c r="D2562" s="362"/>
    </row>
    <row r="2563" spans="4:4">
      <c r="D2563" s="362"/>
    </row>
    <row r="2564" spans="4:4">
      <c r="D2564" s="362"/>
    </row>
    <row r="2565" spans="4:4">
      <c r="D2565" s="362"/>
    </row>
    <row r="2566" spans="4:4">
      <c r="D2566" s="362"/>
    </row>
    <row r="2567" spans="4:4">
      <c r="D2567" s="362"/>
    </row>
    <row r="2568" spans="4:4">
      <c r="D2568" s="362"/>
    </row>
    <row r="2569" spans="4:4">
      <c r="D2569" s="362"/>
    </row>
    <row r="2570" spans="4:4">
      <c r="D2570" s="362"/>
    </row>
    <row r="2571" spans="4:4">
      <c r="D2571" s="362"/>
    </row>
    <row r="2572" spans="4:4">
      <c r="D2572" s="362"/>
    </row>
    <row r="2573" spans="4:4">
      <c r="D2573" s="362"/>
    </row>
    <row r="2574" spans="4:4">
      <c r="D2574" s="362"/>
    </row>
    <row r="2575" spans="4:4">
      <c r="D2575" s="362"/>
    </row>
    <row r="2576" spans="4:4">
      <c r="D2576" s="362"/>
    </row>
    <row r="2577" spans="4:4">
      <c r="D2577" s="362"/>
    </row>
    <row r="2578" spans="4:4">
      <c r="D2578" s="362"/>
    </row>
    <row r="2579" spans="4:4">
      <c r="D2579" s="362"/>
    </row>
    <row r="2580" spans="4:4">
      <c r="D2580" s="362"/>
    </row>
    <row r="2581" spans="4:4">
      <c r="D2581" s="362"/>
    </row>
    <row r="2582" spans="4:4">
      <c r="D2582" s="362"/>
    </row>
    <row r="2583" spans="4:4">
      <c r="D2583" s="362"/>
    </row>
    <row r="2584" spans="4:4">
      <c r="D2584" s="362"/>
    </row>
    <row r="2585" spans="4:4">
      <c r="D2585" s="362"/>
    </row>
    <row r="2586" spans="4:4">
      <c r="D2586" s="362"/>
    </row>
    <row r="2587" spans="4:4">
      <c r="D2587" s="362"/>
    </row>
    <row r="2588" spans="4:4">
      <c r="D2588" s="362"/>
    </row>
    <row r="2589" spans="4:4">
      <c r="D2589" s="362"/>
    </row>
    <row r="2590" spans="4:4">
      <c r="D2590" s="362"/>
    </row>
    <row r="2591" spans="4:4">
      <c r="D2591" s="362"/>
    </row>
    <row r="2592" spans="4:4">
      <c r="D2592" s="362"/>
    </row>
    <row r="2593" spans="4:4">
      <c r="D2593" s="362"/>
    </row>
    <row r="2594" spans="4:4">
      <c r="D2594" s="362"/>
    </row>
    <row r="2595" spans="4:4">
      <c r="D2595" s="362"/>
    </row>
    <row r="2596" spans="4:4">
      <c r="D2596" s="362"/>
    </row>
    <row r="2597" spans="4:4">
      <c r="D2597" s="362"/>
    </row>
    <row r="2598" spans="4:4">
      <c r="D2598" s="362"/>
    </row>
    <row r="2599" spans="4:4">
      <c r="D2599" s="362"/>
    </row>
    <row r="2600" spans="4:4">
      <c r="D2600" s="362"/>
    </row>
    <row r="2601" spans="4:4">
      <c r="D2601" s="362"/>
    </row>
    <row r="2602" spans="4:4">
      <c r="D2602" s="362"/>
    </row>
    <row r="2603" spans="4:4">
      <c r="D2603" s="362"/>
    </row>
    <row r="2604" spans="4:4">
      <c r="D2604" s="362"/>
    </row>
    <row r="2605" spans="4:4">
      <c r="D2605" s="362"/>
    </row>
    <row r="2606" spans="4:4">
      <c r="D2606" s="362"/>
    </row>
    <row r="2607" spans="4:4">
      <c r="D2607" s="362"/>
    </row>
    <row r="2608" spans="4:4">
      <c r="D2608" s="362"/>
    </row>
    <row r="2609" spans="4:4">
      <c r="D2609" s="362"/>
    </row>
    <row r="2610" spans="4:4">
      <c r="D2610" s="362"/>
    </row>
    <row r="2611" spans="4:4">
      <c r="D2611" s="362"/>
    </row>
    <row r="2612" spans="4:4">
      <c r="D2612" s="362"/>
    </row>
    <row r="2613" spans="4:4">
      <c r="D2613" s="362"/>
    </row>
    <row r="2614" spans="4:4">
      <c r="D2614" s="362"/>
    </row>
    <row r="2615" spans="4:4">
      <c r="D2615" s="362"/>
    </row>
    <row r="2616" spans="4:4">
      <c r="D2616" s="362"/>
    </row>
    <row r="2617" spans="4:4">
      <c r="D2617" s="362"/>
    </row>
    <row r="2618" spans="4:4">
      <c r="D2618" s="362"/>
    </row>
    <row r="2619" spans="4:4">
      <c r="D2619" s="362"/>
    </row>
    <row r="2620" spans="4:4">
      <c r="D2620" s="362"/>
    </row>
    <row r="2621" spans="4:4">
      <c r="D2621" s="362"/>
    </row>
    <row r="2622" spans="4:4">
      <c r="D2622" s="362"/>
    </row>
    <row r="2623" spans="4:4">
      <c r="D2623" s="362"/>
    </row>
    <row r="2624" spans="4:4">
      <c r="D2624" s="362"/>
    </row>
    <row r="2625" spans="4:4">
      <c r="D2625" s="362"/>
    </row>
    <row r="2626" spans="4:4">
      <c r="D2626" s="362"/>
    </row>
    <row r="2627" spans="4:4">
      <c r="D2627" s="362"/>
    </row>
    <row r="2628" spans="4:4">
      <c r="D2628" s="362"/>
    </row>
    <row r="2629" spans="4:4">
      <c r="D2629" s="362"/>
    </row>
    <row r="2630" spans="4:4">
      <c r="D2630" s="362"/>
    </row>
    <row r="2631" spans="4:4">
      <c r="D2631" s="362"/>
    </row>
    <row r="2632" spans="4:4">
      <c r="D2632" s="362"/>
    </row>
    <row r="2633" spans="4:4">
      <c r="D2633" s="362"/>
    </row>
    <row r="2634" spans="4:4">
      <c r="D2634" s="362"/>
    </row>
    <row r="2635" spans="4:4">
      <c r="D2635" s="362"/>
    </row>
    <row r="2636" spans="4:4">
      <c r="D2636" s="362"/>
    </row>
    <row r="2637" spans="4:4">
      <c r="D2637" s="362"/>
    </row>
    <row r="2638" spans="4:4">
      <c r="D2638" s="362"/>
    </row>
    <row r="2639" spans="4:4">
      <c r="D2639" s="362"/>
    </row>
    <row r="2640" spans="4:4">
      <c r="D2640" s="362"/>
    </row>
    <row r="2641" spans="4:4">
      <c r="D2641" s="362"/>
    </row>
    <row r="2642" spans="4:4">
      <c r="D2642" s="362"/>
    </row>
    <row r="2643" spans="4:4">
      <c r="D2643" s="362"/>
    </row>
    <row r="2644" spans="4:4">
      <c r="D2644" s="362"/>
    </row>
    <row r="2645" spans="4:4">
      <c r="D2645" s="362"/>
    </row>
    <row r="2646" spans="4:4">
      <c r="D2646" s="362"/>
    </row>
    <row r="2647" spans="4:4">
      <c r="D2647" s="362"/>
    </row>
    <row r="2648" spans="4:4">
      <c r="D2648" s="362"/>
    </row>
    <row r="2649" spans="4:4">
      <c r="D2649" s="362"/>
    </row>
    <row r="2650" spans="4:4">
      <c r="D2650" s="362"/>
    </row>
    <row r="2651" spans="4:4">
      <c r="D2651" s="362"/>
    </row>
    <row r="2652" spans="4:4">
      <c r="D2652" s="362"/>
    </row>
    <row r="2653" spans="4:4">
      <c r="D2653" s="362"/>
    </row>
    <row r="2654" spans="4:4">
      <c r="D2654" s="362"/>
    </row>
    <row r="2655" spans="4:4">
      <c r="D2655" s="362"/>
    </row>
    <row r="2656" spans="4:4">
      <c r="D2656" s="362"/>
    </row>
    <row r="2657" spans="4:4">
      <c r="D2657" s="362"/>
    </row>
    <row r="2658" spans="4:4">
      <c r="D2658" s="362"/>
    </row>
    <row r="2659" spans="4:4">
      <c r="D2659" s="362"/>
    </row>
    <row r="2660" spans="4:4">
      <c r="D2660" s="362"/>
    </row>
    <row r="2661" spans="4:4">
      <c r="D2661" s="362"/>
    </row>
    <row r="2662" spans="4:4">
      <c r="D2662" s="362"/>
    </row>
    <row r="2663" spans="4:4">
      <c r="D2663" s="362"/>
    </row>
    <row r="2664" spans="4:4">
      <c r="D2664" s="362"/>
    </row>
    <row r="2665" spans="4:4">
      <c r="D2665" s="362"/>
    </row>
    <row r="2666" spans="4:4">
      <c r="D2666" s="362"/>
    </row>
    <row r="2667" spans="4:4">
      <c r="D2667" s="362"/>
    </row>
    <row r="2668" spans="4:4">
      <c r="D2668" s="362"/>
    </row>
    <row r="2669" spans="4:4">
      <c r="D2669" s="362"/>
    </row>
    <row r="2670" spans="4:4">
      <c r="D2670" s="362"/>
    </row>
    <row r="2671" spans="4:4">
      <c r="D2671" s="362"/>
    </row>
    <row r="2672" spans="4:4">
      <c r="D2672" s="362"/>
    </row>
    <row r="2673" spans="4:4">
      <c r="D2673" s="362"/>
    </row>
    <row r="2674" spans="4:4">
      <c r="D2674" s="362"/>
    </row>
    <row r="2675" spans="4:4">
      <c r="D2675" s="362"/>
    </row>
    <row r="2676" spans="4:4">
      <c r="D2676" s="362"/>
    </row>
    <row r="2677" spans="4:4">
      <c r="D2677" s="362"/>
    </row>
    <row r="2678" spans="4:4">
      <c r="D2678" s="362"/>
    </row>
    <row r="2679" spans="4:4">
      <c r="D2679" s="362"/>
    </row>
    <row r="2680" spans="4:4">
      <c r="D2680" s="362"/>
    </row>
    <row r="2681" spans="4:4">
      <c r="D2681" s="362"/>
    </row>
    <row r="2682" spans="4:4">
      <c r="D2682" s="362"/>
    </row>
    <row r="2683" spans="4:4">
      <c r="D2683" s="362"/>
    </row>
    <row r="2684" spans="4:4">
      <c r="D2684" s="362"/>
    </row>
    <row r="2685" spans="4:4">
      <c r="D2685" s="362"/>
    </row>
    <row r="2686" spans="4:4">
      <c r="D2686" s="362"/>
    </row>
    <row r="2687" spans="4:4">
      <c r="D2687" s="362"/>
    </row>
    <row r="2688" spans="4:4">
      <c r="D2688" s="362"/>
    </row>
    <row r="2689" spans="4:4">
      <c r="D2689" s="362"/>
    </row>
    <row r="2690" spans="4:4">
      <c r="D2690" s="362"/>
    </row>
    <row r="2691" spans="4:4">
      <c r="D2691" s="362"/>
    </row>
    <row r="2692" spans="4:4">
      <c r="D2692" s="362"/>
    </row>
    <row r="2693" spans="4:4">
      <c r="D2693" s="362"/>
    </row>
    <row r="2694" spans="4:4">
      <c r="D2694" s="362"/>
    </row>
    <row r="2695" spans="4:4">
      <c r="D2695" s="362"/>
    </row>
    <row r="2696" spans="4:4">
      <c r="D2696" s="362"/>
    </row>
    <row r="2697" spans="4:4">
      <c r="D2697" s="362"/>
    </row>
    <row r="2698" spans="4:4">
      <c r="D2698" s="362"/>
    </row>
    <row r="2699" spans="4:4">
      <c r="D2699" s="362"/>
    </row>
    <row r="2700" spans="4:4">
      <c r="D2700" s="362"/>
    </row>
    <row r="2701" spans="4:4">
      <c r="D2701" s="362"/>
    </row>
    <row r="2702" spans="4:4">
      <c r="D2702" s="362"/>
    </row>
    <row r="2703" spans="4:4">
      <c r="D2703" s="362"/>
    </row>
    <row r="2704" spans="4:4">
      <c r="D2704" s="362"/>
    </row>
    <row r="2705" spans="4:4">
      <c r="D2705" s="362"/>
    </row>
    <row r="2706" spans="4:4">
      <c r="D2706" s="362"/>
    </row>
    <row r="2707" spans="4:4">
      <c r="D2707" s="362"/>
    </row>
    <row r="2708" spans="4:4">
      <c r="D2708" s="362"/>
    </row>
    <row r="2709" spans="4:4">
      <c r="D2709" s="362"/>
    </row>
    <row r="2710" spans="4:4">
      <c r="D2710" s="362"/>
    </row>
    <row r="2711" spans="4:4">
      <c r="D2711" s="362"/>
    </row>
    <row r="2712" spans="4:4">
      <c r="D2712" s="362"/>
    </row>
    <row r="2713" spans="4:4">
      <c r="D2713" s="362"/>
    </row>
    <row r="2714" spans="4:4">
      <c r="D2714" s="362"/>
    </row>
    <row r="2715" spans="4:4">
      <c r="D2715" s="362"/>
    </row>
    <row r="2716" spans="4:4">
      <c r="D2716" s="362"/>
    </row>
    <row r="2717" spans="4:4">
      <c r="D2717" s="362"/>
    </row>
    <row r="2718" spans="4:4">
      <c r="D2718" s="362"/>
    </row>
    <row r="2719" spans="4:4">
      <c r="D2719" s="362"/>
    </row>
    <row r="2720" spans="4:4">
      <c r="D2720" s="362"/>
    </row>
    <row r="2721" spans="4:4">
      <c r="D2721" s="362"/>
    </row>
    <row r="2722" spans="4:4">
      <c r="D2722" s="362"/>
    </row>
    <row r="2723" spans="4:4">
      <c r="D2723" s="362"/>
    </row>
    <row r="2724" spans="4:4">
      <c r="D2724" s="362"/>
    </row>
    <row r="2725" spans="4:4">
      <c r="D2725" s="362"/>
    </row>
    <row r="2726" spans="4:4">
      <c r="D2726" s="362"/>
    </row>
    <row r="2727" spans="4:4">
      <c r="D2727" s="362"/>
    </row>
    <row r="2728" spans="4:4">
      <c r="D2728" s="362"/>
    </row>
    <row r="2729" spans="4:4">
      <c r="D2729" s="362"/>
    </row>
    <row r="2730" spans="4:4">
      <c r="D2730" s="362"/>
    </row>
    <row r="2731" spans="4:4">
      <c r="D2731" s="362"/>
    </row>
    <row r="2732" spans="4:4">
      <c r="D2732" s="362"/>
    </row>
    <row r="2733" spans="4:4">
      <c r="D2733" s="362"/>
    </row>
    <row r="2734" spans="4:4">
      <c r="D2734" s="362"/>
    </row>
    <row r="2735" spans="4:4">
      <c r="D2735" s="362"/>
    </row>
    <row r="2736" spans="4:4">
      <c r="D2736" s="362"/>
    </row>
    <row r="2737" spans="4:4">
      <c r="D2737" s="362"/>
    </row>
    <row r="2738" spans="4:4">
      <c r="D2738" s="362"/>
    </row>
    <row r="2739" spans="4:4">
      <c r="D2739" s="362"/>
    </row>
    <row r="2740" spans="4:4">
      <c r="D2740" s="362"/>
    </row>
    <row r="2741" spans="4:4">
      <c r="D2741" s="362"/>
    </row>
    <row r="2742" spans="4:4">
      <c r="D2742" s="362"/>
    </row>
    <row r="2743" spans="4:4">
      <c r="D2743" s="362"/>
    </row>
    <row r="2744" spans="4:4">
      <c r="D2744" s="362"/>
    </row>
    <row r="2745" spans="4:4">
      <c r="D2745" s="362"/>
    </row>
    <row r="2746" spans="4:4">
      <c r="D2746" s="362"/>
    </row>
    <row r="2747" spans="4:4">
      <c r="D2747" s="362"/>
    </row>
    <row r="2748" spans="4:4">
      <c r="D2748" s="362"/>
    </row>
    <row r="2749" spans="4:4">
      <c r="D2749" s="362"/>
    </row>
    <row r="2750" spans="4:4">
      <c r="D2750" s="362"/>
    </row>
    <row r="2751" spans="4:4">
      <c r="D2751" s="362"/>
    </row>
    <row r="2752" spans="4:4">
      <c r="D2752" s="362"/>
    </row>
    <row r="2753" spans="4:4">
      <c r="D2753" s="362"/>
    </row>
    <row r="2754" spans="4:4">
      <c r="D2754" s="362"/>
    </row>
    <row r="2755" spans="4:4">
      <c r="D2755" s="362"/>
    </row>
    <row r="2756" spans="4:4">
      <c r="D2756" s="362"/>
    </row>
    <row r="2757" spans="4:4">
      <c r="D2757" s="362"/>
    </row>
    <row r="2758" spans="4:4">
      <c r="D2758" s="362"/>
    </row>
    <row r="2759" spans="4:4">
      <c r="D2759" s="362"/>
    </row>
    <row r="2760" spans="4:4">
      <c r="D2760" s="362"/>
    </row>
    <row r="2761" spans="4:4">
      <c r="D2761" s="362"/>
    </row>
    <row r="2762" spans="4:4">
      <c r="D2762" s="362"/>
    </row>
    <row r="2763" spans="4:4">
      <c r="D2763" s="362"/>
    </row>
    <row r="2764" spans="4:4">
      <c r="D2764" s="362"/>
    </row>
    <row r="2765" spans="4:4">
      <c r="D2765" s="362"/>
    </row>
    <row r="2766" spans="4:4">
      <c r="D2766" s="362"/>
    </row>
    <row r="2767" spans="4:4">
      <c r="D2767" s="362"/>
    </row>
    <row r="2768" spans="4:4">
      <c r="D2768" s="362"/>
    </row>
    <row r="2769" spans="4:4">
      <c r="D2769" s="362"/>
    </row>
    <row r="2770" spans="4:4">
      <c r="D2770" s="362"/>
    </row>
    <row r="2771" spans="4:4">
      <c r="D2771" s="362"/>
    </row>
    <row r="2772" spans="4:4">
      <c r="D2772" s="362"/>
    </row>
    <row r="2773" spans="4:4">
      <c r="D2773" s="362"/>
    </row>
    <row r="2774" spans="4:4">
      <c r="D2774" s="362"/>
    </row>
    <row r="2775" spans="4:4">
      <c r="D2775" s="362"/>
    </row>
    <row r="2776" spans="4:4">
      <c r="D2776" s="362"/>
    </row>
    <row r="2777" spans="4:4">
      <c r="D2777" s="362"/>
    </row>
    <row r="2778" spans="4:4">
      <c r="D2778" s="362"/>
    </row>
    <row r="2779" spans="4:4">
      <c r="D2779" s="362"/>
    </row>
    <row r="2780" spans="4:4">
      <c r="D2780" s="362"/>
    </row>
    <row r="2781" spans="4:4">
      <c r="D2781" s="362"/>
    </row>
    <row r="2782" spans="4:4">
      <c r="D2782" s="362"/>
    </row>
    <row r="2783" spans="4:4">
      <c r="D2783" s="362"/>
    </row>
    <row r="2784" spans="4:4">
      <c r="D2784" s="362"/>
    </row>
    <row r="2785" spans="4:4">
      <c r="D2785" s="362"/>
    </row>
    <row r="2786" spans="4:4">
      <c r="D2786" s="362"/>
    </row>
    <row r="2787" spans="4:4">
      <c r="D2787" s="362"/>
    </row>
    <row r="2788" spans="4:4">
      <c r="D2788" s="362"/>
    </row>
    <row r="2789" spans="4:4">
      <c r="D2789" s="362"/>
    </row>
    <row r="2790" spans="4:4">
      <c r="D2790" s="362"/>
    </row>
    <row r="2791" spans="4:4">
      <c r="D2791" s="362"/>
    </row>
    <row r="2792" spans="4:4">
      <c r="D2792" s="362"/>
    </row>
    <row r="2793" spans="4:4">
      <c r="D2793" s="362"/>
    </row>
    <row r="2794" spans="4:4">
      <c r="D2794" s="362"/>
    </row>
    <row r="2795" spans="4:4">
      <c r="D2795" s="362"/>
    </row>
    <row r="2796" spans="4:4">
      <c r="D2796" s="362"/>
    </row>
    <row r="2797" spans="4:4">
      <c r="D2797" s="362"/>
    </row>
    <row r="2798" spans="4:4">
      <c r="D2798" s="362"/>
    </row>
    <row r="2799" spans="4:4">
      <c r="D2799" s="362"/>
    </row>
    <row r="2800" spans="4:4">
      <c r="D2800" s="362"/>
    </row>
    <row r="2801" spans="4:4">
      <c r="D2801" s="362"/>
    </row>
    <row r="2802" spans="4:4">
      <c r="D2802" s="362"/>
    </row>
    <row r="2803" spans="4:4">
      <c r="D2803" s="362"/>
    </row>
    <row r="2804" spans="4:4">
      <c r="D2804" s="362"/>
    </row>
    <row r="2805" spans="4:4">
      <c r="D2805" s="362"/>
    </row>
    <row r="2806" spans="4:4">
      <c r="D2806" s="362"/>
    </row>
    <row r="2807" spans="4:4">
      <c r="D2807" s="362"/>
    </row>
    <row r="2808" spans="4:4">
      <c r="D2808" s="362"/>
    </row>
    <row r="2809" spans="4:4">
      <c r="D2809" s="362"/>
    </row>
    <row r="2810" spans="4:4">
      <c r="D2810" s="362"/>
    </row>
    <row r="2811" spans="4:4">
      <c r="D2811" s="362"/>
    </row>
    <row r="2812" spans="4:4">
      <c r="D2812" s="362"/>
    </row>
    <row r="2813" spans="4:4">
      <c r="D2813" s="362"/>
    </row>
    <row r="2814" spans="4:4">
      <c r="D2814" s="362"/>
    </row>
    <row r="2815" spans="4:4">
      <c r="D2815" s="362"/>
    </row>
    <row r="2816" spans="4:4">
      <c r="D2816" s="362"/>
    </row>
    <row r="2817" spans="4:4">
      <c r="D2817" s="362"/>
    </row>
    <row r="2818" spans="4:4">
      <c r="D2818" s="362"/>
    </row>
    <row r="2819" spans="4:4">
      <c r="D2819" s="362"/>
    </row>
    <row r="2820" spans="4:4">
      <c r="D2820" s="362"/>
    </row>
    <row r="2821" spans="4:4">
      <c r="D2821" s="362"/>
    </row>
    <row r="2822" spans="4:4">
      <c r="D2822" s="362"/>
    </row>
    <row r="2823" spans="4:4">
      <c r="D2823" s="362"/>
    </row>
    <row r="2824" spans="4:4">
      <c r="D2824" s="362"/>
    </row>
    <row r="2825" spans="4:4">
      <c r="D2825" s="362"/>
    </row>
    <row r="2826" spans="4:4">
      <c r="D2826" s="362"/>
    </row>
    <row r="2827" spans="4:4">
      <c r="D2827" s="362"/>
    </row>
    <row r="2828" spans="4:4">
      <c r="D2828" s="362"/>
    </row>
    <row r="2829" spans="4:4">
      <c r="D2829" s="362"/>
    </row>
    <row r="2830" spans="4:4">
      <c r="D2830" s="362"/>
    </row>
    <row r="2831" spans="4:4">
      <c r="D2831" s="362"/>
    </row>
    <row r="2832" spans="4:4">
      <c r="D2832" s="362"/>
    </row>
    <row r="2833" spans="4:4">
      <c r="D2833" s="362"/>
    </row>
    <row r="2834" spans="4:4">
      <c r="D2834" s="362"/>
    </row>
    <row r="2835" spans="4:4">
      <c r="D2835" s="362"/>
    </row>
    <row r="2836" spans="4:4">
      <c r="D2836" s="362"/>
    </row>
    <row r="2837" spans="4:4">
      <c r="D2837" s="362"/>
    </row>
    <row r="2838" spans="4:4">
      <c r="D2838" s="362"/>
    </row>
    <row r="2839" spans="4:4">
      <c r="D2839" s="362"/>
    </row>
    <row r="2840" spans="4:4">
      <c r="D2840" s="362"/>
    </row>
    <row r="2841" spans="4:4">
      <c r="D2841" s="362"/>
    </row>
    <row r="2842" spans="4:4">
      <c r="D2842" s="362"/>
    </row>
    <row r="2843" spans="4:4">
      <c r="D2843" s="362"/>
    </row>
    <row r="2844" spans="4:4">
      <c r="D2844" s="362"/>
    </row>
    <row r="2845" spans="4:4">
      <c r="D2845" s="362"/>
    </row>
    <row r="2846" spans="4:4">
      <c r="D2846" s="362"/>
    </row>
    <row r="2847" spans="4:4">
      <c r="D2847" s="362"/>
    </row>
    <row r="2848" spans="4:4">
      <c r="D2848" s="362"/>
    </row>
    <row r="2849" spans="4:4">
      <c r="D2849" s="362"/>
    </row>
    <row r="2850" spans="4:4">
      <c r="D2850" s="362"/>
    </row>
    <row r="2851" spans="4:4">
      <c r="D2851" s="362"/>
    </row>
    <row r="2852" spans="4:4">
      <c r="D2852" s="362"/>
    </row>
    <row r="2853" spans="4:4">
      <c r="D2853" s="362"/>
    </row>
    <row r="2854" spans="4:4">
      <c r="D2854" s="362"/>
    </row>
    <row r="2855" spans="4:4">
      <c r="D2855" s="362"/>
    </row>
    <row r="2856" spans="4:4">
      <c r="D2856" s="362"/>
    </row>
    <row r="2857" spans="4:4">
      <c r="D2857" s="362"/>
    </row>
    <row r="2858" spans="4:4">
      <c r="D2858" s="362"/>
    </row>
    <row r="2859" spans="4:4">
      <c r="D2859" s="362"/>
    </row>
    <row r="2860" spans="4:4">
      <c r="D2860" s="362"/>
    </row>
    <row r="2861" spans="4:4">
      <c r="D2861" s="362"/>
    </row>
    <row r="2862" spans="4:4">
      <c r="D2862" s="362"/>
    </row>
    <row r="2863" spans="4:4">
      <c r="D2863" s="362"/>
    </row>
    <row r="2864" spans="4:4">
      <c r="D2864" s="362"/>
    </row>
    <row r="2865" spans="4:4">
      <c r="D2865" s="362"/>
    </row>
    <row r="2866" spans="4:4">
      <c r="D2866" s="362"/>
    </row>
    <row r="2867" spans="4:4">
      <c r="D2867" s="362"/>
    </row>
    <row r="2868" spans="4:4">
      <c r="D2868" s="362"/>
    </row>
    <row r="2869" spans="4:4">
      <c r="D2869" s="362"/>
    </row>
    <row r="2870" spans="4:4">
      <c r="D2870" s="362"/>
    </row>
    <row r="2871" spans="4:4">
      <c r="D2871" s="362"/>
    </row>
    <row r="2872" spans="4:4">
      <c r="D2872" s="362"/>
    </row>
    <row r="2873" spans="4:4">
      <c r="D2873" s="362"/>
    </row>
    <row r="2874" spans="4:4">
      <c r="D2874" s="362"/>
    </row>
    <row r="2875" spans="4:4">
      <c r="D2875" s="362"/>
    </row>
    <row r="2876" spans="4:4">
      <c r="D2876" s="362"/>
    </row>
    <row r="2877" spans="4:4">
      <c r="D2877" s="362"/>
    </row>
    <row r="2878" spans="4:4">
      <c r="D2878" s="362"/>
    </row>
    <row r="2879" spans="4:4">
      <c r="D2879" s="362"/>
    </row>
    <row r="2880" spans="4:4">
      <c r="D2880" s="362"/>
    </row>
    <row r="2881" spans="4:4">
      <c r="D2881" s="362"/>
    </row>
    <row r="2882" spans="4:4">
      <c r="D2882" s="362"/>
    </row>
    <row r="2883" spans="4:4">
      <c r="D2883" s="362"/>
    </row>
    <row r="2884" spans="4:4">
      <c r="D2884" s="362"/>
    </row>
    <row r="2885" spans="4:4">
      <c r="D2885" s="362"/>
    </row>
    <row r="2886" spans="4:4">
      <c r="D2886" s="362"/>
    </row>
    <row r="2887" spans="4:4">
      <c r="D2887" s="362"/>
    </row>
    <row r="2888" spans="4:4">
      <c r="D2888" s="362"/>
    </row>
    <row r="2889" spans="4:4">
      <c r="D2889" s="362"/>
    </row>
    <row r="2890" spans="4:4">
      <c r="D2890" s="362"/>
    </row>
    <row r="2891" spans="4:4">
      <c r="D2891" s="362"/>
    </row>
    <row r="2892" spans="4:4">
      <c r="D2892" s="362"/>
    </row>
    <row r="2893" spans="4:4">
      <c r="D2893" s="362"/>
    </row>
    <row r="2894" spans="4:4">
      <c r="D2894" s="362"/>
    </row>
    <row r="2895" spans="4:4">
      <c r="D2895" s="362"/>
    </row>
    <row r="2896" spans="4:4">
      <c r="D2896" s="362"/>
    </row>
    <row r="2897" spans="4:4">
      <c r="D2897" s="362"/>
    </row>
    <row r="2898" spans="4:4">
      <c r="D2898" s="362"/>
    </row>
    <row r="2899" spans="4:4">
      <c r="D2899" s="362"/>
    </row>
    <row r="2900" spans="4:4">
      <c r="D2900" s="362"/>
    </row>
    <row r="2901" spans="4:4">
      <c r="D2901" s="362"/>
    </row>
    <row r="2902" spans="4:4">
      <c r="D2902" s="362"/>
    </row>
    <row r="2903" spans="4:4">
      <c r="D2903" s="362"/>
    </row>
    <row r="2904" spans="4:4">
      <c r="D2904" s="362"/>
    </row>
    <row r="2905" spans="4:4">
      <c r="D2905" s="362"/>
    </row>
    <row r="2906" spans="4:4">
      <c r="D2906" s="362"/>
    </row>
    <row r="2907" spans="4:4">
      <c r="D2907" s="362"/>
    </row>
    <row r="2908" spans="4:4">
      <c r="D2908" s="362"/>
    </row>
    <row r="2909" spans="4:4">
      <c r="D2909" s="362"/>
    </row>
    <row r="2910" spans="4:4">
      <c r="D2910" s="362"/>
    </row>
    <row r="2911" spans="4:4">
      <c r="D2911" s="362"/>
    </row>
    <row r="2912" spans="4:4">
      <c r="D2912" s="362"/>
    </row>
    <row r="2913" spans="4:4">
      <c r="D2913" s="362"/>
    </row>
    <row r="2914" spans="4:4">
      <c r="D2914" s="362"/>
    </row>
    <row r="2915" spans="4:4">
      <c r="D2915" s="362"/>
    </row>
    <row r="2916" spans="4:4">
      <c r="D2916" s="362"/>
    </row>
    <row r="2917" spans="4:4">
      <c r="D2917" s="362"/>
    </row>
    <row r="2918" spans="4:4">
      <c r="D2918" s="362"/>
    </row>
    <row r="2919" spans="4:4">
      <c r="D2919" s="362"/>
    </row>
    <row r="2920" spans="4:4">
      <c r="D2920" s="362"/>
    </row>
    <row r="2921" spans="4:4">
      <c r="D2921" s="362"/>
    </row>
    <row r="2922" spans="4:4">
      <c r="D2922" s="362"/>
    </row>
    <row r="2923" spans="4:4">
      <c r="D2923" s="362"/>
    </row>
    <row r="2924" spans="4:4">
      <c r="D2924" s="362"/>
    </row>
    <row r="2925" spans="4:4">
      <c r="D2925" s="362"/>
    </row>
    <row r="2926" spans="4:4">
      <c r="D2926" s="362"/>
    </row>
    <row r="2927" spans="4:4">
      <c r="D2927" s="362"/>
    </row>
    <row r="2928" spans="4:4">
      <c r="D2928" s="362"/>
    </row>
    <row r="2929" spans="4:4">
      <c r="D2929" s="362"/>
    </row>
    <row r="2930" spans="4:4">
      <c r="D2930" s="362"/>
    </row>
    <row r="2931" spans="4:4">
      <c r="D2931" s="362"/>
    </row>
    <row r="2932" spans="4:4">
      <c r="D2932" s="362"/>
    </row>
    <row r="2933" spans="4:4">
      <c r="D2933" s="362"/>
    </row>
    <row r="2934" spans="4:4">
      <c r="D2934" s="362"/>
    </row>
    <row r="2935" spans="4:4">
      <c r="D2935" s="362"/>
    </row>
    <row r="2936" spans="4:4">
      <c r="D2936" s="362"/>
    </row>
    <row r="2937" spans="4:4">
      <c r="D2937" s="362"/>
    </row>
    <row r="2938" spans="4:4">
      <c r="D2938" s="362"/>
    </row>
    <row r="2939" spans="4:4">
      <c r="D2939" s="362"/>
    </row>
    <row r="2940" spans="4:4">
      <c r="D2940" s="362"/>
    </row>
    <row r="2941" spans="4:4">
      <c r="D2941" s="362"/>
    </row>
    <row r="2942" spans="4:4">
      <c r="D2942" s="362"/>
    </row>
    <row r="2943" spans="4:4">
      <c r="D2943" s="362"/>
    </row>
    <row r="2944" spans="4:4">
      <c r="D2944" s="362"/>
    </row>
    <row r="2945" spans="4:4">
      <c r="D2945" s="362"/>
    </row>
    <row r="2946" spans="4:4">
      <c r="D2946" s="362"/>
    </row>
    <row r="2947" spans="4:4">
      <c r="D2947" s="362"/>
    </row>
    <row r="2948" spans="4:4">
      <c r="D2948" s="362"/>
    </row>
    <row r="2949" spans="4:4">
      <c r="D2949" s="362"/>
    </row>
    <row r="2950" spans="4:4">
      <c r="D2950" s="362"/>
    </row>
    <row r="2951" spans="4:4">
      <c r="D2951" s="362"/>
    </row>
    <row r="2952" spans="4:4">
      <c r="D2952" s="362"/>
    </row>
    <row r="2953" spans="4:4">
      <c r="D2953" s="362"/>
    </row>
    <row r="2954" spans="4:4">
      <c r="D2954" s="362"/>
    </row>
    <row r="2955" spans="4:4">
      <c r="D2955" s="362"/>
    </row>
    <row r="2956" spans="4:4">
      <c r="D2956" s="362"/>
    </row>
    <row r="2957" spans="4:4">
      <c r="D2957" s="362"/>
    </row>
    <row r="2958" spans="4:4">
      <c r="D2958" s="362"/>
    </row>
    <row r="2959" spans="4:4">
      <c r="D2959" s="362"/>
    </row>
    <row r="2960" spans="4:4">
      <c r="D2960" s="362"/>
    </row>
    <row r="2961" spans="4:4">
      <c r="D2961" s="362"/>
    </row>
    <row r="2962" spans="4:4">
      <c r="D2962" s="362"/>
    </row>
    <row r="2963" spans="4:4">
      <c r="D2963" s="362"/>
    </row>
    <row r="2964" spans="4:4">
      <c r="D2964" s="362"/>
    </row>
    <row r="2965" spans="4:4">
      <c r="D2965" s="362"/>
    </row>
    <row r="2966" spans="4:4">
      <c r="D2966" s="362"/>
    </row>
    <row r="2967" spans="4:4">
      <c r="D2967" s="362"/>
    </row>
    <row r="2968" spans="4:4">
      <c r="D2968" s="362"/>
    </row>
    <row r="2969" spans="4:4">
      <c r="D2969" s="362"/>
    </row>
    <row r="2970" spans="4:4">
      <c r="D2970" s="362"/>
    </row>
    <row r="2971" spans="4:4">
      <c r="D2971" s="362"/>
    </row>
    <row r="2972" spans="4:4">
      <c r="D2972" s="362"/>
    </row>
    <row r="2973" spans="4:4">
      <c r="D2973" s="362"/>
    </row>
    <row r="2974" spans="4:4">
      <c r="D2974" s="362"/>
    </row>
    <row r="2975" spans="4:4">
      <c r="D2975" s="362"/>
    </row>
    <row r="2976" spans="4:4">
      <c r="D2976" s="362"/>
    </row>
    <row r="2977" spans="4:4">
      <c r="D2977" s="362"/>
    </row>
    <row r="2978" spans="4:4">
      <c r="D2978" s="362"/>
    </row>
    <row r="2979" spans="4:4">
      <c r="D2979" s="362"/>
    </row>
    <row r="2980" spans="4:4">
      <c r="D2980" s="362"/>
    </row>
    <row r="2981" spans="4:4">
      <c r="D2981" s="362"/>
    </row>
    <row r="2982" spans="4:4">
      <c r="D2982" s="362"/>
    </row>
    <row r="2983" spans="4:4">
      <c r="D2983" s="362"/>
    </row>
    <row r="2984" spans="4:4">
      <c r="D2984" s="362"/>
    </row>
    <row r="2985" spans="4:4">
      <c r="D2985" s="362"/>
    </row>
    <row r="2986" spans="4:4">
      <c r="D2986" s="362"/>
    </row>
    <row r="2987" spans="4:4">
      <c r="D2987" s="362"/>
    </row>
    <row r="2988" spans="4:4">
      <c r="D2988" s="362"/>
    </row>
    <row r="2989" spans="4:4">
      <c r="D2989" s="362"/>
    </row>
    <row r="2990" spans="4:4">
      <c r="D2990" s="362"/>
    </row>
    <row r="2991" spans="4:4">
      <c r="D2991" s="362"/>
    </row>
    <row r="2992" spans="4:4">
      <c r="D2992" s="362"/>
    </row>
    <row r="2993" spans="4:4">
      <c r="D2993" s="362"/>
    </row>
    <row r="2994" spans="4:4">
      <c r="D2994" s="362"/>
    </row>
    <row r="2995" spans="4:4">
      <c r="D2995" s="362"/>
    </row>
    <row r="2996" spans="4:4">
      <c r="D2996" s="362"/>
    </row>
    <row r="2997" spans="4:4">
      <c r="D2997" s="362"/>
    </row>
    <row r="2998" spans="4:4">
      <c r="D2998" s="362"/>
    </row>
    <row r="2999" spans="4:4">
      <c r="D2999" s="362"/>
    </row>
    <row r="3000" spans="4:4">
      <c r="D3000" s="362"/>
    </row>
    <row r="3001" spans="4:4">
      <c r="D3001" s="362"/>
    </row>
    <row r="3002" spans="4:4">
      <c r="D3002" s="362"/>
    </row>
    <row r="3003" spans="4:4">
      <c r="D3003" s="362"/>
    </row>
    <row r="3004" spans="4:4">
      <c r="D3004" s="362"/>
    </row>
    <row r="3005" spans="4:4">
      <c r="D3005" s="362"/>
    </row>
    <row r="3006" spans="4:4">
      <c r="D3006" s="362"/>
    </row>
    <row r="3007" spans="4:4">
      <c r="D3007" s="362"/>
    </row>
    <row r="3008" spans="4:4">
      <c r="D3008" s="362"/>
    </row>
    <row r="3009" spans="4:4">
      <c r="D3009" s="362"/>
    </row>
    <row r="3010" spans="4:4">
      <c r="D3010" s="362"/>
    </row>
    <row r="3011" spans="4:4">
      <c r="D3011" s="362"/>
    </row>
    <row r="3012" spans="4:4">
      <c r="D3012" s="362"/>
    </row>
    <row r="3013" spans="4:4">
      <c r="D3013" s="362"/>
    </row>
    <row r="3014" spans="4:4">
      <c r="D3014" s="362"/>
    </row>
    <row r="3015" spans="4:4">
      <c r="D3015" s="362"/>
    </row>
    <row r="3016" spans="4:4">
      <c r="D3016" s="362"/>
    </row>
    <row r="3017" spans="4:4">
      <c r="D3017" s="362"/>
    </row>
    <row r="3018" spans="4:4">
      <c r="D3018" s="362"/>
    </row>
    <row r="3019" spans="4:4">
      <c r="D3019" s="362"/>
    </row>
    <row r="3020" spans="4:4">
      <c r="D3020" s="362"/>
    </row>
    <row r="3021" spans="4:4">
      <c r="D3021" s="362"/>
    </row>
    <row r="3022" spans="4:4">
      <c r="D3022" s="362"/>
    </row>
    <row r="3023" spans="4:4">
      <c r="D3023" s="362"/>
    </row>
    <row r="3024" spans="4:4">
      <c r="D3024" s="362"/>
    </row>
    <row r="3025" spans="4:4">
      <c r="D3025" s="362"/>
    </row>
    <row r="3026" spans="4:4">
      <c r="D3026" s="362"/>
    </row>
    <row r="3027" spans="4:4">
      <c r="D3027" s="362"/>
    </row>
    <row r="3028" spans="4:4">
      <c r="D3028" s="362"/>
    </row>
    <row r="3029" spans="4:4">
      <c r="D3029" s="362"/>
    </row>
    <row r="3030" spans="4:4">
      <c r="D3030" s="362"/>
    </row>
    <row r="3031" spans="4:4">
      <c r="D3031" s="362"/>
    </row>
    <row r="3032" spans="4:4">
      <c r="D3032" s="362"/>
    </row>
    <row r="3033" spans="4:4">
      <c r="D3033" s="362"/>
    </row>
    <row r="3034" spans="4:4">
      <c r="D3034" s="362"/>
    </row>
    <row r="3035" spans="4:4">
      <c r="D3035" s="362"/>
    </row>
    <row r="3036" spans="4:4">
      <c r="D3036" s="362"/>
    </row>
    <row r="3037" spans="4:4">
      <c r="D3037" s="362"/>
    </row>
    <row r="3038" spans="4:4">
      <c r="D3038" s="362"/>
    </row>
    <row r="3039" spans="4:4">
      <c r="D3039" s="362"/>
    </row>
    <row r="3040" spans="4:4">
      <c r="D3040" s="362"/>
    </row>
    <row r="3041" spans="4:4">
      <c r="D3041" s="362"/>
    </row>
    <row r="3042" spans="4:4">
      <c r="D3042" s="362"/>
    </row>
    <row r="3043" spans="4:4">
      <c r="D3043" s="362"/>
    </row>
    <row r="3044" spans="4:4">
      <c r="D3044" s="362"/>
    </row>
    <row r="3045" spans="4:4">
      <c r="D3045" s="362"/>
    </row>
    <row r="3046" spans="4:4">
      <c r="D3046" s="362"/>
    </row>
    <row r="3047" spans="4:4">
      <c r="D3047" s="362"/>
    </row>
    <row r="3048" spans="4:4">
      <c r="D3048" s="362"/>
    </row>
    <row r="3049" spans="4:4">
      <c r="D3049" s="362"/>
    </row>
    <row r="3050" spans="4:4">
      <c r="D3050" s="362"/>
    </row>
    <row r="3051" spans="4:4">
      <c r="D3051" s="362"/>
    </row>
    <row r="3052" spans="4:4">
      <c r="D3052" s="362"/>
    </row>
    <row r="3053" spans="4:4">
      <c r="D3053" s="362"/>
    </row>
    <row r="3054" spans="4:4">
      <c r="D3054" s="362"/>
    </row>
    <row r="3055" spans="4:4">
      <c r="D3055" s="362"/>
    </row>
    <row r="3056" spans="4:4">
      <c r="D3056" s="362"/>
    </row>
    <row r="3057" spans="4:4">
      <c r="D3057" s="362"/>
    </row>
    <row r="3058" spans="4:4">
      <c r="D3058" s="362"/>
    </row>
    <row r="3059" spans="4:4">
      <c r="D3059" s="362"/>
    </row>
    <row r="3060" spans="4:4">
      <c r="D3060" s="362"/>
    </row>
    <row r="3061" spans="4:4">
      <c r="D3061" s="362"/>
    </row>
    <row r="3062" spans="4:4">
      <c r="D3062" s="362"/>
    </row>
    <row r="3063" spans="4:4">
      <c r="D3063" s="362"/>
    </row>
    <row r="3064" spans="4:4">
      <c r="D3064" s="362"/>
    </row>
    <row r="3065" spans="4:4">
      <c r="D3065" s="362"/>
    </row>
    <row r="3066" spans="4:4">
      <c r="D3066" s="362"/>
    </row>
    <row r="3067" spans="4:4">
      <c r="D3067" s="362"/>
    </row>
    <row r="3068" spans="4:4">
      <c r="D3068" s="362"/>
    </row>
    <row r="3069" spans="4:4">
      <c r="D3069" s="362"/>
    </row>
    <row r="3070" spans="4:4">
      <c r="D3070" s="362"/>
    </row>
    <row r="3071" spans="4:4">
      <c r="D3071" s="362"/>
    </row>
    <row r="3072" spans="4:4">
      <c r="D3072" s="362"/>
    </row>
    <row r="3073" spans="4:4">
      <c r="D3073" s="362"/>
    </row>
    <row r="3074" spans="4:4">
      <c r="D3074" s="362"/>
    </row>
    <row r="3075" spans="4:4">
      <c r="D3075" s="362"/>
    </row>
    <row r="3076" spans="4:4">
      <c r="D3076" s="362"/>
    </row>
    <row r="3077" spans="4:4">
      <c r="D3077" s="362"/>
    </row>
    <row r="3078" spans="4:4">
      <c r="D3078" s="362"/>
    </row>
    <row r="3079" spans="4:4">
      <c r="D3079" s="362"/>
    </row>
    <row r="3080" spans="4:4">
      <c r="D3080" s="362"/>
    </row>
    <row r="3081" spans="4:4">
      <c r="D3081" s="362"/>
    </row>
    <row r="3082" spans="4:4">
      <c r="D3082" s="362"/>
    </row>
    <row r="3083" spans="4:4">
      <c r="D3083" s="362"/>
    </row>
    <row r="3084" spans="4:4">
      <c r="D3084" s="362"/>
    </row>
    <row r="3085" spans="4:4">
      <c r="D3085" s="362"/>
    </row>
    <row r="3086" spans="4:4">
      <c r="D3086" s="362"/>
    </row>
    <row r="3087" spans="4:4">
      <c r="D3087" s="362"/>
    </row>
    <row r="3088" spans="4:4">
      <c r="D3088" s="362"/>
    </row>
    <row r="3089" spans="4:4">
      <c r="D3089" s="362"/>
    </row>
    <row r="3090" spans="4:4">
      <c r="D3090" s="362"/>
    </row>
    <row r="3091" spans="4:4">
      <c r="D3091" s="362"/>
    </row>
    <row r="3092" spans="4:4">
      <c r="D3092" s="362"/>
    </row>
    <row r="3093" spans="4:4">
      <c r="D3093" s="362"/>
    </row>
    <row r="3094" spans="4:4">
      <c r="D3094" s="362"/>
    </row>
    <row r="3095" spans="4:4">
      <c r="D3095" s="362"/>
    </row>
    <row r="3096" spans="4:4">
      <c r="D3096" s="362"/>
    </row>
    <row r="3097" spans="4:4">
      <c r="D3097" s="362"/>
    </row>
    <row r="3098" spans="4:4">
      <c r="D3098" s="362"/>
    </row>
    <row r="3099" spans="4:4">
      <c r="D3099" s="362"/>
    </row>
    <row r="3100" spans="4:4">
      <c r="D3100" s="362"/>
    </row>
    <row r="3101" spans="4:4">
      <c r="D3101" s="362"/>
    </row>
    <row r="3102" spans="4:4">
      <c r="D3102" s="362"/>
    </row>
    <row r="3103" spans="4:4">
      <c r="D3103" s="362"/>
    </row>
    <row r="3104" spans="4:4">
      <c r="D3104" s="362"/>
    </row>
    <row r="3105" spans="4:4">
      <c r="D3105" s="362"/>
    </row>
    <row r="3106" spans="4:4">
      <c r="D3106" s="362"/>
    </row>
    <row r="3107" spans="4:4">
      <c r="D3107" s="362"/>
    </row>
    <row r="3108" spans="4:4">
      <c r="D3108" s="362"/>
    </row>
    <row r="3109" spans="4:4">
      <c r="D3109" s="362"/>
    </row>
    <row r="3110" spans="4:4">
      <c r="D3110" s="362"/>
    </row>
    <row r="3111" spans="4:4">
      <c r="D3111" s="362"/>
    </row>
    <row r="3112" spans="4:4">
      <c r="D3112" s="362"/>
    </row>
    <row r="3113" spans="4:4">
      <c r="D3113" s="362"/>
    </row>
    <row r="3114" spans="4:4">
      <c r="D3114" s="362"/>
    </row>
    <row r="3115" spans="4:4">
      <c r="D3115" s="362"/>
    </row>
    <row r="3116" spans="4:4">
      <c r="D3116" s="362"/>
    </row>
    <row r="3117" spans="4:4">
      <c r="D3117" s="362"/>
    </row>
    <row r="3118" spans="4:4">
      <c r="D3118" s="362"/>
    </row>
    <row r="3119" spans="4:4">
      <c r="D3119" s="362"/>
    </row>
    <row r="3120" spans="4:4">
      <c r="D3120" s="362"/>
    </row>
    <row r="3121" spans="4:4">
      <c r="D3121" s="362"/>
    </row>
    <row r="3122" spans="4:4">
      <c r="D3122" s="362"/>
    </row>
    <row r="3123" spans="4:4">
      <c r="D3123" s="362"/>
    </row>
    <row r="3124" spans="4:4">
      <c r="D3124" s="362"/>
    </row>
    <row r="3125" spans="4:4">
      <c r="D3125" s="362"/>
    </row>
    <row r="3126" spans="4:4">
      <c r="D3126" s="362"/>
    </row>
    <row r="3127" spans="4:4">
      <c r="D3127" s="362"/>
    </row>
    <row r="3128" spans="4:4">
      <c r="D3128" s="362"/>
    </row>
    <row r="3129" spans="4:4">
      <c r="D3129" s="362"/>
    </row>
    <row r="3130" spans="4:4">
      <c r="D3130" s="362"/>
    </row>
    <row r="3131" spans="4:4">
      <c r="D3131" s="362"/>
    </row>
    <row r="3132" spans="4:4">
      <c r="D3132" s="362"/>
    </row>
    <row r="3133" spans="4:4">
      <c r="D3133" s="362"/>
    </row>
    <row r="3134" spans="4:4">
      <c r="D3134" s="362"/>
    </row>
    <row r="3135" spans="4:4">
      <c r="D3135" s="362"/>
    </row>
    <row r="3136" spans="4:4">
      <c r="D3136" s="362"/>
    </row>
    <row r="3137" spans="4:4">
      <c r="D3137" s="362"/>
    </row>
    <row r="3138" spans="4:4">
      <c r="D3138" s="362"/>
    </row>
    <row r="3139" spans="4:4">
      <c r="D3139" s="362"/>
    </row>
    <row r="3140" spans="4:4">
      <c r="D3140" s="362"/>
    </row>
    <row r="3141" spans="4:4">
      <c r="D3141" s="362"/>
    </row>
    <row r="3142" spans="4:4">
      <c r="D3142" s="362"/>
    </row>
    <row r="3143" spans="4:4">
      <c r="D3143" s="362"/>
    </row>
    <row r="3144" spans="4:4">
      <c r="D3144" s="362"/>
    </row>
    <row r="3145" spans="4:4">
      <c r="D3145" s="362"/>
    </row>
    <row r="3146" spans="4:4">
      <c r="D3146" s="362"/>
    </row>
    <row r="3147" spans="4:4">
      <c r="D3147" s="362"/>
    </row>
    <row r="3148" spans="4:4">
      <c r="D3148" s="362"/>
    </row>
    <row r="3149" spans="4:4">
      <c r="D3149" s="362"/>
    </row>
    <row r="3150" spans="4:4">
      <c r="D3150" s="362"/>
    </row>
    <row r="3151" spans="4:4">
      <c r="D3151" s="362"/>
    </row>
    <row r="3152" spans="4:4">
      <c r="D3152" s="362"/>
    </row>
    <row r="3153" spans="4:4">
      <c r="D3153" s="362"/>
    </row>
    <row r="3154" spans="4:4">
      <c r="D3154" s="362"/>
    </row>
    <row r="3155" spans="4:4">
      <c r="D3155" s="362"/>
    </row>
    <row r="3156" spans="4:4">
      <c r="D3156" s="362"/>
    </row>
    <row r="3157" spans="4:4">
      <c r="D3157" s="362"/>
    </row>
    <row r="3158" spans="4:4">
      <c r="D3158" s="362"/>
    </row>
    <row r="3159" spans="4:4">
      <c r="D3159" s="362"/>
    </row>
    <row r="3160" spans="4:4">
      <c r="D3160" s="362"/>
    </row>
    <row r="3161" spans="4:4">
      <c r="D3161" s="362"/>
    </row>
    <row r="3162" spans="4:4">
      <c r="D3162" s="362"/>
    </row>
    <row r="3163" spans="4:4">
      <c r="D3163" s="362"/>
    </row>
    <row r="3164" spans="4:4">
      <c r="D3164" s="362"/>
    </row>
    <row r="3165" spans="4:4">
      <c r="D3165" s="362"/>
    </row>
    <row r="3166" spans="4:4">
      <c r="D3166" s="362"/>
    </row>
    <row r="3167" spans="4:4">
      <c r="D3167" s="362"/>
    </row>
    <row r="3168" spans="4:4">
      <c r="D3168" s="362"/>
    </row>
    <row r="3169" spans="4:4">
      <c r="D3169" s="362"/>
    </row>
    <row r="3170" spans="4:4">
      <c r="D3170" s="362"/>
    </row>
    <row r="3171" spans="4:4">
      <c r="D3171" s="362"/>
    </row>
    <row r="3172" spans="4:4">
      <c r="D3172" s="362"/>
    </row>
    <row r="3173" spans="4:4">
      <c r="D3173" s="362"/>
    </row>
    <row r="3174" spans="4:4">
      <c r="D3174" s="362"/>
    </row>
    <row r="3175" spans="4:4">
      <c r="D3175" s="362"/>
    </row>
    <row r="3176" spans="4:4">
      <c r="D3176" s="362"/>
    </row>
    <row r="3177" spans="4:4">
      <c r="D3177" s="362"/>
    </row>
    <row r="3178" spans="4:4">
      <c r="D3178" s="362"/>
    </row>
    <row r="3179" spans="4:4">
      <c r="D3179" s="362"/>
    </row>
    <row r="3180" spans="4:4">
      <c r="D3180" s="362"/>
    </row>
    <row r="3181" spans="4:4">
      <c r="D3181" s="362"/>
    </row>
    <row r="3182" spans="4:4">
      <c r="D3182" s="362"/>
    </row>
    <row r="3183" spans="4:4">
      <c r="D3183" s="362"/>
    </row>
    <row r="3184" spans="4:4">
      <c r="D3184" s="362"/>
    </row>
    <row r="3185" spans="4:4">
      <c r="D3185" s="362"/>
    </row>
    <row r="3186" spans="4:4">
      <c r="D3186" s="362"/>
    </row>
    <row r="3187" spans="4:4">
      <c r="D3187" s="362"/>
    </row>
    <row r="3188" spans="4:4">
      <c r="D3188" s="362"/>
    </row>
    <row r="3189" spans="4:4">
      <c r="D3189" s="362"/>
    </row>
    <row r="3190" spans="4:4">
      <c r="D3190" s="362"/>
    </row>
    <row r="3191" spans="4:4">
      <c r="D3191" s="362"/>
    </row>
    <row r="3192" spans="4:4">
      <c r="D3192" s="362"/>
    </row>
    <row r="3193" spans="4:4">
      <c r="D3193" s="362"/>
    </row>
    <row r="3194" spans="4:4">
      <c r="D3194" s="362"/>
    </row>
    <row r="3195" spans="4:4">
      <c r="D3195" s="362"/>
    </row>
    <row r="3196" spans="4:4">
      <c r="D3196" s="362"/>
    </row>
    <row r="3197" spans="4:4">
      <c r="D3197" s="362"/>
    </row>
    <row r="3198" spans="4:4">
      <c r="D3198" s="362"/>
    </row>
    <row r="3199" spans="4:4">
      <c r="D3199" s="362"/>
    </row>
    <row r="3200" spans="4:4">
      <c r="D3200" s="362"/>
    </row>
    <row r="3201" spans="4:4">
      <c r="D3201" s="362"/>
    </row>
    <row r="3202" spans="4:4">
      <c r="D3202" s="362"/>
    </row>
    <row r="3203" spans="4:4">
      <c r="D3203" s="362"/>
    </row>
    <row r="3204" spans="4:4">
      <c r="D3204" s="362"/>
    </row>
    <row r="3205" spans="4:4">
      <c r="D3205" s="362"/>
    </row>
    <row r="3206" spans="4:4">
      <c r="D3206" s="362"/>
    </row>
    <row r="3207" spans="4:4">
      <c r="D3207" s="362"/>
    </row>
    <row r="3208" spans="4:4">
      <c r="D3208" s="362"/>
    </row>
    <row r="3209" spans="4:4">
      <c r="D3209" s="362"/>
    </row>
    <row r="3210" spans="4:4">
      <c r="D3210" s="362"/>
    </row>
    <row r="3211" spans="4:4">
      <c r="D3211" s="362"/>
    </row>
    <row r="3212" spans="4:4">
      <c r="D3212" s="362"/>
    </row>
    <row r="3213" spans="4:4">
      <c r="D3213" s="362"/>
    </row>
    <row r="3214" spans="4:4">
      <c r="D3214" s="362"/>
    </row>
    <row r="3215" spans="4:4">
      <c r="D3215" s="362"/>
    </row>
    <row r="3216" spans="4:4">
      <c r="D3216" s="362"/>
    </row>
    <row r="3217" spans="4:4">
      <c r="D3217" s="362"/>
    </row>
    <row r="3218" spans="4:4">
      <c r="D3218" s="362"/>
    </row>
    <row r="3219" spans="4:4">
      <c r="D3219" s="362"/>
    </row>
    <row r="3220" spans="4:4">
      <c r="D3220" s="362"/>
    </row>
    <row r="3221" spans="4:4">
      <c r="D3221" s="362"/>
    </row>
    <row r="3222" spans="4:4">
      <c r="D3222" s="362"/>
    </row>
    <row r="3223" spans="4:4">
      <c r="D3223" s="362"/>
    </row>
    <row r="3224" spans="4:4">
      <c r="D3224" s="362"/>
    </row>
    <row r="3225" spans="4:4">
      <c r="D3225" s="362"/>
    </row>
    <row r="3226" spans="4:4">
      <c r="D3226" s="362"/>
    </row>
    <row r="3227" spans="4:4">
      <c r="D3227" s="362"/>
    </row>
    <row r="3228" spans="4:4">
      <c r="D3228" s="362"/>
    </row>
    <row r="3229" spans="4:4">
      <c r="D3229" s="362"/>
    </row>
    <row r="3230" spans="4:4">
      <c r="D3230" s="362"/>
    </row>
    <row r="3231" spans="4:4">
      <c r="D3231" s="362"/>
    </row>
    <row r="3232" spans="4:4">
      <c r="D3232" s="362"/>
    </row>
    <row r="3233" spans="4:4">
      <c r="D3233" s="362"/>
    </row>
    <row r="3234" spans="4:4">
      <c r="D3234" s="362"/>
    </row>
    <row r="3235" spans="4:4">
      <c r="D3235" s="362"/>
    </row>
    <row r="3236" spans="4:4">
      <c r="D3236" s="362"/>
    </row>
    <row r="3237" spans="4:4">
      <c r="D3237" s="362"/>
    </row>
    <row r="3238" spans="4:4">
      <c r="D3238" s="362"/>
    </row>
    <row r="3239" spans="4:4">
      <c r="D3239" s="362"/>
    </row>
    <row r="3240" spans="4:4">
      <c r="D3240" s="362"/>
    </row>
    <row r="3241" spans="4:4">
      <c r="D3241" s="362"/>
    </row>
    <row r="3242" spans="4:4">
      <c r="D3242" s="362"/>
    </row>
    <row r="3243" spans="4:4">
      <c r="D3243" s="362"/>
    </row>
    <row r="3244" spans="4:4">
      <c r="D3244" s="362"/>
    </row>
    <row r="3245" spans="4:4">
      <c r="D3245" s="362"/>
    </row>
    <row r="3246" spans="4:4">
      <c r="D3246" s="362"/>
    </row>
    <row r="3247" spans="4:4">
      <c r="D3247" s="362"/>
    </row>
    <row r="3248" spans="4:4">
      <c r="D3248" s="362"/>
    </row>
    <row r="3249" spans="4:4">
      <c r="D3249" s="362"/>
    </row>
    <row r="3250" spans="4:4">
      <c r="D3250" s="362"/>
    </row>
    <row r="3251" spans="4:4">
      <c r="D3251" s="362"/>
    </row>
    <row r="3252" spans="4:4">
      <c r="D3252" s="362"/>
    </row>
    <row r="3253" spans="4:4">
      <c r="D3253" s="362"/>
    </row>
    <row r="3254" spans="4:4">
      <c r="D3254" s="362"/>
    </row>
    <row r="3255" spans="4:4">
      <c r="D3255" s="362"/>
    </row>
    <row r="3256" spans="4:4">
      <c r="D3256" s="362"/>
    </row>
    <row r="3257" spans="4:4">
      <c r="D3257" s="362"/>
    </row>
    <row r="3258" spans="4:4">
      <c r="D3258" s="362"/>
    </row>
    <row r="3259" spans="4:4">
      <c r="D3259" s="362"/>
    </row>
    <row r="3260" spans="4:4">
      <c r="D3260" s="362"/>
    </row>
    <row r="3261" spans="4:4">
      <c r="D3261" s="362"/>
    </row>
    <row r="3262" spans="4:4">
      <c r="D3262" s="362"/>
    </row>
    <row r="3263" spans="4:4">
      <c r="D3263" s="362"/>
    </row>
    <row r="3264" spans="4:4">
      <c r="D3264" s="362"/>
    </row>
    <row r="3265" spans="4:4">
      <c r="D3265" s="362"/>
    </row>
    <row r="3266" spans="4:4">
      <c r="D3266" s="362"/>
    </row>
    <row r="3267" spans="4:4">
      <c r="D3267" s="362"/>
    </row>
    <row r="3268" spans="4:4">
      <c r="D3268" s="362"/>
    </row>
    <row r="3269" spans="4:4">
      <c r="D3269" s="362"/>
    </row>
    <row r="3270" spans="4:4">
      <c r="D3270" s="362"/>
    </row>
    <row r="3271" spans="4:4">
      <c r="D3271" s="362"/>
    </row>
    <row r="3272" spans="4:4">
      <c r="D3272" s="362"/>
    </row>
    <row r="3273" spans="4:4">
      <c r="D3273" s="362"/>
    </row>
    <row r="3274" spans="4:4">
      <c r="D3274" s="362"/>
    </row>
    <row r="3275" spans="4:4">
      <c r="D3275" s="362"/>
    </row>
    <row r="3276" spans="4:4">
      <c r="D3276" s="362"/>
    </row>
    <row r="3277" spans="4:4">
      <c r="D3277" s="362"/>
    </row>
    <row r="3278" spans="4:4">
      <c r="D3278" s="362"/>
    </row>
    <row r="3279" spans="4:4">
      <c r="D3279" s="362"/>
    </row>
    <row r="3280" spans="4:4">
      <c r="D3280" s="362"/>
    </row>
    <row r="3281" spans="4:4">
      <c r="D3281" s="362"/>
    </row>
    <row r="3282" spans="4:4">
      <c r="D3282" s="362"/>
    </row>
    <row r="3283" spans="4:4">
      <c r="D3283" s="362"/>
    </row>
    <row r="3284" spans="4:4">
      <c r="D3284" s="362"/>
    </row>
    <row r="3285" spans="4:4">
      <c r="D3285" s="362"/>
    </row>
    <row r="3286" spans="4:4">
      <c r="D3286" s="362"/>
    </row>
    <row r="3287" spans="4:4">
      <c r="D3287" s="362"/>
    </row>
    <row r="3288" spans="4:4">
      <c r="D3288" s="362"/>
    </row>
    <row r="3289" spans="4:4">
      <c r="D3289" s="362"/>
    </row>
    <row r="3290" spans="4:4">
      <c r="D3290" s="362"/>
    </row>
    <row r="3291" spans="4:4">
      <c r="D3291" s="362"/>
    </row>
    <row r="3292" spans="4:4">
      <c r="D3292" s="362"/>
    </row>
    <row r="3293" spans="4:4">
      <c r="D3293" s="362"/>
    </row>
    <row r="3294" spans="4:4">
      <c r="D3294" s="362"/>
    </row>
    <row r="3295" spans="4:4">
      <c r="D3295" s="362"/>
    </row>
    <row r="3296" spans="4:4">
      <c r="D3296" s="362"/>
    </row>
    <row r="3297" spans="4:4">
      <c r="D3297" s="362"/>
    </row>
    <row r="3298" spans="4:4">
      <c r="D3298" s="362"/>
    </row>
    <row r="3299" spans="4:4">
      <c r="D3299" s="362"/>
    </row>
    <row r="3300" spans="4:4">
      <c r="D3300" s="362"/>
    </row>
    <row r="3301" spans="4:4">
      <c r="D3301" s="362"/>
    </row>
    <row r="3302" spans="4:4">
      <c r="D3302" s="362"/>
    </row>
    <row r="3303" spans="4:4">
      <c r="D3303" s="362"/>
    </row>
    <row r="3304" spans="4:4">
      <c r="D3304" s="362"/>
    </row>
    <row r="3305" spans="4:4">
      <c r="D3305" s="362"/>
    </row>
    <row r="3306" spans="4:4">
      <c r="D3306" s="362"/>
    </row>
    <row r="3307" spans="4:4">
      <c r="D3307" s="362"/>
    </row>
    <row r="3308" spans="4:4">
      <c r="D3308" s="362"/>
    </row>
    <row r="3309" spans="4:4">
      <c r="D3309" s="362"/>
    </row>
    <row r="3310" spans="4:4">
      <c r="D3310" s="362"/>
    </row>
    <row r="3311" spans="4:4">
      <c r="D3311" s="362"/>
    </row>
    <row r="3312" spans="4:4">
      <c r="D3312" s="362"/>
    </row>
    <row r="3313" spans="4:4">
      <c r="D3313" s="362"/>
    </row>
    <row r="3314" spans="4:4">
      <c r="D3314" s="362"/>
    </row>
    <row r="3315" spans="4:4">
      <c r="D3315" s="362"/>
    </row>
    <row r="3316" spans="4:4">
      <c r="D3316" s="362"/>
    </row>
    <row r="3317" spans="4:4">
      <c r="D3317" s="362"/>
    </row>
    <row r="3318" spans="4:4">
      <c r="D3318" s="362"/>
    </row>
    <row r="3319" spans="4:4">
      <c r="D3319" s="362"/>
    </row>
    <row r="3320" spans="4:4">
      <c r="D3320" s="362"/>
    </row>
    <row r="3321" spans="4:4">
      <c r="D3321" s="362"/>
    </row>
    <row r="3322" spans="4:4">
      <c r="D3322" s="362"/>
    </row>
    <row r="3323" spans="4:4">
      <c r="D3323" s="362"/>
    </row>
    <row r="3324" spans="4:4">
      <c r="D3324" s="362"/>
    </row>
    <row r="3325" spans="4:4">
      <c r="D3325" s="362"/>
    </row>
    <row r="3326" spans="4:4">
      <c r="D3326" s="362"/>
    </row>
    <row r="3327" spans="4:4">
      <c r="D3327" s="362"/>
    </row>
    <row r="3328" spans="4:4">
      <c r="D3328" s="362"/>
    </row>
    <row r="3329" spans="4:4">
      <c r="D3329" s="362"/>
    </row>
    <row r="3330" spans="4:4">
      <c r="D3330" s="362"/>
    </row>
    <row r="3331" spans="4:4">
      <c r="D3331" s="362"/>
    </row>
    <row r="3332" spans="4:4">
      <c r="D3332" s="362"/>
    </row>
    <row r="3333" spans="4:4">
      <c r="D3333" s="362"/>
    </row>
    <row r="3334" spans="4:4">
      <c r="D3334" s="362"/>
    </row>
    <row r="3335" spans="4:4">
      <c r="D3335" s="362"/>
    </row>
    <row r="3336" spans="4:4">
      <c r="D3336" s="362"/>
    </row>
    <row r="3337" spans="4:4">
      <c r="D3337" s="362"/>
    </row>
    <row r="3338" spans="4:4">
      <c r="D3338" s="362"/>
    </row>
    <row r="3339" spans="4:4">
      <c r="D3339" s="362"/>
    </row>
    <row r="3340" spans="4:4">
      <c r="D3340" s="362"/>
    </row>
    <row r="3341" spans="4:4">
      <c r="D3341" s="362"/>
    </row>
    <row r="3342" spans="4:4">
      <c r="D3342" s="362"/>
    </row>
    <row r="3343" spans="4:4">
      <c r="D3343" s="362"/>
    </row>
    <row r="3344" spans="4:4">
      <c r="D3344" s="362"/>
    </row>
    <row r="3345" spans="4:4">
      <c r="D3345" s="362"/>
    </row>
    <row r="3346" spans="4:4">
      <c r="D3346" s="362"/>
    </row>
    <row r="3347" spans="4:4">
      <c r="D3347" s="362"/>
    </row>
    <row r="3348" spans="4:4">
      <c r="D3348" s="362"/>
    </row>
    <row r="3349" spans="4:4">
      <c r="D3349" s="362"/>
    </row>
    <row r="3350" spans="4:4">
      <c r="D3350" s="362"/>
    </row>
    <row r="3351" spans="4:4">
      <c r="D3351" s="362"/>
    </row>
    <row r="3352" spans="4:4">
      <c r="D3352" s="362"/>
    </row>
    <row r="3353" spans="4:4">
      <c r="D3353" s="362"/>
    </row>
    <row r="3354" spans="4:4">
      <c r="D3354" s="362"/>
    </row>
    <row r="3355" spans="4:4">
      <c r="D3355" s="362"/>
    </row>
    <row r="3356" spans="4:4">
      <c r="D3356" s="362"/>
    </row>
    <row r="3357" spans="4:4">
      <c r="D3357" s="362"/>
    </row>
    <row r="3358" spans="4:4">
      <c r="D3358" s="362"/>
    </row>
    <row r="3359" spans="4:4">
      <c r="D3359" s="362"/>
    </row>
    <row r="3360" spans="4:4">
      <c r="D3360" s="362"/>
    </row>
    <row r="3361" spans="4:4">
      <c r="D3361" s="362"/>
    </row>
    <row r="3362" spans="4:4">
      <c r="D3362" s="362"/>
    </row>
    <row r="3363" spans="4:4">
      <c r="D3363" s="362"/>
    </row>
    <row r="3364" spans="4:4">
      <c r="D3364" s="362"/>
    </row>
    <row r="3365" spans="4:4">
      <c r="D3365" s="362"/>
    </row>
    <row r="3366" spans="4:4">
      <c r="D3366" s="362"/>
    </row>
    <row r="3367" spans="4:4">
      <c r="D3367" s="362"/>
    </row>
    <row r="3368" spans="4:4">
      <c r="D3368" s="362"/>
    </row>
    <row r="3369" spans="4:4">
      <c r="D3369" s="362"/>
    </row>
    <row r="3370" spans="4:4">
      <c r="D3370" s="362"/>
    </row>
    <row r="3371" spans="4:4">
      <c r="D3371" s="362"/>
    </row>
    <row r="3372" spans="4:4">
      <c r="D3372" s="362"/>
    </row>
    <row r="3373" spans="4:4">
      <c r="D3373" s="362"/>
    </row>
    <row r="3374" spans="4:4">
      <c r="D3374" s="362"/>
    </row>
    <row r="3375" spans="4:4">
      <c r="D3375" s="362"/>
    </row>
    <row r="3376" spans="4:4">
      <c r="D3376" s="362"/>
    </row>
    <row r="3377" spans="4:4">
      <c r="D3377" s="362"/>
    </row>
    <row r="3378" spans="4:4">
      <c r="D3378" s="362"/>
    </row>
    <row r="3379" spans="4:4">
      <c r="D3379" s="362"/>
    </row>
    <row r="3380" spans="4:4">
      <c r="D3380" s="362"/>
    </row>
    <row r="3381" spans="4:4">
      <c r="D3381" s="362"/>
    </row>
    <row r="3382" spans="4:4">
      <c r="D3382" s="362"/>
    </row>
    <row r="3383" spans="4:4">
      <c r="D3383" s="362"/>
    </row>
    <row r="3384" spans="4:4">
      <c r="D3384" s="362"/>
    </row>
    <row r="3385" spans="4:4">
      <c r="D3385" s="362"/>
    </row>
    <row r="3386" spans="4:4">
      <c r="D3386" s="362"/>
    </row>
    <row r="3387" spans="4:4">
      <c r="D3387" s="362"/>
    </row>
    <row r="3388" spans="4:4">
      <c r="D3388" s="362"/>
    </row>
    <row r="3389" spans="4:4">
      <c r="D3389" s="362"/>
    </row>
    <row r="3390" spans="4:4">
      <c r="D3390" s="362"/>
    </row>
    <row r="3391" spans="4:4">
      <c r="D3391" s="362"/>
    </row>
    <row r="3392" spans="4:4">
      <c r="D3392" s="362"/>
    </row>
    <row r="3393" spans="4:4">
      <c r="D3393" s="362"/>
    </row>
    <row r="3394" spans="4:4">
      <c r="D3394" s="362"/>
    </row>
    <row r="3395" spans="4:4">
      <c r="D3395" s="362"/>
    </row>
    <row r="3396" spans="4:4">
      <c r="D3396" s="362"/>
    </row>
    <row r="3397" spans="4:4">
      <c r="D3397" s="362"/>
    </row>
    <row r="3398" spans="4:4">
      <c r="D3398" s="362"/>
    </row>
    <row r="3399" spans="4:4">
      <c r="D3399" s="362"/>
    </row>
    <row r="3400" spans="4:4">
      <c r="D3400" s="362"/>
    </row>
    <row r="3401" spans="4:4">
      <c r="D3401" s="362"/>
    </row>
    <row r="3402" spans="4:4">
      <c r="D3402" s="362"/>
    </row>
    <row r="3403" spans="4:4">
      <c r="D3403" s="362"/>
    </row>
    <row r="3404" spans="4:4">
      <c r="D3404" s="362"/>
    </row>
    <row r="3405" spans="4:4">
      <c r="D3405" s="362"/>
    </row>
    <row r="3406" spans="4:4">
      <c r="D3406" s="362"/>
    </row>
    <row r="3407" spans="4:4">
      <c r="D3407" s="362"/>
    </row>
    <row r="3408" spans="4:4">
      <c r="D3408" s="362"/>
    </row>
    <row r="3409" spans="4:4">
      <c r="D3409" s="362"/>
    </row>
    <row r="3410" spans="4:4">
      <c r="D3410" s="362"/>
    </row>
    <row r="3411" spans="4:4">
      <c r="D3411" s="362"/>
    </row>
    <row r="3412" spans="4:4">
      <c r="D3412" s="362"/>
    </row>
    <row r="3413" spans="4:4">
      <c r="D3413" s="362"/>
    </row>
    <row r="3414" spans="4:4">
      <c r="D3414" s="362"/>
    </row>
    <row r="3415" spans="4:4">
      <c r="D3415" s="362"/>
    </row>
    <row r="3416" spans="4:4">
      <c r="D3416" s="362"/>
    </row>
    <row r="3417" spans="4:4">
      <c r="D3417" s="362"/>
    </row>
    <row r="3418" spans="4:4">
      <c r="D3418" s="362"/>
    </row>
    <row r="3419" spans="4:4">
      <c r="D3419" s="362"/>
    </row>
    <row r="3420" spans="4:4">
      <c r="D3420" s="362"/>
    </row>
    <row r="3421" spans="4:4">
      <c r="D3421" s="362"/>
    </row>
    <row r="3422" spans="4:4">
      <c r="D3422" s="362"/>
    </row>
    <row r="3423" spans="4:4">
      <c r="D3423" s="362"/>
    </row>
    <row r="3424" spans="4:4">
      <c r="D3424" s="362"/>
    </row>
    <row r="3425" spans="4:4">
      <c r="D3425" s="362"/>
    </row>
    <row r="3426" spans="4:4">
      <c r="D3426" s="362"/>
    </row>
    <row r="3427" spans="4:4">
      <c r="D3427" s="362"/>
    </row>
    <row r="3428" spans="4:4">
      <c r="D3428" s="362"/>
    </row>
    <row r="3429" spans="4:4">
      <c r="D3429" s="362"/>
    </row>
    <row r="3430" spans="4:4">
      <c r="D3430" s="362"/>
    </row>
    <row r="3431" spans="4:4">
      <c r="D3431" s="362"/>
    </row>
    <row r="3432" spans="4:4">
      <c r="D3432" s="362"/>
    </row>
    <row r="3433" spans="4:4">
      <c r="D3433" s="362"/>
    </row>
    <row r="3434" spans="4:4">
      <c r="D3434" s="362"/>
    </row>
    <row r="3435" spans="4:4">
      <c r="D3435" s="362"/>
    </row>
    <row r="3436" spans="4:4">
      <c r="D3436" s="362"/>
    </row>
    <row r="3437" spans="4:4">
      <c r="D3437" s="362"/>
    </row>
    <row r="3438" spans="4:4">
      <c r="D3438" s="362"/>
    </row>
    <row r="3439" spans="4:4">
      <c r="D3439" s="362"/>
    </row>
    <row r="3440" spans="4:4">
      <c r="D3440" s="362"/>
    </row>
    <row r="3441" spans="4:4">
      <c r="D3441" s="362"/>
    </row>
    <row r="3442" spans="4:4">
      <c r="D3442" s="362"/>
    </row>
    <row r="3443" spans="4:4">
      <c r="D3443" s="362"/>
    </row>
    <row r="3444" spans="4:4">
      <c r="D3444" s="362"/>
    </row>
    <row r="3445" spans="4:4">
      <c r="D3445" s="362"/>
    </row>
    <row r="3446" spans="4:4">
      <c r="D3446" s="362"/>
    </row>
    <row r="3447" spans="4:4">
      <c r="D3447" s="362"/>
    </row>
    <row r="3448" spans="4:4">
      <c r="D3448" s="362"/>
    </row>
    <row r="3449" spans="4:4">
      <c r="D3449" s="362"/>
    </row>
    <row r="3450" spans="4:4">
      <c r="D3450" s="362"/>
    </row>
    <row r="3451" spans="4:4">
      <c r="D3451" s="362"/>
    </row>
    <row r="3452" spans="4:4">
      <c r="D3452" s="362"/>
    </row>
    <row r="3453" spans="4:4">
      <c r="D3453" s="362"/>
    </row>
    <row r="3454" spans="4:4">
      <c r="D3454" s="362"/>
    </row>
    <row r="3455" spans="4:4">
      <c r="D3455" s="362"/>
    </row>
    <row r="3456" spans="4:4">
      <c r="D3456" s="362"/>
    </row>
    <row r="3457" spans="4:4">
      <c r="D3457" s="362"/>
    </row>
    <row r="3458" spans="4:4">
      <c r="D3458" s="362"/>
    </row>
    <row r="3459" spans="4:4">
      <c r="D3459" s="362"/>
    </row>
    <row r="3460" spans="4:4">
      <c r="D3460" s="362"/>
    </row>
    <row r="3461" spans="4:4">
      <c r="D3461" s="362"/>
    </row>
    <row r="3462" spans="4:4">
      <c r="D3462" s="362"/>
    </row>
    <row r="3463" spans="4:4">
      <c r="D3463" s="362"/>
    </row>
    <row r="3464" spans="4:4">
      <c r="D3464" s="362"/>
    </row>
    <row r="3465" spans="4:4">
      <c r="D3465" s="362"/>
    </row>
    <row r="3466" spans="4:4">
      <c r="D3466" s="362"/>
    </row>
    <row r="3467" spans="4:4">
      <c r="D3467" s="362"/>
    </row>
    <row r="3468" spans="4:4">
      <c r="D3468" s="362"/>
    </row>
    <row r="3469" spans="4:4">
      <c r="D3469" s="362"/>
    </row>
    <row r="3470" spans="4:4">
      <c r="D3470" s="362"/>
    </row>
    <row r="3471" spans="4:4">
      <c r="D3471" s="362"/>
    </row>
    <row r="3472" spans="4:4">
      <c r="D3472" s="362"/>
    </row>
    <row r="3473" spans="4:4">
      <c r="D3473" s="362"/>
    </row>
    <row r="3474" spans="4:4">
      <c r="D3474" s="362"/>
    </row>
    <row r="3475" spans="4:4">
      <c r="D3475" s="362"/>
    </row>
    <row r="3476" spans="4:4">
      <c r="D3476" s="362"/>
    </row>
    <row r="3477" spans="4:4">
      <c r="D3477" s="362"/>
    </row>
    <row r="3478" spans="4:4">
      <c r="D3478" s="362"/>
    </row>
    <row r="3479" spans="4:4">
      <c r="D3479" s="362"/>
    </row>
    <row r="3480" spans="4:4">
      <c r="D3480" s="362"/>
    </row>
    <row r="3481" spans="4:4">
      <c r="D3481" s="362"/>
    </row>
    <row r="3482" spans="4:4">
      <c r="D3482" s="362"/>
    </row>
    <row r="3483" spans="4:4">
      <c r="D3483" s="362"/>
    </row>
    <row r="3484" spans="4:4">
      <c r="D3484" s="362"/>
    </row>
    <row r="3485" spans="4:4">
      <c r="D3485" s="362"/>
    </row>
    <row r="3486" spans="4:4">
      <c r="D3486" s="362"/>
    </row>
    <row r="3487" spans="4:4">
      <c r="D3487" s="362"/>
    </row>
    <row r="3488" spans="4:4">
      <c r="D3488" s="362"/>
    </row>
    <row r="3489" spans="4:4">
      <c r="D3489" s="362"/>
    </row>
    <row r="3490" spans="4:4">
      <c r="D3490" s="362"/>
    </row>
    <row r="3491" spans="4:4">
      <c r="D3491" s="362"/>
    </row>
    <row r="3492" spans="4:4">
      <c r="D3492" s="362"/>
    </row>
    <row r="3493" spans="4:4">
      <c r="D3493" s="362"/>
    </row>
    <row r="3494" spans="4:4">
      <c r="D3494" s="362"/>
    </row>
    <row r="3495" spans="4:4">
      <c r="D3495" s="362"/>
    </row>
    <row r="3496" spans="4:4">
      <c r="D3496" s="362"/>
    </row>
    <row r="3497" spans="4:4">
      <c r="D3497" s="362"/>
    </row>
    <row r="3498" spans="4:4">
      <c r="D3498" s="362"/>
    </row>
    <row r="3499" spans="4:4">
      <c r="D3499" s="362"/>
    </row>
    <row r="3500" spans="4:4">
      <c r="D3500" s="362"/>
    </row>
    <row r="3501" spans="4:4">
      <c r="D3501" s="362"/>
    </row>
    <row r="3502" spans="4:4">
      <c r="D3502" s="362"/>
    </row>
    <row r="3503" spans="4:4">
      <c r="D3503" s="362"/>
    </row>
    <row r="3504" spans="4:4">
      <c r="D3504" s="362"/>
    </row>
    <row r="3505" spans="4:4">
      <c r="D3505" s="362"/>
    </row>
    <row r="3506" spans="4:4">
      <c r="D3506" s="362"/>
    </row>
    <row r="3507" spans="4:4">
      <c r="D3507" s="362"/>
    </row>
    <row r="3508" spans="4:4">
      <c r="D3508" s="362"/>
    </row>
    <row r="3509" spans="4:4">
      <c r="D3509" s="362"/>
    </row>
    <row r="3510" spans="4:4">
      <c r="D3510" s="362"/>
    </row>
    <row r="3511" spans="4:4">
      <c r="D3511" s="362"/>
    </row>
    <row r="3512" spans="4:4">
      <c r="D3512" s="362"/>
    </row>
    <row r="3513" spans="4:4">
      <c r="D3513" s="362"/>
    </row>
    <row r="3514" spans="4:4">
      <c r="D3514" s="362"/>
    </row>
    <row r="3515" spans="4:4">
      <c r="D3515" s="362"/>
    </row>
    <row r="3516" spans="4:4">
      <c r="D3516" s="362"/>
    </row>
    <row r="3517" spans="4:4">
      <c r="D3517" s="362"/>
    </row>
    <row r="3518" spans="4:4">
      <c r="D3518" s="362"/>
    </row>
    <row r="3519" spans="4:4">
      <c r="D3519" s="362"/>
    </row>
    <row r="3520" spans="4:4">
      <c r="D3520" s="362"/>
    </row>
    <row r="3521" spans="4:4">
      <c r="D3521" s="362"/>
    </row>
    <row r="3522" spans="4:4">
      <c r="D3522" s="362"/>
    </row>
    <row r="3523" spans="4:4">
      <c r="D3523" s="362"/>
    </row>
    <row r="3524" spans="4:4">
      <c r="D3524" s="362"/>
    </row>
    <row r="3525" spans="4:4">
      <c r="D3525" s="362"/>
    </row>
    <row r="3526" spans="4:4">
      <c r="D3526" s="362"/>
    </row>
    <row r="3527" spans="4:4">
      <c r="D3527" s="362"/>
    </row>
    <row r="3528" spans="4:4">
      <c r="D3528" s="362"/>
    </row>
    <row r="3529" spans="4:4">
      <c r="D3529" s="362"/>
    </row>
    <row r="3530" spans="4:4">
      <c r="D3530" s="362"/>
    </row>
    <row r="3531" spans="4:4">
      <c r="D3531" s="362"/>
    </row>
    <row r="3532" spans="4:4">
      <c r="D3532" s="362"/>
    </row>
    <row r="3533" spans="4:4">
      <c r="D3533" s="362"/>
    </row>
    <row r="3534" spans="4:4">
      <c r="D3534" s="362"/>
    </row>
    <row r="3535" spans="4:4">
      <c r="D3535" s="362"/>
    </row>
    <row r="3536" spans="4:4">
      <c r="D3536" s="362"/>
    </row>
    <row r="3537" spans="4:4">
      <c r="D3537" s="362"/>
    </row>
    <row r="3538" spans="4:4">
      <c r="D3538" s="362"/>
    </row>
    <row r="3539" spans="4:4">
      <c r="D3539" s="362"/>
    </row>
    <row r="3540" spans="4:4">
      <c r="D3540" s="362"/>
    </row>
    <row r="3541" spans="4:4">
      <c r="D3541" s="362"/>
    </row>
    <row r="3542" spans="4:4">
      <c r="D3542" s="362"/>
    </row>
    <row r="3543" spans="4:4">
      <c r="D3543" s="362"/>
    </row>
    <row r="3544" spans="4:4">
      <c r="D3544" s="362"/>
    </row>
    <row r="3545" spans="4:4">
      <c r="D3545" s="362"/>
    </row>
    <row r="3546" spans="4:4">
      <c r="D3546" s="362"/>
    </row>
    <row r="3547" spans="4:4">
      <c r="D3547" s="362"/>
    </row>
    <row r="3548" spans="4:4">
      <c r="D3548" s="362"/>
    </row>
    <row r="3549" spans="4:4">
      <c r="D3549" s="362"/>
    </row>
    <row r="3550" spans="4:4">
      <c r="D3550" s="362"/>
    </row>
    <row r="3551" spans="4:4">
      <c r="D3551" s="362"/>
    </row>
    <row r="3552" spans="4:4">
      <c r="D3552" s="362"/>
    </row>
    <row r="3553" spans="4:4">
      <c r="D3553" s="362"/>
    </row>
    <row r="3554" spans="4:4">
      <c r="D3554" s="362"/>
    </row>
    <row r="3555" spans="4:4">
      <c r="D3555" s="362"/>
    </row>
    <row r="3556" spans="4:4">
      <c r="D3556" s="362"/>
    </row>
    <row r="3557" spans="4:4">
      <c r="D3557" s="362"/>
    </row>
    <row r="3558" spans="4:4">
      <c r="D3558" s="362"/>
    </row>
    <row r="3559" spans="4:4">
      <c r="D3559" s="362"/>
    </row>
    <row r="3560" spans="4:4">
      <c r="D3560" s="362"/>
    </row>
    <row r="3561" spans="4:4">
      <c r="D3561" s="362"/>
    </row>
    <row r="3562" spans="4:4">
      <c r="D3562" s="362"/>
    </row>
    <row r="3563" spans="4:4">
      <c r="D3563" s="362"/>
    </row>
    <row r="3564" spans="4:4">
      <c r="D3564" s="362"/>
    </row>
    <row r="3565" spans="4:4">
      <c r="D3565" s="362"/>
    </row>
    <row r="3566" spans="4:4">
      <c r="D3566" s="362"/>
    </row>
    <row r="3567" spans="4:4">
      <c r="D3567" s="362"/>
    </row>
    <row r="3568" spans="4:4">
      <c r="D3568" s="362"/>
    </row>
    <row r="3569" spans="4:4">
      <c r="D3569" s="362"/>
    </row>
    <row r="3570" spans="4:4">
      <c r="D3570" s="362"/>
    </row>
    <row r="3571" spans="4:4">
      <c r="D3571" s="362"/>
    </row>
    <row r="3572" spans="4:4">
      <c r="D3572" s="362"/>
    </row>
    <row r="3573" spans="4:4">
      <c r="D3573" s="362"/>
    </row>
    <row r="3574" spans="4:4">
      <c r="D3574" s="362"/>
    </row>
    <row r="3575" spans="4:4">
      <c r="D3575" s="362"/>
    </row>
    <row r="3576" spans="4:4">
      <c r="D3576" s="362"/>
    </row>
    <row r="3577" spans="4:4">
      <c r="D3577" s="362"/>
    </row>
    <row r="3578" spans="4:4">
      <c r="D3578" s="362"/>
    </row>
    <row r="3579" spans="4:4">
      <c r="D3579" s="362"/>
    </row>
    <row r="3580" spans="4:4">
      <c r="D3580" s="362"/>
    </row>
    <row r="3581" spans="4:4">
      <c r="D3581" s="362"/>
    </row>
    <row r="3582" spans="4:4">
      <c r="D3582" s="362"/>
    </row>
    <row r="3583" spans="4:4">
      <c r="D3583" s="362"/>
    </row>
    <row r="3584" spans="4:4">
      <c r="D3584" s="362"/>
    </row>
    <row r="3585" spans="4:4">
      <c r="D3585" s="362"/>
    </row>
    <row r="3586" spans="4:4">
      <c r="D3586" s="362"/>
    </row>
    <row r="3587" spans="4:4">
      <c r="D3587" s="362"/>
    </row>
    <row r="3588" spans="4:4">
      <c r="D3588" s="362"/>
    </row>
    <row r="3589" spans="4:4">
      <c r="D3589" s="362"/>
    </row>
    <row r="3590" spans="4:4">
      <c r="D3590" s="362"/>
    </row>
    <row r="3591" spans="4:4">
      <c r="D3591" s="362"/>
    </row>
    <row r="3592" spans="4:4">
      <c r="D3592" s="362"/>
    </row>
    <row r="3593" spans="4:4">
      <c r="D3593" s="362"/>
    </row>
    <row r="3594" spans="4:4">
      <c r="D3594" s="362"/>
    </row>
    <row r="3595" spans="4:4">
      <c r="D3595" s="362"/>
    </row>
    <row r="3596" spans="4:4">
      <c r="D3596" s="362"/>
    </row>
    <row r="3597" spans="4:4">
      <c r="D3597" s="362"/>
    </row>
    <row r="3598" spans="4:4">
      <c r="D3598" s="362"/>
    </row>
    <row r="3599" spans="4:4">
      <c r="D3599" s="362"/>
    </row>
    <row r="3600" spans="4:4">
      <c r="D3600" s="362"/>
    </row>
    <row r="3601" spans="4:4">
      <c r="D3601" s="362"/>
    </row>
    <row r="3602" spans="4:4">
      <c r="D3602" s="362"/>
    </row>
    <row r="3603" spans="4:4">
      <c r="D3603" s="362"/>
    </row>
    <row r="3604" spans="4:4">
      <c r="D3604" s="362"/>
    </row>
    <row r="3605" spans="4:4">
      <c r="D3605" s="362"/>
    </row>
    <row r="3606" spans="4:4">
      <c r="D3606" s="362"/>
    </row>
    <row r="3607" spans="4:4">
      <c r="D3607" s="362"/>
    </row>
    <row r="3608" spans="4:4">
      <c r="D3608" s="362"/>
    </row>
    <row r="3609" spans="4:4">
      <c r="D3609" s="362"/>
    </row>
    <row r="3610" spans="4:4">
      <c r="D3610" s="362"/>
    </row>
    <row r="3611" spans="4:4">
      <c r="D3611" s="362"/>
    </row>
    <row r="3612" spans="4:4">
      <c r="D3612" s="362"/>
    </row>
    <row r="3613" spans="4:4">
      <c r="D3613" s="362"/>
    </row>
    <row r="3614" spans="4:4">
      <c r="D3614" s="362"/>
    </row>
    <row r="3615" spans="4:4">
      <c r="D3615" s="362"/>
    </row>
    <row r="3616" spans="4:4">
      <c r="D3616" s="362"/>
    </row>
    <row r="3617" spans="4:4">
      <c r="D3617" s="362"/>
    </row>
    <row r="3618" spans="4:4">
      <c r="D3618" s="362"/>
    </row>
    <row r="3619" spans="4:4">
      <c r="D3619" s="362"/>
    </row>
    <row r="3620" spans="4:4">
      <c r="D3620" s="362"/>
    </row>
    <row r="3621" spans="4:4">
      <c r="D3621" s="362"/>
    </row>
    <row r="3622" spans="4:4">
      <c r="D3622" s="362"/>
    </row>
    <row r="3623" spans="4:4">
      <c r="D3623" s="362"/>
    </row>
    <row r="3624" spans="4:4">
      <c r="D3624" s="362"/>
    </row>
    <row r="3625" spans="4:4">
      <c r="D3625" s="362"/>
    </row>
    <row r="3626" spans="4:4">
      <c r="D3626" s="362"/>
    </row>
    <row r="3627" spans="4:4">
      <c r="D3627" s="362"/>
    </row>
    <row r="3628" spans="4:4">
      <c r="D3628" s="362"/>
    </row>
    <row r="3629" spans="4:4">
      <c r="D3629" s="362"/>
    </row>
    <row r="3630" spans="4:4">
      <c r="D3630" s="362"/>
    </row>
    <row r="3631" spans="4:4">
      <c r="D3631" s="362"/>
    </row>
    <row r="3632" spans="4:4">
      <c r="D3632" s="362"/>
    </row>
    <row r="3633" spans="4:4">
      <c r="D3633" s="362"/>
    </row>
    <row r="3634" spans="4:4">
      <c r="D3634" s="362"/>
    </row>
    <row r="3635" spans="4:4">
      <c r="D3635" s="362"/>
    </row>
    <row r="3636" spans="4:4">
      <c r="D3636" s="362"/>
    </row>
    <row r="3637" spans="4:4">
      <c r="D3637" s="362"/>
    </row>
    <row r="3638" spans="4:4">
      <c r="D3638" s="362"/>
    </row>
    <row r="3639" spans="4:4">
      <c r="D3639" s="362"/>
    </row>
    <row r="3640" spans="4:4">
      <c r="D3640" s="362"/>
    </row>
    <row r="3641" spans="4:4">
      <c r="D3641" s="362"/>
    </row>
    <row r="3642" spans="4:4">
      <c r="D3642" s="362"/>
    </row>
    <row r="3643" spans="4:4">
      <c r="D3643" s="362"/>
    </row>
    <row r="3644" spans="4:4">
      <c r="D3644" s="362"/>
    </row>
    <row r="3645" spans="4:4">
      <c r="D3645" s="362"/>
    </row>
    <row r="3646" spans="4:4">
      <c r="D3646" s="362"/>
    </row>
    <row r="3647" spans="4:4">
      <c r="D3647" s="362"/>
    </row>
    <row r="3648" spans="4:4">
      <c r="D3648" s="362"/>
    </row>
    <row r="3649" spans="4:4">
      <c r="D3649" s="362"/>
    </row>
    <row r="3650" spans="4:4">
      <c r="D3650" s="362"/>
    </row>
    <row r="3651" spans="4:4">
      <c r="D3651" s="362"/>
    </row>
    <row r="3652" spans="4:4">
      <c r="D3652" s="362"/>
    </row>
    <row r="3653" spans="4:4">
      <c r="D3653" s="362"/>
    </row>
    <row r="3654" spans="4:4">
      <c r="D3654" s="362"/>
    </row>
    <row r="3655" spans="4:4">
      <c r="D3655" s="362"/>
    </row>
    <row r="3656" spans="4:4">
      <c r="D3656" s="362"/>
    </row>
    <row r="3657" spans="4:4">
      <c r="D3657" s="362"/>
    </row>
    <row r="3658" spans="4:4">
      <c r="D3658" s="362"/>
    </row>
    <row r="3659" spans="4:4">
      <c r="D3659" s="362"/>
    </row>
    <row r="3660" spans="4:4">
      <c r="D3660" s="362"/>
    </row>
    <row r="3661" spans="4:4">
      <c r="D3661" s="362"/>
    </row>
    <row r="3662" spans="4:4">
      <c r="D3662" s="362"/>
    </row>
    <row r="3663" spans="4:4">
      <c r="D3663" s="362"/>
    </row>
    <row r="3664" spans="4:4">
      <c r="D3664" s="362"/>
    </row>
    <row r="3665" spans="4:4">
      <c r="D3665" s="362"/>
    </row>
    <row r="3666" spans="4:4">
      <c r="D3666" s="362"/>
    </row>
    <row r="3667" spans="4:4">
      <c r="D3667" s="362"/>
    </row>
    <row r="3668" spans="4:4">
      <c r="D3668" s="362"/>
    </row>
    <row r="3669" spans="4:4">
      <c r="D3669" s="362"/>
    </row>
    <row r="3670" spans="4:4">
      <c r="D3670" s="362"/>
    </row>
    <row r="3671" spans="4:4">
      <c r="D3671" s="362"/>
    </row>
    <row r="3672" spans="4:4">
      <c r="D3672" s="362"/>
    </row>
    <row r="3673" spans="4:4">
      <c r="D3673" s="362"/>
    </row>
    <row r="3674" spans="4:4">
      <c r="D3674" s="362"/>
    </row>
    <row r="3675" spans="4:4">
      <c r="D3675" s="362"/>
    </row>
    <row r="3676" spans="4:4">
      <c r="D3676" s="362"/>
    </row>
    <row r="3677" spans="4:4">
      <c r="D3677" s="362"/>
    </row>
    <row r="3678" spans="4:4">
      <c r="D3678" s="362"/>
    </row>
    <row r="3679" spans="4:4">
      <c r="D3679" s="362"/>
    </row>
    <row r="3680" spans="4:4">
      <c r="D3680" s="362"/>
    </row>
    <row r="3681" spans="4:4">
      <c r="D3681" s="362"/>
    </row>
    <row r="3682" spans="4:4">
      <c r="D3682" s="362"/>
    </row>
    <row r="3683" spans="4:4">
      <c r="D3683" s="362"/>
    </row>
    <row r="3684" spans="4:4">
      <c r="D3684" s="362"/>
    </row>
    <row r="3685" spans="4:4">
      <c r="D3685" s="362"/>
    </row>
    <row r="3686" spans="4:4">
      <c r="D3686" s="362"/>
    </row>
    <row r="3687" spans="4:4">
      <c r="D3687" s="362"/>
    </row>
    <row r="3688" spans="4:4">
      <c r="D3688" s="362"/>
    </row>
    <row r="3689" spans="4:4">
      <c r="D3689" s="362"/>
    </row>
    <row r="3690" spans="4:4">
      <c r="D3690" s="362"/>
    </row>
    <row r="3691" spans="4:4">
      <c r="D3691" s="362"/>
    </row>
    <row r="3692" spans="4:4">
      <c r="D3692" s="362"/>
    </row>
    <row r="3693" spans="4:4">
      <c r="D3693" s="362"/>
    </row>
    <row r="3694" spans="4:4">
      <c r="D3694" s="362"/>
    </row>
    <row r="3695" spans="4:4">
      <c r="D3695" s="362"/>
    </row>
    <row r="3696" spans="4:4">
      <c r="D3696" s="362"/>
    </row>
    <row r="3697" spans="4:4">
      <c r="D3697" s="362"/>
    </row>
    <row r="3698" spans="4:4">
      <c r="D3698" s="362"/>
    </row>
    <row r="3699" spans="4:4">
      <c r="D3699" s="362"/>
    </row>
    <row r="3700" spans="4:4">
      <c r="D3700" s="362"/>
    </row>
    <row r="3701" spans="4:4">
      <c r="D3701" s="362"/>
    </row>
    <row r="3702" spans="4:4">
      <c r="D3702" s="362"/>
    </row>
    <row r="3703" spans="4:4">
      <c r="D3703" s="362"/>
    </row>
    <row r="3704" spans="4:4">
      <c r="D3704" s="362"/>
    </row>
    <row r="3705" spans="4:4">
      <c r="D3705" s="362"/>
    </row>
    <row r="3706" spans="4:4">
      <c r="D3706" s="362"/>
    </row>
    <row r="3707" spans="4:4">
      <c r="D3707" s="362"/>
    </row>
    <row r="3708" spans="4:4">
      <c r="D3708" s="362"/>
    </row>
    <row r="3709" spans="4:4">
      <c r="D3709" s="362"/>
    </row>
    <row r="3710" spans="4:4">
      <c r="D3710" s="362"/>
    </row>
    <row r="3711" spans="4:4">
      <c r="D3711" s="362"/>
    </row>
    <row r="3712" spans="4:4">
      <c r="D3712" s="362"/>
    </row>
    <row r="3713" spans="4:4">
      <c r="D3713" s="362"/>
    </row>
    <row r="3714" spans="4:4">
      <c r="D3714" s="362"/>
    </row>
    <row r="3715" spans="4:4">
      <c r="D3715" s="362"/>
    </row>
    <row r="3716" spans="4:4">
      <c r="D3716" s="362"/>
    </row>
    <row r="3717" spans="4:4">
      <c r="D3717" s="362"/>
    </row>
    <row r="3718" spans="4:4">
      <c r="D3718" s="362"/>
    </row>
    <row r="3719" spans="4:4">
      <c r="D3719" s="362"/>
    </row>
    <row r="3720" spans="4:4">
      <c r="D3720" s="362"/>
    </row>
    <row r="3721" spans="4:4">
      <c r="D3721" s="362"/>
    </row>
    <row r="3722" spans="4:4">
      <c r="D3722" s="362"/>
    </row>
    <row r="3723" spans="4:4">
      <c r="D3723" s="362"/>
    </row>
    <row r="3724" spans="4:4">
      <c r="D3724" s="362"/>
    </row>
    <row r="3725" spans="4:4">
      <c r="D3725" s="362"/>
    </row>
    <row r="3726" spans="4:4">
      <c r="D3726" s="362"/>
    </row>
    <row r="3727" spans="4:4">
      <c r="D3727" s="362"/>
    </row>
    <row r="3728" spans="4:4">
      <c r="D3728" s="362"/>
    </row>
    <row r="3729" spans="4:4">
      <c r="D3729" s="362"/>
    </row>
    <row r="3730" spans="4:4">
      <c r="D3730" s="362"/>
    </row>
    <row r="3731" spans="4:4">
      <c r="D3731" s="362"/>
    </row>
    <row r="3732" spans="4:4">
      <c r="D3732" s="362"/>
    </row>
    <row r="3733" spans="4:4">
      <c r="D3733" s="362"/>
    </row>
    <row r="3734" spans="4:4">
      <c r="D3734" s="362"/>
    </row>
    <row r="3735" spans="4:4">
      <c r="D3735" s="362"/>
    </row>
    <row r="3736" spans="4:4">
      <c r="D3736" s="362"/>
    </row>
    <row r="3737" spans="4:4">
      <c r="D3737" s="362"/>
    </row>
    <row r="3738" spans="4:4">
      <c r="D3738" s="362"/>
    </row>
    <row r="3739" spans="4:4">
      <c r="D3739" s="362"/>
    </row>
    <row r="3740" spans="4:4">
      <c r="D3740" s="362"/>
    </row>
    <row r="3741" spans="4:4">
      <c r="D3741" s="362"/>
    </row>
    <row r="3742" spans="4:4">
      <c r="D3742" s="362"/>
    </row>
    <row r="3743" spans="4:4">
      <c r="D3743" s="362"/>
    </row>
    <row r="3744" spans="4:4">
      <c r="D3744" s="362"/>
    </row>
    <row r="3745" spans="4:4">
      <c r="D3745" s="362"/>
    </row>
    <row r="3746" spans="4:4">
      <c r="D3746" s="362"/>
    </row>
    <row r="3747" spans="4:4">
      <c r="D3747" s="362"/>
    </row>
    <row r="3748" spans="4:4">
      <c r="D3748" s="362"/>
    </row>
    <row r="3749" spans="4:4">
      <c r="D3749" s="362"/>
    </row>
    <row r="3750" spans="4:4">
      <c r="D3750" s="362"/>
    </row>
    <row r="3751" spans="4:4">
      <c r="D3751" s="362"/>
    </row>
    <row r="3752" spans="4:4">
      <c r="D3752" s="362"/>
    </row>
    <row r="3753" spans="4:4">
      <c r="D3753" s="362"/>
    </row>
    <row r="3754" spans="4:4">
      <c r="D3754" s="362"/>
    </row>
    <row r="3755" spans="4:4">
      <c r="D3755" s="362"/>
    </row>
    <row r="3756" spans="4:4">
      <c r="D3756" s="362"/>
    </row>
    <row r="3757" spans="4:4">
      <c r="D3757" s="362"/>
    </row>
    <row r="3758" spans="4:4">
      <c r="D3758" s="362"/>
    </row>
    <row r="3759" spans="4:4">
      <c r="D3759" s="362"/>
    </row>
    <row r="3760" spans="4:4">
      <c r="D3760" s="362"/>
    </row>
    <row r="3761" spans="4:4">
      <c r="D3761" s="362"/>
    </row>
    <row r="3762" spans="4:4">
      <c r="D3762" s="362"/>
    </row>
    <row r="3763" spans="4:4">
      <c r="D3763" s="362"/>
    </row>
    <row r="3764" spans="4:4">
      <c r="D3764" s="362"/>
    </row>
    <row r="3765" spans="4:4">
      <c r="D3765" s="362"/>
    </row>
    <row r="3766" spans="4:4">
      <c r="D3766" s="362"/>
    </row>
    <row r="3767" spans="4:4">
      <c r="D3767" s="362"/>
    </row>
    <row r="3768" spans="4:4">
      <c r="D3768" s="362"/>
    </row>
    <row r="3769" spans="4:4">
      <c r="D3769" s="362"/>
    </row>
    <row r="3770" spans="4:4">
      <c r="D3770" s="362"/>
    </row>
    <row r="3771" spans="4:4">
      <c r="D3771" s="362"/>
    </row>
    <row r="3772" spans="4:4">
      <c r="D3772" s="362"/>
    </row>
    <row r="3773" spans="4:4">
      <c r="D3773" s="362"/>
    </row>
    <row r="3774" spans="4:4">
      <c r="D3774" s="362"/>
    </row>
    <row r="3775" spans="4:4">
      <c r="D3775" s="362"/>
    </row>
    <row r="3776" spans="4:4">
      <c r="D3776" s="362"/>
    </row>
    <row r="3777" spans="4:4">
      <c r="D3777" s="362"/>
    </row>
    <row r="3778" spans="4:4">
      <c r="D3778" s="362"/>
    </row>
    <row r="3779" spans="4:4">
      <c r="D3779" s="362"/>
    </row>
    <row r="3780" spans="4:4">
      <c r="D3780" s="362"/>
    </row>
    <row r="3781" spans="4:4">
      <c r="D3781" s="362"/>
    </row>
    <row r="3782" spans="4:4">
      <c r="D3782" s="362"/>
    </row>
    <row r="3783" spans="4:4">
      <c r="D3783" s="362"/>
    </row>
    <row r="3784" spans="4:4">
      <c r="D3784" s="362"/>
    </row>
    <row r="3785" spans="4:4">
      <c r="D3785" s="362"/>
    </row>
    <row r="3786" spans="4:4">
      <c r="D3786" s="362"/>
    </row>
    <row r="3787" spans="4:4">
      <c r="D3787" s="362"/>
    </row>
    <row r="3788" spans="4:4">
      <c r="D3788" s="362"/>
    </row>
    <row r="3789" spans="4:4">
      <c r="D3789" s="362"/>
    </row>
    <row r="3790" spans="4:4">
      <c r="D3790" s="362"/>
    </row>
    <row r="3791" spans="4:4">
      <c r="D3791" s="362"/>
    </row>
    <row r="3792" spans="4:4">
      <c r="D3792" s="362"/>
    </row>
    <row r="3793" spans="4:4">
      <c r="D3793" s="362"/>
    </row>
    <row r="3794" spans="4:4">
      <c r="D3794" s="362"/>
    </row>
    <row r="3795" spans="4:4">
      <c r="D3795" s="362"/>
    </row>
    <row r="3796" spans="4:4">
      <c r="D3796" s="362"/>
    </row>
    <row r="3797" spans="4:4">
      <c r="D3797" s="362"/>
    </row>
    <row r="3798" spans="4:4">
      <c r="D3798" s="362"/>
    </row>
    <row r="3799" spans="4:4">
      <c r="D3799" s="362"/>
    </row>
    <row r="3800" spans="4:4">
      <c r="D3800" s="362"/>
    </row>
    <row r="3801" spans="4:4">
      <c r="D3801" s="362"/>
    </row>
    <row r="3802" spans="4:4">
      <c r="D3802" s="362"/>
    </row>
    <row r="3803" spans="4:4">
      <c r="D3803" s="362"/>
    </row>
    <row r="3804" spans="4:4">
      <c r="D3804" s="362"/>
    </row>
    <row r="3805" spans="4:4">
      <c r="D3805" s="362"/>
    </row>
    <row r="3806" spans="4:4">
      <c r="D3806" s="362"/>
    </row>
    <row r="3807" spans="4:4">
      <c r="D3807" s="362"/>
    </row>
    <row r="3808" spans="4:4">
      <c r="D3808" s="362"/>
    </row>
    <row r="3809" spans="4:4">
      <c r="D3809" s="362"/>
    </row>
    <row r="3810" spans="4:4">
      <c r="D3810" s="362"/>
    </row>
    <row r="3811" spans="4:4">
      <c r="D3811" s="362"/>
    </row>
    <row r="3812" spans="4:4">
      <c r="D3812" s="362"/>
    </row>
    <row r="3813" spans="4:4">
      <c r="D3813" s="362"/>
    </row>
    <row r="3814" spans="4:4">
      <c r="D3814" s="362"/>
    </row>
    <row r="3815" spans="4:4">
      <c r="D3815" s="362"/>
    </row>
    <row r="3816" spans="4:4">
      <c r="D3816" s="362"/>
    </row>
    <row r="3817" spans="4:4">
      <c r="D3817" s="362"/>
    </row>
    <row r="3818" spans="4:4">
      <c r="D3818" s="362"/>
    </row>
    <row r="3819" spans="4:4">
      <c r="D3819" s="362"/>
    </row>
    <row r="3820" spans="4:4">
      <c r="D3820" s="362"/>
    </row>
    <row r="3821" spans="4:4">
      <c r="D3821" s="362"/>
    </row>
    <row r="3822" spans="4:4">
      <c r="D3822" s="362"/>
    </row>
    <row r="3823" spans="4:4">
      <c r="D3823" s="362"/>
    </row>
    <row r="3824" spans="4:4">
      <c r="D3824" s="362"/>
    </row>
    <row r="3825" spans="4:4">
      <c r="D3825" s="362"/>
    </row>
    <row r="3826" spans="4:4">
      <c r="D3826" s="362"/>
    </row>
    <row r="3827" spans="4:4">
      <c r="D3827" s="362"/>
    </row>
    <row r="3828" spans="4:4">
      <c r="D3828" s="362"/>
    </row>
    <row r="3829" spans="4:4">
      <c r="D3829" s="362"/>
    </row>
    <row r="3830" spans="4:4">
      <c r="D3830" s="362"/>
    </row>
    <row r="3831" spans="4:4">
      <c r="D3831" s="362"/>
    </row>
    <row r="3832" spans="4:4">
      <c r="D3832" s="362"/>
    </row>
    <row r="3833" spans="4:4">
      <c r="D3833" s="362"/>
    </row>
    <row r="3834" spans="4:4">
      <c r="D3834" s="362"/>
    </row>
    <row r="3835" spans="4:4">
      <c r="D3835" s="362"/>
    </row>
    <row r="3836" spans="4:4">
      <c r="D3836" s="362"/>
    </row>
    <row r="3837" spans="4:4">
      <c r="D3837" s="362"/>
    </row>
    <row r="3838" spans="4:4">
      <c r="D3838" s="362"/>
    </row>
    <row r="3839" spans="4:4">
      <c r="D3839" s="362"/>
    </row>
    <row r="3840" spans="4:4">
      <c r="D3840" s="362"/>
    </row>
    <row r="3841" spans="4:4">
      <c r="D3841" s="362"/>
    </row>
    <row r="3842" spans="4:4">
      <c r="D3842" s="362"/>
    </row>
    <row r="3843" spans="4:4">
      <c r="D3843" s="362"/>
    </row>
    <row r="3844" spans="4:4">
      <c r="D3844" s="362"/>
    </row>
    <row r="3845" spans="4:4">
      <c r="D3845" s="362"/>
    </row>
    <row r="3846" spans="4:4">
      <c r="D3846" s="362"/>
    </row>
    <row r="3847" spans="4:4">
      <c r="D3847" s="362"/>
    </row>
    <row r="3848" spans="4:4">
      <c r="D3848" s="362"/>
    </row>
    <row r="3849" spans="4:4">
      <c r="D3849" s="362"/>
    </row>
    <row r="3850" spans="4:4">
      <c r="D3850" s="362"/>
    </row>
    <row r="3851" spans="4:4">
      <c r="D3851" s="362"/>
    </row>
    <row r="3852" spans="4:4">
      <c r="D3852" s="362"/>
    </row>
    <row r="3853" spans="4:4">
      <c r="D3853" s="362"/>
    </row>
    <row r="3854" spans="4:4">
      <c r="D3854" s="362"/>
    </row>
    <row r="3855" spans="4:4">
      <c r="D3855" s="362"/>
    </row>
    <row r="3856" spans="4:4">
      <c r="D3856" s="362"/>
    </row>
    <row r="3857" spans="4:4">
      <c r="D3857" s="362"/>
    </row>
    <row r="3858" spans="4:4">
      <c r="D3858" s="362"/>
    </row>
    <row r="3859" spans="4:4">
      <c r="D3859" s="362"/>
    </row>
    <row r="3860" spans="4:4">
      <c r="D3860" s="362"/>
    </row>
    <row r="3861" spans="4:4">
      <c r="D3861" s="362"/>
    </row>
    <row r="3862" spans="4:4">
      <c r="D3862" s="362"/>
    </row>
    <row r="3863" spans="4:4">
      <c r="D3863" s="362"/>
    </row>
    <row r="3864" spans="4:4">
      <c r="D3864" s="362"/>
    </row>
    <row r="3865" spans="4:4">
      <c r="D3865" s="362"/>
    </row>
    <row r="3866" spans="4:4">
      <c r="D3866" s="362"/>
    </row>
    <row r="3867" spans="4:4">
      <c r="D3867" s="362"/>
    </row>
    <row r="3868" spans="4:4">
      <c r="D3868" s="362"/>
    </row>
    <row r="3869" spans="4:4">
      <c r="D3869" s="362"/>
    </row>
    <row r="3870" spans="4:4">
      <c r="D3870" s="362"/>
    </row>
    <row r="3871" spans="4:4">
      <c r="D3871" s="362"/>
    </row>
    <row r="3872" spans="4:4">
      <c r="D3872" s="362"/>
    </row>
    <row r="3873" spans="4:4">
      <c r="D3873" s="362"/>
    </row>
    <row r="3874" spans="4:4">
      <c r="D3874" s="362"/>
    </row>
    <row r="3875" spans="4:4">
      <c r="D3875" s="362"/>
    </row>
    <row r="3876" spans="4:4">
      <c r="D3876" s="362"/>
    </row>
    <row r="3877" spans="4:4">
      <c r="D3877" s="362"/>
    </row>
    <row r="3878" spans="4:4">
      <c r="D3878" s="362"/>
    </row>
    <row r="3879" spans="4:4">
      <c r="D3879" s="362"/>
    </row>
    <row r="3880" spans="4:4">
      <c r="D3880" s="362"/>
    </row>
    <row r="3881" spans="4:4">
      <c r="D3881" s="362"/>
    </row>
    <row r="3882" spans="4:4">
      <c r="D3882" s="362"/>
    </row>
    <row r="3883" spans="4:4">
      <c r="D3883" s="362"/>
    </row>
    <row r="3884" spans="4:4">
      <c r="D3884" s="362"/>
    </row>
    <row r="3885" spans="4:4">
      <c r="D3885" s="362"/>
    </row>
    <row r="3886" spans="4:4">
      <c r="D3886" s="362"/>
    </row>
    <row r="3887" spans="4:4">
      <c r="D3887" s="362"/>
    </row>
    <row r="3888" spans="4:4">
      <c r="D3888" s="362"/>
    </row>
    <row r="3889" spans="4:4">
      <c r="D3889" s="362"/>
    </row>
    <row r="3890" spans="4:4">
      <c r="D3890" s="362"/>
    </row>
    <row r="3891" spans="4:4">
      <c r="D3891" s="362"/>
    </row>
    <row r="3892" spans="4:4">
      <c r="D3892" s="362"/>
    </row>
    <row r="3893" spans="4:4">
      <c r="D3893" s="362"/>
    </row>
    <row r="3894" spans="4:4">
      <c r="D3894" s="362"/>
    </row>
    <row r="3895" spans="4:4">
      <c r="D3895" s="362"/>
    </row>
    <row r="3896" spans="4:4">
      <c r="D3896" s="362"/>
    </row>
    <row r="3897" spans="4:4">
      <c r="D3897" s="362"/>
    </row>
    <row r="3898" spans="4:4">
      <c r="D3898" s="362"/>
    </row>
    <row r="3899" spans="4:4">
      <c r="D3899" s="362"/>
    </row>
    <row r="3900" spans="4:4">
      <c r="D3900" s="362"/>
    </row>
    <row r="3901" spans="4:4">
      <c r="D3901" s="362"/>
    </row>
    <row r="3902" spans="4:4">
      <c r="D3902" s="362"/>
    </row>
    <row r="3903" spans="4:4">
      <c r="D3903" s="362"/>
    </row>
    <row r="3904" spans="4:4">
      <c r="D3904" s="362"/>
    </row>
    <row r="3905" spans="4:4">
      <c r="D3905" s="362"/>
    </row>
    <row r="3906" spans="4:4">
      <c r="D3906" s="362"/>
    </row>
    <row r="3907" spans="4:4">
      <c r="D3907" s="362"/>
    </row>
    <row r="3908" spans="4:4">
      <c r="D3908" s="362"/>
    </row>
    <row r="3909" spans="4:4">
      <c r="D3909" s="362"/>
    </row>
    <row r="3910" spans="4:4">
      <c r="D3910" s="362"/>
    </row>
    <row r="3911" spans="4:4">
      <c r="D3911" s="362"/>
    </row>
    <row r="3912" spans="4:4">
      <c r="D3912" s="362"/>
    </row>
    <row r="3913" spans="4:4">
      <c r="D3913" s="362"/>
    </row>
    <row r="3914" spans="4:4">
      <c r="D3914" s="362"/>
    </row>
    <row r="3915" spans="4:4">
      <c r="D3915" s="362"/>
    </row>
    <row r="3916" spans="4:4">
      <c r="D3916" s="362"/>
    </row>
    <row r="3917" spans="4:4">
      <c r="D3917" s="362"/>
    </row>
    <row r="3918" spans="4:4">
      <c r="D3918" s="362"/>
    </row>
    <row r="3919" spans="4:4">
      <c r="D3919" s="362"/>
    </row>
    <row r="3920" spans="4:4">
      <c r="D3920" s="362"/>
    </row>
    <row r="3921" spans="4:4">
      <c r="D3921" s="362"/>
    </row>
    <row r="3922" spans="4:4">
      <c r="D3922" s="362"/>
    </row>
    <row r="3923" spans="4:4">
      <c r="D3923" s="362"/>
    </row>
    <row r="3924" spans="4:4">
      <c r="D3924" s="362"/>
    </row>
    <row r="3925" spans="4:4">
      <c r="D3925" s="362"/>
    </row>
    <row r="3926" spans="4:4">
      <c r="D3926" s="362"/>
    </row>
    <row r="3927" spans="4:4">
      <c r="D3927" s="362"/>
    </row>
    <row r="3928" spans="4:4">
      <c r="D3928" s="362"/>
    </row>
    <row r="3929" spans="4:4">
      <c r="D3929" s="362"/>
    </row>
    <row r="3930" spans="4:4">
      <c r="D3930" s="362"/>
    </row>
    <row r="3931" spans="4:4">
      <c r="D3931" s="362"/>
    </row>
    <row r="3932" spans="4:4">
      <c r="D3932" s="362"/>
    </row>
    <row r="3933" spans="4:4">
      <c r="D3933" s="362"/>
    </row>
    <row r="3934" spans="4:4">
      <c r="D3934" s="362"/>
    </row>
    <row r="3935" spans="4:4">
      <c r="D3935" s="362"/>
    </row>
    <row r="3936" spans="4:4">
      <c r="D3936" s="362"/>
    </row>
    <row r="3937" spans="4:4">
      <c r="D3937" s="362"/>
    </row>
    <row r="3938" spans="4:4">
      <c r="D3938" s="362"/>
    </row>
    <row r="3939" spans="4:4">
      <c r="D3939" s="362"/>
    </row>
    <row r="3940" spans="4:4">
      <c r="D3940" s="362"/>
    </row>
    <row r="3941" spans="4:4">
      <c r="D3941" s="362"/>
    </row>
    <row r="3942" spans="4:4">
      <c r="D3942" s="362"/>
    </row>
    <row r="3943" spans="4:4">
      <c r="D3943" s="362"/>
    </row>
    <row r="3944" spans="4:4">
      <c r="D3944" s="362"/>
    </row>
    <row r="3945" spans="4:4">
      <c r="D3945" s="362"/>
    </row>
    <row r="3946" spans="4:4">
      <c r="D3946" s="362"/>
    </row>
    <row r="3947" spans="4:4">
      <c r="D3947" s="362"/>
    </row>
    <row r="3948" spans="4:4">
      <c r="D3948" s="362"/>
    </row>
    <row r="3949" spans="4:4">
      <c r="D3949" s="362"/>
    </row>
    <row r="3950" spans="4:4">
      <c r="D3950" s="362"/>
    </row>
    <row r="3951" spans="4:4">
      <c r="D3951" s="362"/>
    </row>
    <row r="3952" spans="4:4">
      <c r="D3952" s="362"/>
    </row>
    <row r="3953" spans="4:4">
      <c r="D3953" s="362"/>
    </row>
    <row r="3954" spans="4:4">
      <c r="D3954" s="362"/>
    </row>
    <row r="3955" spans="4:4">
      <c r="D3955" s="362"/>
    </row>
    <row r="3956" spans="4:4">
      <c r="D3956" s="362"/>
    </row>
    <row r="3957" spans="4:4">
      <c r="D3957" s="362"/>
    </row>
    <row r="3958" spans="4:4">
      <c r="D3958" s="362"/>
    </row>
    <row r="3959" spans="4:4">
      <c r="D3959" s="362"/>
    </row>
    <row r="3960" spans="4:4">
      <c r="D3960" s="362"/>
    </row>
    <row r="3961" spans="4:4">
      <c r="D3961" s="362"/>
    </row>
    <row r="3962" spans="4:4">
      <c r="D3962" s="362"/>
    </row>
    <row r="3963" spans="4:4">
      <c r="D3963" s="362"/>
    </row>
    <row r="3964" spans="4:4">
      <c r="D3964" s="362"/>
    </row>
    <row r="3965" spans="4:4">
      <c r="D3965" s="362"/>
    </row>
    <row r="3966" spans="4:4">
      <c r="D3966" s="362"/>
    </row>
    <row r="3967" spans="4:4">
      <c r="D3967" s="362"/>
    </row>
    <row r="3968" spans="4:4">
      <c r="D3968" s="362"/>
    </row>
    <row r="3969" spans="4:4">
      <c r="D3969" s="362"/>
    </row>
    <row r="3970" spans="4:4">
      <c r="D3970" s="362"/>
    </row>
    <row r="3971" spans="4:4">
      <c r="D3971" s="362"/>
    </row>
    <row r="3972" spans="4:4">
      <c r="D3972" s="362"/>
    </row>
    <row r="3973" spans="4:4">
      <c r="D3973" s="362"/>
    </row>
    <row r="3974" spans="4:4">
      <c r="D3974" s="362"/>
    </row>
    <row r="3975" spans="4:4">
      <c r="D3975" s="362"/>
    </row>
    <row r="3976" spans="4:4">
      <c r="D3976" s="362"/>
    </row>
    <row r="3977" spans="4:4">
      <c r="D3977" s="362"/>
    </row>
    <row r="3978" spans="4:4">
      <c r="D3978" s="362"/>
    </row>
    <row r="3979" spans="4:4">
      <c r="D3979" s="362"/>
    </row>
    <row r="3980" spans="4:4">
      <c r="D3980" s="362"/>
    </row>
    <row r="3981" spans="4:4">
      <c r="D3981" s="362"/>
    </row>
    <row r="3982" spans="4:4">
      <c r="D3982" s="362"/>
    </row>
    <row r="3983" spans="4:4">
      <c r="D3983" s="362"/>
    </row>
    <row r="3984" spans="4:4">
      <c r="D3984" s="362"/>
    </row>
    <row r="3985" spans="4:4">
      <c r="D3985" s="362"/>
    </row>
    <row r="3986" spans="4:4">
      <c r="D3986" s="362"/>
    </row>
    <row r="3987" spans="4:4">
      <c r="D3987" s="362"/>
    </row>
    <row r="3988" spans="4:4">
      <c r="D3988" s="362"/>
    </row>
    <row r="3989" spans="4:4">
      <c r="D3989" s="362"/>
    </row>
    <row r="3990" spans="4:4">
      <c r="D3990" s="362"/>
    </row>
    <row r="3991" spans="4:4">
      <c r="D3991" s="362"/>
    </row>
    <row r="3992" spans="4:4">
      <c r="D3992" s="362"/>
    </row>
    <row r="3993" spans="4:4">
      <c r="D3993" s="362"/>
    </row>
    <row r="3994" spans="4:4">
      <c r="D3994" s="362"/>
    </row>
    <row r="3995" spans="4:4">
      <c r="D3995" s="362"/>
    </row>
    <row r="3996" spans="4:4">
      <c r="D3996" s="362"/>
    </row>
    <row r="3997" spans="4:4">
      <c r="D3997" s="362"/>
    </row>
    <row r="3998" spans="4:4">
      <c r="D3998" s="362"/>
    </row>
    <row r="3999" spans="4:4">
      <c r="D3999" s="362"/>
    </row>
    <row r="4000" spans="4:4">
      <c r="D4000" s="362"/>
    </row>
    <row r="4001" spans="4:4">
      <c r="D4001" s="362"/>
    </row>
    <row r="4002" spans="4:4">
      <c r="D4002" s="362"/>
    </row>
    <row r="4003" spans="4:4">
      <c r="D4003" s="362"/>
    </row>
    <row r="4004" spans="4:4">
      <c r="D4004" s="362"/>
    </row>
    <row r="4005" spans="4:4">
      <c r="D4005" s="362"/>
    </row>
    <row r="4006" spans="4:4">
      <c r="D4006" s="362"/>
    </row>
    <row r="4007" spans="4:4">
      <c r="D4007" s="362"/>
    </row>
    <row r="4008" spans="4:4">
      <c r="D4008" s="362"/>
    </row>
    <row r="4009" spans="4:4">
      <c r="D4009" s="362"/>
    </row>
    <row r="4010" spans="4:4">
      <c r="D4010" s="362"/>
    </row>
    <row r="4011" spans="4:4">
      <c r="D4011" s="362"/>
    </row>
    <row r="4012" spans="4:4">
      <c r="D4012" s="362"/>
    </row>
    <row r="4013" spans="4:4">
      <c r="D4013" s="362"/>
    </row>
    <row r="4014" spans="4:4">
      <c r="D4014" s="362"/>
    </row>
    <row r="4015" spans="4:4">
      <c r="D4015" s="362"/>
    </row>
    <row r="4016" spans="4:4">
      <c r="D4016" s="362"/>
    </row>
    <row r="4017" spans="4:4">
      <c r="D4017" s="362"/>
    </row>
    <row r="4018" spans="4:4">
      <c r="D4018" s="362"/>
    </row>
    <row r="4019" spans="4:4">
      <c r="D4019" s="362"/>
    </row>
    <row r="4020" spans="4:4">
      <c r="D4020" s="362"/>
    </row>
    <row r="4021" spans="4:4">
      <c r="D4021" s="362"/>
    </row>
    <row r="4022" spans="4:4">
      <c r="D4022" s="362"/>
    </row>
    <row r="4023" spans="4:4">
      <c r="D4023" s="362"/>
    </row>
    <row r="4024" spans="4:4">
      <c r="D4024" s="362"/>
    </row>
    <row r="4025" spans="4:4">
      <c r="D4025" s="362"/>
    </row>
    <row r="4026" spans="4:4">
      <c r="D4026" s="362"/>
    </row>
    <row r="4027" spans="4:4">
      <c r="D4027" s="362"/>
    </row>
    <row r="4028" spans="4:4">
      <c r="D4028" s="362"/>
    </row>
    <row r="4029" spans="4:4">
      <c r="D4029" s="362"/>
    </row>
    <row r="4030" spans="4:4">
      <c r="D4030" s="362"/>
    </row>
    <row r="4031" spans="4:4">
      <c r="D4031" s="362"/>
    </row>
    <row r="4032" spans="4:4">
      <c r="D4032" s="362"/>
    </row>
    <row r="4033" spans="4:4">
      <c r="D4033" s="362"/>
    </row>
    <row r="4034" spans="4:4">
      <c r="D4034" s="362"/>
    </row>
    <row r="4035" spans="4:4">
      <c r="D4035" s="362"/>
    </row>
    <row r="4036" spans="4:4">
      <c r="D4036" s="362"/>
    </row>
    <row r="4037" spans="4:4">
      <c r="D4037" s="362"/>
    </row>
    <row r="4038" spans="4:4">
      <c r="D4038" s="362"/>
    </row>
    <row r="4039" spans="4:4">
      <c r="D4039" s="362"/>
    </row>
    <row r="4040" spans="4:4">
      <c r="D4040" s="362"/>
    </row>
    <row r="4041" spans="4:4">
      <c r="D4041" s="362"/>
    </row>
    <row r="4042" spans="4:4">
      <c r="D4042" s="362"/>
    </row>
    <row r="4043" spans="4:4">
      <c r="D4043" s="362"/>
    </row>
    <row r="4044" spans="4:4">
      <c r="D4044" s="362"/>
    </row>
    <row r="4045" spans="4:4">
      <c r="D4045" s="362"/>
    </row>
    <row r="4046" spans="4:4">
      <c r="D4046" s="362"/>
    </row>
    <row r="4047" spans="4:4">
      <c r="D4047" s="362"/>
    </row>
    <row r="4048" spans="4:4">
      <c r="D4048" s="362"/>
    </row>
    <row r="4049" spans="4:4">
      <c r="D4049" s="362"/>
    </row>
    <row r="4050" spans="4:4">
      <c r="D4050" s="362"/>
    </row>
    <row r="4051" spans="4:4">
      <c r="D4051" s="362"/>
    </row>
    <row r="4052" spans="4:4">
      <c r="D4052" s="362"/>
    </row>
    <row r="4053" spans="4:4">
      <c r="D4053" s="362"/>
    </row>
    <row r="4054" spans="4:4">
      <c r="D4054" s="362"/>
    </row>
    <row r="4055" spans="4:4">
      <c r="D4055" s="362"/>
    </row>
    <row r="4056" spans="4:4">
      <c r="D4056" s="362"/>
    </row>
    <row r="4057" spans="4:4">
      <c r="D4057" s="362"/>
    </row>
    <row r="4058" spans="4:4">
      <c r="D4058" s="362"/>
    </row>
    <row r="4059" spans="4:4">
      <c r="D4059" s="362"/>
    </row>
    <row r="4060" spans="4:4">
      <c r="D4060" s="362"/>
    </row>
    <row r="4061" spans="4:4">
      <c r="D4061" s="362"/>
    </row>
    <row r="4062" spans="4:4">
      <c r="D4062" s="362"/>
    </row>
    <row r="4063" spans="4:4">
      <c r="D4063" s="362"/>
    </row>
    <row r="4064" spans="4:4">
      <c r="D4064" s="362"/>
    </row>
    <row r="4065" spans="4:4">
      <c r="D4065" s="362"/>
    </row>
    <row r="4066" spans="4:4">
      <c r="D4066" s="362"/>
    </row>
    <row r="4067" spans="4:4">
      <c r="D4067" s="362"/>
    </row>
    <row r="4068" spans="4:4">
      <c r="D4068" s="362"/>
    </row>
    <row r="4069" spans="4:4">
      <c r="D4069" s="362"/>
    </row>
    <row r="4070" spans="4:4">
      <c r="D4070" s="362"/>
    </row>
    <row r="4071" spans="4:4">
      <c r="D4071" s="362"/>
    </row>
    <row r="4072" spans="4:4">
      <c r="D4072" s="362"/>
    </row>
    <row r="4073" spans="4:4">
      <c r="D4073" s="362"/>
    </row>
    <row r="4074" spans="4:4">
      <c r="D4074" s="362"/>
    </row>
    <row r="4075" spans="4:4">
      <c r="D4075" s="362"/>
    </row>
    <row r="4076" spans="4:4">
      <c r="D4076" s="362"/>
    </row>
    <row r="4077" spans="4:4">
      <c r="D4077" s="362"/>
    </row>
    <row r="4078" spans="4:4">
      <c r="D4078" s="362"/>
    </row>
    <row r="4079" spans="4:4">
      <c r="D4079" s="362"/>
    </row>
    <row r="4080" spans="4:4">
      <c r="D4080" s="362"/>
    </row>
    <row r="4081" spans="4:4">
      <c r="D4081" s="362"/>
    </row>
    <row r="4082" spans="4:4">
      <c r="D4082" s="362"/>
    </row>
    <row r="4083" spans="4:4">
      <c r="D4083" s="362"/>
    </row>
    <row r="4084" spans="4:4">
      <c r="D4084" s="362"/>
    </row>
    <row r="4085" spans="4:4">
      <c r="D4085" s="362"/>
    </row>
    <row r="4086" spans="4:4">
      <c r="D4086" s="362"/>
    </row>
    <row r="4087" spans="4:4">
      <c r="D4087" s="362"/>
    </row>
    <row r="4088" spans="4:4">
      <c r="D4088" s="362"/>
    </row>
    <row r="4089" spans="4:4">
      <c r="D4089" s="362"/>
    </row>
    <row r="4090" spans="4:4">
      <c r="D4090" s="362"/>
    </row>
    <row r="4091" spans="4:4">
      <c r="D4091" s="362"/>
    </row>
    <row r="4092" spans="4:4">
      <c r="D4092" s="362"/>
    </row>
    <row r="4093" spans="4:4">
      <c r="D4093" s="362"/>
    </row>
    <row r="4094" spans="4:4">
      <c r="D4094" s="362"/>
    </row>
    <row r="4095" spans="4:4">
      <c r="D4095" s="362"/>
    </row>
    <row r="4096" spans="4:4">
      <c r="D4096" s="362"/>
    </row>
    <row r="4097" spans="4:4">
      <c r="D4097" s="362"/>
    </row>
    <row r="4098" spans="4:4">
      <c r="D4098" s="362"/>
    </row>
    <row r="4099" spans="4:4">
      <c r="D4099" s="362"/>
    </row>
    <row r="4100" spans="4:4">
      <c r="D4100" s="362"/>
    </row>
    <row r="4101" spans="4:4">
      <c r="D4101" s="362"/>
    </row>
    <row r="4102" spans="4:4">
      <c r="D4102" s="362"/>
    </row>
    <row r="4103" spans="4:4">
      <c r="D4103" s="362"/>
    </row>
    <row r="4104" spans="4:4">
      <c r="D4104" s="362"/>
    </row>
    <row r="4105" spans="4:4">
      <c r="D4105" s="362"/>
    </row>
    <row r="4106" spans="4:4">
      <c r="D4106" s="362"/>
    </row>
    <row r="4107" spans="4:4">
      <c r="D4107" s="362"/>
    </row>
    <row r="4108" spans="4:4">
      <c r="D4108" s="362"/>
    </row>
    <row r="4109" spans="4:4">
      <c r="D4109" s="362"/>
    </row>
    <row r="4110" spans="4:4">
      <c r="D4110" s="362"/>
    </row>
    <row r="4111" spans="4:4">
      <c r="D4111" s="362"/>
    </row>
    <row r="4112" spans="4:4">
      <c r="D4112" s="362"/>
    </row>
    <row r="4113" spans="4:4">
      <c r="D4113" s="362"/>
    </row>
    <row r="4114" spans="4:4">
      <c r="D4114" s="362"/>
    </row>
    <row r="4115" spans="4:4">
      <c r="D4115" s="362"/>
    </row>
    <row r="4116" spans="4:4">
      <c r="D4116" s="362"/>
    </row>
    <row r="4117" spans="4:4">
      <c r="D4117" s="362"/>
    </row>
    <row r="4118" spans="4:4">
      <c r="D4118" s="362"/>
    </row>
    <row r="4119" spans="4:4">
      <c r="D4119" s="362"/>
    </row>
    <row r="4120" spans="4:4">
      <c r="D4120" s="362"/>
    </row>
    <row r="4121" spans="4:4">
      <c r="D4121" s="362"/>
    </row>
    <row r="4122" spans="4:4">
      <c r="D4122" s="362"/>
    </row>
    <row r="4123" spans="4:4">
      <c r="D4123" s="362"/>
    </row>
    <row r="4124" spans="4:4">
      <c r="D4124" s="362"/>
    </row>
    <row r="4125" spans="4:4">
      <c r="D4125" s="362"/>
    </row>
    <row r="4126" spans="4:4">
      <c r="D4126" s="362"/>
    </row>
    <row r="4127" spans="4:4">
      <c r="D4127" s="362"/>
    </row>
    <row r="4128" spans="4:4">
      <c r="D4128" s="362"/>
    </row>
    <row r="4129" spans="4:4">
      <c r="D4129" s="362"/>
    </row>
    <row r="4130" spans="4:4">
      <c r="D4130" s="362"/>
    </row>
    <row r="4131" spans="4:4">
      <c r="D4131" s="362"/>
    </row>
    <row r="4132" spans="4:4">
      <c r="D4132" s="362"/>
    </row>
    <row r="4133" spans="4:4">
      <c r="D4133" s="362"/>
    </row>
    <row r="4134" spans="4:4">
      <c r="D4134" s="362"/>
    </row>
    <row r="4135" spans="4:4">
      <c r="D4135" s="362"/>
    </row>
    <row r="4136" spans="4:4">
      <c r="D4136" s="362"/>
    </row>
    <row r="4137" spans="4:4">
      <c r="D4137" s="362"/>
    </row>
    <row r="4138" spans="4:4">
      <c r="D4138" s="362"/>
    </row>
    <row r="4139" spans="4:4">
      <c r="D4139" s="362"/>
    </row>
    <row r="4140" spans="4:4">
      <c r="D4140" s="362"/>
    </row>
    <row r="4141" spans="4:4">
      <c r="D4141" s="362"/>
    </row>
    <row r="4142" spans="4:4">
      <c r="D4142" s="362"/>
    </row>
    <row r="4143" spans="4:4">
      <c r="D4143" s="362"/>
    </row>
    <row r="4144" spans="4:4">
      <c r="D4144" s="362"/>
    </row>
    <row r="4145" spans="4:4">
      <c r="D4145" s="362"/>
    </row>
    <row r="4146" spans="4:4">
      <c r="D4146" s="362"/>
    </row>
    <row r="4147" spans="4:4">
      <c r="D4147" s="362"/>
    </row>
    <row r="4148" spans="4:4">
      <c r="D4148" s="362"/>
    </row>
    <row r="4149" spans="4:4">
      <c r="D4149" s="362"/>
    </row>
    <row r="4150" spans="4:4">
      <c r="D4150" s="362"/>
    </row>
    <row r="4151" spans="4:4">
      <c r="D4151" s="362"/>
    </row>
    <row r="4152" spans="4:4">
      <c r="D4152" s="362"/>
    </row>
    <row r="4153" spans="4:4">
      <c r="D4153" s="362"/>
    </row>
    <row r="4154" spans="4:4">
      <c r="D4154" s="362"/>
    </row>
    <row r="4155" spans="4:4">
      <c r="D4155" s="362"/>
    </row>
    <row r="4156" spans="4:4">
      <c r="D4156" s="362"/>
    </row>
    <row r="4157" spans="4:4">
      <c r="D4157" s="362"/>
    </row>
    <row r="4158" spans="4:4">
      <c r="D4158" s="362"/>
    </row>
    <row r="4159" spans="4:4">
      <c r="D4159" s="362"/>
    </row>
    <row r="4160" spans="4:4">
      <c r="D4160" s="362"/>
    </row>
    <row r="4161" spans="4:4">
      <c r="D4161" s="362"/>
    </row>
    <row r="4162" spans="4:4">
      <c r="D4162" s="362"/>
    </row>
    <row r="4163" spans="4:4">
      <c r="D4163" s="362"/>
    </row>
    <row r="4164" spans="4:4">
      <c r="D4164" s="362"/>
    </row>
    <row r="4165" spans="4:4">
      <c r="D4165" s="362"/>
    </row>
    <row r="4166" spans="4:4">
      <c r="D4166" s="362"/>
    </row>
    <row r="4167" spans="4:4">
      <c r="D4167" s="362"/>
    </row>
    <row r="4168" spans="4:4">
      <c r="D4168" s="362"/>
    </row>
    <row r="4169" spans="4:4">
      <c r="D4169" s="362"/>
    </row>
    <row r="4170" spans="4:4">
      <c r="D4170" s="362"/>
    </row>
    <row r="4171" spans="4:4">
      <c r="D4171" s="362"/>
    </row>
    <row r="4172" spans="4:4">
      <c r="D4172" s="362"/>
    </row>
    <row r="4173" spans="4:4">
      <c r="D4173" s="362"/>
    </row>
    <row r="4174" spans="4:4">
      <c r="D4174" s="362"/>
    </row>
    <row r="4175" spans="4:4">
      <c r="D4175" s="362"/>
    </row>
    <row r="4176" spans="4:4">
      <c r="D4176" s="362"/>
    </row>
    <row r="4177" spans="4:4">
      <c r="D4177" s="362"/>
    </row>
    <row r="4178" spans="4:4">
      <c r="D4178" s="362"/>
    </row>
    <row r="4179" spans="4:4">
      <c r="D4179" s="362"/>
    </row>
    <row r="4180" spans="4:4">
      <c r="D4180" s="362"/>
    </row>
    <row r="4181" spans="4:4">
      <c r="D4181" s="362"/>
    </row>
    <row r="4182" spans="4:4">
      <c r="D4182" s="362"/>
    </row>
    <row r="4183" spans="4:4">
      <c r="D4183" s="362"/>
    </row>
    <row r="4184" spans="4:4">
      <c r="D4184" s="362"/>
    </row>
    <row r="4185" spans="4:4">
      <c r="D4185" s="362"/>
    </row>
    <row r="4186" spans="4:4">
      <c r="D4186" s="362"/>
    </row>
    <row r="4187" spans="4:4">
      <c r="D4187" s="362"/>
    </row>
    <row r="4188" spans="4:4">
      <c r="D4188" s="362"/>
    </row>
    <row r="4189" spans="4:4">
      <c r="D4189" s="362"/>
    </row>
    <row r="4190" spans="4:4">
      <c r="D4190" s="362"/>
    </row>
    <row r="4191" spans="4:4">
      <c r="D4191" s="362"/>
    </row>
    <row r="4192" spans="4:4">
      <c r="D4192" s="362"/>
    </row>
    <row r="4193" spans="4:4">
      <c r="D4193" s="362"/>
    </row>
    <row r="4194" spans="4:4">
      <c r="D4194" s="362"/>
    </row>
    <row r="4195" spans="4:4">
      <c r="D4195" s="362"/>
    </row>
    <row r="4196" spans="4:4">
      <c r="D4196" s="362"/>
    </row>
    <row r="4197" spans="4:4">
      <c r="D4197" s="362"/>
    </row>
    <row r="4198" spans="4:4">
      <c r="D4198" s="362"/>
    </row>
    <row r="4199" spans="4:4">
      <c r="D4199" s="362"/>
    </row>
    <row r="4200" spans="4:4">
      <c r="D4200" s="362"/>
    </row>
    <row r="4201" spans="4:4">
      <c r="D4201" s="362"/>
    </row>
    <row r="4202" spans="4:4">
      <c r="D4202" s="362"/>
    </row>
    <row r="4203" spans="4:4">
      <c r="D4203" s="362"/>
    </row>
    <row r="4204" spans="4:4">
      <c r="D4204" s="362"/>
    </row>
    <row r="4205" spans="4:4">
      <c r="D4205" s="362"/>
    </row>
    <row r="4206" spans="4:4">
      <c r="D4206" s="362"/>
    </row>
    <row r="4207" spans="4:4">
      <c r="D4207" s="362"/>
    </row>
    <row r="4208" spans="4:4">
      <c r="D4208" s="362"/>
    </row>
    <row r="4209" spans="4:4">
      <c r="D4209" s="362"/>
    </row>
    <row r="4210" spans="4:4">
      <c r="D4210" s="362"/>
    </row>
    <row r="4211" spans="4:4">
      <c r="D4211" s="362"/>
    </row>
    <row r="4212" spans="4:4">
      <c r="D4212" s="362"/>
    </row>
    <row r="4213" spans="4:4">
      <c r="D4213" s="362"/>
    </row>
    <row r="4214" spans="4:4">
      <c r="D4214" s="362"/>
    </row>
    <row r="4215" spans="4:4">
      <c r="D4215" s="362"/>
    </row>
    <row r="4216" spans="4:4">
      <c r="D4216" s="362"/>
    </row>
    <row r="4217" spans="4:4">
      <c r="D4217" s="362"/>
    </row>
    <row r="4218" spans="4:4">
      <c r="D4218" s="362"/>
    </row>
    <row r="4219" spans="4:4">
      <c r="D4219" s="362"/>
    </row>
    <row r="4220" spans="4:4">
      <c r="D4220" s="362"/>
    </row>
    <row r="4221" spans="4:4">
      <c r="D4221" s="362"/>
    </row>
    <row r="4222" spans="4:4">
      <c r="D4222" s="362"/>
    </row>
    <row r="4223" spans="4:4">
      <c r="D4223" s="362"/>
    </row>
    <row r="4224" spans="4:4">
      <c r="D4224" s="362"/>
    </row>
    <row r="4225" spans="4:4">
      <c r="D4225" s="362"/>
    </row>
    <row r="4226" spans="4:4">
      <c r="D4226" s="362"/>
    </row>
    <row r="4227" spans="4:4">
      <c r="D4227" s="362"/>
    </row>
    <row r="4228" spans="4:4">
      <c r="D4228" s="362"/>
    </row>
    <row r="4229" spans="4:4">
      <c r="D4229" s="362"/>
    </row>
    <row r="4230" spans="4:4">
      <c r="D4230" s="362"/>
    </row>
    <row r="4231" spans="4:4">
      <c r="D4231" s="362"/>
    </row>
    <row r="4232" spans="4:4">
      <c r="D4232" s="362"/>
    </row>
    <row r="4233" spans="4:4">
      <c r="D4233" s="362"/>
    </row>
    <row r="4234" spans="4:4">
      <c r="D4234" s="362"/>
    </row>
    <row r="4235" spans="4:4">
      <c r="D4235" s="362"/>
    </row>
    <row r="4236" spans="4:4">
      <c r="D4236" s="362"/>
    </row>
    <row r="4237" spans="4:4">
      <c r="D4237" s="362"/>
    </row>
    <row r="4238" spans="4:4">
      <c r="D4238" s="362"/>
    </row>
    <row r="4239" spans="4:4">
      <c r="D4239" s="362"/>
    </row>
    <row r="4240" spans="4:4">
      <c r="D4240" s="362"/>
    </row>
    <row r="4241" spans="4:4">
      <c r="D4241" s="362"/>
    </row>
    <row r="4242" spans="4:4">
      <c r="D4242" s="362"/>
    </row>
    <row r="4243" spans="4:4">
      <c r="D4243" s="362"/>
    </row>
    <row r="4244" spans="4:4">
      <c r="D4244" s="362"/>
    </row>
    <row r="4245" spans="4:4">
      <c r="D4245" s="362"/>
    </row>
    <row r="4246" spans="4:4">
      <c r="D4246" s="362"/>
    </row>
    <row r="4247" spans="4:4">
      <c r="D4247" s="362"/>
    </row>
    <row r="4248" spans="4:4">
      <c r="D4248" s="362"/>
    </row>
    <row r="4249" spans="4:4">
      <c r="D4249" s="362"/>
    </row>
    <row r="4250" spans="4:4">
      <c r="D4250" s="362"/>
    </row>
    <row r="4251" spans="4:4">
      <c r="D4251" s="362"/>
    </row>
    <row r="4252" spans="4:4">
      <c r="D4252" s="362"/>
    </row>
    <row r="4253" spans="4:4">
      <c r="D4253" s="362"/>
    </row>
    <row r="4254" spans="4:4">
      <c r="D4254" s="362"/>
    </row>
    <row r="4255" spans="4:4">
      <c r="D4255" s="362"/>
    </row>
    <row r="4256" spans="4:4">
      <c r="D4256" s="362"/>
    </row>
    <row r="4257" spans="4:4">
      <c r="D4257" s="362"/>
    </row>
    <row r="4258" spans="4:4">
      <c r="D4258" s="362"/>
    </row>
    <row r="4259" spans="4:4">
      <c r="D4259" s="362"/>
    </row>
    <row r="4260" spans="4:4">
      <c r="D4260" s="362"/>
    </row>
    <row r="4261" spans="4:4">
      <c r="D4261" s="362"/>
    </row>
    <row r="4262" spans="4:4">
      <c r="D4262" s="362"/>
    </row>
    <row r="4263" spans="4:4">
      <c r="D4263" s="362"/>
    </row>
    <row r="4264" spans="4:4">
      <c r="D4264" s="362"/>
    </row>
    <row r="4265" spans="4:4">
      <c r="D4265" s="362"/>
    </row>
    <row r="4266" spans="4:4">
      <c r="D4266" s="362"/>
    </row>
    <row r="4267" spans="4:4">
      <c r="D4267" s="362"/>
    </row>
    <row r="4268" spans="4:4">
      <c r="D4268" s="362"/>
    </row>
    <row r="4269" spans="4:4">
      <c r="D4269" s="362"/>
    </row>
    <row r="4270" spans="4:4">
      <c r="D4270" s="362"/>
    </row>
    <row r="4271" spans="4:4">
      <c r="D4271" s="362"/>
    </row>
    <row r="4272" spans="4:4">
      <c r="D4272" s="362"/>
    </row>
    <row r="4273" spans="4:4">
      <c r="D4273" s="362"/>
    </row>
    <row r="4274" spans="4:4">
      <c r="D4274" s="362"/>
    </row>
    <row r="4275" spans="4:4">
      <c r="D4275" s="362"/>
    </row>
    <row r="4276" spans="4:4">
      <c r="D4276" s="362"/>
    </row>
    <row r="4277" spans="4:4">
      <c r="D4277" s="362"/>
    </row>
    <row r="4278" spans="4:4">
      <c r="D4278" s="362"/>
    </row>
    <row r="4279" spans="4:4">
      <c r="D4279" s="362"/>
    </row>
    <row r="4280" spans="4:4">
      <c r="D4280" s="362"/>
    </row>
    <row r="4281" spans="4:4">
      <c r="D4281" s="362"/>
    </row>
    <row r="4282" spans="4:4">
      <c r="D4282" s="362"/>
    </row>
    <row r="4283" spans="4:4">
      <c r="D4283" s="362"/>
    </row>
    <row r="4284" spans="4:4">
      <c r="D4284" s="362"/>
    </row>
    <row r="4285" spans="4:4">
      <c r="D4285" s="362"/>
    </row>
    <row r="4286" spans="4:4">
      <c r="D4286" s="362"/>
    </row>
    <row r="4287" spans="4:4">
      <c r="D4287" s="362"/>
    </row>
    <row r="4288" spans="4:4">
      <c r="D4288" s="362"/>
    </row>
    <row r="4289" spans="4:4">
      <c r="D4289" s="362"/>
    </row>
    <row r="4290" spans="4:4">
      <c r="D4290" s="362"/>
    </row>
    <row r="4291" spans="4:4">
      <c r="D4291" s="362"/>
    </row>
    <row r="4292" spans="4:4">
      <c r="D4292" s="362"/>
    </row>
    <row r="4293" spans="4:4">
      <c r="D4293" s="362"/>
    </row>
    <row r="4294" spans="4:4">
      <c r="D4294" s="362"/>
    </row>
    <row r="4295" spans="4:4">
      <c r="D4295" s="362"/>
    </row>
    <row r="4296" spans="4:4">
      <c r="D4296" s="362"/>
    </row>
    <row r="4297" spans="4:4">
      <c r="D4297" s="362"/>
    </row>
    <row r="4298" spans="4:4">
      <c r="D4298" s="362"/>
    </row>
    <row r="4299" spans="4:4">
      <c r="D4299" s="362"/>
    </row>
    <row r="4300" spans="4:4">
      <c r="D4300" s="362"/>
    </row>
    <row r="4301" spans="4:4">
      <c r="D4301" s="362"/>
    </row>
    <row r="4302" spans="4:4">
      <c r="D4302" s="362"/>
    </row>
    <row r="4303" spans="4:4">
      <c r="D4303" s="362"/>
    </row>
    <row r="4304" spans="4:4">
      <c r="D4304" s="362"/>
    </row>
    <row r="4305" spans="4:4">
      <c r="D4305" s="362"/>
    </row>
    <row r="4306" spans="4:4">
      <c r="D4306" s="362"/>
    </row>
    <row r="4307" spans="4:4">
      <c r="D4307" s="362"/>
    </row>
    <row r="4308" spans="4:4">
      <c r="D4308" s="362"/>
    </row>
    <row r="4309" spans="4:4">
      <c r="D4309" s="362"/>
    </row>
    <row r="4310" spans="4:4">
      <c r="D4310" s="362"/>
    </row>
    <row r="4311" spans="4:4">
      <c r="D4311" s="362"/>
    </row>
    <row r="4312" spans="4:4">
      <c r="D4312" s="362"/>
    </row>
    <row r="4313" spans="4:4">
      <c r="D4313" s="362"/>
    </row>
    <row r="4314" spans="4:4">
      <c r="D4314" s="362"/>
    </row>
    <row r="4315" spans="4:4">
      <c r="D4315" s="362"/>
    </row>
    <row r="4316" spans="4:4">
      <c r="D4316" s="362"/>
    </row>
    <row r="4317" spans="4:4">
      <c r="D4317" s="362"/>
    </row>
    <row r="4318" spans="4:4">
      <c r="D4318" s="362"/>
    </row>
    <row r="4319" spans="4:4">
      <c r="D4319" s="362"/>
    </row>
    <row r="4320" spans="4:4">
      <c r="D4320" s="362"/>
    </row>
    <row r="4321" spans="4:4">
      <c r="D4321" s="362"/>
    </row>
    <row r="4322" spans="4:4">
      <c r="D4322" s="362"/>
    </row>
    <row r="4323" spans="4:4">
      <c r="D4323" s="362"/>
    </row>
    <row r="4324" spans="4:4">
      <c r="D4324" s="362"/>
    </row>
    <row r="4325" spans="4:4">
      <c r="D4325" s="362"/>
    </row>
    <row r="4326" spans="4:4">
      <c r="D4326" s="362"/>
    </row>
    <row r="4327" spans="4:4">
      <c r="D4327" s="362"/>
    </row>
    <row r="4328" spans="4:4">
      <c r="D4328" s="362"/>
    </row>
    <row r="4329" spans="4:4">
      <c r="D4329" s="362"/>
    </row>
    <row r="4330" spans="4:4">
      <c r="D4330" s="362"/>
    </row>
    <row r="4331" spans="4:4">
      <c r="D4331" s="362"/>
    </row>
    <row r="4332" spans="4:4">
      <c r="D4332" s="362"/>
    </row>
    <row r="4333" spans="4:4">
      <c r="D4333" s="362"/>
    </row>
    <row r="4334" spans="4:4">
      <c r="D4334" s="362"/>
    </row>
    <row r="4335" spans="4:4">
      <c r="D4335" s="362"/>
    </row>
    <row r="4336" spans="4:4">
      <c r="D4336" s="362"/>
    </row>
    <row r="4337" spans="4:4">
      <c r="D4337" s="362"/>
    </row>
    <row r="4338" spans="4:4">
      <c r="D4338" s="362"/>
    </row>
    <row r="4339" spans="4:4">
      <c r="D4339" s="362"/>
    </row>
    <row r="4340" spans="4:4">
      <c r="D4340" s="362"/>
    </row>
    <row r="4341" spans="4:4">
      <c r="D4341" s="362"/>
    </row>
    <row r="4342" spans="4:4">
      <c r="D4342" s="362"/>
    </row>
    <row r="4343" spans="4:4">
      <c r="D4343" s="362"/>
    </row>
    <row r="4344" spans="4:4">
      <c r="D4344" s="362"/>
    </row>
    <row r="4345" spans="4:4">
      <c r="D4345" s="362"/>
    </row>
    <row r="4346" spans="4:4">
      <c r="D4346" s="362"/>
    </row>
    <row r="4347" spans="4:4">
      <c r="D4347" s="362"/>
    </row>
    <row r="4348" spans="4:4">
      <c r="D4348" s="362"/>
    </row>
    <row r="4349" spans="4:4">
      <c r="D4349" s="362"/>
    </row>
    <row r="4350" spans="4:4">
      <c r="D4350" s="362"/>
    </row>
    <row r="4351" spans="4:4">
      <c r="D4351" s="362"/>
    </row>
    <row r="4352" spans="4:4">
      <c r="D4352" s="362"/>
    </row>
    <row r="4353" spans="4:4">
      <c r="D4353" s="362"/>
    </row>
    <row r="4354" spans="4:4">
      <c r="D4354" s="362"/>
    </row>
    <row r="4355" spans="4:4">
      <c r="D4355" s="362"/>
    </row>
    <row r="4356" spans="4:4">
      <c r="D4356" s="362"/>
    </row>
    <row r="4357" spans="4:4">
      <c r="D4357" s="362"/>
    </row>
    <row r="4358" spans="4:4">
      <c r="D4358" s="362"/>
    </row>
    <row r="4359" spans="4:4">
      <c r="D4359" s="362"/>
    </row>
    <row r="4360" spans="4:4">
      <c r="D4360" s="362"/>
    </row>
    <row r="4361" spans="4:4">
      <c r="D4361" s="362"/>
    </row>
    <row r="4362" spans="4:4">
      <c r="D4362" s="362"/>
    </row>
    <row r="4363" spans="4:4">
      <c r="D4363" s="362"/>
    </row>
    <row r="4364" spans="4:4">
      <c r="D4364" s="362"/>
    </row>
    <row r="4365" spans="4:4">
      <c r="D4365" s="362"/>
    </row>
    <row r="4366" spans="4:4">
      <c r="D4366" s="362"/>
    </row>
    <row r="4367" spans="4:4">
      <c r="D4367" s="362"/>
    </row>
    <row r="4368" spans="4:4">
      <c r="D4368" s="362"/>
    </row>
    <row r="4369" spans="4:4">
      <c r="D4369" s="362"/>
    </row>
    <row r="4370" spans="4:4">
      <c r="D4370" s="362"/>
    </row>
    <row r="4371" spans="4:4">
      <c r="D4371" s="362"/>
    </row>
    <row r="4372" spans="4:4">
      <c r="D4372" s="362"/>
    </row>
    <row r="4373" spans="4:4">
      <c r="D4373" s="362"/>
    </row>
    <row r="4374" spans="4:4">
      <c r="D4374" s="362"/>
    </row>
    <row r="4375" spans="4:4">
      <c r="D4375" s="362"/>
    </row>
    <row r="4376" spans="4:4">
      <c r="D4376" s="362"/>
    </row>
    <row r="4377" spans="4:4">
      <c r="D4377" s="362"/>
    </row>
    <row r="4378" spans="4:4">
      <c r="D4378" s="362"/>
    </row>
    <row r="4379" spans="4:4">
      <c r="D4379" s="362"/>
    </row>
    <row r="4380" spans="4:4">
      <c r="D4380" s="362"/>
    </row>
    <row r="4381" spans="4:4">
      <c r="D4381" s="362"/>
    </row>
    <row r="4382" spans="4:4">
      <c r="D4382" s="362"/>
    </row>
    <row r="4383" spans="4:4">
      <c r="D4383" s="362"/>
    </row>
    <row r="4384" spans="4:4">
      <c r="D4384" s="362"/>
    </row>
    <row r="4385" spans="4:4">
      <c r="D4385" s="362"/>
    </row>
    <row r="4386" spans="4:4">
      <c r="D4386" s="362"/>
    </row>
    <row r="4387" spans="4:4">
      <c r="D4387" s="362"/>
    </row>
    <row r="4388" spans="4:4">
      <c r="D4388" s="362"/>
    </row>
    <row r="4389" spans="4:4">
      <c r="D4389" s="362"/>
    </row>
    <row r="4390" spans="4:4">
      <c r="D4390" s="362"/>
    </row>
    <row r="4391" spans="4:4">
      <c r="D4391" s="362"/>
    </row>
    <row r="4392" spans="4:4">
      <c r="D4392" s="362"/>
    </row>
    <row r="4393" spans="4:4">
      <c r="D4393" s="362"/>
    </row>
    <row r="4394" spans="4:4">
      <c r="D4394" s="362"/>
    </row>
    <row r="4395" spans="4:4">
      <c r="D4395" s="362"/>
    </row>
    <row r="4396" spans="4:4">
      <c r="D4396" s="362"/>
    </row>
    <row r="4397" spans="4:4">
      <c r="D4397" s="362"/>
    </row>
    <row r="4398" spans="4:4">
      <c r="D4398" s="362"/>
    </row>
    <row r="4399" spans="4:4">
      <c r="D4399" s="362"/>
    </row>
    <row r="4400" spans="4:4">
      <c r="D4400" s="362"/>
    </row>
    <row r="4401" spans="4:4">
      <c r="D4401" s="362"/>
    </row>
    <row r="4402" spans="4:4">
      <c r="D4402" s="362"/>
    </row>
    <row r="4403" spans="4:4">
      <c r="D4403" s="362"/>
    </row>
    <row r="4404" spans="4:4">
      <c r="D4404" s="362"/>
    </row>
    <row r="4405" spans="4:4">
      <c r="D4405" s="362"/>
    </row>
    <row r="4406" spans="4:4">
      <c r="D4406" s="362"/>
    </row>
    <row r="4407" spans="4:4">
      <c r="D4407" s="362"/>
    </row>
    <row r="4408" spans="4:4">
      <c r="D4408" s="362"/>
    </row>
    <row r="4409" spans="4:4">
      <c r="D4409" s="362"/>
    </row>
    <row r="4410" spans="4:4">
      <c r="D4410" s="362"/>
    </row>
    <row r="4411" spans="4:4">
      <c r="D4411" s="362"/>
    </row>
    <row r="4412" spans="4:4">
      <c r="D4412" s="362"/>
    </row>
    <row r="4413" spans="4:4">
      <c r="D4413" s="362"/>
    </row>
    <row r="4414" spans="4:4">
      <c r="D4414" s="362"/>
    </row>
    <row r="4415" spans="4:4">
      <c r="D4415" s="362"/>
    </row>
    <row r="4416" spans="4:4">
      <c r="D4416" s="362"/>
    </row>
    <row r="4417" spans="4:4">
      <c r="D4417" s="362"/>
    </row>
    <row r="4418" spans="4:4">
      <c r="D4418" s="362"/>
    </row>
    <row r="4419" spans="4:4">
      <c r="D4419" s="362"/>
    </row>
    <row r="4420" spans="4:4">
      <c r="D4420" s="362"/>
    </row>
    <row r="4421" spans="4:4">
      <c r="D4421" s="362"/>
    </row>
    <row r="4422" spans="4:4">
      <c r="D4422" s="362"/>
    </row>
    <row r="4423" spans="4:4">
      <c r="D4423" s="362"/>
    </row>
    <row r="4424" spans="4:4">
      <c r="D4424" s="362"/>
    </row>
    <row r="4425" spans="4:4">
      <c r="D4425" s="362"/>
    </row>
    <row r="4426" spans="4:4">
      <c r="D4426" s="362"/>
    </row>
    <row r="4427" spans="4:4">
      <c r="D4427" s="362"/>
    </row>
    <row r="4428" spans="4:4">
      <c r="D4428" s="362"/>
    </row>
    <row r="4429" spans="4:4">
      <c r="D4429" s="362"/>
    </row>
    <row r="4430" spans="4:4">
      <c r="D4430" s="362"/>
    </row>
    <row r="4431" spans="4:4">
      <c r="D4431" s="362"/>
    </row>
    <row r="4432" spans="4:4">
      <c r="D4432" s="362"/>
    </row>
    <row r="4433" spans="4:4">
      <c r="D4433" s="362"/>
    </row>
    <row r="4434" spans="4:4">
      <c r="D4434" s="362"/>
    </row>
    <row r="4435" spans="4:4">
      <c r="D4435" s="362"/>
    </row>
    <row r="4436" spans="4:4">
      <c r="D4436" s="362"/>
    </row>
    <row r="4437" spans="4:4">
      <c r="D4437" s="362"/>
    </row>
    <row r="4438" spans="4:4">
      <c r="D4438" s="362"/>
    </row>
    <row r="4439" spans="4:4">
      <c r="D4439" s="362"/>
    </row>
    <row r="4440" spans="4:4">
      <c r="D4440" s="362"/>
    </row>
    <row r="4441" spans="4:4">
      <c r="D4441" s="362"/>
    </row>
    <row r="4442" spans="4:4">
      <c r="D4442" s="362"/>
    </row>
    <row r="4443" spans="4:4">
      <c r="D4443" s="362"/>
    </row>
    <row r="4444" spans="4:4">
      <c r="D4444" s="362"/>
    </row>
    <row r="4445" spans="4:4">
      <c r="D4445" s="362"/>
    </row>
    <row r="4446" spans="4:4">
      <c r="D4446" s="362"/>
    </row>
    <row r="4447" spans="4:4">
      <c r="D4447" s="362"/>
    </row>
    <row r="4448" spans="4:4">
      <c r="D4448" s="362"/>
    </row>
    <row r="4449" spans="4:4">
      <c r="D4449" s="362"/>
    </row>
    <row r="4450" spans="4:4">
      <c r="D4450" s="362"/>
    </row>
    <row r="4451" spans="4:4">
      <c r="D4451" s="362"/>
    </row>
    <row r="4452" spans="4:4">
      <c r="D4452" s="362"/>
    </row>
    <row r="4453" spans="4:4">
      <c r="D4453" s="362"/>
    </row>
    <row r="4454" spans="4:4">
      <c r="D4454" s="362"/>
    </row>
    <row r="4455" spans="4:4">
      <c r="D4455" s="362"/>
    </row>
    <row r="4456" spans="4:4">
      <c r="D4456" s="362"/>
    </row>
    <row r="4457" spans="4:4">
      <c r="D4457" s="362"/>
    </row>
    <row r="4458" spans="4:4">
      <c r="D4458" s="362"/>
    </row>
    <row r="4459" spans="4:4">
      <c r="D4459" s="362"/>
    </row>
    <row r="4460" spans="4:4">
      <c r="D4460" s="362"/>
    </row>
    <row r="4461" spans="4:4">
      <c r="D4461" s="362"/>
    </row>
    <row r="4462" spans="4:4">
      <c r="D4462" s="362"/>
    </row>
    <row r="4463" spans="4:4">
      <c r="D4463" s="362"/>
    </row>
    <row r="4464" spans="4:4">
      <c r="D4464" s="362"/>
    </row>
    <row r="4465" spans="4:4">
      <c r="D4465" s="362"/>
    </row>
    <row r="4466" spans="4:4">
      <c r="D4466" s="362"/>
    </row>
    <row r="4467" spans="4:4">
      <c r="D4467" s="362"/>
    </row>
    <row r="4468" spans="4:4">
      <c r="D4468" s="362"/>
    </row>
    <row r="4469" spans="4:4">
      <c r="D4469" s="362"/>
    </row>
    <row r="4470" spans="4:4">
      <c r="D4470" s="362"/>
    </row>
    <row r="4471" spans="4:4">
      <c r="D4471" s="362"/>
    </row>
    <row r="4472" spans="4:4">
      <c r="D4472" s="362"/>
    </row>
    <row r="4473" spans="4:4">
      <c r="D4473" s="362"/>
    </row>
    <row r="4474" spans="4:4">
      <c r="D4474" s="362"/>
    </row>
    <row r="4475" spans="4:4">
      <c r="D4475" s="362"/>
    </row>
    <row r="4476" spans="4:4">
      <c r="D4476" s="362"/>
    </row>
    <row r="4477" spans="4:4">
      <c r="D4477" s="362"/>
    </row>
    <row r="4478" spans="4:4">
      <c r="D4478" s="362"/>
    </row>
    <row r="4479" spans="4:4">
      <c r="D4479" s="362"/>
    </row>
    <row r="4480" spans="4:4">
      <c r="D4480" s="362"/>
    </row>
    <row r="4481" spans="4:4">
      <c r="D4481" s="362"/>
    </row>
    <row r="4482" spans="4:4">
      <c r="D4482" s="362"/>
    </row>
    <row r="4483" spans="4:4">
      <c r="D4483" s="362"/>
    </row>
    <row r="4484" spans="4:4">
      <c r="D4484" s="362"/>
    </row>
    <row r="4485" spans="4:4">
      <c r="D4485" s="362"/>
    </row>
    <row r="4486" spans="4:4">
      <c r="D4486" s="362"/>
    </row>
    <row r="4487" spans="4:4">
      <c r="D4487" s="362"/>
    </row>
    <row r="4488" spans="4:4">
      <c r="D4488" s="362"/>
    </row>
    <row r="4489" spans="4:4">
      <c r="D4489" s="362"/>
    </row>
    <row r="4490" spans="4:4">
      <c r="D4490" s="362"/>
    </row>
    <row r="4491" spans="4:4">
      <c r="D4491" s="362"/>
    </row>
    <row r="4492" spans="4:4">
      <c r="D4492" s="362"/>
    </row>
    <row r="4493" spans="4:4">
      <c r="D4493" s="362"/>
    </row>
    <row r="4494" spans="4:4">
      <c r="D4494" s="362"/>
    </row>
    <row r="4495" spans="4:4">
      <c r="D4495" s="362"/>
    </row>
    <row r="4496" spans="4:4">
      <c r="D4496" s="362"/>
    </row>
    <row r="4497" spans="4:4">
      <c r="D4497" s="362"/>
    </row>
    <row r="4498" spans="4:4">
      <c r="D4498" s="362"/>
    </row>
    <row r="4499" spans="4:4">
      <c r="D4499" s="362"/>
    </row>
    <row r="4500" spans="4:4">
      <c r="D4500" s="362"/>
    </row>
    <row r="4501" spans="4:4">
      <c r="D4501" s="362"/>
    </row>
    <row r="4502" spans="4:4">
      <c r="D4502" s="362"/>
    </row>
    <row r="4503" spans="4:4">
      <c r="D4503" s="362"/>
    </row>
    <row r="4504" spans="4:4">
      <c r="D4504" s="362"/>
    </row>
    <row r="4505" spans="4:4">
      <c r="D4505" s="362"/>
    </row>
    <row r="4506" spans="4:4">
      <c r="D4506" s="362"/>
    </row>
    <row r="4507" spans="4:4">
      <c r="D4507" s="362"/>
    </row>
    <row r="4508" spans="4:4">
      <c r="D4508" s="362"/>
    </row>
    <row r="4509" spans="4:4">
      <c r="D4509" s="362"/>
    </row>
    <row r="4510" spans="4:4">
      <c r="D4510" s="362"/>
    </row>
    <row r="4511" spans="4:4">
      <c r="D4511" s="362"/>
    </row>
    <row r="4512" spans="4:4">
      <c r="D4512" s="362"/>
    </row>
    <row r="4513" spans="4:4">
      <c r="D4513" s="362"/>
    </row>
    <row r="4514" spans="4:4">
      <c r="D4514" s="362"/>
    </row>
    <row r="4515" spans="4:4">
      <c r="D4515" s="362"/>
    </row>
    <row r="4516" spans="4:4">
      <c r="D4516" s="362"/>
    </row>
    <row r="4517" spans="4:4">
      <c r="D4517" s="362"/>
    </row>
    <row r="4518" spans="4:4">
      <c r="D4518" s="362"/>
    </row>
    <row r="4519" spans="4:4">
      <c r="D4519" s="362"/>
    </row>
    <row r="4520" spans="4:4">
      <c r="D4520" s="362"/>
    </row>
    <row r="4521" spans="4:4">
      <c r="D4521" s="362"/>
    </row>
    <row r="4522" spans="4:4">
      <c r="D4522" s="362"/>
    </row>
    <row r="4523" spans="4:4">
      <c r="D4523" s="362"/>
    </row>
    <row r="4524" spans="4:4">
      <c r="D4524" s="362"/>
    </row>
    <row r="4525" spans="4:4">
      <c r="D4525" s="362"/>
    </row>
    <row r="4526" spans="4:4">
      <c r="D4526" s="362"/>
    </row>
    <row r="4527" spans="4:4">
      <c r="D4527" s="362"/>
    </row>
    <row r="4528" spans="4:4">
      <c r="D4528" s="362"/>
    </row>
    <row r="4529" spans="4:4">
      <c r="D4529" s="362"/>
    </row>
    <row r="4530" spans="4:4">
      <c r="D4530" s="362"/>
    </row>
    <row r="4531" spans="4:4">
      <c r="D4531" s="362"/>
    </row>
    <row r="4532" spans="4:4">
      <c r="D4532" s="362"/>
    </row>
    <row r="4533" spans="4:4">
      <c r="D4533" s="362"/>
    </row>
    <row r="4534" spans="4:4">
      <c r="D4534" s="362"/>
    </row>
    <row r="4535" spans="4:4">
      <c r="D4535" s="362"/>
    </row>
    <row r="4536" spans="4:4">
      <c r="D4536" s="362"/>
    </row>
    <row r="4537" spans="4:4">
      <c r="D4537" s="362"/>
    </row>
    <row r="4538" spans="4:4">
      <c r="D4538" s="362"/>
    </row>
    <row r="4539" spans="4:4">
      <c r="D4539" s="362"/>
    </row>
    <row r="4540" spans="4:4">
      <c r="D4540" s="362"/>
    </row>
    <row r="4541" spans="4:4">
      <c r="D4541" s="362"/>
    </row>
    <row r="4542" spans="4:4">
      <c r="D4542" s="362"/>
    </row>
    <row r="4543" spans="4:4">
      <c r="D4543" s="362"/>
    </row>
    <row r="4544" spans="4:4">
      <c r="D4544" s="362"/>
    </row>
    <row r="4545" spans="4:4">
      <c r="D4545" s="362"/>
    </row>
    <row r="4546" spans="4:4">
      <c r="D4546" s="362"/>
    </row>
    <row r="4547" spans="4:4">
      <c r="D4547" s="362"/>
    </row>
    <row r="4548" spans="4:4">
      <c r="D4548" s="362"/>
    </row>
    <row r="4549" spans="4:4">
      <c r="D4549" s="362"/>
    </row>
    <row r="4550" spans="4:4">
      <c r="D4550" s="362"/>
    </row>
    <row r="4551" spans="4:4">
      <c r="D4551" s="362"/>
    </row>
    <row r="4552" spans="4:4">
      <c r="D4552" s="362"/>
    </row>
    <row r="4553" spans="4:4">
      <c r="D4553" s="362"/>
    </row>
    <row r="4554" spans="4:4">
      <c r="D4554" s="362"/>
    </row>
    <row r="4555" spans="4:4">
      <c r="D4555" s="362"/>
    </row>
    <row r="4556" spans="4:4">
      <c r="D4556" s="362"/>
    </row>
    <row r="4557" spans="4:4">
      <c r="D4557" s="362"/>
    </row>
    <row r="4558" spans="4:4">
      <c r="D4558" s="362"/>
    </row>
    <row r="4559" spans="4:4">
      <c r="D4559" s="362"/>
    </row>
    <row r="4560" spans="4:4">
      <c r="D4560" s="362"/>
    </row>
    <row r="4561" spans="4:4">
      <c r="D4561" s="362"/>
    </row>
    <row r="4562" spans="4:4">
      <c r="D4562" s="362"/>
    </row>
    <row r="4563" spans="4:4">
      <c r="D4563" s="362"/>
    </row>
    <row r="4564" spans="4:4">
      <c r="D4564" s="362"/>
    </row>
    <row r="4565" spans="4:4">
      <c r="D4565" s="362"/>
    </row>
    <row r="4566" spans="4:4">
      <c r="D4566" s="362"/>
    </row>
    <row r="4567" spans="4:4">
      <c r="D4567" s="362"/>
    </row>
    <row r="4568" spans="4:4">
      <c r="D4568" s="362"/>
    </row>
    <row r="4569" spans="4:4">
      <c r="D4569" s="362"/>
    </row>
    <row r="4570" spans="4:4">
      <c r="D4570" s="362"/>
    </row>
    <row r="4571" spans="4:4">
      <c r="D4571" s="362"/>
    </row>
    <row r="4572" spans="4:4">
      <c r="D4572" s="362"/>
    </row>
    <row r="4573" spans="4:4">
      <c r="D4573" s="362"/>
    </row>
    <row r="4574" spans="4:4">
      <c r="D4574" s="362"/>
    </row>
    <row r="4575" spans="4:4">
      <c r="D4575" s="362"/>
    </row>
    <row r="4576" spans="4:4">
      <c r="D4576" s="362"/>
    </row>
    <row r="4577" spans="4:4">
      <c r="D4577" s="362"/>
    </row>
    <row r="4578" spans="4:4">
      <c r="D4578" s="362"/>
    </row>
    <row r="4579" spans="4:4">
      <c r="D4579" s="362"/>
    </row>
    <row r="4580" spans="4:4">
      <c r="D4580" s="362"/>
    </row>
    <row r="4581" spans="4:4">
      <c r="D4581" s="362"/>
    </row>
    <row r="4582" spans="4:4">
      <c r="D4582" s="362"/>
    </row>
    <row r="4583" spans="4:4">
      <c r="D4583" s="362"/>
    </row>
    <row r="4584" spans="4:4">
      <c r="D4584" s="362"/>
    </row>
    <row r="4585" spans="4:4">
      <c r="D4585" s="362"/>
    </row>
    <row r="4586" spans="4:4">
      <c r="D4586" s="362"/>
    </row>
    <row r="4587" spans="4:4">
      <c r="D4587" s="362"/>
    </row>
    <row r="4588" spans="4:4">
      <c r="D4588" s="362"/>
    </row>
    <row r="4589" spans="4:4">
      <c r="D4589" s="362"/>
    </row>
    <row r="4590" spans="4:4">
      <c r="D4590" s="362"/>
    </row>
    <row r="4591" spans="4:4">
      <c r="D4591" s="362"/>
    </row>
    <row r="4592" spans="4:4">
      <c r="D4592" s="362"/>
    </row>
    <row r="4593" spans="4:4">
      <c r="D4593" s="362"/>
    </row>
    <row r="4594" spans="4:4">
      <c r="D4594" s="362"/>
    </row>
    <row r="4595" spans="4:4">
      <c r="D4595" s="362"/>
    </row>
    <row r="4596" spans="4:4">
      <c r="D4596" s="362"/>
    </row>
    <row r="4597" spans="4:4">
      <c r="D4597" s="362"/>
    </row>
    <row r="4598" spans="4:4">
      <c r="D4598" s="362"/>
    </row>
    <row r="4599" spans="4:4">
      <c r="D4599" s="362"/>
    </row>
    <row r="4600" spans="4:4">
      <c r="D4600" s="362"/>
    </row>
    <row r="4601" spans="4:4">
      <c r="D4601" s="362"/>
    </row>
    <row r="4602" spans="4:4">
      <c r="D4602" s="362"/>
    </row>
    <row r="4603" spans="4:4">
      <c r="D4603" s="362"/>
    </row>
    <row r="4604" spans="4:4">
      <c r="D4604" s="362"/>
    </row>
    <row r="4605" spans="4:4">
      <c r="D4605" s="362"/>
    </row>
    <row r="4606" spans="4:4">
      <c r="D4606" s="362"/>
    </row>
    <row r="4607" spans="4:4">
      <c r="D4607" s="362"/>
    </row>
    <row r="4608" spans="4:4">
      <c r="D4608" s="362"/>
    </row>
    <row r="4609" spans="4:4">
      <c r="D4609" s="362"/>
    </row>
    <row r="4610" spans="4:4">
      <c r="D4610" s="362"/>
    </row>
    <row r="4611" spans="4:4">
      <c r="D4611" s="362"/>
    </row>
    <row r="4612" spans="4:4">
      <c r="D4612" s="362"/>
    </row>
    <row r="4613" spans="4:4">
      <c r="D4613" s="362"/>
    </row>
    <row r="4614" spans="4:4">
      <c r="D4614" s="362"/>
    </row>
    <row r="4615" spans="4:4">
      <c r="D4615" s="362"/>
    </row>
    <row r="4616" spans="4:4">
      <c r="D4616" s="362"/>
    </row>
    <row r="4617" spans="4:4">
      <c r="D4617" s="362"/>
    </row>
    <row r="4618" spans="4:4">
      <c r="D4618" s="362"/>
    </row>
    <row r="4619" spans="4:4">
      <c r="D4619" s="362"/>
    </row>
    <row r="4620" spans="4:4">
      <c r="D4620" s="362"/>
    </row>
    <row r="4621" spans="4:4">
      <c r="D4621" s="362"/>
    </row>
    <row r="4622" spans="4:4">
      <c r="D4622" s="362"/>
    </row>
    <row r="4623" spans="4:4">
      <c r="D4623" s="362"/>
    </row>
    <row r="4624" spans="4:4">
      <c r="D4624" s="362"/>
    </row>
    <row r="4625" spans="4:4">
      <c r="D4625" s="362"/>
    </row>
    <row r="4626" spans="4:4">
      <c r="D4626" s="362"/>
    </row>
    <row r="4627" spans="4:4">
      <c r="D4627" s="362"/>
    </row>
    <row r="4628" spans="4:4">
      <c r="D4628" s="362"/>
    </row>
    <row r="4629" spans="4:4">
      <c r="D4629" s="362"/>
    </row>
    <row r="4630" spans="4:4">
      <c r="D4630" s="362"/>
    </row>
    <row r="4631" spans="4:4">
      <c r="D4631" s="362"/>
    </row>
    <row r="4632" spans="4:4">
      <c r="D4632" s="362"/>
    </row>
    <row r="4633" spans="4:4">
      <c r="D4633" s="362"/>
    </row>
    <row r="4634" spans="4:4">
      <c r="D4634" s="362"/>
    </row>
    <row r="4635" spans="4:4">
      <c r="D4635" s="362"/>
    </row>
    <row r="4636" spans="4:4">
      <c r="D4636" s="362"/>
    </row>
    <row r="4637" spans="4:4">
      <c r="D4637" s="362"/>
    </row>
    <row r="4638" spans="4:4">
      <c r="D4638" s="362"/>
    </row>
    <row r="4639" spans="4:4">
      <c r="D4639" s="362"/>
    </row>
    <row r="4640" spans="4:4">
      <c r="D4640" s="362"/>
    </row>
    <row r="4641" spans="4:4">
      <c r="D4641" s="362"/>
    </row>
    <row r="4642" spans="4:4">
      <c r="D4642" s="362"/>
    </row>
    <row r="4643" spans="4:4">
      <c r="D4643" s="362"/>
    </row>
    <row r="4644" spans="4:4">
      <c r="D4644" s="362"/>
    </row>
    <row r="4645" spans="4:4">
      <c r="D4645" s="362"/>
    </row>
    <row r="4646" spans="4:4">
      <c r="D4646" s="362"/>
    </row>
    <row r="4647" spans="4:4">
      <c r="D4647" s="362"/>
    </row>
    <row r="4648" spans="4:4">
      <c r="D4648" s="362"/>
    </row>
    <row r="4649" spans="4:4">
      <c r="D4649" s="362"/>
    </row>
    <row r="4650" spans="4:4">
      <c r="D4650" s="362"/>
    </row>
    <row r="4651" spans="4:4">
      <c r="D4651" s="362"/>
    </row>
    <row r="4652" spans="4:4">
      <c r="D4652" s="362"/>
    </row>
    <row r="4653" spans="4:4">
      <c r="D4653" s="362"/>
    </row>
    <row r="4654" spans="4:4">
      <c r="D4654" s="362"/>
    </row>
    <row r="4655" spans="4:4">
      <c r="D4655" s="362"/>
    </row>
    <row r="4656" spans="4:4">
      <c r="D4656" s="362"/>
    </row>
    <row r="4657" spans="4:4">
      <c r="D4657" s="362"/>
    </row>
    <row r="4658" spans="4:4">
      <c r="D4658" s="362"/>
    </row>
    <row r="4659" spans="4:4">
      <c r="D4659" s="362"/>
    </row>
    <row r="4660" spans="4:4">
      <c r="D4660" s="362"/>
    </row>
    <row r="4661" spans="4:4">
      <c r="D4661" s="362"/>
    </row>
    <row r="4662" spans="4:4">
      <c r="D4662" s="362"/>
    </row>
    <row r="4663" spans="4:4">
      <c r="D4663" s="362"/>
    </row>
    <row r="4664" spans="4:4">
      <c r="D4664" s="362"/>
    </row>
    <row r="4665" spans="4:4">
      <c r="D4665" s="362"/>
    </row>
    <row r="4666" spans="4:4">
      <c r="D4666" s="362"/>
    </row>
    <row r="4667" spans="4:4">
      <c r="D4667" s="362"/>
    </row>
    <row r="4668" spans="4:4">
      <c r="D4668" s="362"/>
    </row>
    <row r="4669" spans="4:4">
      <c r="D4669" s="362"/>
    </row>
    <row r="4670" spans="4:4">
      <c r="D4670" s="362"/>
    </row>
    <row r="4671" spans="4:4">
      <c r="D4671" s="362"/>
    </row>
    <row r="4672" spans="4:4">
      <c r="D4672" s="362"/>
    </row>
    <row r="4673" spans="4:4">
      <c r="D4673" s="362"/>
    </row>
    <row r="4674" spans="4:4">
      <c r="D4674" s="362"/>
    </row>
    <row r="4675" spans="4:4">
      <c r="D4675" s="362"/>
    </row>
    <row r="4676" spans="4:4">
      <c r="D4676" s="362"/>
    </row>
    <row r="4677" spans="4:4">
      <c r="D4677" s="362"/>
    </row>
    <row r="4678" spans="4:4">
      <c r="D4678" s="362"/>
    </row>
    <row r="4679" spans="4:4">
      <c r="D4679" s="362"/>
    </row>
    <row r="4680" spans="4:4">
      <c r="D4680" s="362"/>
    </row>
    <row r="4681" spans="4:4">
      <c r="D4681" s="362"/>
    </row>
    <row r="4682" spans="4:4">
      <c r="D4682" s="362"/>
    </row>
    <row r="4683" spans="4:4">
      <c r="D4683" s="362"/>
    </row>
    <row r="4684" spans="4:4">
      <c r="D4684" s="362"/>
    </row>
    <row r="4685" spans="4:4">
      <c r="D4685" s="362"/>
    </row>
    <row r="4686" spans="4:4">
      <c r="D4686" s="362"/>
    </row>
    <row r="4687" spans="4:4">
      <c r="D4687" s="362"/>
    </row>
    <row r="4688" spans="4:4">
      <c r="D4688" s="362"/>
    </row>
    <row r="4689" spans="4:4">
      <c r="D4689" s="362"/>
    </row>
    <row r="4690" spans="4:4">
      <c r="D4690" s="362"/>
    </row>
    <row r="4691" spans="4:4">
      <c r="D4691" s="362"/>
    </row>
    <row r="4692" spans="4:4">
      <c r="D4692" s="362"/>
    </row>
    <row r="4693" spans="4:4">
      <c r="D4693" s="362"/>
    </row>
    <row r="4694" spans="4:4">
      <c r="D4694" s="362"/>
    </row>
    <row r="4695" spans="4:4">
      <c r="D4695" s="362"/>
    </row>
    <row r="4696" spans="4:4">
      <c r="D4696" s="362"/>
    </row>
    <row r="4697" spans="4:4">
      <c r="D4697" s="362"/>
    </row>
    <row r="4698" spans="4:4">
      <c r="D4698" s="362"/>
    </row>
    <row r="4699" spans="4:4">
      <c r="D4699" s="362"/>
    </row>
    <row r="4700" spans="4:4">
      <c r="D4700" s="362"/>
    </row>
    <row r="4701" spans="4:4">
      <c r="D4701" s="362"/>
    </row>
    <row r="4702" spans="4:4">
      <c r="D4702" s="362"/>
    </row>
    <row r="4703" spans="4:4">
      <c r="D4703" s="362"/>
    </row>
    <row r="4704" spans="4:4">
      <c r="D4704" s="362"/>
    </row>
    <row r="4705" spans="4:4">
      <c r="D4705" s="362"/>
    </row>
    <row r="4706" spans="4:4">
      <c r="D4706" s="362"/>
    </row>
    <row r="4707" spans="4:4">
      <c r="D4707" s="362"/>
    </row>
    <row r="4708" spans="4:4">
      <c r="D4708" s="362"/>
    </row>
    <row r="4709" spans="4:4">
      <c r="D4709" s="362"/>
    </row>
    <row r="4710" spans="4:4">
      <c r="D4710" s="362"/>
    </row>
    <row r="4711" spans="4:4">
      <c r="D4711" s="362"/>
    </row>
    <row r="4712" spans="4:4">
      <c r="D4712" s="362"/>
    </row>
    <row r="4713" spans="4:4">
      <c r="D4713" s="362"/>
    </row>
    <row r="4714" spans="4:4">
      <c r="D4714" s="362"/>
    </row>
    <row r="4715" spans="4:4">
      <c r="D4715" s="362"/>
    </row>
    <row r="4716" spans="4:4">
      <c r="D4716" s="362"/>
    </row>
    <row r="4717" spans="4:4">
      <c r="D4717" s="362"/>
    </row>
    <row r="4718" spans="4:4">
      <c r="D4718" s="362"/>
    </row>
    <row r="4719" spans="4:4">
      <c r="D4719" s="362"/>
    </row>
    <row r="4720" spans="4:4">
      <c r="D4720" s="362"/>
    </row>
    <row r="4721" spans="4:4">
      <c r="D4721" s="362"/>
    </row>
    <row r="4722" spans="4:4">
      <c r="D4722" s="362"/>
    </row>
    <row r="4723" spans="4:4">
      <c r="D4723" s="362"/>
    </row>
    <row r="4724" spans="4:4">
      <c r="D4724" s="362"/>
    </row>
    <row r="4725" spans="4:4">
      <c r="D4725" s="362"/>
    </row>
    <row r="4726" spans="4:4">
      <c r="D4726" s="362"/>
    </row>
    <row r="4727" spans="4:4">
      <c r="D4727" s="362"/>
    </row>
    <row r="4728" spans="4:4">
      <c r="D4728" s="362"/>
    </row>
    <row r="4729" spans="4:4">
      <c r="D4729" s="362"/>
    </row>
    <row r="4730" spans="4:4">
      <c r="D4730" s="362"/>
    </row>
    <row r="4731" spans="4:4">
      <c r="D4731" s="362"/>
    </row>
    <row r="4732" spans="4:4">
      <c r="D4732" s="362"/>
    </row>
    <row r="4733" spans="4:4">
      <c r="D4733" s="362"/>
    </row>
    <row r="4734" spans="4:4">
      <c r="D4734" s="362"/>
    </row>
    <row r="4735" spans="4:4">
      <c r="D4735" s="362"/>
    </row>
    <row r="4736" spans="4:4">
      <c r="D4736" s="362"/>
    </row>
    <row r="4737" spans="4:4">
      <c r="D4737" s="362"/>
    </row>
    <row r="4738" spans="4:4">
      <c r="D4738" s="362"/>
    </row>
    <row r="4739" spans="4:4">
      <c r="D4739" s="362"/>
    </row>
    <row r="4740" spans="4:4">
      <c r="D4740" s="362"/>
    </row>
    <row r="4741" spans="4:4">
      <c r="D4741" s="362"/>
    </row>
    <row r="4742" spans="4:4">
      <c r="D4742" s="362"/>
    </row>
    <row r="4743" spans="4:4">
      <c r="D4743" s="362"/>
    </row>
    <row r="4744" spans="4:4">
      <c r="D4744" s="362"/>
    </row>
    <row r="4745" spans="4:4">
      <c r="D4745" s="362"/>
    </row>
    <row r="4746" spans="4:4">
      <c r="D4746" s="362"/>
    </row>
    <row r="4747" spans="4:4">
      <c r="D4747" s="362"/>
    </row>
    <row r="4748" spans="4:4">
      <c r="D4748" s="362"/>
    </row>
    <row r="4749" spans="4:4">
      <c r="D4749" s="362"/>
    </row>
    <row r="4750" spans="4:4">
      <c r="D4750" s="362"/>
    </row>
    <row r="4751" spans="4:4">
      <c r="D4751" s="362"/>
    </row>
    <row r="4752" spans="4:4">
      <c r="D4752" s="362"/>
    </row>
    <row r="4753" spans="4:4">
      <c r="D4753" s="362"/>
    </row>
    <row r="4754" spans="4:4">
      <c r="D4754" s="362"/>
    </row>
    <row r="4755" spans="4:4">
      <c r="D4755" s="362"/>
    </row>
    <row r="4756" spans="4:4">
      <c r="D4756" s="362"/>
    </row>
    <row r="4757" spans="4:4">
      <c r="D4757" s="362"/>
    </row>
    <row r="4758" spans="4:4">
      <c r="D4758" s="362"/>
    </row>
    <row r="4759" spans="4:4">
      <c r="D4759" s="362"/>
    </row>
    <row r="4760" spans="4:4">
      <c r="D4760" s="362"/>
    </row>
    <row r="4761" spans="4:4">
      <c r="D4761" s="362"/>
    </row>
    <row r="4762" spans="4:4">
      <c r="D4762" s="362"/>
    </row>
    <row r="4763" spans="4:4">
      <c r="D4763" s="362"/>
    </row>
    <row r="4764" spans="4:4">
      <c r="D4764" s="362"/>
    </row>
    <row r="4765" spans="4:4">
      <c r="D4765" s="362"/>
    </row>
    <row r="4766" spans="4:4">
      <c r="D4766" s="362"/>
    </row>
    <row r="4767" spans="4:4">
      <c r="D4767" s="362"/>
    </row>
    <row r="4768" spans="4:4">
      <c r="D4768" s="362"/>
    </row>
    <row r="4769" spans="4:4">
      <c r="D4769" s="362"/>
    </row>
    <row r="4770" spans="4:4">
      <c r="D4770" s="362"/>
    </row>
    <row r="4771" spans="4:4">
      <c r="D4771" s="362"/>
    </row>
    <row r="4772" spans="4:4">
      <c r="D4772" s="362"/>
    </row>
    <row r="4773" spans="4:4">
      <c r="D4773" s="362"/>
    </row>
    <row r="4774" spans="4:4">
      <c r="D4774" s="362"/>
    </row>
    <row r="4775" spans="4:4">
      <c r="D4775" s="362"/>
    </row>
    <row r="4776" spans="4:4">
      <c r="D4776" s="362"/>
    </row>
    <row r="4777" spans="4:4">
      <c r="D4777" s="362"/>
    </row>
    <row r="4778" spans="4:4">
      <c r="D4778" s="362"/>
    </row>
    <row r="4779" spans="4:4">
      <c r="D4779" s="362"/>
    </row>
    <row r="4780" spans="4:4">
      <c r="D4780" s="362"/>
    </row>
    <row r="4781" spans="4:4">
      <c r="D4781" s="362"/>
    </row>
    <row r="4782" spans="4:4">
      <c r="D4782" s="362"/>
    </row>
    <row r="4783" spans="4:4">
      <c r="D4783" s="362"/>
    </row>
    <row r="4784" spans="4:4">
      <c r="D4784" s="362"/>
    </row>
    <row r="4785" spans="4:4">
      <c r="D4785" s="362"/>
    </row>
    <row r="4786" spans="4:4">
      <c r="D4786" s="362"/>
    </row>
    <row r="4787" spans="4:4">
      <c r="D4787" s="362"/>
    </row>
    <row r="4788" spans="4:4">
      <c r="D4788" s="362"/>
    </row>
    <row r="4789" spans="4:4">
      <c r="D4789" s="362"/>
    </row>
    <row r="4790" spans="4:4">
      <c r="D4790" s="362"/>
    </row>
    <row r="4791" spans="4:4">
      <c r="D4791" s="362"/>
    </row>
    <row r="4792" spans="4:4">
      <c r="D4792" s="362"/>
    </row>
    <row r="4793" spans="4:4">
      <c r="D4793" s="362"/>
    </row>
    <row r="4794" spans="4:4">
      <c r="D4794" s="362"/>
    </row>
    <row r="4795" spans="4:4">
      <c r="D4795" s="362"/>
    </row>
    <row r="4796" spans="4:4">
      <c r="D4796" s="362"/>
    </row>
    <row r="4797" spans="4:4">
      <c r="D4797" s="362"/>
    </row>
    <row r="4798" spans="4:4">
      <c r="D4798" s="362"/>
    </row>
    <row r="4799" spans="4:4">
      <c r="D4799" s="362"/>
    </row>
    <row r="4800" spans="4:4">
      <c r="D4800" s="362"/>
    </row>
    <row r="4801" spans="4:4">
      <c r="D4801" s="362"/>
    </row>
    <row r="4802" spans="4:4">
      <c r="D4802" s="362"/>
    </row>
    <row r="4803" spans="4:4">
      <c r="D4803" s="362"/>
    </row>
    <row r="4804" spans="4:4">
      <c r="D4804" s="362"/>
    </row>
    <row r="4805" spans="4:4">
      <c r="D4805" s="362"/>
    </row>
    <row r="4806" spans="4:4">
      <c r="D4806" s="362"/>
    </row>
    <row r="4807" spans="4:4">
      <c r="D4807" s="362"/>
    </row>
    <row r="4808" spans="4:4">
      <c r="D4808" s="362"/>
    </row>
    <row r="4809" spans="4:4">
      <c r="D4809" s="362"/>
    </row>
    <row r="4810" spans="4:4">
      <c r="D4810" s="362"/>
    </row>
    <row r="4811" spans="4:4">
      <c r="D4811" s="362"/>
    </row>
    <row r="4812" spans="4:4">
      <c r="D4812" s="362"/>
    </row>
    <row r="4813" spans="4:4">
      <c r="D4813" s="362"/>
    </row>
    <row r="4814" spans="4:4">
      <c r="D4814" s="362"/>
    </row>
    <row r="4815" spans="4:4">
      <c r="D4815" s="362"/>
    </row>
    <row r="4816" spans="4:4">
      <c r="D4816" s="362"/>
    </row>
    <row r="4817" spans="4:4">
      <c r="D4817" s="362"/>
    </row>
    <row r="4818" spans="4:4">
      <c r="D4818" s="362"/>
    </row>
    <row r="4819" spans="4:4">
      <c r="D4819" s="362"/>
    </row>
    <row r="4820" spans="4:4">
      <c r="D4820" s="362"/>
    </row>
    <row r="4821" spans="4:4">
      <c r="D4821" s="362"/>
    </row>
    <row r="4822" spans="4:4">
      <c r="D4822" s="362"/>
    </row>
    <row r="4823" spans="4:4">
      <c r="D4823" s="362"/>
    </row>
    <row r="4824" spans="4:4">
      <c r="D4824" s="362"/>
    </row>
    <row r="4825" spans="4:4">
      <c r="D4825" s="362"/>
    </row>
    <row r="4826" spans="4:4">
      <c r="D4826" s="362"/>
    </row>
    <row r="4827" spans="4:4">
      <c r="D4827" s="362"/>
    </row>
    <row r="4828" spans="4:4">
      <c r="D4828" s="362"/>
    </row>
    <row r="4829" spans="4:4">
      <c r="D4829" s="362"/>
    </row>
    <row r="4830" spans="4:4">
      <c r="D4830" s="362"/>
    </row>
    <row r="4831" spans="4:4">
      <c r="D4831" s="362"/>
    </row>
    <row r="4832" spans="4:4">
      <c r="D4832" s="362"/>
    </row>
    <row r="4833" spans="4:4">
      <c r="D4833" s="362"/>
    </row>
    <row r="4834" spans="4:4">
      <c r="D4834" s="362"/>
    </row>
    <row r="4835" spans="4:4">
      <c r="D4835" s="362"/>
    </row>
    <row r="4836" spans="4:4">
      <c r="D4836" s="362"/>
    </row>
    <row r="4837" spans="4:4">
      <c r="D4837" s="362"/>
    </row>
    <row r="4838" spans="4:4">
      <c r="D4838" s="362"/>
    </row>
    <row r="4839" spans="4:4">
      <c r="D4839" s="362"/>
    </row>
    <row r="4840" spans="4:4">
      <c r="D4840" s="362"/>
    </row>
    <row r="4841" spans="4:4">
      <c r="D4841" s="362"/>
    </row>
    <row r="4842" spans="4:4">
      <c r="D4842" s="362"/>
    </row>
    <row r="4843" spans="4:4">
      <c r="D4843" s="362"/>
    </row>
    <row r="4844" spans="4:4">
      <c r="D4844" s="362"/>
    </row>
    <row r="4845" spans="4:4">
      <c r="D4845" s="362"/>
    </row>
    <row r="4846" spans="4:4">
      <c r="D4846" s="362"/>
    </row>
    <row r="4847" spans="4:4">
      <c r="D4847" s="362"/>
    </row>
    <row r="4848" spans="4:4">
      <c r="D4848" s="362"/>
    </row>
    <row r="4849" spans="4:4">
      <c r="D4849" s="362"/>
    </row>
    <row r="4850" spans="4:4">
      <c r="D4850" s="362"/>
    </row>
    <row r="4851" spans="4:4">
      <c r="D4851" s="362"/>
    </row>
    <row r="4852" spans="4:4">
      <c r="D4852" s="362"/>
    </row>
    <row r="4853" spans="4:4">
      <c r="D4853" s="362"/>
    </row>
    <row r="4854" spans="4:4">
      <c r="D4854" s="362"/>
    </row>
    <row r="4855" spans="4:4">
      <c r="D4855" s="362"/>
    </row>
    <row r="4856" spans="4:4">
      <c r="D4856" s="362"/>
    </row>
    <row r="4857" spans="4:4">
      <c r="D4857" s="362"/>
    </row>
    <row r="4858" spans="4:4">
      <c r="D4858" s="362"/>
    </row>
    <row r="4859" spans="4:4">
      <c r="D4859" s="362"/>
    </row>
    <row r="4860" spans="4:4">
      <c r="D4860" s="362"/>
    </row>
    <row r="4861" spans="4:4">
      <c r="D4861" s="362"/>
    </row>
    <row r="4862" spans="4:4">
      <c r="D4862" s="362"/>
    </row>
    <row r="4863" spans="4:4">
      <c r="D4863" s="362"/>
    </row>
    <row r="4864" spans="4:4">
      <c r="D4864" s="362"/>
    </row>
    <row r="4865" spans="4:4">
      <c r="D4865" s="362"/>
    </row>
    <row r="4866" spans="4:4">
      <c r="D4866" s="362"/>
    </row>
    <row r="4867" spans="4:4">
      <c r="D4867" s="362"/>
    </row>
    <row r="4868" spans="4:4">
      <c r="D4868" s="362"/>
    </row>
    <row r="4869" spans="4:4">
      <c r="D4869" s="362"/>
    </row>
    <row r="4870" spans="4:4">
      <c r="D4870" s="362"/>
    </row>
    <row r="4871" spans="4:4">
      <c r="D4871" s="362"/>
    </row>
    <row r="4872" spans="4:4">
      <c r="D4872" s="362"/>
    </row>
    <row r="4873" spans="4:4">
      <c r="D4873" s="362"/>
    </row>
    <row r="4874" spans="4:4">
      <c r="D4874" s="362"/>
    </row>
    <row r="4875" spans="4:4">
      <c r="D4875" s="362"/>
    </row>
    <row r="4876" spans="4:4">
      <c r="D4876" s="362"/>
    </row>
    <row r="4877" spans="4:4">
      <c r="D4877" s="362"/>
    </row>
    <row r="4878" spans="4:4">
      <c r="D4878" s="362"/>
    </row>
    <row r="4879" spans="4:4">
      <c r="D4879" s="362"/>
    </row>
    <row r="4880" spans="4:4">
      <c r="D4880" s="362"/>
    </row>
    <row r="4881" spans="4:4">
      <c r="D4881" s="362"/>
    </row>
    <row r="4882" spans="4:4">
      <c r="D4882" s="362"/>
    </row>
    <row r="4883" spans="4:4">
      <c r="D4883" s="362"/>
    </row>
    <row r="4884" spans="4:4">
      <c r="D4884" s="362"/>
    </row>
    <row r="4885" spans="4:4">
      <c r="D4885" s="362"/>
    </row>
    <row r="4886" spans="4:4">
      <c r="D4886" s="362"/>
    </row>
    <row r="4887" spans="4:4">
      <c r="D4887" s="362"/>
    </row>
    <row r="4888" spans="4:4">
      <c r="D4888" s="362"/>
    </row>
    <row r="4889" spans="4:4">
      <c r="D4889" s="362"/>
    </row>
    <row r="4890" spans="4:4">
      <c r="D4890" s="362"/>
    </row>
    <row r="4891" spans="4:4">
      <c r="D4891" s="362"/>
    </row>
    <row r="4892" spans="4:4">
      <c r="D4892" s="362"/>
    </row>
    <row r="4893" spans="4:4">
      <c r="D4893" s="362"/>
    </row>
    <row r="4894" spans="4:4">
      <c r="D4894" s="362"/>
    </row>
    <row r="4895" spans="4:4">
      <c r="D4895" s="362"/>
    </row>
    <row r="4896" spans="4:4">
      <c r="D4896" s="362"/>
    </row>
    <row r="4897" spans="4:4">
      <c r="D4897" s="362"/>
    </row>
    <row r="4898" spans="4:4">
      <c r="D4898" s="362"/>
    </row>
    <row r="4899" spans="4:4">
      <c r="D4899" s="362"/>
    </row>
    <row r="4900" spans="4:4">
      <c r="D4900" s="362"/>
    </row>
    <row r="4901" spans="4:4">
      <c r="D4901" s="362"/>
    </row>
    <row r="4902" spans="4:4">
      <c r="D4902" s="362"/>
    </row>
    <row r="4903" spans="4:4">
      <c r="D4903" s="362"/>
    </row>
    <row r="4904" spans="4:4">
      <c r="D4904" s="362"/>
    </row>
    <row r="4905" spans="4:4">
      <c r="D4905" s="362"/>
    </row>
    <row r="4906" spans="4:4">
      <c r="D4906" s="362"/>
    </row>
    <row r="4907" spans="4:4">
      <c r="D4907" s="362"/>
    </row>
    <row r="4908" spans="4:4">
      <c r="D4908" s="362"/>
    </row>
    <row r="4909" spans="4:4">
      <c r="D4909" s="362"/>
    </row>
    <row r="4910" spans="4:4">
      <c r="D4910" s="362"/>
    </row>
    <row r="4911" spans="4:4">
      <c r="D4911" s="362"/>
    </row>
    <row r="4912" spans="4:4">
      <c r="D4912" s="362"/>
    </row>
    <row r="4913" spans="4:4">
      <c r="D4913" s="362"/>
    </row>
    <row r="4914" spans="4:4">
      <c r="D4914" s="362"/>
    </row>
    <row r="4915" spans="4:4">
      <c r="D4915" s="362"/>
    </row>
    <row r="4916" spans="4:4">
      <c r="D4916" s="362"/>
    </row>
    <row r="4917" spans="4:4">
      <c r="D4917" s="362"/>
    </row>
    <row r="4918" spans="4:4">
      <c r="D4918" s="362"/>
    </row>
    <row r="4919" spans="4:4">
      <c r="D4919" s="362"/>
    </row>
    <row r="4920" spans="4:4">
      <c r="D4920" s="362"/>
    </row>
    <row r="4921" spans="4:4">
      <c r="D4921" s="362"/>
    </row>
    <row r="4922" spans="4:4">
      <c r="D4922" s="362"/>
    </row>
    <row r="4923" spans="4:4">
      <c r="D4923" s="362"/>
    </row>
    <row r="4924" spans="4:4">
      <c r="D4924" s="362"/>
    </row>
    <row r="4925" spans="4:4">
      <c r="D4925" s="362"/>
    </row>
    <row r="4926" spans="4:4">
      <c r="D4926" s="362"/>
    </row>
    <row r="4927" spans="4:4">
      <c r="D4927" s="362"/>
    </row>
    <row r="4928" spans="4:4">
      <c r="D4928" s="362"/>
    </row>
    <row r="4929" spans="4:4">
      <c r="D4929" s="362"/>
    </row>
    <row r="4930" spans="4:4">
      <c r="D4930" s="362"/>
    </row>
    <row r="4931" spans="4:4">
      <c r="D4931" s="362"/>
    </row>
    <row r="4932" spans="4:4">
      <c r="D4932" s="362"/>
    </row>
    <row r="4933" spans="4:4">
      <c r="D4933" s="362"/>
    </row>
    <row r="4934" spans="4:4">
      <c r="D4934" s="362"/>
    </row>
    <row r="4935" spans="4:4">
      <c r="D4935" s="362"/>
    </row>
    <row r="4936" spans="4:4">
      <c r="D4936" s="362"/>
    </row>
    <row r="4937" spans="4:4">
      <c r="D4937" s="362"/>
    </row>
    <row r="4938" spans="4:4">
      <c r="D4938" s="362"/>
    </row>
    <row r="4939" spans="4:4">
      <c r="D4939" s="362"/>
    </row>
    <row r="4940" spans="4:4">
      <c r="D4940" s="362"/>
    </row>
    <row r="4941" spans="4:4">
      <c r="D4941" s="362"/>
    </row>
    <row r="4942" spans="4:4">
      <c r="D4942" s="362"/>
    </row>
    <row r="4943" spans="4:4">
      <c r="D4943" s="362"/>
    </row>
    <row r="4944" spans="4:4">
      <c r="D4944" s="362"/>
    </row>
    <row r="4945" spans="4:4">
      <c r="D4945" s="362"/>
    </row>
    <row r="4946" spans="4:4">
      <c r="D4946" s="362"/>
    </row>
    <row r="4947" spans="4:4">
      <c r="D4947" s="362"/>
    </row>
    <row r="4948" spans="4:4">
      <c r="D4948" s="362"/>
    </row>
    <row r="4949" spans="4:4">
      <c r="D4949" s="362"/>
    </row>
    <row r="4950" spans="4:4">
      <c r="D4950" s="362"/>
    </row>
    <row r="4951" spans="4:4">
      <c r="D4951" s="362"/>
    </row>
    <row r="4952" spans="4:4">
      <c r="D4952" s="362"/>
    </row>
    <row r="4953" spans="4:4">
      <c r="D4953" s="362"/>
    </row>
    <row r="4954" spans="4:4">
      <c r="D4954" s="362"/>
    </row>
    <row r="4955" spans="4:4">
      <c r="D4955" s="362"/>
    </row>
    <row r="4956" spans="4:4">
      <c r="D4956" s="362"/>
    </row>
    <row r="4957" spans="4:4">
      <c r="D4957" s="362"/>
    </row>
    <row r="4958" spans="4:4">
      <c r="D4958" s="362"/>
    </row>
    <row r="4959" spans="4:4">
      <c r="D4959" s="362"/>
    </row>
    <row r="4960" spans="4:4">
      <c r="D4960" s="362"/>
    </row>
    <row r="4961" spans="4:4">
      <c r="D4961" s="362"/>
    </row>
    <row r="4962" spans="4:4">
      <c r="D4962" s="362"/>
    </row>
    <row r="4963" spans="4:4">
      <c r="D4963" s="362"/>
    </row>
    <row r="4964" spans="4:4">
      <c r="D4964" s="362"/>
    </row>
    <row r="4965" spans="4:4">
      <c r="D4965" s="362"/>
    </row>
    <row r="4966" spans="4:4">
      <c r="D4966" s="362"/>
    </row>
    <row r="4967" spans="4:4">
      <c r="D4967" s="362"/>
    </row>
    <row r="4968" spans="4:4">
      <c r="D4968" s="362"/>
    </row>
    <row r="4969" spans="4:4">
      <c r="D4969" s="362"/>
    </row>
    <row r="4970" spans="4:4">
      <c r="D4970" s="362"/>
    </row>
    <row r="4971" spans="4:4">
      <c r="D4971" s="362"/>
    </row>
    <row r="4972" spans="4:4">
      <c r="D4972" s="362"/>
    </row>
    <row r="4973" spans="4:4">
      <c r="D4973" s="362"/>
    </row>
    <row r="4974" spans="4:4">
      <c r="D4974" s="362"/>
    </row>
    <row r="4975" spans="4:4">
      <c r="D4975" s="362"/>
    </row>
    <row r="4976" spans="4:4">
      <c r="D4976" s="362"/>
    </row>
    <row r="4977" spans="4:4">
      <c r="D4977" s="362"/>
    </row>
    <row r="4978" spans="4:4">
      <c r="D4978" s="362"/>
    </row>
    <row r="4979" spans="4:4">
      <c r="D4979" s="362"/>
    </row>
    <row r="4980" spans="4:4">
      <c r="D4980" s="362"/>
    </row>
    <row r="4981" spans="4:4">
      <c r="D4981" s="362"/>
    </row>
    <row r="4982" spans="4:4">
      <c r="D4982" s="362"/>
    </row>
    <row r="4983" spans="4:4">
      <c r="D4983" s="362"/>
    </row>
    <row r="4984" spans="4:4">
      <c r="D4984" s="362"/>
    </row>
    <row r="4985" spans="4:4">
      <c r="D4985" s="362"/>
    </row>
    <row r="4986" spans="4:4">
      <c r="D4986" s="362"/>
    </row>
    <row r="4987" spans="4:4">
      <c r="D4987" s="362"/>
    </row>
    <row r="4988" spans="4:4">
      <c r="D4988" s="362"/>
    </row>
    <row r="4989" spans="4:4">
      <c r="D4989" s="362"/>
    </row>
    <row r="4990" spans="4:4">
      <c r="D4990" s="362"/>
    </row>
    <row r="4991" spans="4:4">
      <c r="D4991" s="362"/>
    </row>
    <row r="4992" spans="4:4">
      <c r="D4992" s="362"/>
    </row>
    <row r="4993" spans="4:4">
      <c r="D4993" s="362"/>
    </row>
    <row r="4994" spans="4:4">
      <c r="D4994" s="362"/>
    </row>
    <row r="4995" spans="4:4">
      <c r="D4995" s="362"/>
    </row>
    <row r="4996" spans="4:4">
      <c r="D4996" s="362"/>
    </row>
    <row r="4997" spans="4:4">
      <c r="D4997" s="362"/>
    </row>
    <row r="4998" spans="4:4">
      <c r="D4998" s="362"/>
    </row>
    <row r="4999" spans="4:4">
      <c r="D4999" s="362"/>
    </row>
    <row r="5000" spans="4:4">
      <c r="D5000" s="362"/>
    </row>
    <row r="5001" spans="4:4">
      <c r="D5001" s="362"/>
    </row>
    <row r="5002" spans="4:4">
      <c r="D5002" s="362"/>
    </row>
    <row r="5003" spans="4:4">
      <c r="D5003" s="362"/>
    </row>
    <row r="5004" spans="4:4">
      <c r="D5004" s="362"/>
    </row>
    <row r="5005" spans="4:4">
      <c r="D5005" s="362"/>
    </row>
    <row r="5006" spans="4:4">
      <c r="D5006" s="362"/>
    </row>
    <row r="5007" spans="4:4">
      <c r="D5007" s="362"/>
    </row>
    <row r="5008" spans="4:4">
      <c r="D5008" s="362"/>
    </row>
    <row r="5009" spans="4:4">
      <c r="D5009" s="362"/>
    </row>
    <row r="5010" spans="4:4">
      <c r="D5010" s="362"/>
    </row>
    <row r="5011" spans="4:4">
      <c r="D5011" s="362"/>
    </row>
    <row r="5012" spans="4:4">
      <c r="D5012" s="362"/>
    </row>
    <row r="5013" spans="4:4">
      <c r="D5013" s="362"/>
    </row>
    <row r="5014" spans="4:4">
      <c r="D5014" s="362"/>
    </row>
    <row r="5015" spans="4:4">
      <c r="D5015" s="362"/>
    </row>
    <row r="5016" spans="4:4">
      <c r="D5016" s="362"/>
    </row>
    <row r="5017" spans="4:4">
      <c r="D5017" s="362"/>
    </row>
    <row r="5018" spans="4:4">
      <c r="D5018" s="362"/>
    </row>
    <row r="5019" spans="4:4">
      <c r="D5019" s="362"/>
    </row>
    <row r="5020" spans="4:4">
      <c r="D5020" s="362"/>
    </row>
    <row r="5021" spans="4:4">
      <c r="D5021" s="362"/>
    </row>
    <row r="5022" spans="4:4">
      <c r="D5022" s="362"/>
    </row>
    <row r="5023" spans="4:4">
      <c r="D5023" s="362"/>
    </row>
    <row r="5024" spans="4:4">
      <c r="D5024" s="362"/>
    </row>
    <row r="5025" spans="4:4">
      <c r="D5025" s="362"/>
    </row>
    <row r="5026" spans="4:4">
      <c r="D5026" s="362"/>
    </row>
    <row r="5027" spans="4:4">
      <c r="D5027" s="362"/>
    </row>
    <row r="5028" spans="4:4">
      <c r="D5028" s="362"/>
    </row>
    <row r="5029" spans="4:4">
      <c r="D5029" s="362"/>
    </row>
    <row r="5030" spans="4:4">
      <c r="D5030" s="362"/>
    </row>
    <row r="5031" spans="4:4">
      <c r="D5031" s="362"/>
    </row>
    <row r="5032" spans="4:4">
      <c r="D5032" s="362"/>
    </row>
    <row r="5033" spans="4:4">
      <c r="D5033" s="362"/>
    </row>
  </sheetData>
  <sheetProtection algorithmName="SHA-512" hashValue="ER0miD98DS7B+mufsA2M7aY455fFuoUq+1eQpfh9lH7lwvIztHEtvdJeiwa9aYCwDyGQGYxtRIA7gOiTZ3xgHg==" saltValue="4cbZ9064YGyryWEyfbzymQ==" spinCount="100000" sheet="1" objects="1" scenarios="1"/>
  <mergeCells count="6">
    <mergeCell ref="A1:G1"/>
    <mergeCell ref="C2:G2"/>
    <mergeCell ref="C3:G3"/>
    <mergeCell ref="C4:G4"/>
    <mergeCell ref="A93:C93"/>
    <mergeCell ref="A94:G96"/>
  </mergeCells>
  <hyperlinks>
    <hyperlink ref="C71" r:id="rId1" display="https://www.e-cerpadla.cz/saci-souprava-pro-vodarnu-easy-edeep-x1200-p-7207.html" xr:uid="{2035F193-7613-403A-99C2-19BACACC98E8}"/>
  </hyperlinks>
  <pageMargins left="0.39370078740157483" right="0.39370078740157483" top="0.74803149606299213" bottom="0.74803149606299213" header="0.31496062992125984" footer="0.31496062992125984"/>
  <pageSetup paperSize="9" scale="98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9878-1162-407D-B639-BFCED31CF050}">
  <sheetPr>
    <outlinePr summaryBelow="0"/>
  </sheetPr>
  <dimension ref="A1:BH4977"/>
  <sheetViews>
    <sheetView zoomScaleNormal="100" zoomScaleSheetLayoutView="100" workbookViewId="0">
      <pane ySplit="7" topLeftCell="A8" activePane="bottomLeft" state="frozen"/>
      <selection activeCell="H11" sqref="H11"/>
      <selection pane="bottomLeft" activeCell="C8" sqref="C8"/>
    </sheetView>
  </sheetViews>
  <sheetFormatPr defaultRowHeight="12.75" outlineLevelRow="1"/>
  <cols>
    <col min="1" max="1" width="5" style="345" customWidth="1"/>
    <col min="2" max="2" width="13.83203125" style="361" customWidth="1"/>
    <col min="3" max="3" width="43.33203125" style="361" customWidth="1"/>
    <col min="4" max="4" width="5.5" style="345" customWidth="1"/>
    <col min="5" max="5" width="10.6640625" style="345" customWidth="1"/>
    <col min="6" max="6" width="11.5" style="345" customWidth="1"/>
    <col min="7" max="7" width="15.33203125" style="345" customWidth="1"/>
    <col min="8" max="19" width="0" style="345" hidden="1" customWidth="1"/>
    <col min="20" max="20" width="9.33203125" style="345"/>
    <col min="21" max="21" width="13.33203125" style="345" bestFit="1" customWidth="1"/>
    <col min="22" max="28" width="9.33203125" style="345"/>
    <col min="29" max="39" width="0" style="345" hidden="1" customWidth="1"/>
    <col min="40" max="52" width="9.33203125" style="345"/>
    <col min="53" max="53" width="85.6640625" style="345" customWidth="1"/>
    <col min="54" max="256" width="9.33203125" style="345"/>
    <col min="257" max="257" width="5" style="345" customWidth="1"/>
    <col min="258" max="258" width="16.83203125" style="345" customWidth="1"/>
    <col min="259" max="259" width="44.6640625" style="345" customWidth="1"/>
    <col min="260" max="260" width="5.5" style="345" customWidth="1"/>
    <col min="261" max="261" width="12.5" style="345" customWidth="1"/>
    <col min="262" max="262" width="11.5" style="345" customWidth="1"/>
    <col min="263" max="263" width="14.83203125" style="345" customWidth="1"/>
    <col min="264" max="275" width="0" style="345" hidden="1" customWidth="1"/>
    <col min="276" max="284" width="9.33203125" style="345"/>
    <col min="285" max="295" width="0" style="345" hidden="1" customWidth="1"/>
    <col min="296" max="308" width="9.33203125" style="345"/>
    <col min="309" max="309" width="85.6640625" style="345" customWidth="1"/>
    <col min="310" max="512" width="9.33203125" style="345"/>
    <col min="513" max="513" width="5" style="345" customWidth="1"/>
    <col min="514" max="514" width="16.83203125" style="345" customWidth="1"/>
    <col min="515" max="515" width="44.6640625" style="345" customWidth="1"/>
    <col min="516" max="516" width="5.5" style="345" customWidth="1"/>
    <col min="517" max="517" width="12.5" style="345" customWidth="1"/>
    <col min="518" max="518" width="11.5" style="345" customWidth="1"/>
    <col min="519" max="519" width="14.83203125" style="345" customWidth="1"/>
    <col min="520" max="531" width="0" style="345" hidden="1" customWidth="1"/>
    <col min="532" max="540" width="9.33203125" style="345"/>
    <col min="541" max="551" width="0" style="345" hidden="1" customWidth="1"/>
    <col min="552" max="564" width="9.33203125" style="345"/>
    <col min="565" max="565" width="85.6640625" style="345" customWidth="1"/>
    <col min="566" max="768" width="9.33203125" style="345"/>
    <col min="769" max="769" width="5" style="345" customWidth="1"/>
    <col min="770" max="770" width="16.83203125" style="345" customWidth="1"/>
    <col min="771" max="771" width="44.6640625" style="345" customWidth="1"/>
    <col min="772" max="772" width="5.5" style="345" customWidth="1"/>
    <col min="773" max="773" width="12.5" style="345" customWidth="1"/>
    <col min="774" max="774" width="11.5" style="345" customWidth="1"/>
    <col min="775" max="775" width="14.83203125" style="345" customWidth="1"/>
    <col min="776" max="787" width="0" style="345" hidden="1" customWidth="1"/>
    <col min="788" max="796" width="9.33203125" style="345"/>
    <col min="797" max="807" width="0" style="345" hidden="1" customWidth="1"/>
    <col min="808" max="820" width="9.33203125" style="345"/>
    <col min="821" max="821" width="85.6640625" style="345" customWidth="1"/>
    <col min="822" max="1024" width="9.33203125" style="345"/>
    <col min="1025" max="1025" width="5" style="345" customWidth="1"/>
    <col min="1026" max="1026" width="16.83203125" style="345" customWidth="1"/>
    <col min="1027" max="1027" width="44.6640625" style="345" customWidth="1"/>
    <col min="1028" max="1028" width="5.5" style="345" customWidth="1"/>
    <col min="1029" max="1029" width="12.5" style="345" customWidth="1"/>
    <col min="1030" max="1030" width="11.5" style="345" customWidth="1"/>
    <col min="1031" max="1031" width="14.83203125" style="345" customWidth="1"/>
    <col min="1032" max="1043" width="0" style="345" hidden="1" customWidth="1"/>
    <col min="1044" max="1052" width="9.33203125" style="345"/>
    <col min="1053" max="1063" width="0" style="345" hidden="1" customWidth="1"/>
    <col min="1064" max="1076" width="9.33203125" style="345"/>
    <col min="1077" max="1077" width="85.6640625" style="345" customWidth="1"/>
    <col min="1078" max="1280" width="9.33203125" style="345"/>
    <col min="1281" max="1281" width="5" style="345" customWidth="1"/>
    <col min="1282" max="1282" width="16.83203125" style="345" customWidth="1"/>
    <col min="1283" max="1283" width="44.6640625" style="345" customWidth="1"/>
    <col min="1284" max="1284" width="5.5" style="345" customWidth="1"/>
    <col min="1285" max="1285" width="12.5" style="345" customWidth="1"/>
    <col min="1286" max="1286" width="11.5" style="345" customWidth="1"/>
    <col min="1287" max="1287" width="14.83203125" style="345" customWidth="1"/>
    <col min="1288" max="1299" width="0" style="345" hidden="1" customWidth="1"/>
    <col min="1300" max="1308" width="9.33203125" style="345"/>
    <col min="1309" max="1319" width="0" style="345" hidden="1" customWidth="1"/>
    <col min="1320" max="1332" width="9.33203125" style="345"/>
    <col min="1333" max="1333" width="85.6640625" style="345" customWidth="1"/>
    <col min="1334" max="1536" width="9.33203125" style="345"/>
    <col min="1537" max="1537" width="5" style="345" customWidth="1"/>
    <col min="1538" max="1538" width="16.83203125" style="345" customWidth="1"/>
    <col min="1539" max="1539" width="44.6640625" style="345" customWidth="1"/>
    <col min="1540" max="1540" width="5.5" style="345" customWidth="1"/>
    <col min="1541" max="1541" width="12.5" style="345" customWidth="1"/>
    <col min="1542" max="1542" width="11.5" style="345" customWidth="1"/>
    <col min="1543" max="1543" width="14.83203125" style="345" customWidth="1"/>
    <col min="1544" max="1555" width="0" style="345" hidden="1" customWidth="1"/>
    <col min="1556" max="1564" width="9.33203125" style="345"/>
    <col min="1565" max="1575" width="0" style="345" hidden="1" customWidth="1"/>
    <col min="1576" max="1588" width="9.33203125" style="345"/>
    <col min="1589" max="1589" width="85.6640625" style="345" customWidth="1"/>
    <col min="1590" max="1792" width="9.33203125" style="345"/>
    <col min="1793" max="1793" width="5" style="345" customWidth="1"/>
    <col min="1794" max="1794" width="16.83203125" style="345" customWidth="1"/>
    <col min="1795" max="1795" width="44.6640625" style="345" customWidth="1"/>
    <col min="1796" max="1796" width="5.5" style="345" customWidth="1"/>
    <col min="1797" max="1797" width="12.5" style="345" customWidth="1"/>
    <col min="1798" max="1798" width="11.5" style="345" customWidth="1"/>
    <col min="1799" max="1799" width="14.83203125" style="345" customWidth="1"/>
    <col min="1800" max="1811" width="0" style="345" hidden="1" customWidth="1"/>
    <col min="1812" max="1820" width="9.33203125" style="345"/>
    <col min="1821" max="1831" width="0" style="345" hidden="1" customWidth="1"/>
    <col min="1832" max="1844" width="9.33203125" style="345"/>
    <col min="1845" max="1845" width="85.6640625" style="345" customWidth="1"/>
    <col min="1846" max="2048" width="9.33203125" style="345"/>
    <col min="2049" max="2049" width="5" style="345" customWidth="1"/>
    <col min="2050" max="2050" width="16.83203125" style="345" customWidth="1"/>
    <col min="2051" max="2051" width="44.6640625" style="345" customWidth="1"/>
    <col min="2052" max="2052" width="5.5" style="345" customWidth="1"/>
    <col min="2053" max="2053" width="12.5" style="345" customWidth="1"/>
    <col min="2054" max="2054" width="11.5" style="345" customWidth="1"/>
    <col min="2055" max="2055" width="14.83203125" style="345" customWidth="1"/>
    <col min="2056" max="2067" width="0" style="345" hidden="1" customWidth="1"/>
    <col min="2068" max="2076" width="9.33203125" style="345"/>
    <col min="2077" max="2087" width="0" style="345" hidden="1" customWidth="1"/>
    <col min="2088" max="2100" width="9.33203125" style="345"/>
    <col min="2101" max="2101" width="85.6640625" style="345" customWidth="1"/>
    <col min="2102" max="2304" width="9.33203125" style="345"/>
    <col min="2305" max="2305" width="5" style="345" customWidth="1"/>
    <col min="2306" max="2306" width="16.83203125" style="345" customWidth="1"/>
    <col min="2307" max="2307" width="44.6640625" style="345" customWidth="1"/>
    <col min="2308" max="2308" width="5.5" style="345" customWidth="1"/>
    <col min="2309" max="2309" width="12.5" style="345" customWidth="1"/>
    <col min="2310" max="2310" width="11.5" style="345" customWidth="1"/>
    <col min="2311" max="2311" width="14.83203125" style="345" customWidth="1"/>
    <col min="2312" max="2323" width="0" style="345" hidden="1" customWidth="1"/>
    <col min="2324" max="2332" width="9.33203125" style="345"/>
    <col min="2333" max="2343" width="0" style="345" hidden="1" customWidth="1"/>
    <col min="2344" max="2356" width="9.33203125" style="345"/>
    <col min="2357" max="2357" width="85.6640625" style="345" customWidth="1"/>
    <col min="2358" max="2560" width="9.33203125" style="345"/>
    <col min="2561" max="2561" width="5" style="345" customWidth="1"/>
    <col min="2562" max="2562" width="16.83203125" style="345" customWidth="1"/>
    <col min="2563" max="2563" width="44.6640625" style="345" customWidth="1"/>
    <col min="2564" max="2564" width="5.5" style="345" customWidth="1"/>
    <col min="2565" max="2565" width="12.5" style="345" customWidth="1"/>
    <col min="2566" max="2566" width="11.5" style="345" customWidth="1"/>
    <col min="2567" max="2567" width="14.83203125" style="345" customWidth="1"/>
    <col min="2568" max="2579" width="0" style="345" hidden="1" customWidth="1"/>
    <col min="2580" max="2588" width="9.33203125" style="345"/>
    <col min="2589" max="2599" width="0" style="345" hidden="1" customWidth="1"/>
    <col min="2600" max="2612" width="9.33203125" style="345"/>
    <col min="2613" max="2613" width="85.6640625" style="345" customWidth="1"/>
    <col min="2614" max="2816" width="9.33203125" style="345"/>
    <col min="2817" max="2817" width="5" style="345" customWidth="1"/>
    <col min="2818" max="2818" width="16.83203125" style="345" customWidth="1"/>
    <col min="2819" max="2819" width="44.6640625" style="345" customWidth="1"/>
    <col min="2820" max="2820" width="5.5" style="345" customWidth="1"/>
    <col min="2821" max="2821" width="12.5" style="345" customWidth="1"/>
    <col min="2822" max="2822" width="11.5" style="345" customWidth="1"/>
    <col min="2823" max="2823" width="14.83203125" style="345" customWidth="1"/>
    <col min="2824" max="2835" width="0" style="345" hidden="1" customWidth="1"/>
    <col min="2836" max="2844" width="9.33203125" style="345"/>
    <col min="2845" max="2855" width="0" style="345" hidden="1" customWidth="1"/>
    <col min="2856" max="2868" width="9.33203125" style="345"/>
    <col min="2869" max="2869" width="85.6640625" style="345" customWidth="1"/>
    <col min="2870" max="3072" width="9.33203125" style="345"/>
    <col min="3073" max="3073" width="5" style="345" customWidth="1"/>
    <col min="3074" max="3074" width="16.83203125" style="345" customWidth="1"/>
    <col min="3075" max="3075" width="44.6640625" style="345" customWidth="1"/>
    <col min="3076" max="3076" width="5.5" style="345" customWidth="1"/>
    <col min="3077" max="3077" width="12.5" style="345" customWidth="1"/>
    <col min="3078" max="3078" width="11.5" style="345" customWidth="1"/>
    <col min="3079" max="3079" width="14.83203125" style="345" customWidth="1"/>
    <col min="3080" max="3091" width="0" style="345" hidden="1" customWidth="1"/>
    <col min="3092" max="3100" width="9.33203125" style="345"/>
    <col min="3101" max="3111" width="0" style="345" hidden="1" customWidth="1"/>
    <col min="3112" max="3124" width="9.33203125" style="345"/>
    <col min="3125" max="3125" width="85.6640625" style="345" customWidth="1"/>
    <col min="3126" max="3328" width="9.33203125" style="345"/>
    <col min="3329" max="3329" width="5" style="345" customWidth="1"/>
    <col min="3330" max="3330" width="16.83203125" style="345" customWidth="1"/>
    <col min="3331" max="3331" width="44.6640625" style="345" customWidth="1"/>
    <col min="3332" max="3332" width="5.5" style="345" customWidth="1"/>
    <col min="3333" max="3333" width="12.5" style="345" customWidth="1"/>
    <col min="3334" max="3334" width="11.5" style="345" customWidth="1"/>
    <col min="3335" max="3335" width="14.83203125" style="345" customWidth="1"/>
    <col min="3336" max="3347" width="0" style="345" hidden="1" customWidth="1"/>
    <col min="3348" max="3356" width="9.33203125" style="345"/>
    <col min="3357" max="3367" width="0" style="345" hidden="1" customWidth="1"/>
    <col min="3368" max="3380" width="9.33203125" style="345"/>
    <col min="3381" max="3381" width="85.6640625" style="345" customWidth="1"/>
    <col min="3382" max="3584" width="9.33203125" style="345"/>
    <col min="3585" max="3585" width="5" style="345" customWidth="1"/>
    <col min="3586" max="3586" width="16.83203125" style="345" customWidth="1"/>
    <col min="3587" max="3587" width="44.6640625" style="345" customWidth="1"/>
    <col min="3588" max="3588" width="5.5" style="345" customWidth="1"/>
    <col min="3589" max="3589" width="12.5" style="345" customWidth="1"/>
    <col min="3590" max="3590" width="11.5" style="345" customWidth="1"/>
    <col min="3591" max="3591" width="14.83203125" style="345" customWidth="1"/>
    <col min="3592" max="3603" width="0" style="345" hidden="1" customWidth="1"/>
    <col min="3604" max="3612" width="9.33203125" style="345"/>
    <col min="3613" max="3623" width="0" style="345" hidden="1" customWidth="1"/>
    <col min="3624" max="3636" width="9.33203125" style="345"/>
    <col min="3637" max="3637" width="85.6640625" style="345" customWidth="1"/>
    <col min="3638" max="3840" width="9.33203125" style="345"/>
    <col min="3841" max="3841" width="5" style="345" customWidth="1"/>
    <col min="3842" max="3842" width="16.83203125" style="345" customWidth="1"/>
    <col min="3843" max="3843" width="44.6640625" style="345" customWidth="1"/>
    <col min="3844" max="3844" width="5.5" style="345" customWidth="1"/>
    <col min="3845" max="3845" width="12.5" style="345" customWidth="1"/>
    <col min="3846" max="3846" width="11.5" style="345" customWidth="1"/>
    <col min="3847" max="3847" width="14.83203125" style="345" customWidth="1"/>
    <col min="3848" max="3859" width="0" style="345" hidden="1" customWidth="1"/>
    <col min="3860" max="3868" width="9.33203125" style="345"/>
    <col min="3869" max="3879" width="0" style="345" hidden="1" customWidth="1"/>
    <col min="3880" max="3892" width="9.33203125" style="345"/>
    <col min="3893" max="3893" width="85.6640625" style="345" customWidth="1"/>
    <col min="3894" max="4096" width="9.33203125" style="345"/>
    <col min="4097" max="4097" width="5" style="345" customWidth="1"/>
    <col min="4098" max="4098" width="16.83203125" style="345" customWidth="1"/>
    <col min="4099" max="4099" width="44.6640625" style="345" customWidth="1"/>
    <col min="4100" max="4100" width="5.5" style="345" customWidth="1"/>
    <col min="4101" max="4101" width="12.5" style="345" customWidth="1"/>
    <col min="4102" max="4102" width="11.5" style="345" customWidth="1"/>
    <col min="4103" max="4103" width="14.83203125" style="345" customWidth="1"/>
    <col min="4104" max="4115" width="0" style="345" hidden="1" customWidth="1"/>
    <col min="4116" max="4124" width="9.33203125" style="345"/>
    <col min="4125" max="4135" width="0" style="345" hidden="1" customWidth="1"/>
    <col min="4136" max="4148" width="9.33203125" style="345"/>
    <col min="4149" max="4149" width="85.6640625" style="345" customWidth="1"/>
    <col min="4150" max="4352" width="9.33203125" style="345"/>
    <col min="4353" max="4353" width="5" style="345" customWidth="1"/>
    <col min="4354" max="4354" width="16.83203125" style="345" customWidth="1"/>
    <col min="4355" max="4355" width="44.6640625" style="345" customWidth="1"/>
    <col min="4356" max="4356" width="5.5" style="345" customWidth="1"/>
    <col min="4357" max="4357" width="12.5" style="345" customWidth="1"/>
    <col min="4358" max="4358" width="11.5" style="345" customWidth="1"/>
    <col min="4359" max="4359" width="14.83203125" style="345" customWidth="1"/>
    <col min="4360" max="4371" width="0" style="345" hidden="1" customWidth="1"/>
    <col min="4372" max="4380" width="9.33203125" style="345"/>
    <col min="4381" max="4391" width="0" style="345" hidden="1" customWidth="1"/>
    <col min="4392" max="4404" width="9.33203125" style="345"/>
    <col min="4405" max="4405" width="85.6640625" style="345" customWidth="1"/>
    <col min="4406" max="4608" width="9.33203125" style="345"/>
    <col min="4609" max="4609" width="5" style="345" customWidth="1"/>
    <col min="4610" max="4610" width="16.83203125" style="345" customWidth="1"/>
    <col min="4611" max="4611" width="44.6640625" style="345" customWidth="1"/>
    <col min="4612" max="4612" width="5.5" style="345" customWidth="1"/>
    <col min="4613" max="4613" width="12.5" style="345" customWidth="1"/>
    <col min="4614" max="4614" width="11.5" style="345" customWidth="1"/>
    <col min="4615" max="4615" width="14.83203125" style="345" customWidth="1"/>
    <col min="4616" max="4627" width="0" style="345" hidden="1" customWidth="1"/>
    <col min="4628" max="4636" width="9.33203125" style="345"/>
    <col min="4637" max="4647" width="0" style="345" hidden="1" customWidth="1"/>
    <col min="4648" max="4660" width="9.33203125" style="345"/>
    <col min="4661" max="4661" width="85.6640625" style="345" customWidth="1"/>
    <col min="4662" max="4864" width="9.33203125" style="345"/>
    <col min="4865" max="4865" width="5" style="345" customWidth="1"/>
    <col min="4866" max="4866" width="16.83203125" style="345" customWidth="1"/>
    <col min="4867" max="4867" width="44.6640625" style="345" customWidth="1"/>
    <col min="4868" max="4868" width="5.5" style="345" customWidth="1"/>
    <col min="4869" max="4869" width="12.5" style="345" customWidth="1"/>
    <col min="4870" max="4870" width="11.5" style="345" customWidth="1"/>
    <col min="4871" max="4871" width="14.83203125" style="345" customWidth="1"/>
    <col min="4872" max="4883" width="0" style="345" hidden="1" customWidth="1"/>
    <col min="4884" max="4892" width="9.33203125" style="345"/>
    <col min="4893" max="4903" width="0" style="345" hidden="1" customWidth="1"/>
    <col min="4904" max="4916" width="9.33203125" style="345"/>
    <col min="4917" max="4917" width="85.6640625" style="345" customWidth="1"/>
    <col min="4918" max="5120" width="9.33203125" style="345"/>
    <col min="5121" max="5121" width="5" style="345" customWidth="1"/>
    <col min="5122" max="5122" width="16.83203125" style="345" customWidth="1"/>
    <col min="5123" max="5123" width="44.6640625" style="345" customWidth="1"/>
    <col min="5124" max="5124" width="5.5" style="345" customWidth="1"/>
    <col min="5125" max="5125" width="12.5" style="345" customWidth="1"/>
    <col min="5126" max="5126" width="11.5" style="345" customWidth="1"/>
    <col min="5127" max="5127" width="14.83203125" style="345" customWidth="1"/>
    <col min="5128" max="5139" width="0" style="345" hidden="1" customWidth="1"/>
    <col min="5140" max="5148" width="9.33203125" style="345"/>
    <col min="5149" max="5159" width="0" style="345" hidden="1" customWidth="1"/>
    <col min="5160" max="5172" width="9.33203125" style="345"/>
    <col min="5173" max="5173" width="85.6640625" style="345" customWidth="1"/>
    <col min="5174" max="5376" width="9.33203125" style="345"/>
    <col min="5377" max="5377" width="5" style="345" customWidth="1"/>
    <col min="5378" max="5378" width="16.83203125" style="345" customWidth="1"/>
    <col min="5379" max="5379" width="44.6640625" style="345" customWidth="1"/>
    <col min="5380" max="5380" width="5.5" style="345" customWidth="1"/>
    <col min="5381" max="5381" width="12.5" style="345" customWidth="1"/>
    <col min="5382" max="5382" width="11.5" style="345" customWidth="1"/>
    <col min="5383" max="5383" width="14.83203125" style="345" customWidth="1"/>
    <col min="5384" max="5395" width="0" style="345" hidden="1" customWidth="1"/>
    <col min="5396" max="5404" width="9.33203125" style="345"/>
    <col min="5405" max="5415" width="0" style="345" hidden="1" customWidth="1"/>
    <col min="5416" max="5428" width="9.33203125" style="345"/>
    <col min="5429" max="5429" width="85.6640625" style="345" customWidth="1"/>
    <col min="5430" max="5632" width="9.33203125" style="345"/>
    <col min="5633" max="5633" width="5" style="345" customWidth="1"/>
    <col min="5634" max="5634" width="16.83203125" style="345" customWidth="1"/>
    <col min="5635" max="5635" width="44.6640625" style="345" customWidth="1"/>
    <col min="5636" max="5636" width="5.5" style="345" customWidth="1"/>
    <col min="5637" max="5637" width="12.5" style="345" customWidth="1"/>
    <col min="5638" max="5638" width="11.5" style="345" customWidth="1"/>
    <col min="5639" max="5639" width="14.83203125" style="345" customWidth="1"/>
    <col min="5640" max="5651" width="0" style="345" hidden="1" customWidth="1"/>
    <col min="5652" max="5660" width="9.33203125" style="345"/>
    <col min="5661" max="5671" width="0" style="345" hidden="1" customWidth="1"/>
    <col min="5672" max="5684" width="9.33203125" style="345"/>
    <col min="5685" max="5685" width="85.6640625" style="345" customWidth="1"/>
    <col min="5686" max="5888" width="9.33203125" style="345"/>
    <col min="5889" max="5889" width="5" style="345" customWidth="1"/>
    <col min="5890" max="5890" width="16.83203125" style="345" customWidth="1"/>
    <col min="5891" max="5891" width="44.6640625" style="345" customWidth="1"/>
    <col min="5892" max="5892" width="5.5" style="345" customWidth="1"/>
    <col min="5893" max="5893" width="12.5" style="345" customWidth="1"/>
    <col min="5894" max="5894" width="11.5" style="345" customWidth="1"/>
    <col min="5895" max="5895" width="14.83203125" style="345" customWidth="1"/>
    <col min="5896" max="5907" width="0" style="345" hidden="1" customWidth="1"/>
    <col min="5908" max="5916" width="9.33203125" style="345"/>
    <col min="5917" max="5927" width="0" style="345" hidden="1" customWidth="1"/>
    <col min="5928" max="5940" width="9.33203125" style="345"/>
    <col min="5941" max="5941" width="85.6640625" style="345" customWidth="1"/>
    <col min="5942" max="6144" width="9.33203125" style="345"/>
    <col min="6145" max="6145" width="5" style="345" customWidth="1"/>
    <col min="6146" max="6146" width="16.83203125" style="345" customWidth="1"/>
    <col min="6147" max="6147" width="44.6640625" style="345" customWidth="1"/>
    <col min="6148" max="6148" width="5.5" style="345" customWidth="1"/>
    <col min="6149" max="6149" width="12.5" style="345" customWidth="1"/>
    <col min="6150" max="6150" width="11.5" style="345" customWidth="1"/>
    <col min="6151" max="6151" width="14.83203125" style="345" customWidth="1"/>
    <col min="6152" max="6163" width="0" style="345" hidden="1" customWidth="1"/>
    <col min="6164" max="6172" width="9.33203125" style="345"/>
    <col min="6173" max="6183" width="0" style="345" hidden="1" customWidth="1"/>
    <col min="6184" max="6196" width="9.33203125" style="345"/>
    <col min="6197" max="6197" width="85.6640625" style="345" customWidth="1"/>
    <col min="6198" max="6400" width="9.33203125" style="345"/>
    <col min="6401" max="6401" width="5" style="345" customWidth="1"/>
    <col min="6402" max="6402" width="16.83203125" style="345" customWidth="1"/>
    <col min="6403" max="6403" width="44.6640625" style="345" customWidth="1"/>
    <col min="6404" max="6404" width="5.5" style="345" customWidth="1"/>
    <col min="6405" max="6405" width="12.5" style="345" customWidth="1"/>
    <col min="6406" max="6406" width="11.5" style="345" customWidth="1"/>
    <col min="6407" max="6407" width="14.83203125" style="345" customWidth="1"/>
    <col min="6408" max="6419" width="0" style="345" hidden="1" customWidth="1"/>
    <col min="6420" max="6428" width="9.33203125" style="345"/>
    <col min="6429" max="6439" width="0" style="345" hidden="1" customWidth="1"/>
    <col min="6440" max="6452" width="9.33203125" style="345"/>
    <col min="6453" max="6453" width="85.6640625" style="345" customWidth="1"/>
    <col min="6454" max="6656" width="9.33203125" style="345"/>
    <col min="6657" max="6657" width="5" style="345" customWidth="1"/>
    <col min="6658" max="6658" width="16.83203125" style="345" customWidth="1"/>
    <col min="6659" max="6659" width="44.6640625" style="345" customWidth="1"/>
    <col min="6660" max="6660" width="5.5" style="345" customWidth="1"/>
    <col min="6661" max="6661" width="12.5" style="345" customWidth="1"/>
    <col min="6662" max="6662" width="11.5" style="345" customWidth="1"/>
    <col min="6663" max="6663" width="14.83203125" style="345" customWidth="1"/>
    <col min="6664" max="6675" width="0" style="345" hidden="1" customWidth="1"/>
    <col min="6676" max="6684" width="9.33203125" style="345"/>
    <col min="6685" max="6695" width="0" style="345" hidden="1" customWidth="1"/>
    <col min="6696" max="6708" width="9.33203125" style="345"/>
    <col min="6709" max="6709" width="85.6640625" style="345" customWidth="1"/>
    <col min="6710" max="6912" width="9.33203125" style="345"/>
    <col min="6913" max="6913" width="5" style="345" customWidth="1"/>
    <col min="6914" max="6914" width="16.83203125" style="345" customWidth="1"/>
    <col min="6915" max="6915" width="44.6640625" style="345" customWidth="1"/>
    <col min="6916" max="6916" width="5.5" style="345" customWidth="1"/>
    <col min="6917" max="6917" width="12.5" style="345" customWidth="1"/>
    <col min="6918" max="6918" width="11.5" style="345" customWidth="1"/>
    <col min="6919" max="6919" width="14.83203125" style="345" customWidth="1"/>
    <col min="6920" max="6931" width="0" style="345" hidden="1" customWidth="1"/>
    <col min="6932" max="6940" width="9.33203125" style="345"/>
    <col min="6941" max="6951" width="0" style="345" hidden="1" customWidth="1"/>
    <col min="6952" max="6964" width="9.33203125" style="345"/>
    <col min="6965" max="6965" width="85.6640625" style="345" customWidth="1"/>
    <col min="6966" max="7168" width="9.33203125" style="345"/>
    <col min="7169" max="7169" width="5" style="345" customWidth="1"/>
    <col min="7170" max="7170" width="16.83203125" style="345" customWidth="1"/>
    <col min="7171" max="7171" width="44.6640625" style="345" customWidth="1"/>
    <col min="7172" max="7172" width="5.5" style="345" customWidth="1"/>
    <col min="7173" max="7173" width="12.5" style="345" customWidth="1"/>
    <col min="7174" max="7174" width="11.5" style="345" customWidth="1"/>
    <col min="7175" max="7175" width="14.83203125" style="345" customWidth="1"/>
    <col min="7176" max="7187" width="0" style="345" hidden="1" customWidth="1"/>
    <col min="7188" max="7196" width="9.33203125" style="345"/>
    <col min="7197" max="7207" width="0" style="345" hidden="1" customWidth="1"/>
    <col min="7208" max="7220" width="9.33203125" style="345"/>
    <col min="7221" max="7221" width="85.6640625" style="345" customWidth="1"/>
    <col min="7222" max="7424" width="9.33203125" style="345"/>
    <col min="7425" max="7425" width="5" style="345" customWidth="1"/>
    <col min="7426" max="7426" width="16.83203125" style="345" customWidth="1"/>
    <col min="7427" max="7427" width="44.6640625" style="345" customWidth="1"/>
    <col min="7428" max="7428" width="5.5" style="345" customWidth="1"/>
    <col min="7429" max="7429" width="12.5" style="345" customWidth="1"/>
    <col min="7430" max="7430" width="11.5" style="345" customWidth="1"/>
    <col min="7431" max="7431" width="14.83203125" style="345" customWidth="1"/>
    <col min="7432" max="7443" width="0" style="345" hidden="1" customWidth="1"/>
    <col min="7444" max="7452" width="9.33203125" style="345"/>
    <col min="7453" max="7463" width="0" style="345" hidden="1" customWidth="1"/>
    <col min="7464" max="7476" width="9.33203125" style="345"/>
    <col min="7477" max="7477" width="85.6640625" style="345" customWidth="1"/>
    <col min="7478" max="7680" width="9.33203125" style="345"/>
    <col min="7681" max="7681" width="5" style="345" customWidth="1"/>
    <col min="7682" max="7682" width="16.83203125" style="345" customWidth="1"/>
    <col min="7683" max="7683" width="44.6640625" style="345" customWidth="1"/>
    <col min="7684" max="7684" width="5.5" style="345" customWidth="1"/>
    <col min="7685" max="7685" width="12.5" style="345" customWidth="1"/>
    <col min="7686" max="7686" width="11.5" style="345" customWidth="1"/>
    <col min="7687" max="7687" width="14.83203125" style="345" customWidth="1"/>
    <col min="7688" max="7699" width="0" style="345" hidden="1" customWidth="1"/>
    <col min="7700" max="7708" width="9.33203125" style="345"/>
    <col min="7709" max="7719" width="0" style="345" hidden="1" customWidth="1"/>
    <col min="7720" max="7732" width="9.33203125" style="345"/>
    <col min="7733" max="7733" width="85.6640625" style="345" customWidth="1"/>
    <col min="7734" max="7936" width="9.33203125" style="345"/>
    <col min="7937" max="7937" width="5" style="345" customWidth="1"/>
    <col min="7938" max="7938" width="16.83203125" style="345" customWidth="1"/>
    <col min="7939" max="7939" width="44.6640625" style="345" customWidth="1"/>
    <col min="7940" max="7940" width="5.5" style="345" customWidth="1"/>
    <col min="7941" max="7941" width="12.5" style="345" customWidth="1"/>
    <col min="7942" max="7942" width="11.5" style="345" customWidth="1"/>
    <col min="7943" max="7943" width="14.83203125" style="345" customWidth="1"/>
    <col min="7944" max="7955" width="0" style="345" hidden="1" customWidth="1"/>
    <col min="7956" max="7964" width="9.33203125" style="345"/>
    <col min="7965" max="7975" width="0" style="345" hidden="1" customWidth="1"/>
    <col min="7976" max="7988" width="9.33203125" style="345"/>
    <col min="7989" max="7989" width="85.6640625" style="345" customWidth="1"/>
    <col min="7990" max="8192" width="9.33203125" style="345"/>
    <col min="8193" max="8193" width="5" style="345" customWidth="1"/>
    <col min="8194" max="8194" width="16.83203125" style="345" customWidth="1"/>
    <col min="8195" max="8195" width="44.6640625" style="345" customWidth="1"/>
    <col min="8196" max="8196" width="5.5" style="345" customWidth="1"/>
    <col min="8197" max="8197" width="12.5" style="345" customWidth="1"/>
    <col min="8198" max="8198" width="11.5" style="345" customWidth="1"/>
    <col min="8199" max="8199" width="14.83203125" style="345" customWidth="1"/>
    <col min="8200" max="8211" width="0" style="345" hidden="1" customWidth="1"/>
    <col min="8212" max="8220" width="9.33203125" style="345"/>
    <col min="8221" max="8231" width="0" style="345" hidden="1" customWidth="1"/>
    <col min="8232" max="8244" width="9.33203125" style="345"/>
    <col min="8245" max="8245" width="85.6640625" style="345" customWidth="1"/>
    <col min="8246" max="8448" width="9.33203125" style="345"/>
    <col min="8449" max="8449" width="5" style="345" customWidth="1"/>
    <col min="8450" max="8450" width="16.83203125" style="345" customWidth="1"/>
    <col min="8451" max="8451" width="44.6640625" style="345" customWidth="1"/>
    <col min="8452" max="8452" width="5.5" style="345" customWidth="1"/>
    <col min="8453" max="8453" width="12.5" style="345" customWidth="1"/>
    <col min="8454" max="8454" width="11.5" style="345" customWidth="1"/>
    <col min="8455" max="8455" width="14.83203125" style="345" customWidth="1"/>
    <col min="8456" max="8467" width="0" style="345" hidden="1" customWidth="1"/>
    <col min="8468" max="8476" width="9.33203125" style="345"/>
    <col min="8477" max="8487" width="0" style="345" hidden="1" customWidth="1"/>
    <col min="8488" max="8500" width="9.33203125" style="345"/>
    <col min="8501" max="8501" width="85.6640625" style="345" customWidth="1"/>
    <col min="8502" max="8704" width="9.33203125" style="345"/>
    <col min="8705" max="8705" width="5" style="345" customWidth="1"/>
    <col min="8706" max="8706" width="16.83203125" style="345" customWidth="1"/>
    <col min="8707" max="8707" width="44.6640625" style="345" customWidth="1"/>
    <col min="8708" max="8708" width="5.5" style="345" customWidth="1"/>
    <col min="8709" max="8709" width="12.5" style="345" customWidth="1"/>
    <col min="8710" max="8710" width="11.5" style="345" customWidth="1"/>
    <col min="8711" max="8711" width="14.83203125" style="345" customWidth="1"/>
    <col min="8712" max="8723" width="0" style="345" hidden="1" customWidth="1"/>
    <col min="8724" max="8732" width="9.33203125" style="345"/>
    <col min="8733" max="8743" width="0" style="345" hidden="1" customWidth="1"/>
    <col min="8744" max="8756" width="9.33203125" style="345"/>
    <col min="8757" max="8757" width="85.6640625" style="345" customWidth="1"/>
    <col min="8758" max="8960" width="9.33203125" style="345"/>
    <col min="8961" max="8961" width="5" style="345" customWidth="1"/>
    <col min="8962" max="8962" width="16.83203125" style="345" customWidth="1"/>
    <col min="8963" max="8963" width="44.6640625" style="345" customWidth="1"/>
    <col min="8964" max="8964" width="5.5" style="345" customWidth="1"/>
    <col min="8965" max="8965" width="12.5" style="345" customWidth="1"/>
    <col min="8966" max="8966" width="11.5" style="345" customWidth="1"/>
    <col min="8967" max="8967" width="14.83203125" style="345" customWidth="1"/>
    <col min="8968" max="8979" width="0" style="345" hidden="1" customWidth="1"/>
    <col min="8980" max="8988" width="9.33203125" style="345"/>
    <col min="8989" max="8999" width="0" style="345" hidden="1" customWidth="1"/>
    <col min="9000" max="9012" width="9.33203125" style="345"/>
    <col min="9013" max="9013" width="85.6640625" style="345" customWidth="1"/>
    <col min="9014" max="9216" width="9.33203125" style="345"/>
    <col min="9217" max="9217" width="5" style="345" customWidth="1"/>
    <col min="9218" max="9218" width="16.83203125" style="345" customWidth="1"/>
    <col min="9219" max="9219" width="44.6640625" style="345" customWidth="1"/>
    <col min="9220" max="9220" width="5.5" style="345" customWidth="1"/>
    <col min="9221" max="9221" width="12.5" style="345" customWidth="1"/>
    <col min="9222" max="9222" width="11.5" style="345" customWidth="1"/>
    <col min="9223" max="9223" width="14.83203125" style="345" customWidth="1"/>
    <col min="9224" max="9235" width="0" style="345" hidden="1" customWidth="1"/>
    <col min="9236" max="9244" width="9.33203125" style="345"/>
    <col min="9245" max="9255" width="0" style="345" hidden="1" customWidth="1"/>
    <col min="9256" max="9268" width="9.33203125" style="345"/>
    <col min="9269" max="9269" width="85.6640625" style="345" customWidth="1"/>
    <col min="9270" max="9472" width="9.33203125" style="345"/>
    <col min="9473" max="9473" width="5" style="345" customWidth="1"/>
    <col min="9474" max="9474" width="16.83203125" style="345" customWidth="1"/>
    <col min="9475" max="9475" width="44.6640625" style="345" customWidth="1"/>
    <col min="9476" max="9476" width="5.5" style="345" customWidth="1"/>
    <col min="9477" max="9477" width="12.5" style="345" customWidth="1"/>
    <col min="9478" max="9478" width="11.5" style="345" customWidth="1"/>
    <col min="9479" max="9479" width="14.83203125" style="345" customWidth="1"/>
    <col min="9480" max="9491" width="0" style="345" hidden="1" customWidth="1"/>
    <col min="9492" max="9500" width="9.33203125" style="345"/>
    <col min="9501" max="9511" width="0" style="345" hidden="1" customWidth="1"/>
    <col min="9512" max="9524" width="9.33203125" style="345"/>
    <col min="9525" max="9525" width="85.6640625" style="345" customWidth="1"/>
    <col min="9526" max="9728" width="9.33203125" style="345"/>
    <col min="9729" max="9729" width="5" style="345" customWidth="1"/>
    <col min="9730" max="9730" width="16.83203125" style="345" customWidth="1"/>
    <col min="9731" max="9731" width="44.6640625" style="345" customWidth="1"/>
    <col min="9732" max="9732" width="5.5" style="345" customWidth="1"/>
    <col min="9733" max="9733" width="12.5" style="345" customWidth="1"/>
    <col min="9734" max="9734" width="11.5" style="345" customWidth="1"/>
    <col min="9735" max="9735" width="14.83203125" style="345" customWidth="1"/>
    <col min="9736" max="9747" width="0" style="345" hidden="1" customWidth="1"/>
    <col min="9748" max="9756" width="9.33203125" style="345"/>
    <col min="9757" max="9767" width="0" style="345" hidden="1" customWidth="1"/>
    <col min="9768" max="9780" width="9.33203125" style="345"/>
    <col min="9781" max="9781" width="85.6640625" style="345" customWidth="1"/>
    <col min="9782" max="9984" width="9.33203125" style="345"/>
    <col min="9985" max="9985" width="5" style="345" customWidth="1"/>
    <col min="9986" max="9986" width="16.83203125" style="345" customWidth="1"/>
    <col min="9987" max="9987" width="44.6640625" style="345" customWidth="1"/>
    <col min="9988" max="9988" width="5.5" style="345" customWidth="1"/>
    <col min="9989" max="9989" width="12.5" style="345" customWidth="1"/>
    <col min="9990" max="9990" width="11.5" style="345" customWidth="1"/>
    <col min="9991" max="9991" width="14.83203125" style="345" customWidth="1"/>
    <col min="9992" max="10003" width="0" style="345" hidden="1" customWidth="1"/>
    <col min="10004" max="10012" width="9.33203125" style="345"/>
    <col min="10013" max="10023" width="0" style="345" hidden="1" customWidth="1"/>
    <col min="10024" max="10036" width="9.33203125" style="345"/>
    <col min="10037" max="10037" width="85.6640625" style="345" customWidth="1"/>
    <col min="10038" max="10240" width="9.33203125" style="345"/>
    <col min="10241" max="10241" width="5" style="345" customWidth="1"/>
    <col min="10242" max="10242" width="16.83203125" style="345" customWidth="1"/>
    <col min="10243" max="10243" width="44.6640625" style="345" customWidth="1"/>
    <col min="10244" max="10244" width="5.5" style="345" customWidth="1"/>
    <col min="10245" max="10245" width="12.5" style="345" customWidth="1"/>
    <col min="10246" max="10246" width="11.5" style="345" customWidth="1"/>
    <col min="10247" max="10247" width="14.83203125" style="345" customWidth="1"/>
    <col min="10248" max="10259" width="0" style="345" hidden="1" customWidth="1"/>
    <col min="10260" max="10268" width="9.33203125" style="345"/>
    <col min="10269" max="10279" width="0" style="345" hidden="1" customWidth="1"/>
    <col min="10280" max="10292" width="9.33203125" style="345"/>
    <col min="10293" max="10293" width="85.6640625" style="345" customWidth="1"/>
    <col min="10294" max="10496" width="9.33203125" style="345"/>
    <col min="10497" max="10497" width="5" style="345" customWidth="1"/>
    <col min="10498" max="10498" width="16.83203125" style="345" customWidth="1"/>
    <col min="10499" max="10499" width="44.6640625" style="345" customWidth="1"/>
    <col min="10500" max="10500" width="5.5" style="345" customWidth="1"/>
    <col min="10501" max="10501" width="12.5" style="345" customWidth="1"/>
    <col min="10502" max="10502" width="11.5" style="345" customWidth="1"/>
    <col min="10503" max="10503" width="14.83203125" style="345" customWidth="1"/>
    <col min="10504" max="10515" width="0" style="345" hidden="1" customWidth="1"/>
    <col min="10516" max="10524" width="9.33203125" style="345"/>
    <col min="10525" max="10535" width="0" style="345" hidden="1" customWidth="1"/>
    <col min="10536" max="10548" width="9.33203125" style="345"/>
    <col min="10549" max="10549" width="85.6640625" style="345" customWidth="1"/>
    <col min="10550" max="10752" width="9.33203125" style="345"/>
    <col min="10753" max="10753" width="5" style="345" customWidth="1"/>
    <col min="10754" max="10754" width="16.83203125" style="345" customWidth="1"/>
    <col min="10755" max="10755" width="44.6640625" style="345" customWidth="1"/>
    <col min="10756" max="10756" width="5.5" style="345" customWidth="1"/>
    <col min="10757" max="10757" width="12.5" style="345" customWidth="1"/>
    <col min="10758" max="10758" width="11.5" style="345" customWidth="1"/>
    <col min="10759" max="10759" width="14.83203125" style="345" customWidth="1"/>
    <col min="10760" max="10771" width="0" style="345" hidden="1" customWidth="1"/>
    <col min="10772" max="10780" width="9.33203125" style="345"/>
    <col min="10781" max="10791" width="0" style="345" hidden="1" customWidth="1"/>
    <col min="10792" max="10804" width="9.33203125" style="345"/>
    <col min="10805" max="10805" width="85.6640625" style="345" customWidth="1"/>
    <col min="10806" max="11008" width="9.33203125" style="345"/>
    <col min="11009" max="11009" width="5" style="345" customWidth="1"/>
    <col min="11010" max="11010" width="16.83203125" style="345" customWidth="1"/>
    <col min="11011" max="11011" width="44.6640625" style="345" customWidth="1"/>
    <col min="11012" max="11012" width="5.5" style="345" customWidth="1"/>
    <col min="11013" max="11013" width="12.5" style="345" customWidth="1"/>
    <col min="11014" max="11014" width="11.5" style="345" customWidth="1"/>
    <col min="11015" max="11015" width="14.83203125" style="345" customWidth="1"/>
    <col min="11016" max="11027" width="0" style="345" hidden="1" customWidth="1"/>
    <col min="11028" max="11036" width="9.33203125" style="345"/>
    <col min="11037" max="11047" width="0" style="345" hidden="1" customWidth="1"/>
    <col min="11048" max="11060" width="9.33203125" style="345"/>
    <col min="11061" max="11061" width="85.6640625" style="345" customWidth="1"/>
    <col min="11062" max="11264" width="9.33203125" style="345"/>
    <col min="11265" max="11265" width="5" style="345" customWidth="1"/>
    <col min="11266" max="11266" width="16.83203125" style="345" customWidth="1"/>
    <col min="11267" max="11267" width="44.6640625" style="345" customWidth="1"/>
    <col min="11268" max="11268" width="5.5" style="345" customWidth="1"/>
    <col min="11269" max="11269" width="12.5" style="345" customWidth="1"/>
    <col min="11270" max="11270" width="11.5" style="345" customWidth="1"/>
    <col min="11271" max="11271" width="14.83203125" style="345" customWidth="1"/>
    <col min="11272" max="11283" width="0" style="345" hidden="1" customWidth="1"/>
    <col min="11284" max="11292" width="9.33203125" style="345"/>
    <col min="11293" max="11303" width="0" style="345" hidden="1" customWidth="1"/>
    <col min="11304" max="11316" width="9.33203125" style="345"/>
    <col min="11317" max="11317" width="85.6640625" style="345" customWidth="1"/>
    <col min="11318" max="11520" width="9.33203125" style="345"/>
    <col min="11521" max="11521" width="5" style="345" customWidth="1"/>
    <col min="11522" max="11522" width="16.83203125" style="345" customWidth="1"/>
    <col min="11523" max="11523" width="44.6640625" style="345" customWidth="1"/>
    <col min="11524" max="11524" width="5.5" style="345" customWidth="1"/>
    <col min="11525" max="11525" width="12.5" style="345" customWidth="1"/>
    <col min="11526" max="11526" width="11.5" style="345" customWidth="1"/>
    <col min="11527" max="11527" width="14.83203125" style="345" customWidth="1"/>
    <col min="11528" max="11539" width="0" style="345" hidden="1" customWidth="1"/>
    <col min="11540" max="11548" width="9.33203125" style="345"/>
    <col min="11549" max="11559" width="0" style="345" hidden="1" customWidth="1"/>
    <col min="11560" max="11572" width="9.33203125" style="345"/>
    <col min="11573" max="11573" width="85.6640625" style="345" customWidth="1"/>
    <col min="11574" max="11776" width="9.33203125" style="345"/>
    <col min="11777" max="11777" width="5" style="345" customWidth="1"/>
    <col min="11778" max="11778" width="16.83203125" style="345" customWidth="1"/>
    <col min="11779" max="11779" width="44.6640625" style="345" customWidth="1"/>
    <col min="11780" max="11780" width="5.5" style="345" customWidth="1"/>
    <col min="11781" max="11781" width="12.5" style="345" customWidth="1"/>
    <col min="11782" max="11782" width="11.5" style="345" customWidth="1"/>
    <col min="11783" max="11783" width="14.83203125" style="345" customWidth="1"/>
    <col min="11784" max="11795" width="0" style="345" hidden="1" customWidth="1"/>
    <col min="11796" max="11804" width="9.33203125" style="345"/>
    <col min="11805" max="11815" width="0" style="345" hidden="1" customWidth="1"/>
    <col min="11816" max="11828" width="9.33203125" style="345"/>
    <col min="11829" max="11829" width="85.6640625" style="345" customWidth="1"/>
    <col min="11830" max="12032" width="9.33203125" style="345"/>
    <col min="12033" max="12033" width="5" style="345" customWidth="1"/>
    <col min="12034" max="12034" width="16.83203125" style="345" customWidth="1"/>
    <col min="12035" max="12035" width="44.6640625" style="345" customWidth="1"/>
    <col min="12036" max="12036" width="5.5" style="345" customWidth="1"/>
    <col min="12037" max="12037" width="12.5" style="345" customWidth="1"/>
    <col min="12038" max="12038" width="11.5" style="345" customWidth="1"/>
    <col min="12039" max="12039" width="14.83203125" style="345" customWidth="1"/>
    <col min="12040" max="12051" width="0" style="345" hidden="1" customWidth="1"/>
    <col min="12052" max="12060" width="9.33203125" style="345"/>
    <col min="12061" max="12071" width="0" style="345" hidden="1" customWidth="1"/>
    <col min="12072" max="12084" width="9.33203125" style="345"/>
    <col min="12085" max="12085" width="85.6640625" style="345" customWidth="1"/>
    <col min="12086" max="12288" width="9.33203125" style="345"/>
    <col min="12289" max="12289" width="5" style="345" customWidth="1"/>
    <col min="12290" max="12290" width="16.83203125" style="345" customWidth="1"/>
    <col min="12291" max="12291" width="44.6640625" style="345" customWidth="1"/>
    <col min="12292" max="12292" width="5.5" style="345" customWidth="1"/>
    <col min="12293" max="12293" width="12.5" style="345" customWidth="1"/>
    <col min="12294" max="12294" width="11.5" style="345" customWidth="1"/>
    <col min="12295" max="12295" width="14.83203125" style="345" customWidth="1"/>
    <col min="12296" max="12307" width="0" style="345" hidden="1" customWidth="1"/>
    <col min="12308" max="12316" width="9.33203125" style="345"/>
    <col min="12317" max="12327" width="0" style="345" hidden="1" customWidth="1"/>
    <col min="12328" max="12340" width="9.33203125" style="345"/>
    <col min="12341" max="12341" width="85.6640625" style="345" customWidth="1"/>
    <col min="12342" max="12544" width="9.33203125" style="345"/>
    <col min="12545" max="12545" width="5" style="345" customWidth="1"/>
    <col min="12546" max="12546" width="16.83203125" style="345" customWidth="1"/>
    <col min="12547" max="12547" width="44.6640625" style="345" customWidth="1"/>
    <col min="12548" max="12548" width="5.5" style="345" customWidth="1"/>
    <col min="12549" max="12549" width="12.5" style="345" customWidth="1"/>
    <col min="12550" max="12550" width="11.5" style="345" customWidth="1"/>
    <col min="12551" max="12551" width="14.83203125" style="345" customWidth="1"/>
    <col min="12552" max="12563" width="0" style="345" hidden="1" customWidth="1"/>
    <col min="12564" max="12572" width="9.33203125" style="345"/>
    <col min="12573" max="12583" width="0" style="345" hidden="1" customWidth="1"/>
    <col min="12584" max="12596" width="9.33203125" style="345"/>
    <col min="12597" max="12597" width="85.6640625" style="345" customWidth="1"/>
    <col min="12598" max="12800" width="9.33203125" style="345"/>
    <col min="12801" max="12801" width="5" style="345" customWidth="1"/>
    <col min="12802" max="12802" width="16.83203125" style="345" customWidth="1"/>
    <col min="12803" max="12803" width="44.6640625" style="345" customWidth="1"/>
    <col min="12804" max="12804" width="5.5" style="345" customWidth="1"/>
    <col min="12805" max="12805" width="12.5" style="345" customWidth="1"/>
    <col min="12806" max="12806" width="11.5" style="345" customWidth="1"/>
    <col min="12807" max="12807" width="14.83203125" style="345" customWidth="1"/>
    <col min="12808" max="12819" width="0" style="345" hidden="1" customWidth="1"/>
    <col min="12820" max="12828" width="9.33203125" style="345"/>
    <col min="12829" max="12839" width="0" style="345" hidden="1" customWidth="1"/>
    <col min="12840" max="12852" width="9.33203125" style="345"/>
    <col min="12853" max="12853" width="85.6640625" style="345" customWidth="1"/>
    <col min="12854" max="13056" width="9.33203125" style="345"/>
    <col min="13057" max="13057" width="5" style="345" customWidth="1"/>
    <col min="13058" max="13058" width="16.83203125" style="345" customWidth="1"/>
    <col min="13059" max="13059" width="44.6640625" style="345" customWidth="1"/>
    <col min="13060" max="13060" width="5.5" style="345" customWidth="1"/>
    <col min="13061" max="13061" width="12.5" style="345" customWidth="1"/>
    <col min="13062" max="13062" width="11.5" style="345" customWidth="1"/>
    <col min="13063" max="13063" width="14.83203125" style="345" customWidth="1"/>
    <col min="13064" max="13075" width="0" style="345" hidden="1" customWidth="1"/>
    <col min="13076" max="13084" width="9.33203125" style="345"/>
    <col min="13085" max="13095" width="0" style="345" hidden="1" customWidth="1"/>
    <col min="13096" max="13108" width="9.33203125" style="345"/>
    <col min="13109" max="13109" width="85.6640625" style="345" customWidth="1"/>
    <col min="13110" max="13312" width="9.33203125" style="345"/>
    <col min="13313" max="13313" width="5" style="345" customWidth="1"/>
    <col min="13314" max="13314" width="16.83203125" style="345" customWidth="1"/>
    <col min="13315" max="13315" width="44.6640625" style="345" customWidth="1"/>
    <col min="13316" max="13316" width="5.5" style="345" customWidth="1"/>
    <col min="13317" max="13317" width="12.5" style="345" customWidth="1"/>
    <col min="13318" max="13318" width="11.5" style="345" customWidth="1"/>
    <col min="13319" max="13319" width="14.83203125" style="345" customWidth="1"/>
    <col min="13320" max="13331" width="0" style="345" hidden="1" customWidth="1"/>
    <col min="13332" max="13340" width="9.33203125" style="345"/>
    <col min="13341" max="13351" width="0" style="345" hidden="1" customWidth="1"/>
    <col min="13352" max="13364" width="9.33203125" style="345"/>
    <col min="13365" max="13365" width="85.6640625" style="345" customWidth="1"/>
    <col min="13366" max="13568" width="9.33203125" style="345"/>
    <col min="13569" max="13569" width="5" style="345" customWidth="1"/>
    <col min="13570" max="13570" width="16.83203125" style="345" customWidth="1"/>
    <col min="13571" max="13571" width="44.6640625" style="345" customWidth="1"/>
    <col min="13572" max="13572" width="5.5" style="345" customWidth="1"/>
    <col min="13573" max="13573" width="12.5" style="345" customWidth="1"/>
    <col min="13574" max="13574" width="11.5" style="345" customWidth="1"/>
    <col min="13575" max="13575" width="14.83203125" style="345" customWidth="1"/>
    <col min="13576" max="13587" width="0" style="345" hidden="1" customWidth="1"/>
    <col min="13588" max="13596" width="9.33203125" style="345"/>
    <col min="13597" max="13607" width="0" style="345" hidden="1" customWidth="1"/>
    <col min="13608" max="13620" width="9.33203125" style="345"/>
    <col min="13621" max="13621" width="85.6640625" style="345" customWidth="1"/>
    <col min="13622" max="13824" width="9.33203125" style="345"/>
    <col min="13825" max="13825" width="5" style="345" customWidth="1"/>
    <col min="13826" max="13826" width="16.83203125" style="345" customWidth="1"/>
    <col min="13827" max="13827" width="44.6640625" style="345" customWidth="1"/>
    <col min="13828" max="13828" width="5.5" style="345" customWidth="1"/>
    <col min="13829" max="13829" width="12.5" style="345" customWidth="1"/>
    <col min="13830" max="13830" width="11.5" style="345" customWidth="1"/>
    <col min="13831" max="13831" width="14.83203125" style="345" customWidth="1"/>
    <col min="13832" max="13843" width="0" style="345" hidden="1" customWidth="1"/>
    <col min="13844" max="13852" width="9.33203125" style="345"/>
    <col min="13853" max="13863" width="0" style="345" hidden="1" customWidth="1"/>
    <col min="13864" max="13876" width="9.33203125" style="345"/>
    <col min="13877" max="13877" width="85.6640625" style="345" customWidth="1"/>
    <col min="13878" max="14080" width="9.33203125" style="345"/>
    <col min="14081" max="14081" width="5" style="345" customWidth="1"/>
    <col min="14082" max="14082" width="16.83203125" style="345" customWidth="1"/>
    <col min="14083" max="14083" width="44.6640625" style="345" customWidth="1"/>
    <col min="14084" max="14084" width="5.5" style="345" customWidth="1"/>
    <col min="14085" max="14085" width="12.5" style="345" customWidth="1"/>
    <col min="14086" max="14086" width="11.5" style="345" customWidth="1"/>
    <col min="14087" max="14087" width="14.83203125" style="345" customWidth="1"/>
    <col min="14088" max="14099" width="0" style="345" hidden="1" customWidth="1"/>
    <col min="14100" max="14108" width="9.33203125" style="345"/>
    <col min="14109" max="14119" width="0" style="345" hidden="1" customWidth="1"/>
    <col min="14120" max="14132" width="9.33203125" style="345"/>
    <col min="14133" max="14133" width="85.6640625" style="345" customWidth="1"/>
    <col min="14134" max="14336" width="9.33203125" style="345"/>
    <col min="14337" max="14337" width="5" style="345" customWidth="1"/>
    <col min="14338" max="14338" width="16.83203125" style="345" customWidth="1"/>
    <col min="14339" max="14339" width="44.6640625" style="345" customWidth="1"/>
    <col min="14340" max="14340" width="5.5" style="345" customWidth="1"/>
    <col min="14341" max="14341" width="12.5" style="345" customWidth="1"/>
    <col min="14342" max="14342" width="11.5" style="345" customWidth="1"/>
    <col min="14343" max="14343" width="14.83203125" style="345" customWidth="1"/>
    <col min="14344" max="14355" width="0" style="345" hidden="1" customWidth="1"/>
    <col min="14356" max="14364" width="9.33203125" style="345"/>
    <col min="14365" max="14375" width="0" style="345" hidden="1" customWidth="1"/>
    <col min="14376" max="14388" width="9.33203125" style="345"/>
    <col min="14389" max="14389" width="85.6640625" style="345" customWidth="1"/>
    <col min="14390" max="14592" width="9.33203125" style="345"/>
    <col min="14593" max="14593" width="5" style="345" customWidth="1"/>
    <col min="14594" max="14594" width="16.83203125" style="345" customWidth="1"/>
    <col min="14595" max="14595" width="44.6640625" style="345" customWidth="1"/>
    <col min="14596" max="14596" width="5.5" style="345" customWidth="1"/>
    <col min="14597" max="14597" width="12.5" style="345" customWidth="1"/>
    <col min="14598" max="14598" width="11.5" style="345" customWidth="1"/>
    <col min="14599" max="14599" width="14.83203125" style="345" customWidth="1"/>
    <col min="14600" max="14611" width="0" style="345" hidden="1" customWidth="1"/>
    <col min="14612" max="14620" width="9.33203125" style="345"/>
    <col min="14621" max="14631" width="0" style="345" hidden="1" customWidth="1"/>
    <col min="14632" max="14644" width="9.33203125" style="345"/>
    <col min="14645" max="14645" width="85.6640625" style="345" customWidth="1"/>
    <col min="14646" max="14848" width="9.33203125" style="345"/>
    <col min="14849" max="14849" width="5" style="345" customWidth="1"/>
    <col min="14850" max="14850" width="16.83203125" style="345" customWidth="1"/>
    <col min="14851" max="14851" width="44.6640625" style="345" customWidth="1"/>
    <col min="14852" max="14852" width="5.5" style="345" customWidth="1"/>
    <col min="14853" max="14853" width="12.5" style="345" customWidth="1"/>
    <col min="14854" max="14854" width="11.5" style="345" customWidth="1"/>
    <col min="14855" max="14855" width="14.83203125" style="345" customWidth="1"/>
    <col min="14856" max="14867" width="0" style="345" hidden="1" customWidth="1"/>
    <col min="14868" max="14876" width="9.33203125" style="345"/>
    <col min="14877" max="14887" width="0" style="345" hidden="1" customWidth="1"/>
    <col min="14888" max="14900" width="9.33203125" style="345"/>
    <col min="14901" max="14901" width="85.6640625" style="345" customWidth="1"/>
    <col min="14902" max="15104" width="9.33203125" style="345"/>
    <col min="15105" max="15105" width="5" style="345" customWidth="1"/>
    <col min="15106" max="15106" width="16.83203125" style="345" customWidth="1"/>
    <col min="15107" max="15107" width="44.6640625" style="345" customWidth="1"/>
    <col min="15108" max="15108" width="5.5" style="345" customWidth="1"/>
    <col min="15109" max="15109" width="12.5" style="345" customWidth="1"/>
    <col min="15110" max="15110" width="11.5" style="345" customWidth="1"/>
    <col min="15111" max="15111" width="14.83203125" style="345" customWidth="1"/>
    <col min="15112" max="15123" width="0" style="345" hidden="1" customWidth="1"/>
    <col min="15124" max="15132" width="9.33203125" style="345"/>
    <col min="15133" max="15143" width="0" style="345" hidden="1" customWidth="1"/>
    <col min="15144" max="15156" width="9.33203125" style="345"/>
    <col min="15157" max="15157" width="85.6640625" style="345" customWidth="1"/>
    <col min="15158" max="15360" width="9.33203125" style="345"/>
    <col min="15361" max="15361" width="5" style="345" customWidth="1"/>
    <col min="15362" max="15362" width="16.83203125" style="345" customWidth="1"/>
    <col min="15363" max="15363" width="44.6640625" style="345" customWidth="1"/>
    <col min="15364" max="15364" width="5.5" style="345" customWidth="1"/>
    <col min="15365" max="15365" width="12.5" style="345" customWidth="1"/>
    <col min="15366" max="15366" width="11.5" style="345" customWidth="1"/>
    <col min="15367" max="15367" width="14.83203125" style="345" customWidth="1"/>
    <col min="15368" max="15379" width="0" style="345" hidden="1" customWidth="1"/>
    <col min="15380" max="15388" width="9.33203125" style="345"/>
    <col min="15389" max="15399" width="0" style="345" hidden="1" customWidth="1"/>
    <col min="15400" max="15412" width="9.33203125" style="345"/>
    <col min="15413" max="15413" width="85.6640625" style="345" customWidth="1"/>
    <col min="15414" max="15616" width="9.33203125" style="345"/>
    <col min="15617" max="15617" width="5" style="345" customWidth="1"/>
    <col min="15618" max="15618" width="16.83203125" style="345" customWidth="1"/>
    <col min="15619" max="15619" width="44.6640625" style="345" customWidth="1"/>
    <col min="15620" max="15620" width="5.5" style="345" customWidth="1"/>
    <col min="15621" max="15621" width="12.5" style="345" customWidth="1"/>
    <col min="15622" max="15622" width="11.5" style="345" customWidth="1"/>
    <col min="15623" max="15623" width="14.83203125" style="345" customWidth="1"/>
    <col min="15624" max="15635" width="0" style="345" hidden="1" customWidth="1"/>
    <col min="15636" max="15644" width="9.33203125" style="345"/>
    <col min="15645" max="15655" width="0" style="345" hidden="1" customWidth="1"/>
    <col min="15656" max="15668" width="9.33203125" style="345"/>
    <col min="15669" max="15669" width="85.6640625" style="345" customWidth="1"/>
    <col min="15670" max="15872" width="9.33203125" style="345"/>
    <col min="15873" max="15873" width="5" style="345" customWidth="1"/>
    <col min="15874" max="15874" width="16.83203125" style="345" customWidth="1"/>
    <col min="15875" max="15875" width="44.6640625" style="345" customWidth="1"/>
    <col min="15876" max="15876" width="5.5" style="345" customWidth="1"/>
    <col min="15877" max="15877" width="12.5" style="345" customWidth="1"/>
    <col min="15878" max="15878" width="11.5" style="345" customWidth="1"/>
    <col min="15879" max="15879" width="14.83203125" style="345" customWidth="1"/>
    <col min="15880" max="15891" width="0" style="345" hidden="1" customWidth="1"/>
    <col min="15892" max="15900" width="9.33203125" style="345"/>
    <col min="15901" max="15911" width="0" style="345" hidden="1" customWidth="1"/>
    <col min="15912" max="15924" width="9.33203125" style="345"/>
    <col min="15925" max="15925" width="85.6640625" style="345" customWidth="1"/>
    <col min="15926" max="16128" width="9.33203125" style="345"/>
    <col min="16129" max="16129" width="5" style="345" customWidth="1"/>
    <col min="16130" max="16130" width="16.83203125" style="345" customWidth="1"/>
    <col min="16131" max="16131" width="44.6640625" style="345" customWidth="1"/>
    <col min="16132" max="16132" width="5.5" style="345" customWidth="1"/>
    <col min="16133" max="16133" width="12.5" style="345" customWidth="1"/>
    <col min="16134" max="16134" width="11.5" style="345" customWidth="1"/>
    <col min="16135" max="16135" width="14.83203125" style="345" customWidth="1"/>
    <col min="16136" max="16147" width="0" style="345" hidden="1" customWidth="1"/>
    <col min="16148" max="16156" width="9.33203125" style="345"/>
    <col min="16157" max="16167" width="0" style="345" hidden="1" customWidth="1"/>
    <col min="16168" max="16180" width="9.33203125" style="345"/>
    <col min="16181" max="16181" width="85.6640625" style="345" customWidth="1"/>
    <col min="16182" max="16384" width="9.33203125" style="345"/>
  </cols>
  <sheetData>
    <row r="1" spans="1:60" ht="15.75">
      <c r="A1" s="342" t="s">
        <v>1867</v>
      </c>
      <c r="B1" s="343"/>
      <c r="C1" s="343"/>
      <c r="D1" s="343"/>
      <c r="E1" s="343"/>
      <c r="F1" s="343"/>
      <c r="G1" s="344"/>
    </row>
    <row r="2" spans="1:60">
      <c r="A2" s="346"/>
      <c r="B2" s="469"/>
      <c r="C2" s="348" t="s">
        <v>1758</v>
      </c>
      <c r="D2" s="349"/>
      <c r="E2" s="349"/>
      <c r="F2" s="349"/>
      <c r="G2" s="350"/>
    </row>
    <row r="3" spans="1:60">
      <c r="A3" s="346"/>
      <c r="B3" s="470"/>
      <c r="C3" s="471"/>
      <c r="D3" s="472"/>
      <c r="E3" s="472"/>
      <c r="F3" s="472"/>
      <c r="G3" s="473"/>
    </row>
    <row r="4" spans="1:60">
      <c r="A4" s="355" t="s">
        <v>1760</v>
      </c>
      <c r="B4" s="374" t="s">
        <v>1868</v>
      </c>
      <c r="C4" s="474" t="s">
        <v>1225</v>
      </c>
      <c r="D4" s="358"/>
      <c r="E4" s="358"/>
      <c r="F4" s="358"/>
      <c r="G4" s="359"/>
    </row>
    <row r="5" spans="1:60">
      <c r="A5" s="360"/>
      <c r="D5" s="362"/>
      <c r="G5" s="363"/>
    </row>
    <row r="6" spans="1:60" ht="51">
      <c r="A6" s="364" t="s">
        <v>1763</v>
      </c>
      <c r="B6" s="365" t="s">
        <v>1764</v>
      </c>
      <c r="C6" s="365" t="s">
        <v>1765</v>
      </c>
      <c r="D6" s="366" t="s">
        <v>115</v>
      </c>
      <c r="E6" s="367" t="s">
        <v>1766</v>
      </c>
      <c r="F6" s="368" t="s">
        <v>1767</v>
      </c>
      <c r="G6" s="369" t="s">
        <v>1768</v>
      </c>
      <c r="H6" s="370" t="s">
        <v>1769</v>
      </c>
      <c r="I6" s="371" t="s">
        <v>1770</v>
      </c>
      <c r="J6" s="371" t="s">
        <v>1771</v>
      </c>
      <c r="K6" s="371" t="s">
        <v>1772</v>
      </c>
      <c r="L6" s="371" t="s">
        <v>41</v>
      </c>
      <c r="M6" s="371" t="s">
        <v>1773</v>
      </c>
      <c r="N6" s="371" t="s">
        <v>1774</v>
      </c>
      <c r="O6" s="371" t="s">
        <v>1775</v>
      </c>
      <c r="P6" s="371" t="s">
        <v>1776</v>
      </c>
      <c r="Q6" s="371" t="s">
        <v>1777</v>
      </c>
      <c r="R6" s="371" t="s">
        <v>1778</v>
      </c>
      <c r="S6" s="371" t="s">
        <v>1779</v>
      </c>
    </row>
    <row r="7" spans="1:60">
      <c r="A7" s="372" t="s">
        <v>1780</v>
      </c>
      <c r="B7" s="475" t="s">
        <v>1869</v>
      </c>
      <c r="C7" s="374" t="s">
        <v>1225</v>
      </c>
      <c r="D7" s="375"/>
      <c r="E7" s="376"/>
      <c r="F7" s="377"/>
      <c r="G7" s="378">
        <f>SUM(G8:G38)</f>
        <v>0</v>
      </c>
      <c r="H7" s="379"/>
      <c r="I7" s="377">
        <f>SUM(I8:I8)</f>
        <v>0</v>
      </c>
      <c r="J7" s="377"/>
      <c r="K7" s="377">
        <f>SUM(K8:K8)</f>
        <v>0</v>
      </c>
      <c r="L7" s="377"/>
      <c r="M7" s="377">
        <f>SUM(M8:M8)</f>
        <v>0</v>
      </c>
      <c r="N7" s="377"/>
      <c r="O7" s="377">
        <f>SUM(O8:O8)</f>
        <v>0</v>
      </c>
      <c r="P7" s="377"/>
      <c r="Q7" s="377">
        <f>SUM(Q8:Q8)</f>
        <v>0</v>
      </c>
      <c r="R7" s="380"/>
      <c r="S7" s="377"/>
    </row>
    <row r="8" spans="1:60" ht="33.75" outlineLevel="1">
      <c r="A8" s="414">
        <v>1</v>
      </c>
      <c r="B8" s="443">
        <v>731001</v>
      </c>
      <c r="C8" s="383" t="s">
        <v>1870</v>
      </c>
      <c r="D8" s="384" t="s">
        <v>1783</v>
      </c>
      <c r="E8" s="385">
        <v>16.7</v>
      </c>
      <c r="F8" s="386"/>
      <c r="G8" s="387">
        <f t="shared" ref="G8:G38" si="0">ROUND(E8*F8,2)</f>
        <v>0</v>
      </c>
      <c r="H8" s="388"/>
      <c r="I8" s="389"/>
      <c r="J8" s="390"/>
      <c r="K8" s="389"/>
      <c r="L8" s="389"/>
      <c r="M8" s="389"/>
      <c r="N8" s="389"/>
      <c r="O8" s="389"/>
      <c r="P8" s="389"/>
      <c r="Q8" s="389"/>
      <c r="R8" s="391"/>
      <c r="S8" s="389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</row>
    <row r="9" spans="1:60" outlineLevel="1">
      <c r="A9" s="414">
        <v>2</v>
      </c>
      <c r="B9" s="443">
        <v>731002</v>
      </c>
      <c r="C9" s="383" t="s">
        <v>1856</v>
      </c>
      <c r="D9" s="384" t="s">
        <v>1792</v>
      </c>
      <c r="E9" s="385">
        <v>2</v>
      </c>
      <c r="F9" s="386"/>
      <c r="G9" s="387">
        <f t="shared" si="0"/>
        <v>0</v>
      </c>
      <c r="H9" s="388"/>
      <c r="I9" s="389"/>
      <c r="J9" s="390"/>
      <c r="K9" s="389"/>
      <c r="L9" s="389"/>
      <c r="M9" s="389"/>
      <c r="N9" s="389"/>
      <c r="O9" s="389"/>
      <c r="P9" s="389"/>
      <c r="Q9" s="389"/>
      <c r="R9" s="391"/>
      <c r="S9" s="389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</row>
    <row r="10" spans="1:60" ht="22.5" outlineLevel="1">
      <c r="A10" s="414">
        <v>3</v>
      </c>
      <c r="B10" s="443">
        <v>731003</v>
      </c>
      <c r="C10" s="383" t="s">
        <v>1871</v>
      </c>
      <c r="D10" s="384" t="s">
        <v>1783</v>
      </c>
      <c r="E10" s="385">
        <v>5</v>
      </c>
      <c r="F10" s="386"/>
      <c r="G10" s="387">
        <f t="shared" si="0"/>
        <v>0</v>
      </c>
      <c r="H10" s="388"/>
      <c r="I10" s="389"/>
      <c r="J10" s="390"/>
      <c r="K10" s="389"/>
      <c r="L10" s="389"/>
      <c r="M10" s="389"/>
      <c r="N10" s="389"/>
      <c r="O10" s="389"/>
      <c r="P10" s="389"/>
      <c r="Q10" s="389"/>
      <c r="R10" s="391"/>
      <c r="S10" s="389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</row>
    <row r="11" spans="1:60" ht="56.25" outlineLevel="1">
      <c r="A11" s="414">
        <v>4</v>
      </c>
      <c r="B11" s="443">
        <v>731004</v>
      </c>
      <c r="C11" s="383" t="s">
        <v>1872</v>
      </c>
      <c r="D11" s="384" t="s">
        <v>1783</v>
      </c>
      <c r="E11" s="385">
        <v>40.1</v>
      </c>
      <c r="F11" s="386"/>
      <c r="G11" s="387">
        <f t="shared" si="0"/>
        <v>0</v>
      </c>
      <c r="H11" s="388"/>
      <c r="I11" s="389"/>
      <c r="J11" s="390"/>
      <c r="K11" s="389"/>
      <c r="L11" s="389"/>
      <c r="M11" s="389"/>
      <c r="N11" s="389"/>
      <c r="O11" s="389"/>
      <c r="P11" s="389"/>
      <c r="Q11" s="389"/>
      <c r="R11" s="391"/>
      <c r="S11" s="389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</row>
    <row r="12" spans="1:60" ht="56.25" outlineLevel="1">
      <c r="A12" s="414">
        <v>5</v>
      </c>
      <c r="B12" s="443">
        <v>731005</v>
      </c>
      <c r="C12" s="383" t="s">
        <v>1873</v>
      </c>
      <c r="D12" s="384" t="s">
        <v>1783</v>
      </c>
      <c r="E12" s="385">
        <v>28.9</v>
      </c>
      <c r="F12" s="386"/>
      <c r="G12" s="387">
        <f t="shared" si="0"/>
        <v>0</v>
      </c>
      <c r="H12" s="388"/>
      <c r="I12" s="389"/>
      <c r="J12" s="390"/>
      <c r="K12" s="389"/>
      <c r="L12" s="389"/>
      <c r="M12" s="389"/>
      <c r="N12" s="389"/>
      <c r="O12" s="389"/>
      <c r="P12" s="389"/>
      <c r="Q12" s="389"/>
      <c r="R12" s="391"/>
      <c r="S12" s="389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</row>
    <row r="13" spans="1:60" ht="33.75" outlineLevel="1">
      <c r="A13" s="414">
        <v>6</v>
      </c>
      <c r="B13" s="443">
        <v>731006</v>
      </c>
      <c r="C13" s="383" t="s">
        <v>1874</v>
      </c>
      <c r="D13" s="384" t="s">
        <v>1783</v>
      </c>
      <c r="E13" s="385">
        <v>40.1</v>
      </c>
      <c r="F13" s="386"/>
      <c r="G13" s="387">
        <f t="shared" si="0"/>
        <v>0</v>
      </c>
      <c r="H13" s="388"/>
      <c r="I13" s="389"/>
      <c r="J13" s="390"/>
      <c r="K13" s="389"/>
      <c r="L13" s="389"/>
      <c r="M13" s="389"/>
      <c r="N13" s="389"/>
      <c r="O13" s="389"/>
      <c r="P13" s="389"/>
      <c r="Q13" s="389"/>
      <c r="R13" s="391"/>
      <c r="S13" s="389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</row>
    <row r="14" spans="1:60" ht="33.75" outlineLevel="1">
      <c r="A14" s="414">
        <v>7</v>
      </c>
      <c r="B14" s="443">
        <v>731007</v>
      </c>
      <c r="C14" s="383" t="s">
        <v>1875</v>
      </c>
      <c r="D14" s="384" t="s">
        <v>1783</v>
      </c>
      <c r="E14" s="385">
        <v>28.9</v>
      </c>
      <c r="F14" s="386"/>
      <c r="G14" s="387">
        <f t="shared" si="0"/>
        <v>0</v>
      </c>
      <c r="H14" s="388"/>
      <c r="I14" s="389"/>
      <c r="J14" s="390"/>
      <c r="K14" s="389"/>
      <c r="L14" s="389"/>
      <c r="M14" s="389"/>
      <c r="N14" s="389"/>
      <c r="O14" s="389"/>
      <c r="P14" s="389"/>
      <c r="Q14" s="389"/>
      <c r="R14" s="391"/>
      <c r="S14" s="389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2"/>
    </row>
    <row r="15" spans="1:60" ht="22.5" outlineLevel="1">
      <c r="A15" s="414">
        <v>8</v>
      </c>
      <c r="B15" s="443">
        <v>731008</v>
      </c>
      <c r="C15" s="383" t="s">
        <v>1876</v>
      </c>
      <c r="D15" s="384" t="s">
        <v>1792</v>
      </c>
      <c r="E15" s="385">
        <v>82</v>
      </c>
      <c r="F15" s="386"/>
      <c r="G15" s="387">
        <f t="shared" si="0"/>
        <v>0</v>
      </c>
      <c r="H15" s="388"/>
      <c r="I15" s="389"/>
      <c r="J15" s="390"/>
      <c r="K15" s="389"/>
      <c r="L15" s="389"/>
      <c r="M15" s="389"/>
      <c r="N15" s="389"/>
      <c r="O15" s="389"/>
      <c r="P15" s="389"/>
      <c r="Q15" s="389"/>
      <c r="R15" s="391"/>
      <c r="S15" s="389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</row>
    <row r="16" spans="1:60" ht="22.5" outlineLevel="1">
      <c r="A16" s="414">
        <v>9</v>
      </c>
      <c r="B16" s="443">
        <v>731009</v>
      </c>
      <c r="C16" s="383" t="s">
        <v>1877</v>
      </c>
      <c r="D16" s="384" t="s">
        <v>1792</v>
      </c>
      <c r="E16" s="385">
        <v>58</v>
      </c>
      <c r="F16" s="386"/>
      <c r="G16" s="387">
        <f t="shared" si="0"/>
        <v>0</v>
      </c>
      <c r="H16" s="388"/>
      <c r="I16" s="389"/>
      <c r="J16" s="390"/>
      <c r="K16" s="389"/>
      <c r="L16" s="389"/>
      <c r="M16" s="389"/>
      <c r="N16" s="389"/>
      <c r="O16" s="389"/>
      <c r="P16" s="389"/>
      <c r="Q16" s="389"/>
      <c r="R16" s="391"/>
      <c r="S16" s="389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</row>
    <row r="17" spans="1:60" ht="22.5" outlineLevel="1">
      <c r="A17" s="414">
        <v>10</v>
      </c>
      <c r="B17" s="443">
        <v>731010</v>
      </c>
      <c r="C17" s="383" t="s">
        <v>1878</v>
      </c>
      <c r="D17" s="384" t="s">
        <v>1792</v>
      </c>
      <c r="E17" s="385">
        <v>2</v>
      </c>
      <c r="F17" s="386"/>
      <c r="G17" s="387">
        <f t="shared" si="0"/>
        <v>0</v>
      </c>
      <c r="H17" s="388"/>
      <c r="I17" s="389"/>
      <c r="J17" s="390"/>
      <c r="K17" s="389"/>
      <c r="L17" s="389"/>
      <c r="M17" s="389"/>
      <c r="N17" s="389"/>
      <c r="O17" s="389"/>
      <c r="P17" s="389"/>
      <c r="Q17" s="389"/>
      <c r="R17" s="391"/>
      <c r="S17" s="389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</row>
    <row r="18" spans="1:60" ht="22.5" outlineLevel="1">
      <c r="A18" s="414">
        <v>11</v>
      </c>
      <c r="B18" s="443">
        <v>731011</v>
      </c>
      <c r="C18" s="383" t="s">
        <v>1879</v>
      </c>
      <c r="D18" s="384" t="s">
        <v>1792</v>
      </c>
      <c r="E18" s="385">
        <v>2</v>
      </c>
      <c r="F18" s="386"/>
      <c r="G18" s="387">
        <f t="shared" si="0"/>
        <v>0</v>
      </c>
      <c r="H18" s="388"/>
      <c r="I18" s="389"/>
      <c r="J18" s="390"/>
      <c r="K18" s="389"/>
      <c r="L18" s="389"/>
      <c r="M18" s="389"/>
      <c r="N18" s="389"/>
      <c r="O18" s="389"/>
      <c r="P18" s="389"/>
      <c r="Q18" s="389"/>
      <c r="R18" s="391"/>
      <c r="S18" s="389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</row>
    <row r="19" spans="1:60" ht="22.5" outlineLevel="1">
      <c r="A19" s="414">
        <v>12</v>
      </c>
      <c r="B19" s="443">
        <v>731012</v>
      </c>
      <c r="C19" s="383" t="s">
        <v>1880</v>
      </c>
      <c r="D19" s="384" t="s">
        <v>1792</v>
      </c>
      <c r="E19" s="385">
        <v>2</v>
      </c>
      <c r="F19" s="386"/>
      <c r="G19" s="387">
        <f t="shared" si="0"/>
        <v>0</v>
      </c>
      <c r="H19" s="388"/>
      <c r="I19" s="389"/>
      <c r="J19" s="390"/>
      <c r="K19" s="389"/>
      <c r="L19" s="389"/>
      <c r="M19" s="389"/>
      <c r="N19" s="389"/>
      <c r="O19" s="389"/>
      <c r="P19" s="389"/>
      <c r="Q19" s="389"/>
      <c r="R19" s="391"/>
      <c r="S19" s="389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</row>
    <row r="20" spans="1:60" ht="22.5" outlineLevel="1">
      <c r="A20" s="414">
        <v>13</v>
      </c>
      <c r="B20" s="443">
        <v>731013</v>
      </c>
      <c r="C20" s="383" t="s">
        <v>1881</v>
      </c>
      <c r="D20" s="384" t="s">
        <v>1792</v>
      </c>
      <c r="E20" s="385">
        <v>2</v>
      </c>
      <c r="F20" s="386"/>
      <c r="G20" s="387">
        <f t="shared" si="0"/>
        <v>0</v>
      </c>
      <c r="H20" s="388"/>
      <c r="I20" s="389"/>
      <c r="J20" s="390"/>
      <c r="K20" s="389"/>
      <c r="L20" s="389"/>
      <c r="M20" s="389"/>
      <c r="N20" s="389"/>
      <c r="O20" s="389"/>
      <c r="P20" s="389"/>
      <c r="Q20" s="389"/>
      <c r="R20" s="391"/>
      <c r="S20" s="389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</row>
    <row r="21" spans="1:60" outlineLevel="1">
      <c r="A21" s="414">
        <v>14</v>
      </c>
      <c r="B21" s="443">
        <v>731014</v>
      </c>
      <c r="C21" s="383" t="s">
        <v>1882</v>
      </c>
      <c r="D21" s="384" t="s">
        <v>1792</v>
      </c>
      <c r="E21" s="385">
        <v>2</v>
      </c>
      <c r="F21" s="386"/>
      <c r="G21" s="387">
        <f t="shared" si="0"/>
        <v>0</v>
      </c>
      <c r="H21" s="388"/>
      <c r="I21" s="389"/>
      <c r="J21" s="390"/>
      <c r="K21" s="389"/>
      <c r="L21" s="389"/>
      <c r="M21" s="389"/>
      <c r="N21" s="389"/>
      <c r="O21" s="389"/>
      <c r="P21" s="389"/>
      <c r="Q21" s="389"/>
      <c r="R21" s="391"/>
      <c r="S21" s="389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</row>
    <row r="22" spans="1:60" ht="22.5" outlineLevel="1">
      <c r="A22" s="414">
        <v>15</v>
      </c>
      <c r="B22" s="443">
        <v>731015</v>
      </c>
      <c r="C22" s="383" t="s">
        <v>1883</v>
      </c>
      <c r="D22" s="384" t="s">
        <v>1792</v>
      </c>
      <c r="E22" s="385">
        <v>4</v>
      </c>
      <c r="F22" s="386"/>
      <c r="G22" s="387">
        <f t="shared" si="0"/>
        <v>0</v>
      </c>
      <c r="H22" s="388"/>
      <c r="I22" s="389"/>
      <c r="J22" s="390"/>
      <c r="K22" s="389"/>
      <c r="L22" s="389"/>
      <c r="M22" s="389"/>
      <c r="N22" s="389"/>
      <c r="O22" s="389"/>
      <c r="P22" s="389"/>
      <c r="Q22" s="389"/>
      <c r="R22" s="391"/>
      <c r="S22" s="389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</row>
    <row r="23" spans="1:60" ht="22.5" outlineLevel="1">
      <c r="A23" s="414">
        <v>16</v>
      </c>
      <c r="B23" s="443">
        <v>731016</v>
      </c>
      <c r="C23" s="383" t="s">
        <v>1884</v>
      </c>
      <c r="D23" s="384" t="s">
        <v>1792</v>
      </c>
      <c r="E23" s="385">
        <v>2</v>
      </c>
      <c r="F23" s="386"/>
      <c r="G23" s="387">
        <f t="shared" si="0"/>
        <v>0</v>
      </c>
      <c r="H23" s="388"/>
      <c r="I23" s="389"/>
      <c r="J23" s="390"/>
      <c r="K23" s="389"/>
      <c r="L23" s="389"/>
      <c r="M23" s="389"/>
      <c r="N23" s="389"/>
      <c r="O23" s="389"/>
      <c r="P23" s="389"/>
      <c r="Q23" s="389"/>
      <c r="R23" s="391"/>
      <c r="S23" s="389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</row>
    <row r="24" spans="1:60" ht="22.5" outlineLevel="1">
      <c r="A24" s="414">
        <v>17</v>
      </c>
      <c r="B24" s="443">
        <v>731017</v>
      </c>
      <c r="C24" s="383" t="s">
        <v>1885</v>
      </c>
      <c r="D24" s="384" t="s">
        <v>1792</v>
      </c>
      <c r="E24" s="385">
        <v>4</v>
      </c>
      <c r="F24" s="386"/>
      <c r="G24" s="387">
        <f t="shared" si="0"/>
        <v>0</v>
      </c>
      <c r="H24" s="388"/>
      <c r="I24" s="389"/>
      <c r="J24" s="390"/>
      <c r="K24" s="389"/>
      <c r="L24" s="389"/>
      <c r="M24" s="389"/>
      <c r="N24" s="389"/>
      <c r="O24" s="389"/>
      <c r="P24" s="389"/>
      <c r="Q24" s="389"/>
      <c r="R24" s="391"/>
      <c r="S24" s="389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</row>
    <row r="25" spans="1:60" ht="22.5" outlineLevel="1">
      <c r="A25" s="414">
        <v>18</v>
      </c>
      <c r="B25" s="443">
        <v>731018</v>
      </c>
      <c r="C25" s="383" t="s">
        <v>1871</v>
      </c>
      <c r="D25" s="384" t="s">
        <v>1783</v>
      </c>
      <c r="E25" s="385">
        <v>5</v>
      </c>
      <c r="F25" s="386"/>
      <c r="G25" s="387">
        <f t="shared" si="0"/>
        <v>0</v>
      </c>
      <c r="H25" s="388"/>
      <c r="I25" s="389"/>
      <c r="J25" s="390"/>
      <c r="K25" s="389"/>
      <c r="L25" s="389"/>
      <c r="M25" s="389"/>
      <c r="N25" s="389"/>
      <c r="O25" s="389"/>
      <c r="P25" s="389"/>
      <c r="Q25" s="389"/>
      <c r="R25" s="391"/>
      <c r="S25" s="389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</row>
    <row r="26" spans="1:60" ht="22.5" outlineLevel="1">
      <c r="A26" s="414">
        <v>19</v>
      </c>
      <c r="B26" s="443">
        <v>731019</v>
      </c>
      <c r="C26" s="383" t="s">
        <v>1886</v>
      </c>
      <c r="D26" s="384" t="s">
        <v>1792</v>
      </c>
      <c r="E26" s="385">
        <v>2</v>
      </c>
      <c r="F26" s="386"/>
      <c r="G26" s="387">
        <f t="shared" si="0"/>
        <v>0</v>
      </c>
      <c r="H26" s="388"/>
      <c r="I26" s="389"/>
      <c r="J26" s="390"/>
      <c r="K26" s="389"/>
      <c r="L26" s="389"/>
      <c r="M26" s="389"/>
      <c r="N26" s="389"/>
      <c r="O26" s="389"/>
      <c r="P26" s="389"/>
      <c r="Q26" s="389"/>
      <c r="R26" s="391"/>
      <c r="S26" s="389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</row>
    <row r="27" spans="1:60" ht="22.5" outlineLevel="1">
      <c r="A27" s="414">
        <v>20</v>
      </c>
      <c r="B27" s="443">
        <v>731020</v>
      </c>
      <c r="C27" s="383" t="s">
        <v>1887</v>
      </c>
      <c r="D27" s="384" t="s">
        <v>1792</v>
      </c>
      <c r="E27" s="385">
        <v>6</v>
      </c>
      <c r="F27" s="386"/>
      <c r="G27" s="387">
        <f t="shared" si="0"/>
        <v>0</v>
      </c>
      <c r="H27" s="388"/>
      <c r="I27" s="389"/>
      <c r="J27" s="390"/>
      <c r="K27" s="389"/>
      <c r="L27" s="389"/>
      <c r="M27" s="389"/>
      <c r="N27" s="389"/>
      <c r="O27" s="389"/>
      <c r="P27" s="389"/>
      <c r="Q27" s="389"/>
      <c r="R27" s="391"/>
      <c r="S27" s="389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</row>
    <row r="28" spans="1:60" ht="33.75" outlineLevel="1">
      <c r="A28" s="414">
        <v>21</v>
      </c>
      <c r="B28" s="443">
        <v>731021</v>
      </c>
      <c r="C28" s="383" t="s">
        <v>1888</v>
      </c>
      <c r="D28" s="384" t="s">
        <v>1792</v>
      </c>
      <c r="E28" s="385">
        <v>1</v>
      </c>
      <c r="F28" s="386"/>
      <c r="G28" s="387">
        <f t="shared" si="0"/>
        <v>0</v>
      </c>
      <c r="H28" s="388"/>
      <c r="I28" s="389"/>
      <c r="J28" s="390"/>
      <c r="K28" s="389"/>
      <c r="L28" s="389"/>
      <c r="M28" s="389"/>
      <c r="N28" s="389"/>
      <c r="O28" s="389"/>
      <c r="P28" s="389"/>
      <c r="Q28" s="389"/>
      <c r="R28" s="391"/>
      <c r="S28" s="389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</row>
    <row r="29" spans="1:60" ht="33.75" outlineLevel="1">
      <c r="A29" s="414">
        <v>22</v>
      </c>
      <c r="B29" s="443">
        <v>731022</v>
      </c>
      <c r="C29" s="383" t="s">
        <v>1889</v>
      </c>
      <c r="D29" s="384" t="s">
        <v>1783</v>
      </c>
      <c r="E29" s="385">
        <v>0.6</v>
      </c>
      <c r="F29" s="386"/>
      <c r="G29" s="387">
        <f t="shared" si="0"/>
        <v>0</v>
      </c>
      <c r="H29" s="388"/>
      <c r="I29" s="389"/>
      <c r="J29" s="390"/>
      <c r="K29" s="389"/>
      <c r="L29" s="389"/>
      <c r="M29" s="389"/>
      <c r="N29" s="389"/>
      <c r="O29" s="389"/>
      <c r="P29" s="389"/>
      <c r="Q29" s="389"/>
      <c r="R29" s="391"/>
      <c r="S29" s="389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</row>
    <row r="30" spans="1:60" ht="33.75" outlineLevel="1">
      <c r="A30" s="414">
        <v>23</v>
      </c>
      <c r="B30" s="443">
        <v>731023</v>
      </c>
      <c r="C30" s="383" t="s">
        <v>1890</v>
      </c>
      <c r="D30" s="384" t="s">
        <v>1783</v>
      </c>
      <c r="E30" s="385">
        <v>1.8</v>
      </c>
      <c r="F30" s="386"/>
      <c r="G30" s="387">
        <f t="shared" si="0"/>
        <v>0</v>
      </c>
      <c r="H30" s="388"/>
      <c r="I30" s="389"/>
      <c r="J30" s="390"/>
      <c r="K30" s="389"/>
      <c r="L30" s="389"/>
      <c r="M30" s="389"/>
      <c r="N30" s="389"/>
      <c r="O30" s="389"/>
      <c r="P30" s="389"/>
      <c r="Q30" s="389"/>
      <c r="R30" s="391"/>
      <c r="S30" s="389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</row>
    <row r="31" spans="1:60" outlineLevel="1">
      <c r="A31" s="414">
        <v>24</v>
      </c>
      <c r="B31" s="443">
        <v>731024</v>
      </c>
      <c r="C31" s="407" t="s">
        <v>1891</v>
      </c>
      <c r="D31" s="412" t="s">
        <v>1815</v>
      </c>
      <c r="E31" s="413">
        <v>13.4</v>
      </c>
      <c r="F31" s="386"/>
      <c r="G31" s="387">
        <f t="shared" si="0"/>
        <v>0</v>
      </c>
      <c r="H31" s="388"/>
      <c r="I31" s="389"/>
      <c r="J31" s="390"/>
      <c r="K31" s="389"/>
      <c r="L31" s="389"/>
      <c r="M31" s="389"/>
      <c r="N31" s="389"/>
      <c r="O31" s="389"/>
      <c r="P31" s="389"/>
      <c r="Q31" s="389"/>
      <c r="R31" s="391"/>
      <c r="S31" s="389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</row>
    <row r="32" spans="1:60" ht="22.5" outlineLevel="1">
      <c r="A32" s="414">
        <v>25</v>
      </c>
      <c r="B32" s="443">
        <v>731025</v>
      </c>
      <c r="C32" s="407" t="s">
        <v>1816</v>
      </c>
      <c r="D32" s="412" t="s">
        <v>1815</v>
      </c>
      <c r="E32" s="413">
        <v>3.1</v>
      </c>
      <c r="F32" s="386"/>
      <c r="G32" s="406">
        <f t="shared" si="0"/>
        <v>0</v>
      </c>
      <c r="H32" s="388"/>
      <c r="I32" s="389"/>
      <c r="J32" s="390"/>
      <c r="K32" s="389"/>
      <c r="L32" s="389"/>
      <c r="M32" s="389"/>
      <c r="N32" s="389"/>
      <c r="O32" s="389"/>
      <c r="P32" s="389"/>
      <c r="Q32" s="389"/>
      <c r="R32" s="391"/>
      <c r="S32" s="389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</row>
    <row r="33" spans="1:60" outlineLevel="1">
      <c r="A33" s="414">
        <v>26</v>
      </c>
      <c r="B33" s="443">
        <v>731026</v>
      </c>
      <c r="C33" s="407" t="s">
        <v>1817</v>
      </c>
      <c r="D33" s="412" t="s">
        <v>1815</v>
      </c>
      <c r="E33" s="413">
        <v>6.5</v>
      </c>
      <c r="F33" s="386"/>
      <c r="G33" s="406">
        <f t="shared" si="0"/>
        <v>0</v>
      </c>
      <c r="H33" s="388"/>
      <c r="I33" s="389"/>
      <c r="J33" s="390"/>
      <c r="K33" s="389"/>
      <c r="L33" s="389"/>
      <c r="M33" s="389"/>
      <c r="N33" s="389"/>
      <c r="O33" s="389"/>
      <c r="P33" s="389"/>
      <c r="Q33" s="389"/>
      <c r="R33" s="391"/>
      <c r="S33" s="389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</row>
    <row r="34" spans="1:60" outlineLevel="1">
      <c r="A34" s="414">
        <v>27</v>
      </c>
      <c r="B34" s="443">
        <v>731027</v>
      </c>
      <c r="C34" s="407" t="s">
        <v>1818</v>
      </c>
      <c r="D34" s="412" t="s">
        <v>1819</v>
      </c>
      <c r="E34" s="413">
        <v>8.9</v>
      </c>
      <c r="F34" s="386"/>
      <c r="G34" s="406">
        <f t="shared" si="0"/>
        <v>0</v>
      </c>
      <c r="H34" s="388"/>
      <c r="I34" s="389"/>
      <c r="J34" s="390"/>
      <c r="K34" s="389"/>
      <c r="L34" s="389"/>
      <c r="M34" s="389"/>
      <c r="N34" s="389"/>
      <c r="O34" s="389"/>
      <c r="P34" s="389"/>
      <c r="Q34" s="389"/>
      <c r="R34" s="391"/>
      <c r="S34" s="389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</row>
    <row r="35" spans="1:60" outlineLevel="1">
      <c r="A35" s="414">
        <v>28</v>
      </c>
      <c r="B35" s="443">
        <v>731028</v>
      </c>
      <c r="C35" s="407" t="s">
        <v>1820</v>
      </c>
      <c r="D35" s="412" t="s">
        <v>1815</v>
      </c>
      <c r="E35" s="413">
        <v>6.9</v>
      </c>
      <c r="F35" s="386"/>
      <c r="G35" s="406">
        <f t="shared" si="0"/>
        <v>0</v>
      </c>
      <c r="H35" s="388"/>
      <c r="I35" s="389"/>
      <c r="J35" s="390"/>
      <c r="K35" s="389"/>
      <c r="L35" s="389"/>
      <c r="M35" s="389"/>
      <c r="N35" s="389"/>
      <c r="O35" s="389"/>
      <c r="P35" s="389"/>
      <c r="Q35" s="389"/>
      <c r="R35" s="391"/>
      <c r="S35" s="389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</row>
    <row r="36" spans="1:60" outlineLevel="1">
      <c r="A36" s="414">
        <v>29</v>
      </c>
      <c r="B36" s="443">
        <v>731029</v>
      </c>
      <c r="C36" s="383" t="s">
        <v>1811</v>
      </c>
      <c r="D36" s="384" t="s">
        <v>202</v>
      </c>
      <c r="E36" s="385">
        <v>1</v>
      </c>
      <c r="F36" s="386"/>
      <c r="G36" s="387">
        <f t="shared" si="0"/>
        <v>0</v>
      </c>
      <c r="H36" s="388"/>
      <c r="I36" s="389"/>
      <c r="J36" s="390"/>
      <c r="K36" s="389"/>
      <c r="L36" s="389"/>
      <c r="M36" s="389"/>
      <c r="N36" s="389"/>
      <c r="O36" s="389"/>
      <c r="P36" s="389"/>
      <c r="Q36" s="389"/>
      <c r="R36" s="391"/>
      <c r="S36" s="389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</row>
    <row r="37" spans="1:60" outlineLevel="1">
      <c r="A37" s="414">
        <v>30</v>
      </c>
      <c r="B37" s="443">
        <v>731030</v>
      </c>
      <c r="C37" s="383" t="s">
        <v>1892</v>
      </c>
      <c r="D37" s="384" t="s">
        <v>202</v>
      </c>
      <c r="E37" s="385">
        <v>1</v>
      </c>
      <c r="F37" s="386"/>
      <c r="G37" s="387">
        <f t="shared" si="0"/>
        <v>0</v>
      </c>
      <c r="H37" s="388"/>
      <c r="I37" s="389"/>
      <c r="J37" s="390"/>
      <c r="K37" s="389"/>
      <c r="L37" s="389"/>
      <c r="M37" s="389"/>
      <c r="N37" s="389"/>
      <c r="O37" s="389"/>
      <c r="P37" s="389"/>
      <c r="Q37" s="389"/>
      <c r="R37" s="391"/>
      <c r="S37" s="389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</row>
    <row r="38" spans="1:60" outlineLevel="1">
      <c r="A38" s="414">
        <v>31</v>
      </c>
      <c r="B38" s="443">
        <v>731031</v>
      </c>
      <c r="C38" s="383" t="s">
        <v>1893</v>
      </c>
      <c r="D38" s="384" t="s">
        <v>202</v>
      </c>
      <c r="E38" s="385">
        <v>1</v>
      </c>
      <c r="F38" s="386"/>
      <c r="G38" s="387">
        <f t="shared" si="0"/>
        <v>0</v>
      </c>
      <c r="H38" s="388"/>
      <c r="I38" s="389"/>
      <c r="J38" s="390"/>
      <c r="K38" s="389"/>
      <c r="L38" s="389"/>
      <c r="M38" s="389"/>
      <c r="N38" s="389"/>
      <c r="O38" s="389"/>
      <c r="P38" s="389"/>
      <c r="Q38" s="389"/>
      <c r="R38" s="391"/>
      <c r="S38" s="389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</row>
    <row r="39" spans="1:60">
      <c r="A39" s="360"/>
      <c r="B39" s="361" t="s">
        <v>1</v>
      </c>
      <c r="C39" s="445" t="s">
        <v>1</v>
      </c>
      <c r="D39" s="362"/>
      <c r="G39" s="363"/>
    </row>
    <row r="40" spans="1:60">
      <c r="A40" s="446"/>
      <c r="B40" s="447" t="s">
        <v>1865</v>
      </c>
      <c r="C40" s="448" t="s">
        <v>1</v>
      </c>
      <c r="D40" s="449"/>
      <c r="E40" s="450"/>
      <c r="F40" s="450"/>
      <c r="G40" s="451">
        <f>G7</f>
        <v>0</v>
      </c>
    </row>
    <row r="41" spans="1:60">
      <c r="A41" s="452" t="s">
        <v>1866</v>
      </c>
      <c r="B41" s="453"/>
      <c r="C41" s="453"/>
      <c r="D41" s="362"/>
      <c r="G41" s="363"/>
    </row>
    <row r="42" spans="1:60">
      <c r="A42" s="454" t="s">
        <v>1894</v>
      </c>
      <c r="B42" s="455"/>
      <c r="C42" s="455"/>
      <c r="D42" s="455"/>
      <c r="E42" s="455"/>
      <c r="F42" s="455"/>
      <c r="G42" s="456"/>
    </row>
    <row r="43" spans="1:60">
      <c r="A43" s="457"/>
      <c r="B43" s="458"/>
      <c r="C43" s="458"/>
      <c r="D43" s="458"/>
      <c r="E43" s="458"/>
      <c r="F43" s="458"/>
      <c r="G43" s="459"/>
    </row>
    <row r="44" spans="1:60" ht="13.5" thickBot="1">
      <c r="A44" s="476"/>
      <c r="B44" s="477"/>
      <c r="C44" s="477"/>
      <c r="D44" s="477"/>
      <c r="E44" s="477"/>
      <c r="F44" s="477"/>
      <c r="G44" s="478"/>
    </row>
    <row r="45" spans="1:60">
      <c r="D45" s="362"/>
    </row>
    <row r="46" spans="1:60">
      <c r="D46" s="362"/>
    </row>
    <row r="47" spans="1:60">
      <c r="D47" s="362"/>
    </row>
    <row r="48" spans="1:60">
      <c r="D48" s="362"/>
    </row>
    <row r="49" spans="4:4">
      <c r="D49" s="362"/>
    </row>
    <row r="50" spans="4:4">
      <c r="D50" s="362"/>
    </row>
    <row r="51" spans="4:4">
      <c r="D51" s="362"/>
    </row>
    <row r="52" spans="4:4">
      <c r="D52" s="362"/>
    </row>
    <row r="53" spans="4:4">
      <c r="D53" s="362"/>
    </row>
    <row r="54" spans="4:4">
      <c r="D54" s="362"/>
    </row>
    <row r="55" spans="4:4">
      <c r="D55" s="362"/>
    </row>
    <row r="56" spans="4:4">
      <c r="D56" s="362"/>
    </row>
    <row r="57" spans="4:4">
      <c r="D57" s="362"/>
    </row>
    <row r="58" spans="4:4">
      <c r="D58" s="362"/>
    </row>
    <row r="59" spans="4:4">
      <c r="D59" s="362"/>
    </row>
    <row r="60" spans="4:4">
      <c r="D60" s="362"/>
    </row>
    <row r="61" spans="4:4">
      <c r="D61" s="362"/>
    </row>
    <row r="62" spans="4:4">
      <c r="D62" s="362"/>
    </row>
    <row r="63" spans="4:4">
      <c r="D63" s="362"/>
    </row>
    <row r="64" spans="4:4">
      <c r="D64" s="362"/>
    </row>
    <row r="65" spans="4:4">
      <c r="D65" s="362"/>
    </row>
    <row r="66" spans="4:4">
      <c r="D66" s="362"/>
    </row>
    <row r="67" spans="4:4">
      <c r="D67" s="362"/>
    </row>
    <row r="68" spans="4:4">
      <c r="D68" s="362"/>
    </row>
    <row r="69" spans="4:4">
      <c r="D69" s="362"/>
    </row>
    <row r="70" spans="4:4">
      <c r="D70" s="362"/>
    </row>
    <row r="71" spans="4:4">
      <c r="D71" s="362"/>
    </row>
    <row r="72" spans="4:4">
      <c r="D72" s="362"/>
    </row>
    <row r="73" spans="4:4">
      <c r="D73" s="362"/>
    </row>
    <row r="74" spans="4:4">
      <c r="D74" s="362"/>
    </row>
    <row r="75" spans="4:4">
      <c r="D75" s="362"/>
    </row>
    <row r="76" spans="4:4">
      <c r="D76" s="362"/>
    </row>
    <row r="77" spans="4:4">
      <c r="D77" s="362"/>
    </row>
    <row r="78" spans="4:4">
      <c r="D78" s="362"/>
    </row>
    <row r="79" spans="4:4">
      <c r="D79" s="362"/>
    </row>
    <row r="80" spans="4:4">
      <c r="D80" s="362"/>
    </row>
    <row r="81" spans="4:4">
      <c r="D81" s="362"/>
    </row>
    <row r="82" spans="4:4">
      <c r="D82" s="362"/>
    </row>
    <row r="83" spans="4:4">
      <c r="D83" s="362"/>
    </row>
    <row r="84" spans="4:4">
      <c r="D84" s="362"/>
    </row>
    <row r="85" spans="4:4">
      <c r="D85" s="362"/>
    </row>
    <row r="86" spans="4:4">
      <c r="D86" s="362"/>
    </row>
    <row r="87" spans="4:4">
      <c r="D87" s="362"/>
    </row>
    <row r="88" spans="4:4">
      <c r="D88" s="362"/>
    </row>
    <row r="89" spans="4:4">
      <c r="D89" s="362"/>
    </row>
    <row r="90" spans="4:4">
      <c r="D90" s="362"/>
    </row>
    <row r="91" spans="4:4">
      <c r="D91" s="362"/>
    </row>
    <row r="92" spans="4:4">
      <c r="D92" s="362"/>
    </row>
    <row r="93" spans="4:4">
      <c r="D93" s="362"/>
    </row>
    <row r="94" spans="4:4">
      <c r="D94" s="362"/>
    </row>
    <row r="95" spans="4:4">
      <c r="D95" s="362"/>
    </row>
    <row r="96" spans="4:4">
      <c r="D96" s="362"/>
    </row>
    <row r="97" spans="4:4">
      <c r="D97" s="362"/>
    </row>
    <row r="98" spans="4:4">
      <c r="D98" s="362"/>
    </row>
    <row r="99" spans="4:4">
      <c r="D99" s="362"/>
    </row>
    <row r="100" spans="4:4">
      <c r="D100" s="362"/>
    </row>
    <row r="101" spans="4:4">
      <c r="D101" s="362"/>
    </row>
    <row r="102" spans="4:4">
      <c r="D102" s="362"/>
    </row>
    <row r="103" spans="4:4">
      <c r="D103" s="362"/>
    </row>
    <row r="104" spans="4:4">
      <c r="D104" s="362"/>
    </row>
    <row r="105" spans="4:4">
      <c r="D105" s="362"/>
    </row>
    <row r="106" spans="4:4">
      <c r="D106" s="362"/>
    </row>
    <row r="107" spans="4:4">
      <c r="D107" s="362"/>
    </row>
    <row r="108" spans="4:4">
      <c r="D108" s="362"/>
    </row>
    <row r="109" spans="4:4">
      <c r="D109" s="362"/>
    </row>
    <row r="110" spans="4:4">
      <c r="D110" s="362"/>
    </row>
    <row r="111" spans="4:4">
      <c r="D111" s="362"/>
    </row>
    <row r="112" spans="4:4">
      <c r="D112" s="362"/>
    </row>
    <row r="113" spans="4:4">
      <c r="D113" s="362"/>
    </row>
    <row r="114" spans="4:4">
      <c r="D114" s="362"/>
    </row>
    <row r="115" spans="4:4">
      <c r="D115" s="362"/>
    </row>
    <row r="116" spans="4:4">
      <c r="D116" s="362"/>
    </row>
    <row r="117" spans="4:4">
      <c r="D117" s="362"/>
    </row>
    <row r="118" spans="4:4">
      <c r="D118" s="362"/>
    </row>
    <row r="119" spans="4:4">
      <c r="D119" s="362"/>
    </row>
    <row r="120" spans="4:4">
      <c r="D120" s="362"/>
    </row>
    <row r="121" spans="4:4">
      <c r="D121" s="362"/>
    </row>
    <row r="122" spans="4:4">
      <c r="D122" s="362"/>
    </row>
    <row r="123" spans="4:4">
      <c r="D123" s="362"/>
    </row>
    <row r="124" spans="4:4">
      <c r="D124" s="362"/>
    </row>
    <row r="125" spans="4:4">
      <c r="D125" s="362"/>
    </row>
    <row r="126" spans="4:4">
      <c r="D126" s="362"/>
    </row>
    <row r="127" spans="4:4">
      <c r="D127" s="362"/>
    </row>
    <row r="128" spans="4:4">
      <c r="D128" s="362"/>
    </row>
    <row r="129" spans="4:4">
      <c r="D129" s="362"/>
    </row>
    <row r="130" spans="4:4">
      <c r="D130" s="362"/>
    </row>
    <row r="131" spans="4:4">
      <c r="D131" s="362"/>
    </row>
    <row r="132" spans="4:4">
      <c r="D132" s="362"/>
    </row>
    <row r="133" spans="4:4">
      <c r="D133" s="362"/>
    </row>
    <row r="134" spans="4:4">
      <c r="D134" s="362"/>
    </row>
    <row r="135" spans="4:4">
      <c r="D135" s="362"/>
    </row>
    <row r="136" spans="4:4">
      <c r="D136" s="362"/>
    </row>
    <row r="137" spans="4:4">
      <c r="D137" s="362"/>
    </row>
    <row r="138" spans="4:4">
      <c r="D138" s="362"/>
    </row>
    <row r="139" spans="4:4">
      <c r="D139" s="362"/>
    </row>
    <row r="140" spans="4:4">
      <c r="D140" s="362"/>
    </row>
    <row r="141" spans="4:4">
      <c r="D141" s="362"/>
    </row>
    <row r="142" spans="4:4">
      <c r="D142" s="362"/>
    </row>
    <row r="143" spans="4:4">
      <c r="D143" s="362"/>
    </row>
    <row r="144" spans="4:4">
      <c r="D144" s="362"/>
    </row>
    <row r="145" spans="4:4">
      <c r="D145" s="362"/>
    </row>
    <row r="146" spans="4:4">
      <c r="D146" s="362"/>
    </row>
    <row r="147" spans="4:4">
      <c r="D147" s="362"/>
    </row>
    <row r="148" spans="4:4">
      <c r="D148" s="362"/>
    </row>
    <row r="149" spans="4:4">
      <c r="D149" s="362"/>
    </row>
    <row r="150" spans="4:4">
      <c r="D150" s="362"/>
    </row>
    <row r="151" spans="4:4">
      <c r="D151" s="362"/>
    </row>
    <row r="152" spans="4:4">
      <c r="D152" s="362"/>
    </row>
    <row r="153" spans="4:4">
      <c r="D153" s="362"/>
    </row>
    <row r="154" spans="4:4">
      <c r="D154" s="362"/>
    </row>
    <row r="155" spans="4:4">
      <c r="D155" s="362"/>
    </row>
    <row r="156" spans="4:4">
      <c r="D156" s="362"/>
    </row>
    <row r="157" spans="4:4">
      <c r="D157" s="362"/>
    </row>
    <row r="158" spans="4:4">
      <c r="D158" s="362"/>
    </row>
    <row r="159" spans="4:4">
      <c r="D159" s="362"/>
    </row>
    <row r="160" spans="4:4">
      <c r="D160" s="362"/>
    </row>
    <row r="161" spans="4:4">
      <c r="D161" s="362"/>
    </row>
    <row r="162" spans="4:4">
      <c r="D162" s="362"/>
    </row>
    <row r="163" spans="4:4">
      <c r="D163" s="362"/>
    </row>
    <row r="164" spans="4:4">
      <c r="D164" s="362"/>
    </row>
    <row r="165" spans="4:4">
      <c r="D165" s="362"/>
    </row>
    <row r="166" spans="4:4">
      <c r="D166" s="362"/>
    </row>
    <row r="167" spans="4:4">
      <c r="D167" s="362"/>
    </row>
    <row r="168" spans="4:4">
      <c r="D168" s="362"/>
    </row>
    <row r="169" spans="4:4">
      <c r="D169" s="362"/>
    </row>
    <row r="170" spans="4:4">
      <c r="D170" s="362"/>
    </row>
    <row r="171" spans="4:4">
      <c r="D171" s="362"/>
    </row>
    <row r="172" spans="4:4">
      <c r="D172" s="362"/>
    </row>
    <row r="173" spans="4:4">
      <c r="D173" s="362"/>
    </row>
    <row r="174" spans="4:4">
      <c r="D174" s="362"/>
    </row>
    <row r="175" spans="4:4">
      <c r="D175" s="362"/>
    </row>
    <row r="176" spans="4:4">
      <c r="D176" s="362"/>
    </row>
    <row r="177" spans="4:4">
      <c r="D177" s="362"/>
    </row>
    <row r="178" spans="4:4">
      <c r="D178" s="362"/>
    </row>
    <row r="179" spans="4:4">
      <c r="D179" s="362"/>
    </row>
    <row r="180" spans="4:4">
      <c r="D180" s="362"/>
    </row>
    <row r="181" spans="4:4">
      <c r="D181" s="362"/>
    </row>
    <row r="182" spans="4:4">
      <c r="D182" s="362"/>
    </row>
    <row r="183" spans="4:4">
      <c r="D183" s="362"/>
    </row>
    <row r="184" spans="4:4">
      <c r="D184" s="362"/>
    </row>
    <row r="185" spans="4:4">
      <c r="D185" s="362"/>
    </row>
    <row r="186" spans="4:4">
      <c r="D186" s="362"/>
    </row>
    <row r="187" spans="4:4">
      <c r="D187" s="362"/>
    </row>
    <row r="188" spans="4:4">
      <c r="D188" s="362"/>
    </row>
    <row r="189" spans="4:4">
      <c r="D189" s="362"/>
    </row>
    <row r="190" spans="4:4">
      <c r="D190" s="362"/>
    </row>
    <row r="191" spans="4:4">
      <c r="D191" s="362"/>
    </row>
    <row r="192" spans="4:4">
      <c r="D192" s="362"/>
    </row>
    <row r="193" spans="4:4">
      <c r="D193" s="362"/>
    </row>
    <row r="194" spans="4:4">
      <c r="D194" s="362"/>
    </row>
    <row r="195" spans="4:4">
      <c r="D195" s="362"/>
    </row>
    <row r="196" spans="4:4">
      <c r="D196" s="362"/>
    </row>
    <row r="197" spans="4:4">
      <c r="D197" s="362"/>
    </row>
    <row r="198" spans="4:4">
      <c r="D198" s="362"/>
    </row>
    <row r="199" spans="4:4">
      <c r="D199" s="362"/>
    </row>
    <row r="200" spans="4:4">
      <c r="D200" s="362"/>
    </row>
    <row r="201" spans="4:4">
      <c r="D201" s="362"/>
    </row>
    <row r="202" spans="4:4">
      <c r="D202" s="362"/>
    </row>
    <row r="203" spans="4:4">
      <c r="D203" s="362"/>
    </row>
    <row r="204" spans="4:4">
      <c r="D204" s="362"/>
    </row>
    <row r="205" spans="4:4">
      <c r="D205" s="362"/>
    </row>
    <row r="206" spans="4:4">
      <c r="D206" s="362"/>
    </row>
    <row r="207" spans="4:4">
      <c r="D207" s="362"/>
    </row>
    <row r="208" spans="4:4">
      <c r="D208" s="362"/>
    </row>
    <row r="209" spans="4:4">
      <c r="D209" s="362"/>
    </row>
    <row r="210" spans="4:4">
      <c r="D210" s="362"/>
    </row>
    <row r="211" spans="4:4">
      <c r="D211" s="362"/>
    </row>
    <row r="212" spans="4:4">
      <c r="D212" s="362"/>
    </row>
    <row r="213" spans="4:4">
      <c r="D213" s="362"/>
    </row>
    <row r="214" spans="4:4">
      <c r="D214" s="362"/>
    </row>
    <row r="215" spans="4:4">
      <c r="D215" s="362"/>
    </row>
    <row r="216" spans="4:4">
      <c r="D216" s="362"/>
    </row>
    <row r="217" spans="4:4">
      <c r="D217" s="362"/>
    </row>
    <row r="218" spans="4:4">
      <c r="D218" s="362"/>
    </row>
    <row r="219" spans="4:4">
      <c r="D219" s="362"/>
    </row>
    <row r="220" spans="4:4">
      <c r="D220" s="362"/>
    </row>
    <row r="221" spans="4:4">
      <c r="D221" s="362"/>
    </row>
    <row r="222" spans="4:4">
      <c r="D222" s="362"/>
    </row>
    <row r="223" spans="4:4">
      <c r="D223" s="362"/>
    </row>
    <row r="224" spans="4:4">
      <c r="D224" s="362"/>
    </row>
    <row r="225" spans="4:4">
      <c r="D225" s="362"/>
    </row>
    <row r="226" spans="4:4">
      <c r="D226" s="362"/>
    </row>
    <row r="227" spans="4:4">
      <c r="D227" s="362"/>
    </row>
    <row r="228" spans="4:4">
      <c r="D228" s="362"/>
    </row>
    <row r="229" spans="4:4">
      <c r="D229" s="362"/>
    </row>
    <row r="230" spans="4:4">
      <c r="D230" s="362"/>
    </row>
    <row r="231" spans="4:4">
      <c r="D231" s="362"/>
    </row>
    <row r="232" spans="4:4">
      <c r="D232" s="362"/>
    </row>
    <row r="233" spans="4:4">
      <c r="D233" s="362"/>
    </row>
    <row r="234" spans="4:4">
      <c r="D234" s="362"/>
    </row>
    <row r="235" spans="4:4">
      <c r="D235" s="362"/>
    </row>
    <row r="236" spans="4:4">
      <c r="D236" s="362"/>
    </row>
    <row r="237" spans="4:4">
      <c r="D237" s="362"/>
    </row>
    <row r="238" spans="4:4">
      <c r="D238" s="362"/>
    </row>
    <row r="239" spans="4:4">
      <c r="D239" s="362"/>
    </row>
    <row r="240" spans="4:4">
      <c r="D240" s="362"/>
    </row>
    <row r="241" spans="4:4">
      <c r="D241" s="362"/>
    </row>
    <row r="242" spans="4:4">
      <c r="D242" s="362"/>
    </row>
    <row r="243" spans="4:4">
      <c r="D243" s="362"/>
    </row>
    <row r="244" spans="4:4">
      <c r="D244" s="362"/>
    </row>
    <row r="245" spans="4:4">
      <c r="D245" s="362"/>
    </row>
    <row r="246" spans="4:4">
      <c r="D246" s="362"/>
    </row>
    <row r="247" spans="4:4">
      <c r="D247" s="362"/>
    </row>
    <row r="248" spans="4:4">
      <c r="D248" s="362"/>
    </row>
    <row r="249" spans="4:4">
      <c r="D249" s="362"/>
    </row>
    <row r="250" spans="4:4">
      <c r="D250" s="362"/>
    </row>
    <row r="251" spans="4:4">
      <c r="D251" s="362"/>
    </row>
    <row r="252" spans="4:4">
      <c r="D252" s="362"/>
    </row>
    <row r="253" spans="4:4">
      <c r="D253" s="362"/>
    </row>
    <row r="254" spans="4:4">
      <c r="D254" s="362"/>
    </row>
    <row r="255" spans="4:4">
      <c r="D255" s="362"/>
    </row>
    <row r="256" spans="4:4">
      <c r="D256" s="362"/>
    </row>
    <row r="257" spans="4:4">
      <c r="D257" s="362"/>
    </row>
    <row r="258" spans="4:4">
      <c r="D258" s="362"/>
    </row>
    <row r="259" spans="4:4">
      <c r="D259" s="362"/>
    </row>
    <row r="260" spans="4:4">
      <c r="D260" s="362"/>
    </row>
    <row r="261" spans="4:4">
      <c r="D261" s="362"/>
    </row>
    <row r="262" spans="4:4">
      <c r="D262" s="362"/>
    </row>
    <row r="263" spans="4:4">
      <c r="D263" s="362"/>
    </row>
    <row r="264" spans="4:4">
      <c r="D264" s="362"/>
    </row>
    <row r="265" spans="4:4">
      <c r="D265" s="362"/>
    </row>
    <row r="266" spans="4:4">
      <c r="D266" s="362"/>
    </row>
    <row r="267" spans="4:4">
      <c r="D267" s="362"/>
    </row>
    <row r="268" spans="4:4">
      <c r="D268" s="362"/>
    </row>
    <row r="269" spans="4:4">
      <c r="D269" s="362"/>
    </row>
    <row r="270" spans="4:4">
      <c r="D270" s="362"/>
    </row>
    <row r="271" spans="4:4">
      <c r="D271" s="362"/>
    </row>
    <row r="272" spans="4:4">
      <c r="D272" s="362"/>
    </row>
    <row r="273" spans="4:4">
      <c r="D273" s="362"/>
    </row>
    <row r="274" spans="4:4">
      <c r="D274" s="362"/>
    </row>
    <row r="275" spans="4:4">
      <c r="D275" s="362"/>
    </row>
    <row r="276" spans="4:4">
      <c r="D276" s="362"/>
    </row>
    <row r="277" spans="4:4">
      <c r="D277" s="362"/>
    </row>
    <row r="278" spans="4:4">
      <c r="D278" s="362"/>
    </row>
    <row r="279" spans="4:4">
      <c r="D279" s="362"/>
    </row>
    <row r="280" spans="4:4">
      <c r="D280" s="362"/>
    </row>
    <row r="281" spans="4:4">
      <c r="D281" s="362"/>
    </row>
    <row r="282" spans="4:4">
      <c r="D282" s="362"/>
    </row>
    <row r="283" spans="4:4">
      <c r="D283" s="362"/>
    </row>
    <row r="284" spans="4:4">
      <c r="D284" s="362"/>
    </row>
    <row r="285" spans="4:4">
      <c r="D285" s="362"/>
    </row>
    <row r="286" spans="4:4">
      <c r="D286" s="362"/>
    </row>
    <row r="287" spans="4:4">
      <c r="D287" s="362"/>
    </row>
    <row r="288" spans="4:4">
      <c r="D288" s="362"/>
    </row>
    <row r="289" spans="4:4">
      <c r="D289" s="362"/>
    </row>
    <row r="290" spans="4:4">
      <c r="D290" s="362"/>
    </row>
    <row r="291" spans="4:4">
      <c r="D291" s="362"/>
    </row>
    <row r="292" spans="4:4">
      <c r="D292" s="362"/>
    </row>
    <row r="293" spans="4:4">
      <c r="D293" s="362"/>
    </row>
    <row r="294" spans="4:4">
      <c r="D294" s="362"/>
    </row>
    <row r="295" spans="4:4">
      <c r="D295" s="362"/>
    </row>
    <row r="296" spans="4:4">
      <c r="D296" s="362"/>
    </row>
    <row r="297" spans="4:4">
      <c r="D297" s="362"/>
    </row>
    <row r="298" spans="4:4">
      <c r="D298" s="362"/>
    </row>
    <row r="299" spans="4:4">
      <c r="D299" s="362"/>
    </row>
    <row r="300" spans="4:4">
      <c r="D300" s="362"/>
    </row>
    <row r="301" spans="4:4">
      <c r="D301" s="362"/>
    </row>
    <row r="302" spans="4:4">
      <c r="D302" s="362"/>
    </row>
    <row r="303" spans="4:4">
      <c r="D303" s="362"/>
    </row>
    <row r="304" spans="4:4">
      <c r="D304" s="362"/>
    </row>
    <row r="305" spans="4:4">
      <c r="D305" s="362"/>
    </row>
    <row r="306" spans="4:4">
      <c r="D306" s="362"/>
    </row>
    <row r="307" spans="4:4">
      <c r="D307" s="362"/>
    </row>
    <row r="308" spans="4:4">
      <c r="D308" s="362"/>
    </row>
    <row r="309" spans="4:4">
      <c r="D309" s="362"/>
    </row>
    <row r="310" spans="4:4">
      <c r="D310" s="362"/>
    </row>
    <row r="311" spans="4:4">
      <c r="D311" s="362"/>
    </row>
    <row r="312" spans="4:4">
      <c r="D312" s="362"/>
    </row>
    <row r="313" spans="4:4">
      <c r="D313" s="362"/>
    </row>
    <row r="314" spans="4:4">
      <c r="D314" s="362"/>
    </row>
    <row r="315" spans="4:4">
      <c r="D315" s="362"/>
    </row>
    <row r="316" spans="4:4">
      <c r="D316" s="362"/>
    </row>
    <row r="317" spans="4:4">
      <c r="D317" s="362"/>
    </row>
    <row r="318" spans="4:4">
      <c r="D318" s="362"/>
    </row>
    <row r="319" spans="4:4">
      <c r="D319" s="362"/>
    </row>
    <row r="320" spans="4:4">
      <c r="D320" s="362"/>
    </row>
    <row r="321" spans="4:4">
      <c r="D321" s="362"/>
    </row>
    <row r="322" spans="4:4">
      <c r="D322" s="362"/>
    </row>
    <row r="323" spans="4:4">
      <c r="D323" s="362"/>
    </row>
    <row r="324" spans="4:4">
      <c r="D324" s="362"/>
    </row>
    <row r="325" spans="4:4">
      <c r="D325" s="362"/>
    </row>
    <row r="326" spans="4:4">
      <c r="D326" s="362"/>
    </row>
    <row r="327" spans="4:4">
      <c r="D327" s="362"/>
    </row>
    <row r="328" spans="4:4">
      <c r="D328" s="362"/>
    </row>
    <row r="329" spans="4:4">
      <c r="D329" s="362"/>
    </row>
    <row r="330" spans="4:4">
      <c r="D330" s="362"/>
    </row>
    <row r="331" spans="4:4">
      <c r="D331" s="362"/>
    </row>
    <row r="332" spans="4:4">
      <c r="D332" s="362"/>
    </row>
    <row r="333" spans="4:4">
      <c r="D333" s="362"/>
    </row>
    <row r="334" spans="4:4">
      <c r="D334" s="362"/>
    </row>
    <row r="335" spans="4:4">
      <c r="D335" s="362"/>
    </row>
    <row r="336" spans="4:4">
      <c r="D336" s="362"/>
    </row>
    <row r="337" spans="4:4">
      <c r="D337" s="362"/>
    </row>
    <row r="338" spans="4:4">
      <c r="D338" s="362"/>
    </row>
    <row r="339" spans="4:4">
      <c r="D339" s="362"/>
    </row>
    <row r="340" spans="4:4">
      <c r="D340" s="362"/>
    </row>
    <row r="341" spans="4:4">
      <c r="D341" s="362"/>
    </row>
    <row r="342" spans="4:4">
      <c r="D342" s="362"/>
    </row>
    <row r="343" spans="4:4">
      <c r="D343" s="362"/>
    </row>
    <row r="344" spans="4:4">
      <c r="D344" s="362"/>
    </row>
    <row r="345" spans="4:4">
      <c r="D345" s="362"/>
    </row>
    <row r="346" spans="4:4">
      <c r="D346" s="362"/>
    </row>
    <row r="347" spans="4:4">
      <c r="D347" s="362"/>
    </row>
    <row r="348" spans="4:4">
      <c r="D348" s="362"/>
    </row>
    <row r="349" spans="4:4">
      <c r="D349" s="362"/>
    </row>
    <row r="350" spans="4:4">
      <c r="D350" s="362"/>
    </row>
    <row r="351" spans="4:4">
      <c r="D351" s="362"/>
    </row>
    <row r="352" spans="4:4">
      <c r="D352" s="362"/>
    </row>
    <row r="353" spans="4:4">
      <c r="D353" s="362"/>
    </row>
    <row r="354" spans="4:4">
      <c r="D354" s="362"/>
    </row>
    <row r="355" spans="4:4">
      <c r="D355" s="362"/>
    </row>
    <row r="356" spans="4:4">
      <c r="D356" s="362"/>
    </row>
    <row r="357" spans="4:4">
      <c r="D357" s="362"/>
    </row>
    <row r="358" spans="4:4">
      <c r="D358" s="362"/>
    </row>
    <row r="359" spans="4:4">
      <c r="D359" s="362"/>
    </row>
    <row r="360" spans="4:4">
      <c r="D360" s="362"/>
    </row>
    <row r="361" spans="4:4">
      <c r="D361" s="362"/>
    </row>
    <row r="362" spans="4:4">
      <c r="D362" s="362"/>
    </row>
    <row r="363" spans="4:4">
      <c r="D363" s="362"/>
    </row>
    <row r="364" spans="4:4">
      <c r="D364" s="362"/>
    </row>
    <row r="365" spans="4:4">
      <c r="D365" s="362"/>
    </row>
    <row r="366" spans="4:4">
      <c r="D366" s="362"/>
    </row>
    <row r="367" spans="4:4">
      <c r="D367" s="362"/>
    </row>
    <row r="368" spans="4:4">
      <c r="D368" s="362"/>
    </row>
    <row r="369" spans="4:4">
      <c r="D369" s="362"/>
    </row>
    <row r="370" spans="4:4">
      <c r="D370" s="362"/>
    </row>
    <row r="371" spans="4:4">
      <c r="D371" s="362"/>
    </row>
    <row r="372" spans="4:4">
      <c r="D372" s="362"/>
    </row>
    <row r="373" spans="4:4">
      <c r="D373" s="362"/>
    </row>
    <row r="374" spans="4:4">
      <c r="D374" s="362"/>
    </row>
    <row r="375" spans="4:4">
      <c r="D375" s="362"/>
    </row>
    <row r="376" spans="4:4">
      <c r="D376" s="362"/>
    </row>
    <row r="377" spans="4:4">
      <c r="D377" s="362"/>
    </row>
    <row r="378" spans="4:4">
      <c r="D378" s="362"/>
    </row>
    <row r="379" spans="4:4">
      <c r="D379" s="362"/>
    </row>
    <row r="380" spans="4:4">
      <c r="D380" s="362"/>
    </row>
    <row r="381" spans="4:4">
      <c r="D381" s="362"/>
    </row>
    <row r="382" spans="4:4">
      <c r="D382" s="362"/>
    </row>
    <row r="383" spans="4:4">
      <c r="D383" s="362"/>
    </row>
    <row r="384" spans="4:4">
      <c r="D384" s="362"/>
    </row>
    <row r="385" spans="4:4">
      <c r="D385" s="362"/>
    </row>
    <row r="386" spans="4:4">
      <c r="D386" s="362"/>
    </row>
    <row r="387" spans="4:4">
      <c r="D387" s="362"/>
    </row>
    <row r="388" spans="4:4">
      <c r="D388" s="362"/>
    </row>
    <row r="389" spans="4:4">
      <c r="D389" s="362"/>
    </row>
    <row r="390" spans="4:4">
      <c r="D390" s="362"/>
    </row>
    <row r="391" spans="4:4">
      <c r="D391" s="362"/>
    </row>
    <row r="392" spans="4:4">
      <c r="D392" s="362"/>
    </row>
    <row r="393" spans="4:4">
      <c r="D393" s="362"/>
    </row>
    <row r="394" spans="4:4">
      <c r="D394" s="362"/>
    </row>
    <row r="395" spans="4:4">
      <c r="D395" s="362"/>
    </row>
    <row r="396" spans="4:4">
      <c r="D396" s="362"/>
    </row>
    <row r="397" spans="4:4">
      <c r="D397" s="362"/>
    </row>
    <row r="398" spans="4:4">
      <c r="D398" s="362"/>
    </row>
    <row r="399" spans="4:4">
      <c r="D399" s="362"/>
    </row>
    <row r="400" spans="4:4">
      <c r="D400" s="362"/>
    </row>
    <row r="401" spans="4:4">
      <c r="D401" s="362"/>
    </row>
    <row r="402" spans="4:4">
      <c r="D402" s="362"/>
    </row>
    <row r="403" spans="4:4">
      <c r="D403" s="362"/>
    </row>
    <row r="404" spans="4:4">
      <c r="D404" s="362"/>
    </row>
    <row r="405" spans="4:4">
      <c r="D405" s="362"/>
    </row>
    <row r="406" spans="4:4">
      <c r="D406" s="362"/>
    </row>
    <row r="407" spans="4:4">
      <c r="D407" s="362"/>
    </row>
    <row r="408" spans="4:4">
      <c r="D408" s="362"/>
    </row>
    <row r="409" spans="4:4">
      <c r="D409" s="362"/>
    </row>
    <row r="410" spans="4:4">
      <c r="D410" s="362"/>
    </row>
    <row r="411" spans="4:4">
      <c r="D411" s="362"/>
    </row>
    <row r="412" spans="4:4">
      <c r="D412" s="362"/>
    </row>
    <row r="413" spans="4:4">
      <c r="D413" s="362"/>
    </row>
    <row r="414" spans="4:4">
      <c r="D414" s="362"/>
    </row>
    <row r="415" spans="4:4">
      <c r="D415" s="362"/>
    </row>
    <row r="416" spans="4:4">
      <c r="D416" s="362"/>
    </row>
    <row r="417" spans="4:4">
      <c r="D417" s="362"/>
    </row>
    <row r="418" spans="4:4">
      <c r="D418" s="362"/>
    </row>
    <row r="419" spans="4:4">
      <c r="D419" s="362"/>
    </row>
    <row r="420" spans="4:4">
      <c r="D420" s="362"/>
    </row>
    <row r="421" spans="4:4">
      <c r="D421" s="362"/>
    </row>
    <row r="422" spans="4:4">
      <c r="D422" s="362"/>
    </row>
    <row r="423" spans="4:4">
      <c r="D423" s="362"/>
    </row>
    <row r="424" spans="4:4">
      <c r="D424" s="362"/>
    </row>
    <row r="425" spans="4:4">
      <c r="D425" s="362"/>
    </row>
    <row r="426" spans="4:4">
      <c r="D426" s="362"/>
    </row>
    <row r="427" spans="4:4">
      <c r="D427" s="362"/>
    </row>
    <row r="428" spans="4:4">
      <c r="D428" s="362"/>
    </row>
    <row r="429" spans="4:4">
      <c r="D429" s="362"/>
    </row>
    <row r="430" spans="4:4">
      <c r="D430" s="362"/>
    </row>
    <row r="431" spans="4:4">
      <c r="D431" s="362"/>
    </row>
    <row r="432" spans="4:4">
      <c r="D432" s="362"/>
    </row>
    <row r="433" spans="4:4">
      <c r="D433" s="362"/>
    </row>
    <row r="434" spans="4:4">
      <c r="D434" s="362"/>
    </row>
    <row r="435" spans="4:4">
      <c r="D435" s="362"/>
    </row>
    <row r="436" spans="4:4">
      <c r="D436" s="362"/>
    </row>
    <row r="437" spans="4:4">
      <c r="D437" s="362"/>
    </row>
    <row r="438" spans="4:4">
      <c r="D438" s="362"/>
    </row>
    <row r="439" spans="4:4">
      <c r="D439" s="362"/>
    </row>
    <row r="440" spans="4:4">
      <c r="D440" s="362"/>
    </row>
    <row r="441" spans="4:4">
      <c r="D441" s="362"/>
    </row>
    <row r="442" spans="4:4">
      <c r="D442" s="362"/>
    </row>
    <row r="443" spans="4:4">
      <c r="D443" s="362"/>
    </row>
    <row r="444" spans="4:4">
      <c r="D444" s="362"/>
    </row>
    <row r="445" spans="4:4">
      <c r="D445" s="362"/>
    </row>
    <row r="446" spans="4:4">
      <c r="D446" s="362"/>
    </row>
    <row r="447" spans="4:4">
      <c r="D447" s="362"/>
    </row>
    <row r="448" spans="4:4">
      <c r="D448" s="362"/>
    </row>
    <row r="449" spans="4:4">
      <c r="D449" s="362"/>
    </row>
    <row r="450" spans="4:4">
      <c r="D450" s="362"/>
    </row>
    <row r="451" spans="4:4">
      <c r="D451" s="362"/>
    </row>
    <row r="452" spans="4:4">
      <c r="D452" s="362"/>
    </row>
    <row r="453" spans="4:4">
      <c r="D453" s="362"/>
    </row>
    <row r="454" spans="4:4">
      <c r="D454" s="362"/>
    </row>
    <row r="455" spans="4:4">
      <c r="D455" s="362"/>
    </row>
    <row r="456" spans="4:4">
      <c r="D456" s="362"/>
    </row>
    <row r="457" spans="4:4">
      <c r="D457" s="362"/>
    </row>
    <row r="458" spans="4:4">
      <c r="D458" s="362"/>
    </row>
    <row r="459" spans="4:4">
      <c r="D459" s="362"/>
    </row>
    <row r="460" spans="4:4">
      <c r="D460" s="362"/>
    </row>
    <row r="461" spans="4:4">
      <c r="D461" s="362"/>
    </row>
    <row r="462" spans="4:4">
      <c r="D462" s="362"/>
    </row>
    <row r="463" spans="4:4">
      <c r="D463" s="362"/>
    </row>
    <row r="464" spans="4:4">
      <c r="D464" s="362"/>
    </row>
    <row r="465" spans="4:4">
      <c r="D465" s="362"/>
    </row>
    <row r="466" spans="4:4">
      <c r="D466" s="362"/>
    </row>
    <row r="467" spans="4:4">
      <c r="D467" s="362"/>
    </row>
    <row r="468" spans="4:4">
      <c r="D468" s="362"/>
    </row>
    <row r="469" spans="4:4">
      <c r="D469" s="362"/>
    </row>
    <row r="470" spans="4:4">
      <c r="D470" s="362"/>
    </row>
    <row r="471" spans="4:4">
      <c r="D471" s="362"/>
    </row>
    <row r="472" spans="4:4">
      <c r="D472" s="362"/>
    </row>
    <row r="473" spans="4:4">
      <c r="D473" s="362"/>
    </row>
    <row r="474" spans="4:4">
      <c r="D474" s="362"/>
    </row>
    <row r="475" spans="4:4">
      <c r="D475" s="362"/>
    </row>
    <row r="476" spans="4:4">
      <c r="D476" s="362"/>
    </row>
    <row r="477" spans="4:4">
      <c r="D477" s="362"/>
    </row>
    <row r="478" spans="4:4">
      <c r="D478" s="362"/>
    </row>
    <row r="479" spans="4:4">
      <c r="D479" s="362"/>
    </row>
    <row r="480" spans="4:4">
      <c r="D480" s="362"/>
    </row>
    <row r="481" spans="4:4">
      <c r="D481" s="362"/>
    </row>
    <row r="482" spans="4:4">
      <c r="D482" s="362"/>
    </row>
    <row r="483" spans="4:4">
      <c r="D483" s="362"/>
    </row>
    <row r="484" spans="4:4">
      <c r="D484" s="362"/>
    </row>
    <row r="485" spans="4:4">
      <c r="D485" s="362"/>
    </row>
    <row r="486" spans="4:4">
      <c r="D486" s="362"/>
    </row>
    <row r="487" spans="4:4">
      <c r="D487" s="362"/>
    </row>
    <row r="488" spans="4:4">
      <c r="D488" s="362"/>
    </row>
    <row r="489" spans="4:4">
      <c r="D489" s="362"/>
    </row>
    <row r="490" spans="4:4">
      <c r="D490" s="362"/>
    </row>
    <row r="491" spans="4:4">
      <c r="D491" s="362"/>
    </row>
    <row r="492" spans="4:4">
      <c r="D492" s="362"/>
    </row>
    <row r="493" spans="4:4">
      <c r="D493" s="362"/>
    </row>
    <row r="494" spans="4:4">
      <c r="D494" s="362"/>
    </row>
    <row r="495" spans="4:4">
      <c r="D495" s="362"/>
    </row>
    <row r="496" spans="4:4">
      <c r="D496" s="362"/>
    </row>
    <row r="497" spans="4:4">
      <c r="D497" s="362"/>
    </row>
    <row r="498" spans="4:4">
      <c r="D498" s="362"/>
    </row>
    <row r="499" spans="4:4">
      <c r="D499" s="362"/>
    </row>
    <row r="500" spans="4:4">
      <c r="D500" s="362"/>
    </row>
    <row r="501" spans="4:4">
      <c r="D501" s="362"/>
    </row>
    <row r="502" spans="4:4">
      <c r="D502" s="362"/>
    </row>
    <row r="503" spans="4:4">
      <c r="D503" s="362"/>
    </row>
    <row r="504" spans="4:4">
      <c r="D504" s="362"/>
    </row>
    <row r="505" spans="4:4">
      <c r="D505" s="362"/>
    </row>
    <row r="506" spans="4:4">
      <c r="D506" s="362"/>
    </row>
    <row r="507" spans="4:4">
      <c r="D507" s="362"/>
    </row>
    <row r="508" spans="4:4">
      <c r="D508" s="362"/>
    </row>
    <row r="509" spans="4:4">
      <c r="D509" s="362"/>
    </row>
    <row r="510" spans="4:4">
      <c r="D510" s="362"/>
    </row>
    <row r="511" spans="4:4">
      <c r="D511" s="362"/>
    </row>
    <row r="512" spans="4:4">
      <c r="D512" s="362"/>
    </row>
    <row r="513" spans="4:4">
      <c r="D513" s="362"/>
    </row>
    <row r="514" spans="4:4">
      <c r="D514" s="362"/>
    </row>
    <row r="515" spans="4:4">
      <c r="D515" s="362"/>
    </row>
    <row r="516" spans="4:4">
      <c r="D516" s="362"/>
    </row>
    <row r="517" spans="4:4">
      <c r="D517" s="362"/>
    </row>
    <row r="518" spans="4:4">
      <c r="D518" s="362"/>
    </row>
    <row r="519" spans="4:4">
      <c r="D519" s="362"/>
    </row>
    <row r="520" spans="4:4">
      <c r="D520" s="362"/>
    </row>
    <row r="521" spans="4:4">
      <c r="D521" s="362"/>
    </row>
    <row r="522" spans="4:4">
      <c r="D522" s="362"/>
    </row>
    <row r="523" spans="4:4">
      <c r="D523" s="362"/>
    </row>
    <row r="524" spans="4:4">
      <c r="D524" s="362"/>
    </row>
    <row r="525" spans="4:4">
      <c r="D525" s="362"/>
    </row>
    <row r="526" spans="4:4">
      <c r="D526" s="362"/>
    </row>
    <row r="527" spans="4:4">
      <c r="D527" s="362"/>
    </row>
    <row r="528" spans="4:4">
      <c r="D528" s="362"/>
    </row>
    <row r="529" spans="4:4">
      <c r="D529" s="362"/>
    </row>
    <row r="530" spans="4:4">
      <c r="D530" s="362"/>
    </row>
    <row r="531" spans="4:4">
      <c r="D531" s="362"/>
    </row>
    <row r="532" spans="4:4">
      <c r="D532" s="362"/>
    </row>
    <row r="533" spans="4:4">
      <c r="D533" s="362"/>
    </row>
    <row r="534" spans="4:4">
      <c r="D534" s="362"/>
    </row>
    <row r="535" spans="4:4">
      <c r="D535" s="362"/>
    </row>
    <row r="536" spans="4:4">
      <c r="D536" s="362"/>
    </row>
    <row r="537" spans="4:4">
      <c r="D537" s="362"/>
    </row>
    <row r="538" spans="4:4">
      <c r="D538" s="362"/>
    </row>
    <row r="539" spans="4:4">
      <c r="D539" s="362"/>
    </row>
    <row r="540" spans="4:4">
      <c r="D540" s="362"/>
    </row>
    <row r="541" spans="4:4">
      <c r="D541" s="362"/>
    </row>
    <row r="542" spans="4:4">
      <c r="D542" s="362"/>
    </row>
    <row r="543" spans="4:4">
      <c r="D543" s="362"/>
    </row>
    <row r="544" spans="4:4">
      <c r="D544" s="362"/>
    </row>
    <row r="545" spans="4:4">
      <c r="D545" s="362"/>
    </row>
    <row r="546" spans="4:4">
      <c r="D546" s="362"/>
    </row>
    <row r="547" spans="4:4">
      <c r="D547" s="362"/>
    </row>
    <row r="548" spans="4:4">
      <c r="D548" s="362"/>
    </row>
    <row r="549" spans="4:4">
      <c r="D549" s="362"/>
    </row>
    <row r="550" spans="4:4">
      <c r="D550" s="362"/>
    </row>
    <row r="551" spans="4:4">
      <c r="D551" s="362"/>
    </row>
    <row r="552" spans="4:4">
      <c r="D552" s="362"/>
    </row>
    <row r="553" spans="4:4">
      <c r="D553" s="362"/>
    </row>
    <row r="554" spans="4:4">
      <c r="D554" s="362"/>
    </row>
    <row r="555" spans="4:4">
      <c r="D555" s="362"/>
    </row>
    <row r="556" spans="4:4">
      <c r="D556" s="362"/>
    </row>
    <row r="557" spans="4:4">
      <c r="D557" s="362"/>
    </row>
    <row r="558" spans="4:4">
      <c r="D558" s="362"/>
    </row>
    <row r="559" spans="4:4">
      <c r="D559" s="362"/>
    </row>
    <row r="560" spans="4:4">
      <c r="D560" s="362"/>
    </row>
    <row r="561" spans="4:4">
      <c r="D561" s="362"/>
    </row>
    <row r="562" spans="4:4">
      <c r="D562" s="362"/>
    </row>
    <row r="563" spans="4:4">
      <c r="D563" s="362"/>
    </row>
    <row r="564" spans="4:4">
      <c r="D564" s="362"/>
    </row>
    <row r="565" spans="4:4">
      <c r="D565" s="362"/>
    </row>
    <row r="566" spans="4:4">
      <c r="D566" s="362"/>
    </row>
    <row r="567" spans="4:4">
      <c r="D567" s="362"/>
    </row>
    <row r="568" spans="4:4">
      <c r="D568" s="362"/>
    </row>
    <row r="569" spans="4:4">
      <c r="D569" s="362"/>
    </row>
    <row r="570" spans="4:4">
      <c r="D570" s="362"/>
    </row>
    <row r="571" spans="4:4">
      <c r="D571" s="362"/>
    </row>
    <row r="572" spans="4:4">
      <c r="D572" s="362"/>
    </row>
    <row r="573" spans="4:4">
      <c r="D573" s="362"/>
    </row>
    <row r="574" spans="4:4">
      <c r="D574" s="362"/>
    </row>
    <row r="575" spans="4:4">
      <c r="D575" s="362"/>
    </row>
    <row r="576" spans="4:4">
      <c r="D576" s="362"/>
    </row>
    <row r="577" spans="4:4">
      <c r="D577" s="362"/>
    </row>
    <row r="578" spans="4:4">
      <c r="D578" s="362"/>
    </row>
    <row r="579" spans="4:4">
      <c r="D579" s="362"/>
    </row>
    <row r="580" spans="4:4">
      <c r="D580" s="362"/>
    </row>
    <row r="581" spans="4:4">
      <c r="D581" s="362"/>
    </row>
    <row r="582" spans="4:4">
      <c r="D582" s="362"/>
    </row>
    <row r="583" spans="4:4">
      <c r="D583" s="362"/>
    </row>
    <row r="584" spans="4:4">
      <c r="D584" s="362"/>
    </row>
    <row r="585" spans="4:4">
      <c r="D585" s="362"/>
    </row>
    <row r="586" spans="4:4">
      <c r="D586" s="362"/>
    </row>
    <row r="587" spans="4:4">
      <c r="D587" s="362"/>
    </row>
    <row r="588" spans="4:4">
      <c r="D588" s="362"/>
    </row>
    <row r="589" spans="4:4">
      <c r="D589" s="362"/>
    </row>
    <row r="590" spans="4:4">
      <c r="D590" s="362"/>
    </row>
    <row r="591" spans="4:4">
      <c r="D591" s="362"/>
    </row>
    <row r="592" spans="4:4">
      <c r="D592" s="362"/>
    </row>
    <row r="593" spans="4:4">
      <c r="D593" s="362"/>
    </row>
    <row r="594" spans="4:4">
      <c r="D594" s="362"/>
    </row>
    <row r="595" spans="4:4">
      <c r="D595" s="362"/>
    </row>
    <row r="596" spans="4:4">
      <c r="D596" s="362"/>
    </row>
    <row r="597" spans="4:4">
      <c r="D597" s="362"/>
    </row>
    <row r="598" spans="4:4">
      <c r="D598" s="362"/>
    </row>
    <row r="599" spans="4:4">
      <c r="D599" s="362"/>
    </row>
    <row r="600" spans="4:4">
      <c r="D600" s="362"/>
    </row>
    <row r="601" spans="4:4">
      <c r="D601" s="362"/>
    </row>
    <row r="602" spans="4:4">
      <c r="D602" s="362"/>
    </row>
    <row r="603" spans="4:4">
      <c r="D603" s="362"/>
    </row>
    <row r="604" spans="4:4">
      <c r="D604" s="362"/>
    </row>
    <row r="605" spans="4:4">
      <c r="D605" s="362"/>
    </row>
    <row r="606" spans="4:4">
      <c r="D606" s="362"/>
    </row>
    <row r="607" spans="4:4">
      <c r="D607" s="362"/>
    </row>
    <row r="608" spans="4:4">
      <c r="D608" s="362"/>
    </row>
    <row r="609" spans="4:4">
      <c r="D609" s="362"/>
    </row>
    <row r="610" spans="4:4">
      <c r="D610" s="362"/>
    </row>
    <row r="611" spans="4:4">
      <c r="D611" s="362"/>
    </row>
    <row r="612" spans="4:4">
      <c r="D612" s="362"/>
    </row>
    <row r="613" spans="4:4">
      <c r="D613" s="362"/>
    </row>
    <row r="614" spans="4:4">
      <c r="D614" s="362"/>
    </row>
    <row r="615" spans="4:4">
      <c r="D615" s="362"/>
    </row>
    <row r="616" spans="4:4">
      <c r="D616" s="362"/>
    </row>
    <row r="617" spans="4:4">
      <c r="D617" s="362"/>
    </row>
    <row r="618" spans="4:4">
      <c r="D618" s="362"/>
    </row>
    <row r="619" spans="4:4">
      <c r="D619" s="362"/>
    </row>
    <row r="620" spans="4:4">
      <c r="D620" s="362"/>
    </row>
    <row r="621" spans="4:4">
      <c r="D621" s="362"/>
    </row>
    <row r="622" spans="4:4">
      <c r="D622" s="362"/>
    </row>
    <row r="623" spans="4:4">
      <c r="D623" s="362"/>
    </row>
    <row r="624" spans="4:4">
      <c r="D624" s="362"/>
    </row>
    <row r="625" spans="4:4">
      <c r="D625" s="362"/>
    </row>
    <row r="626" spans="4:4">
      <c r="D626" s="362"/>
    </row>
    <row r="627" spans="4:4">
      <c r="D627" s="362"/>
    </row>
    <row r="628" spans="4:4">
      <c r="D628" s="362"/>
    </row>
    <row r="629" spans="4:4">
      <c r="D629" s="362"/>
    </row>
    <row r="630" spans="4:4">
      <c r="D630" s="362"/>
    </row>
    <row r="631" spans="4:4">
      <c r="D631" s="362"/>
    </row>
    <row r="632" spans="4:4">
      <c r="D632" s="362"/>
    </row>
    <row r="633" spans="4:4">
      <c r="D633" s="362"/>
    </row>
    <row r="634" spans="4:4">
      <c r="D634" s="362"/>
    </row>
    <row r="635" spans="4:4">
      <c r="D635" s="362"/>
    </row>
    <row r="636" spans="4:4">
      <c r="D636" s="362"/>
    </row>
    <row r="637" spans="4:4">
      <c r="D637" s="362"/>
    </row>
    <row r="638" spans="4:4">
      <c r="D638" s="362"/>
    </row>
    <row r="639" spans="4:4">
      <c r="D639" s="362"/>
    </row>
    <row r="640" spans="4:4">
      <c r="D640" s="362"/>
    </row>
    <row r="641" spans="4:4">
      <c r="D641" s="362"/>
    </row>
    <row r="642" spans="4:4">
      <c r="D642" s="362"/>
    </row>
    <row r="643" spans="4:4">
      <c r="D643" s="362"/>
    </row>
    <row r="644" spans="4:4">
      <c r="D644" s="362"/>
    </row>
    <row r="645" spans="4:4">
      <c r="D645" s="362"/>
    </row>
    <row r="646" spans="4:4">
      <c r="D646" s="362"/>
    </row>
    <row r="647" spans="4:4">
      <c r="D647" s="362"/>
    </row>
    <row r="648" spans="4:4">
      <c r="D648" s="362"/>
    </row>
    <row r="649" spans="4:4">
      <c r="D649" s="362"/>
    </row>
    <row r="650" spans="4:4">
      <c r="D650" s="362"/>
    </row>
    <row r="651" spans="4:4">
      <c r="D651" s="362"/>
    </row>
    <row r="652" spans="4:4">
      <c r="D652" s="362"/>
    </row>
    <row r="653" spans="4:4">
      <c r="D653" s="362"/>
    </row>
    <row r="654" spans="4:4">
      <c r="D654" s="362"/>
    </row>
    <row r="655" spans="4:4">
      <c r="D655" s="362"/>
    </row>
    <row r="656" spans="4:4">
      <c r="D656" s="362"/>
    </row>
    <row r="657" spans="4:4">
      <c r="D657" s="362"/>
    </row>
    <row r="658" spans="4:4">
      <c r="D658" s="362"/>
    </row>
    <row r="659" spans="4:4">
      <c r="D659" s="362"/>
    </row>
    <row r="660" spans="4:4">
      <c r="D660" s="362"/>
    </row>
    <row r="661" spans="4:4">
      <c r="D661" s="362"/>
    </row>
    <row r="662" spans="4:4">
      <c r="D662" s="362"/>
    </row>
    <row r="663" spans="4:4">
      <c r="D663" s="362"/>
    </row>
    <row r="664" spans="4:4">
      <c r="D664" s="362"/>
    </row>
    <row r="665" spans="4:4">
      <c r="D665" s="362"/>
    </row>
    <row r="666" spans="4:4">
      <c r="D666" s="362"/>
    </row>
    <row r="667" spans="4:4">
      <c r="D667" s="362"/>
    </row>
    <row r="668" spans="4:4">
      <c r="D668" s="362"/>
    </row>
    <row r="669" spans="4:4">
      <c r="D669" s="362"/>
    </row>
    <row r="670" spans="4:4">
      <c r="D670" s="362"/>
    </row>
    <row r="671" spans="4:4">
      <c r="D671" s="362"/>
    </row>
    <row r="672" spans="4:4">
      <c r="D672" s="362"/>
    </row>
    <row r="673" spans="4:4">
      <c r="D673" s="362"/>
    </row>
    <row r="674" spans="4:4">
      <c r="D674" s="362"/>
    </row>
    <row r="675" spans="4:4">
      <c r="D675" s="362"/>
    </row>
    <row r="676" spans="4:4">
      <c r="D676" s="362"/>
    </row>
    <row r="677" spans="4:4">
      <c r="D677" s="362"/>
    </row>
    <row r="678" spans="4:4">
      <c r="D678" s="362"/>
    </row>
    <row r="679" spans="4:4">
      <c r="D679" s="362"/>
    </row>
    <row r="680" spans="4:4">
      <c r="D680" s="362"/>
    </row>
    <row r="681" spans="4:4">
      <c r="D681" s="362"/>
    </row>
    <row r="682" spans="4:4">
      <c r="D682" s="362"/>
    </row>
    <row r="683" spans="4:4">
      <c r="D683" s="362"/>
    </row>
    <row r="684" spans="4:4">
      <c r="D684" s="362"/>
    </row>
    <row r="685" spans="4:4">
      <c r="D685" s="362"/>
    </row>
    <row r="686" spans="4:4">
      <c r="D686" s="362"/>
    </row>
    <row r="687" spans="4:4">
      <c r="D687" s="362"/>
    </row>
    <row r="688" spans="4:4">
      <c r="D688" s="362"/>
    </row>
    <row r="689" spans="4:4">
      <c r="D689" s="362"/>
    </row>
    <row r="690" spans="4:4">
      <c r="D690" s="362"/>
    </row>
    <row r="691" spans="4:4">
      <c r="D691" s="362"/>
    </row>
    <row r="692" spans="4:4">
      <c r="D692" s="362"/>
    </row>
    <row r="693" spans="4:4">
      <c r="D693" s="362"/>
    </row>
    <row r="694" spans="4:4">
      <c r="D694" s="362"/>
    </row>
    <row r="695" spans="4:4">
      <c r="D695" s="362"/>
    </row>
    <row r="696" spans="4:4">
      <c r="D696" s="362"/>
    </row>
    <row r="697" spans="4:4">
      <c r="D697" s="362"/>
    </row>
    <row r="698" spans="4:4">
      <c r="D698" s="362"/>
    </row>
    <row r="699" spans="4:4">
      <c r="D699" s="362"/>
    </row>
    <row r="700" spans="4:4">
      <c r="D700" s="362"/>
    </row>
    <row r="701" spans="4:4">
      <c r="D701" s="362"/>
    </row>
    <row r="702" spans="4:4">
      <c r="D702" s="362"/>
    </row>
    <row r="703" spans="4:4">
      <c r="D703" s="362"/>
    </row>
    <row r="704" spans="4:4">
      <c r="D704" s="362"/>
    </row>
    <row r="705" spans="4:4">
      <c r="D705" s="362"/>
    </row>
    <row r="706" spans="4:4">
      <c r="D706" s="362"/>
    </row>
    <row r="707" spans="4:4">
      <c r="D707" s="362"/>
    </row>
    <row r="708" spans="4:4">
      <c r="D708" s="362"/>
    </row>
    <row r="709" spans="4:4">
      <c r="D709" s="362"/>
    </row>
    <row r="710" spans="4:4">
      <c r="D710" s="362"/>
    </row>
    <row r="711" spans="4:4">
      <c r="D711" s="362"/>
    </row>
    <row r="712" spans="4:4">
      <c r="D712" s="362"/>
    </row>
    <row r="713" spans="4:4">
      <c r="D713" s="362"/>
    </row>
    <row r="714" spans="4:4">
      <c r="D714" s="362"/>
    </row>
    <row r="715" spans="4:4">
      <c r="D715" s="362"/>
    </row>
    <row r="716" spans="4:4">
      <c r="D716" s="362"/>
    </row>
    <row r="717" spans="4:4">
      <c r="D717" s="362"/>
    </row>
    <row r="718" spans="4:4">
      <c r="D718" s="362"/>
    </row>
    <row r="719" spans="4:4">
      <c r="D719" s="362"/>
    </row>
    <row r="720" spans="4:4">
      <c r="D720" s="362"/>
    </row>
    <row r="721" spans="4:4">
      <c r="D721" s="362"/>
    </row>
    <row r="722" spans="4:4">
      <c r="D722" s="362"/>
    </row>
    <row r="723" spans="4:4">
      <c r="D723" s="362"/>
    </row>
    <row r="724" spans="4:4">
      <c r="D724" s="362"/>
    </row>
    <row r="725" spans="4:4">
      <c r="D725" s="362"/>
    </row>
    <row r="726" spans="4:4">
      <c r="D726" s="362"/>
    </row>
    <row r="727" spans="4:4">
      <c r="D727" s="362"/>
    </row>
    <row r="728" spans="4:4">
      <c r="D728" s="362"/>
    </row>
    <row r="729" spans="4:4">
      <c r="D729" s="362"/>
    </row>
    <row r="730" spans="4:4">
      <c r="D730" s="362"/>
    </row>
    <row r="731" spans="4:4">
      <c r="D731" s="362"/>
    </row>
    <row r="732" spans="4:4">
      <c r="D732" s="362"/>
    </row>
    <row r="733" spans="4:4">
      <c r="D733" s="362"/>
    </row>
    <row r="734" spans="4:4">
      <c r="D734" s="362"/>
    </row>
    <row r="735" spans="4:4">
      <c r="D735" s="362"/>
    </row>
    <row r="736" spans="4:4">
      <c r="D736" s="362"/>
    </row>
    <row r="737" spans="4:4">
      <c r="D737" s="362"/>
    </row>
    <row r="738" spans="4:4">
      <c r="D738" s="362"/>
    </row>
    <row r="739" spans="4:4">
      <c r="D739" s="362"/>
    </row>
    <row r="740" spans="4:4">
      <c r="D740" s="362"/>
    </row>
    <row r="741" spans="4:4">
      <c r="D741" s="362"/>
    </row>
    <row r="742" spans="4:4">
      <c r="D742" s="362"/>
    </row>
    <row r="743" spans="4:4">
      <c r="D743" s="362"/>
    </row>
    <row r="744" spans="4:4">
      <c r="D744" s="362"/>
    </row>
    <row r="745" spans="4:4">
      <c r="D745" s="362"/>
    </row>
    <row r="746" spans="4:4">
      <c r="D746" s="362"/>
    </row>
    <row r="747" spans="4:4">
      <c r="D747" s="362"/>
    </row>
    <row r="748" spans="4:4">
      <c r="D748" s="362"/>
    </row>
    <row r="749" spans="4:4">
      <c r="D749" s="362"/>
    </row>
    <row r="750" spans="4:4">
      <c r="D750" s="362"/>
    </row>
    <row r="751" spans="4:4">
      <c r="D751" s="362"/>
    </row>
    <row r="752" spans="4:4">
      <c r="D752" s="362"/>
    </row>
    <row r="753" spans="4:4">
      <c r="D753" s="362"/>
    </row>
    <row r="754" spans="4:4">
      <c r="D754" s="362"/>
    </row>
    <row r="755" spans="4:4">
      <c r="D755" s="362"/>
    </row>
    <row r="756" spans="4:4">
      <c r="D756" s="362"/>
    </row>
    <row r="757" spans="4:4">
      <c r="D757" s="362"/>
    </row>
    <row r="758" spans="4:4">
      <c r="D758" s="362"/>
    </row>
    <row r="759" spans="4:4">
      <c r="D759" s="362"/>
    </row>
    <row r="760" spans="4:4">
      <c r="D760" s="362"/>
    </row>
    <row r="761" spans="4:4">
      <c r="D761" s="362"/>
    </row>
    <row r="762" spans="4:4">
      <c r="D762" s="362"/>
    </row>
    <row r="763" spans="4:4">
      <c r="D763" s="362"/>
    </row>
    <row r="764" spans="4:4">
      <c r="D764" s="362"/>
    </row>
    <row r="765" spans="4:4">
      <c r="D765" s="362"/>
    </row>
    <row r="766" spans="4:4">
      <c r="D766" s="362"/>
    </row>
    <row r="767" spans="4:4">
      <c r="D767" s="362"/>
    </row>
    <row r="768" spans="4:4">
      <c r="D768" s="362"/>
    </row>
    <row r="769" spans="4:4">
      <c r="D769" s="362"/>
    </row>
    <row r="770" spans="4:4">
      <c r="D770" s="362"/>
    </row>
    <row r="771" spans="4:4">
      <c r="D771" s="362"/>
    </row>
    <row r="772" spans="4:4">
      <c r="D772" s="362"/>
    </row>
    <row r="773" spans="4:4">
      <c r="D773" s="362"/>
    </row>
    <row r="774" spans="4:4">
      <c r="D774" s="362"/>
    </row>
    <row r="775" spans="4:4">
      <c r="D775" s="362"/>
    </row>
    <row r="776" spans="4:4">
      <c r="D776" s="362"/>
    </row>
    <row r="777" spans="4:4">
      <c r="D777" s="362"/>
    </row>
    <row r="778" spans="4:4">
      <c r="D778" s="362"/>
    </row>
    <row r="779" spans="4:4">
      <c r="D779" s="362"/>
    </row>
    <row r="780" spans="4:4">
      <c r="D780" s="362"/>
    </row>
    <row r="781" spans="4:4">
      <c r="D781" s="362"/>
    </row>
    <row r="782" spans="4:4">
      <c r="D782" s="362"/>
    </row>
    <row r="783" spans="4:4">
      <c r="D783" s="362"/>
    </row>
    <row r="784" spans="4:4">
      <c r="D784" s="362"/>
    </row>
    <row r="785" spans="4:4">
      <c r="D785" s="362"/>
    </row>
    <row r="786" spans="4:4">
      <c r="D786" s="362"/>
    </row>
    <row r="787" spans="4:4">
      <c r="D787" s="362"/>
    </row>
    <row r="788" spans="4:4">
      <c r="D788" s="362"/>
    </row>
    <row r="789" spans="4:4">
      <c r="D789" s="362"/>
    </row>
    <row r="790" spans="4:4">
      <c r="D790" s="362"/>
    </row>
    <row r="791" spans="4:4">
      <c r="D791" s="362"/>
    </row>
    <row r="792" spans="4:4">
      <c r="D792" s="362"/>
    </row>
    <row r="793" spans="4:4">
      <c r="D793" s="362"/>
    </row>
    <row r="794" spans="4:4">
      <c r="D794" s="362"/>
    </row>
    <row r="795" spans="4:4">
      <c r="D795" s="362"/>
    </row>
    <row r="796" spans="4:4">
      <c r="D796" s="362"/>
    </row>
    <row r="797" spans="4:4">
      <c r="D797" s="362"/>
    </row>
    <row r="798" spans="4:4">
      <c r="D798" s="362"/>
    </row>
    <row r="799" spans="4:4">
      <c r="D799" s="362"/>
    </row>
    <row r="800" spans="4:4">
      <c r="D800" s="362"/>
    </row>
    <row r="801" spans="4:4">
      <c r="D801" s="362"/>
    </row>
    <row r="802" spans="4:4">
      <c r="D802" s="362"/>
    </row>
    <row r="803" spans="4:4">
      <c r="D803" s="362"/>
    </row>
    <row r="804" spans="4:4">
      <c r="D804" s="362"/>
    </row>
    <row r="805" spans="4:4">
      <c r="D805" s="362"/>
    </row>
    <row r="806" spans="4:4">
      <c r="D806" s="362"/>
    </row>
    <row r="807" spans="4:4">
      <c r="D807" s="362"/>
    </row>
    <row r="808" spans="4:4">
      <c r="D808" s="362"/>
    </row>
    <row r="809" spans="4:4">
      <c r="D809" s="362"/>
    </row>
    <row r="810" spans="4:4">
      <c r="D810" s="362"/>
    </row>
    <row r="811" spans="4:4">
      <c r="D811" s="362"/>
    </row>
    <row r="812" spans="4:4">
      <c r="D812" s="362"/>
    </row>
    <row r="813" spans="4:4">
      <c r="D813" s="362"/>
    </row>
    <row r="814" spans="4:4">
      <c r="D814" s="362"/>
    </row>
    <row r="815" spans="4:4">
      <c r="D815" s="362"/>
    </row>
    <row r="816" spans="4:4">
      <c r="D816" s="362"/>
    </row>
    <row r="817" spans="4:4">
      <c r="D817" s="362"/>
    </row>
    <row r="818" spans="4:4">
      <c r="D818" s="362"/>
    </row>
    <row r="819" spans="4:4">
      <c r="D819" s="362"/>
    </row>
    <row r="820" spans="4:4">
      <c r="D820" s="362"/>
    </row>
    <row r="821" spans="4:4">
      <c r="D821" s="362"/>
    </row>
    <row r="822" spans="4:4">
      <c r="D822" s="362"/>
    </row>
    <row r="823" spans="4:4">
      <c r="D823" s="362"/>
    </row>
    <row r="824" spans="4:4">
      <c r="D824" s="362"/>
    </row>
    <row r="825" spans="4:4">
      <c r="D825" s="362"/>
    </row>
    <row r="826" spans="4:4">
      <c r="D826" s="362"/>
    </row>
    <row r="827" spans="4:4">
      <c r="D827" s="362"/>
    </row>
    <row r="828" spans="4:4">
      <c r="D828" s="362"/>
    </row>
    <row r="829" spans="4:4">
      <c r="D829" s="362"/>
    </row>
    <row r="830" spans="4:4">
      <c r="D830" s="362"/>
    </row>
    <row r="831" spans="4:4">
      <c r="D831" s="362"/>
    </row>
    <row r="832" spans="4:4">
      <c r="D832" s="362"/>
    </row>
    <row r="833" spans="4:4">
      <c r="D833" s="362"/>
    </row>
    <row r="834" spans="4:4">
      <c r="D834" s="362"/>
    </row>
    <row r="835" spans="4:4">
      <c r="D835" s="362"/>
    </row>
    <row r="836" spans="4:4">
      <c r="D836" s="362"/>
    </row>
    <row r="837" spans="4:4">
      <c r="D837" s="362"/>
    </row>
    <row r="838" spans="4:4">
      <c r="D838" s="362"/>
    </row>
    <row r="839" spans="4:4">
      <c r="D839" s="362"/>
    </row>
    <row r="840" spans="4:4">
      <c r="D840" s="362"/>
    </row>
    <row r="841" spans="4:4">
      <c r="D841" s="362"/>
    </row>
    <row r="842" spans="4:4">
      <c r="D842" s="362"/>
    </row>
    <row r="843" spans="4:4">
      <c r="D843" s="362"/>
    </row>
    <row r="844" spans="4:4">
      <c r="D844" s="362"/>
    </row>
    <row r="845" spans="4:4">
      <c r="D845" s="362"/>
    </row>
    <row r="846" spans="4:4">
      <c r="D846" s="362"/>
    </row>
    <row r="847" spans="4:4">
      <c r="D847" s="362"/>
    </row>
    <row r="848" spans="4:4">
      <c r="D848" s="362"/>
    </row>
    <row r="849" spans="4:4">
      <c r="D849" s="362"/>
    </row>
    <row r="850" spans="4:4">
      <c r="D850" s="362"/>
    </row>
    <row r="851" spans="4:4">
      <c r="D851" s="362"/>
    </row>
    <row r="852" spans="4:4">
      <c r="D852" s="362"/>
    </row>
    <row r="853" spans="4:4">
      <c r="D853" s="362"/>
    </row>
    <row r="854" spans="4:4">
      <c r="D854" s="362"/>
    </row>
    <row r="855" spans="4:4">
      <c r="D855" s="362"/>
    </row>
    <row r="856" spans="4:4">
      <c r="D856" s="362"/>
    </row>
    <row r="857" spans="4:4">
      <c r="D857" s="362"/>
    </row>
    <row r="858" spans="4:4">
      <c r="D858" s="362"/>
    </row>
    <row r="859" spans="4:4">
      <c r="D859" s="362"/>
    </row>
    <row r="860" spans="4:4">
      <c r="D860" s="362"/>
    </row>
    <row r="861" spans="4:4">
      <c r="D861" s="362"/>
    </row>
    <row r="862" spans="4:4">
      <c r="D862" s="362"/>
    </row>
    <row r="863" spans="4:4">
      <c r="D863" s="362"/>
    </row>
    <row r="864" spans="4:4">
      <c r="D864" s="362"/>
    </row>
    <row r="865" spans="4:4">
      <c r="D865" s="362"/>
    </row>
    <row r="866" spans="4:4">
      <c r="D866" s="362"/>
    </row>
    <row r="867" spans="4:4">
      <c r="D867" s="362"/>
    </row>
    <row r="868" spans="4:4">
      <c r="D868" s="362"/>
    </row>
    <row r="869" spans="4:4">
      <c r="D869" s="362"/>
    </row>
    <row r="870" spans="4:4">
      <c r="D870" s="362"/>
    </row>
    <row r="871" spans="4:4">
      <c r="D871" s="362"/>
    </row>
    <row r="872" spans="4:4">
      <c r="D872" s="362"/>
    </row>
    <row r="873" spans="4:4">
      <c r="D873" s="362"/>
    </row>
    <row r="874" spans="4:4">
      <c r="D874" s="362"/>
    </row>
    <row r="875" spans="4:4">
      <c r="D875" s="362"/>
    </row>
    <row r="876" spans="4:4">
      <c r="D876" s="362"/>
    </row>
    <row r="877" spans="4:4">
      <c r="D877" s="362"/>
    </row>
    <row r="878" spans="4:4">
      <c r="D878" s="362"/>
    </row>
    <row r="879" spans="4:4">
      <c r="D879" s="362"/>
    </row>
    <row r="880" spans="4:4">
      <c r="D880" s="362"/>
    </row>
    <row r="881" spans="4:4">
      <c r="D881" s="362"/>
    </row>
    <row r="882" spans="4:4">
      <c r="D882" s="362"/>
    </row>
    <row r="883" spans="4:4">
      <c r="D883" s="362"/>
    </row>
    <row r="884" spans="4:4">
      <c r="D884" s="362"/>
    </row>
    <row r="885" spans="4:4">
      <c r="D885" s="362"/>
    </row>
    <row r="886" spans="4:4">
      <c r="D886" s="362"/>
    </row>
    <row r="887" spans="4:4">
      <c r="D887" s="362"/>
    </row>
    <row r="888" spans="4:4">
      <c r="D888" s="362"/>
    </row>
    <row r="889" spans="4:4">
      <c r="D889" s="362"/>
    </row>
    <row r="890" spans="4:4">
      <c r="D890" s="362"/>
    </row>
    <row r="891" spans="4:4">
      <c r="D891" s="362"/>
    </row>
    <row r="892" spans="4:4">
      <c r="D892" s="362"/>
    </row>
    <row r="893" spans="4:4">
      <c r="D893" s="362"/>
    </row>
    <row r="894" spans="4:4">
      <c r="D894" s="362"/>
    </row>
    <row r="895" spans="4:4">
      <c r="D895" s="362"/>
    </row>
    <row r="896" spans="4:4">
      <c r="D896" s="362"/>
    </row>
    <row r="897" spans="4:4">
      <c r="D897" s="362"/>
    </row>
    <row r="898" spans="4:4">
      <c r="D898" s="362"/>
    </row>
    <row r="899" spans="4:4">
      <c r="D899" s="362"/>
    </row>
    <row r="900" spans="4:4">
      <c r="D900" s="362"/>
    </row>
    <row r="901" spans="4:4">
      <c r="D901" s="362"/>
    </row>
    <row r="902" spans="4:4">
      <c r="D902" s="362"/>
    </row>
    <row r="903" spans="4:4">
      <c r="D903" s="362"/>
    </row>
    <row r="904" spans="4:4">
      <c r="D904" s="362"/>
    </row>
    <row r="905" spans="4:4">
      <c r="D905" s="362"/>
    </row>
    <row r="906" spans="4:4">
      <c r="D906" s="362"/>
    </row>
    <row r="907" spans="4:4">
      <c r="D907" s="362"/>
    </row>
    <row r="908" spans="4:4">
      <c r="D908" s="362"/>
    </row>
    <row r="909" spans="4:4">
      <c r="D909" s="362"/>
    </row>
    <row r="910" spans="4:4">
      <c r="D910" s="362"/>
    </row>
    <row r="911" spans="4:4">
      <c r="D911" s="362"/>
    </row>
    <row r="912" spans="4:4">
      <c r="D912" s="362"/>
    </row>
    <row r="913" spans="4:4">
      <c r="D913" s="362"/>
    </row>
    <row r="914" spans="4:4">
      <c r="D914" s="362"/>
    </row>
    <row r="915" spans="4:4">
      <c r="D915" s="362"/>
    </row>
    <row r="916" spans="4:4">
      <c r="D916" s="362"/>
    </row>
    <row r="917" spans="4:4">
      <c r="D917" s="362"/>
    </row>
    <row r="918" spans="4:4">
      <c r="D918" s="362"/>
    </row>
    <row r="919" spans="4:4">
      <c r="D919" s="362"/>
    </row>
    <row r="920" spans="4:4">
      <c r="D920" s="362"/>
    </row>
    <row r="921" spans="4:4">
      <c r="D921" s="362"/>
    </row>
    <row r="922" spans="4:4">
      <c r="D922" s="362"/>
    </row>
    <row r="923" spans="4:4">
      <c r="D923" s="362"/>
    </row>
    <row r="924" spans="4:4">
      <c r="D924" s="362"/>
    </row>
    <row r="925" spans="4:4">
      <c r="D925" s="362"/>
    </row>
    <row r="926" spans="4:4">
      <c r="D926" s="362"/>
    </row>
    <row r="927" spans="4:4">
      <c r="D927" s="362"/>
    </row>
    <row r="928" spans="4:4">
      <c r="D928" s="362"/>
    </row>
    <row r="929" spans="4:4">
      <c r="D929" s="362"/>
    </row>
    <row r="930" spans="4:4">
      <c r="D930" s="362"/>
    </row>
    <row r="931" spans="4:4">
      <c r="D931" s="362"/>
    </row>
    <row r="932" spans="4:4">
      <c r="D932" s="362"/>
    </row>
    <row r="933" spans="4:4">
      <c r="D933" s="362"/>
    </row>
    <row r="934" spans="4:4">
      <c r="D934" s="362"/>
    </row>
    <row r="935" spans="4:4">
      <c r="D935" s="362"/>
    </row>
    <row r="936" spans="4:4">
      <c r="D936" s="362"/>
    </row>
    <row r="937" spans="4:4">
      <c r="D937" s="362"/>
    </row>
    <row r="938" spans="4:4">
      <c r="D938" s="362"/>
    </row>
    <row r="939" spans="4:4">
      <c r="D939" s="362"/>
    </row>
    <row r="940" spans="4:4">
      <c r="D940" s="362"/>
    </row>
    <row r="941" spans="4:4">
      <c r="D941" s="362"/>
    </row>
    <row r="942" spans="4:4">
      <c r="D942" s="362"/>
    </row>
    <row r="943" spans="4:4">
      <c r="D943" s="362"/>
    </row>
    <row r="944" spans="4:4">
      <c r="D944" s="362"/>
    </row>
    <row r="945" spans="4:4">
      <c r="D945" s="362"/>
    </row>
    <row r="946" spans="4:4">
      <c r="D946" s="362"/>
    </row>
    <row r="947" spans="4:4">
      <c r="D947" s="362"/>
    </row>
    <row r="948" spans="4:4">
      <c r="D948" s="362"/>
    </row>
    <row r="949" spans="4:4">
      <c r="D949" s="362"/>
    </row>
    <row r="950" spans="4:4">
      <c r="D950" s="362"/>
    </row>
    <row r="951" spans="4:4">
      <c r="D951" s="362"/>
    </row>
    <row r="952" spans="4:4">
      <c r="D952" s="362"/>
    </row>
    <row r="953" spans="4:4">
      <c r="D953" s="362"/>
    </row>
    <row r="954" spans="4:4">
      <c r="D954" s="362"/>
    </row>
    <row r="955" spans="4:4">
      <c r="D955" s="362"/>
    </row>
    <row r="956" spans="4:4">
      <c r="D956" s="362"/>
    </row>
    <row r="957" spans="4:4">
      <c r="D957" s="362"/>
    </row>
    <row r="958" spans="4:4">
      <c r="D958" s="362"/>
    </row>
    <row r="959" spans="4:4">
      <c r="D959" s="362"/>
    </row>
    <row r="960" spans="4:4">
      <c r="D960" s="362"/>
    </row>
    <row r="961" spans="4:4">
      <c r="D961" s="362"/>
    </row>
    <row r="962" spans="4:4">
      <c r="D962" s="362"/>
    </row>
    <row r="963" spans="4:4">
      <c r="D963" s="362"/>
    </row>
    <row r="964" spans="4:4">
      <c r="D964" s="362"/>
    </row>
    <row r="965" spans="4:4">
      <c r="D965" s="362"/>
    </row>
    <row r="966" spans="4:4">
      <c r="D966" s="362"/>
    </row>
    <row r="967" spans="4:4">
      <c r="D967" s="362"/>
    </row>
    <row r="968" spans="4:4">
      <c r="D968" s="362"/>
    </row>
    <row r="969" spans="4:4">
      <c r="D969" s="362"/>
    </row>
    <row r="970" spans="4:4">
      <c r="D970" s="362"/>
    </row>
    <row r="971" spans="4:4">
      <c r="D971" s="362"/>
    </row>
    <row r="972" spans="4:4">
      <c r="D972" s="362"/>
    </row>
    <row r="973" spans="4:4">
      <c r="D973" s="362"/>
    </row>
    <row r="974" spans="4:4">
      <c r="D974" s="362"/>
    </row>
    <row r="975" spans="4:4">
      <c r="D975" s="362"/>
    </row>
    <row r="976" spans="4:4">
      <c r="D976" s="362"/>
    </row>
    <row r="977" spans="4:4">
      <c r="D977" s="362"/>
    </row>
    <row r="978" spans="4:4">
      <c r="D978" s="362"/>
    </row>
    <row r="979" spans="4:4">
      <c r="D979" s="362"/>
    </row>
    <row r="980" spans="4:4">
      <c r="D980" s="362"/>
    </row>
    <row r="981" spans="4:4">
      <c r="D981" s="362"/>
    </row>
    <row r="982" spans="4:4">
      <c r="D982" s="362"/>
    </row>
    <row r="983" spans="4:4">
      <c r="D983" s="362"/>
    </row>
    <row r="984" spans="4:4">
      <c r="D984" s="362"/>
    </row>
    <row r="985" spans="4:4">
      <c r="D985" s="362"/>
    </row>
    <row r="986" spans="4:4">
      <c r="D986" s="362"/>
    </row>
    <row r="987" spans="4:4">
      <c r="D987" s="362"/>
    </row>
    <row r="988" spans="4:4">
      <c r="D988" s="362"/>
    </row>
    <row r="989" spans="4:4">
      <c r="D989" s="362"/>
    </row>
    <row r="990" spans="4:4">
      <c r="D990" s="362"/>
    </row>
    <row r="991" spans="4:4">
      <c r="D991" s="362"/>
    </row>
    <row r="992" spans="4:4">
      <c r="D992" s="362"/>
    </row>
    <row r="993" spans="4:4">
      <c r="D993" s="362"/>
    </row>
    <row r="994" spans="4:4">
      <c r="D994" s="362"/>
    </row>
    <row r="995" spans="4:4">
      <c r="D995" s="362"/>
    </row>
    <row r="996" spans="4:4">
      <c r="D996" s="362"/>
    </row>
    <row r="997" spans="4:4">
      <c r="D997" s="362"/>
    </row>
    <row r="998" spans="4:4">
      <c r="D998" s="362"/>
    </row>
    <row r="999" spans="4:4">
      <c r="D999" s="362"/>
    </row>
    <row r="1000" spans="4:4">
      <c r="D1000" s="362"/>
    </row>
    <row r="1001" spans="4:4">
      <c r="D1001" s="362"/>
    </row>
    <row r="1002" spans="4:4">
      <c r="D1002" s="362"/>
    </row>
    <row r="1003" spans="4:4">
      <c r="D1003" s="362"/>
    </row>
    <row r="1004" spans="4:4">
      <c r="D1004" s="362"/>
    </row>
    <row r="1005" spans="4:4">
      <c r="D1005" s="362"/>
    </row>
    <row r="1006" spans="4:4">
      <c r="D1006" s="362"/>
    </row>
    <row r="1007" spans="4:4">
      <c r="D1007" s="362"/>
    </row>
    <row r="1008" spans="4:4">
      <c r="D1008" s="362"/>
    </row>
    <row r="1009" spans="4:4">
      <c r="D1009" s="362"/>
    </row>
    <row r="1010" spans="4:4">
      <c r="D1010" s="362"/>
    </row>
    <row r="1011" spans="4:4">
      <c r="D1011" s="362"/>
    </row>
    <row r="1012" spans="4:4">
      <c r="D1012" s="362"/>
    </row>
    <row r="1013" spans="4:4">
      <c r="D1013" s="362"/>
    </row>
    <row r="1014" spans="4:4">
      <c r="D1014" s="362"/>
    </row>
    <row r="1015" spans="4:4">
      <c r="D1015" s="362"/>
    </row>
    <row r="1016" spans="4:4">
      <c r="D1016" s="362"/>
    </row>
    <row r="1017" spans="4:4">
      <c r="D1017" s="362"/>
    </row>
    <row r="1018" spans="4:4">
      <c r="D1018" s="362"/>
    </row>
    <row r="1019" spans="4:4">
      <c r="D1019" s="362"/>
    </row>
    <row r="1020" spans="4:4">
      <c r="D1020" s="362"/>
    </row>
    <row r="1021" spans="4:4">
      <c r="D1021" s="362"/>
    </row>
    <row r="1022" spans="4:4">
      <c r="D1022" s="362"/>
    </row>
    <row r="1023" spans="4:4">
      <c r="D1023" s="362"/>
    </row>
    <row r="1024" spans="4:4">
      <c r="D1024" s="362"/>
    </row>
    <row r="1025" spans="4:4">
      <c r="D1025" s="362"/>
    </row>
    <row r="1026" spans="4:4">
      <c r="D1026" s="362"/>
    </row>
    <row r="1027" spans="4:4">
      <c r="D1027" s="362"/>
    </row>
    <row r="1028" spans="4:4">
      <c r="D1028" s="362"/>
    </row>
    <row r="1029" spans="4:4">
      <c r="D1029" s="362"/>
    </row>
    <row r="1030" spans="4:4">
      <c r="D1030" s="362"/>
    </row>
    <row r="1031" spans="4:4">
      <c r="D1031" s="362"/>
    </row>
    <row r="1032" spans="4:4">
      <c r="D1032" s="362"/>
    </row>
    <row r="1033" spans="4:4">
      <c r="D1033" s="362"/>
    </row>
    <row r="1034" spans="4:4">
      <c r="D1034" s="362"/>
    </row>
    <row r="1035" spans="4:4">
      <c r="D1035" s="362"/>
    </row>
    <row r="1036" spans="4:4">
      <c r="D1036" s="362"/>
    </row>
    <row r="1037" spans="4:4">
      <c r="D1037" s="362"/>
    </row>
    <row r="1038" spans="4:4">
      <c r="D1038" s="362"/>
    </row>
    <row r="1039" spans="4:4">
      <c r="D1039" s="362"/>
    </row>
    <row r="1040" spans="4:4">
      <c r="D1040" s="362"/>
    </row>
    <row r="1041" spans="4:4">
      <c r="D1041" s="362"/>
    </row>
    <row r="1042" spans="4:4">
      <c r="D1042" s="362"/>
    </row>
    <row r="1043" spans="4:4">
      <c r="D1043" s="362"/>
    </row>
    <row r="1044" spans="4:4">
      <c r="D1044" s="362"/>
    </row>
    <row r="1045" spans="4:4">
      <c r="D1045" s="362"/>
    </row>
    <row r="1046" spans="4:4">
      <c r="D1046" s="362"/>
    </row>
    <row r="1047" spans="4:4">
      <c r="D1047" s="362"/>
    </row>
    <row r="1048" spans="4:4">
      <c r="D1048" s="362"/>
    </row>
    <row r="1049" spans="4:4">
      <c r="D1049" s="362"/>
    </row>
    <row r="1050" spans="4:4">
      <c r="D1050" s="362"/>
    </row>
    <row r="1051" spans="4:4">
      <c r="D1051" s="362"/>
    </row>
    <row r="1052" spans="4:4">
      <c r="D1052" s="362"/>
    </row>
    <row r="1053" spans="4:4">
      <c r="D1053" s="362"/>
    </row>
    <row r="1054" spans="4:4">
      <c r="D1054" s="362"/>
    </row>
    <row r="1055" spans="4:4">
      <c r="D1055" s="362"/>
    </row>
    <row r="1056" spans="4:4">
      <c r="D1056" s="362"/>
    </row>
    <row r="1057" spans="4:4">
      <c r="D1057" s="362"/>
    </row>
    <row r="1058" spans="4:4">
      <c r="D1058" s="362"/>
    </row>
    <row r="1059" spans="4:4">
      <c r="D1059" s="362"/>
    </row>
    <row r="1060" spans="4:4">
      <c r="D1060" s="362"/>
    </row>
    <row r="1061" spans="4:4">
      <c r="D1061" s="362"/>
    </row>
    <row r="1062" spans="4:4">
      <c r="D1062" s="362"/>
    </row>
    <row r="1063" spans="4:4">
      <c r="D1063" s="362"/>
    </row>
    <row r="1064" spans="4:4">
      <c r="D1064" s="362"/>
    </row>
    <row r="1065" spans="4:4">
      <c r="D1065" s="362"/>
    </row>
    <row r="1066" spans="4:4">
      <c r="D1066" s="362"/>
    </row>
    <row r="1067" spans="4:4">
      <c r="D1067" s="362"/>
    </row>
    <row r="1068" spans="4:4">
      <c r="D1068" s="362"/>
    </row>
    <row r="1069" spans="4:4">
      <c r="D1069" s="362"/>
    </row>
    <row r="1070" spans="4:4">
      <c r="D1070" s="362"/>
    </row>
    <row r="1071" spans="4:4">
      <c r="D1071" s="362"/>
    </row>
    <row r="1072" spans="4:4">
      <c r="D1072" s="362"/>
    </row>
    <row r="1073" spans="4:4">
      <c r="D1073" s="362"/>
    </row>
    <row r="1074" spans="4:4">
      <c r="D1074" s="362"/>
    </row>
    <row r="1075" spans="4:4">
      <c r="D1075" s="362"/>
    </row>
    <row r="1076" spans="4:4">
      <c r="D1076" s="362"/>
    </row>
    <row r="1077" spans="4:4">
      <c r="D1077" s="362"/>
    </row>
    <row r="1078" spans="4:4">
      <c r="D1078" s="362"/>
    </row>
    <row r="1079" spans="4:4">
      <c r="D1079" s="362"/>
    </row>
    <row r="1080" spans="4:4">
      <c r="D1080" s="362"/>
    </row>
    <row r="1081" spans="4:4">
      <c r="D1081" s="362"/>
    </row>
    <row r="1082" spans="4:4">
      <c r="D1082" s="362"/>
    </row>
    <row r="1083" spans="4:4">
      <c r="D1083" s="362"/>
    </row>
    <row r="1084" spans="4:4">
      <c r="D1084" s="362"/>
    </row>
    <row r="1085" spans="4:4">
      <c r="D1085" s="362"/>
    </row>
    <row r="1086" spans="4:4">
      <c r="D1086" s="362"/>
    </row>
    <row r="1087" spans="4:4">
      <c r="D1087" s="362"/>
    </row>
    <row r="1088" spans="4:4">
      <c r="D1088" s="362"/>
    </row>
    <row r="1089" spans="4:4">
      <c r="D1089" s="362"/>
    </row>
    <row r="1090" spans="4:4">
      <c r="D1090" s="362"/>
    </row>
    <row r="1091" spans="4:4">
      <c r="D1091" s="362"/>
    </row>
    <row r="1092" spans="4:4">
      <c r="D1092" s="362"/>
    </row>
    <row r="1093" spans="4:4">
      <c r="D1093" s="362"/>
    </row>
    <row r="1094" spans="4:4">
      <c r="D1094" s="362"/>
    </row>
    <row r="1095" spans="4:4">
      <c r="D1095" s="362"/>
    </row>
    <row r="1096" spans="4:4">
      <c r="D1096" s="362"/>
    </row>
    <row r="1097" spans="4:4">
      <c r="D1097" s="362"/>
    </row>
    <row r="1098" spans="4:4">
      <c r="D1098" s="362"/>
    </row>
    <row r="1099" spans="4:4">
      <c r="D1099" s="362"/>
    </row>
    <row r="1100" spans="4:4">
      <c r="D1100" s="362"/>
    </row>
    <row r="1101" spans="4:4">
      <c r="D1101" s="362"/>
    </row>
    <row r="1102" spans="4:4">
      <c r="D1102" s="362"/>
    </row>
    <row r="1103" spans="4:4">
      <c r="D1103" s="362"/>
    </row>
    <row r="1104" spans="4:4">
      <c r="D1104" s="362"/>
    </row>
    <row r="1105" spans="4:4">
      <c r="D1105" s="362"/>
    </row>
    <row r="1106" spans="4:4">
      <c r="D1106" s="362"/>
    </row>
    <row r="1107" spans="4:4">
      <c r="D1107" s="362"/>
    </row>
    <row r="1108" spans="4:4">
      <c r="D1108" s="362"/>
    </row>
    <row r="1109" spans="4:4">
      <c r="D1109" s="362"/>
    </row>
    <row r="1110" spans="4:4">
      <c r="D1110" s="362"/>
    </row>
    <row r="1111" spans="4:4">
      <c r="D1111" s="362"/>
    </row>
    <row r="1112" spans="4:4">
      <c r="D1112" s="362"/>
    </row>
    <row r="1113" spans="4:4">
      <c r="D1113" s="362"/>
    </row>
    <row r="1114" spans="4:4">
      <c r="D1114" s="362"/>
    </row>
    <row r="1115" spans="4:4">
      <c r="D1115" s="362"/>
    </row>
    <row r="1116" spans="4:4">
      <c r="D1116" s="362"/>
    </row>
    <row r="1117" spans="4:4">
      <c r="D1117" s="362"/>
    </row>
    <row r="1118" spans="4:4">
      <c r="D1118" s="362"/>
    </row>
    <row r="1119" spans="4:4">
      <c r="D1119" s="362"/>
    </row>
    <row r="1120" spans="4:4">
      <c r="D1120" s="362"/>
    </row>
    <row r="1121" spans="4:4">
      <c r="D1121" s="362"/>
    </row>
    <row r="1122" spans="4:4">
      <c r="D1122" s="362"/>
    </row>
    <row r="1123" spans="4:4">
      <c r="D1123" s="362"/>
    </row>
    <row r="1124" spans="4:4">
      <c r="D1124" s="362"/>
    </row>
    <row r="1125" spans="4:4">
      <c r="D1125" s="362"/>
    </row>
    <row r="1126" spans="4:4">
      <c r="D1126" s="362"/>
    </row>
    <row r="1127" spans="4:4">
      <c r="D1127" s="362"/>
    </row>
    <row r="1128" spans="4:4">
      <c r="D1128" s="362"/>
    </row>
    <row r="1129" spans="4:4">
      <c r="D1129" s="362"/>
    </row>
    <row r="1130" spans="4:4">
      <c r="D1130" s="362"/>
    </row>
    <row r="1131" spans="4:4">
      <c r="D1131" s="362"/>
    </row>
    <row r="1132" spans="4:4">
      <c r="D1132" s="362"/>
    </row>
    <row r="1133" spans="4:4">
      <c r="D1133" s="362"/>
    </row>
    <row r="1134" spans="4:4">
      <c r="D1134" s="362"/>
    </row>
    <row r="1135" spans="4:4">
      <c r="D1135" s="362"/>
    </row>
    <row r="1136" spans="4:4">
      <c r="D1136" s="362"/>
    </row>
    <row r="1137" spans="4:4">
      <c r="D1137" s="362"/>
    </row>
    <row r="1138" spans="4:4">
      <c r="D1138" s="362"/>
    </row>
    <row r="1139" spans="4:4">
      <c r="D1139" s="362"/>
    </row>
    <row r="1140" spans="4:4">
      <c r="D1140" s="362"/>
    </row>
    <row r="1141" spans="4:4">
      <c r="D1141" s="362"/>
    </row>
    <row r="1142" spans="4:4">
      <c r="D1142" s="362"/>
    </row>
    <row r="1143" spans="4:4">
      <c r="D1143" s="362"/>
    </row>
    <row r="1144" spans="4:4">
      <c r="D1144" s="362"/>
    </row>
    <row r="1145" spans="4:4">
      <c r="D1145" s="362"/>
    </row>
    <row r="1146" spans="4:4">
      <c r="D1146" s="362"/>
    </row>
    <row r="1147" spans="4:4">
      <c r="D1147" s="362"/>
    </row>
    <row r="1148" spans="4:4">
      <c r="D1148" s="362"/>
    </row>
    <row r="1149" spans="4:4">
      <c r="D1149" s="362"/>
    </row>
    <row r="1150" spans="4:4">
      <c r="D1150" s="362"/>
    </row>
    <row r="1151" spans="4:4">
      <c r="D1151" s="362"/>
    </row>
    <row r="1152" spans="4:4">
      <c r="D1152" s="362"/>
    </row>
    <row r="1153" spans="4:4">
      <c r="D1153" s="362"/>
    </row>
    <row r="1154" spans="4:4">
      <c r="D1154" s="362"/>
    </row>
    <row r="1155" spans="4:4">
      <c r="D1155" s="362"/>
    </row>
    <row r="1156" spans="4:4">
      <c r="D1156" s="362"/>
    </row>
    <row r="1157" spans="4:4">
      <c r="D1157" s="362"/>
    </row>
    <row r="1158" spans="4:4">
      <c r="D1158" s="362"/>
    </row>
    <row r="1159" spans="4:4">
      <c r="D1159" s="362"/>
    </row>
    <row r="1160" spans="4:4">
      <c r="D1160" s="362"/>
    </row>
    <row r="1161" spans="4:4">
      <c r="D1161" s="362"/>
    </row>
    <row r="1162" spans="4:4">
      <c r="D1162" s="362"/>
    </row>
    <row r="1163" spans="4:4">
      <c r="D1163" s="362"/>
    </row>
    <row r="1164" spans="4:4">
      <c r="D1164" s="362"/>
    </row>
    <row r="1165" spans="4:4">
      <c r="D1165" s="362"/>
    </row>
    <row r="1166" spans="4:4">
      <c r="D1166" s="362"/>
    </row>
    <row r="1167" spans="4:4">
      <c r="D1167" s="362"/>
    </row>
    <row r="1168" spans="4:4">
      <c r="D1168" s="362"/>
    </row>
    <row r="1169" spans="4:4">
      <c r="D1169" s="362"/>
    </row>
    <row r="1170" spans="4:4">
      <c r="D1170" s="362"/>
    </row>
    <row r="1171" spans="4:4">
      <c r="D1171" s="362"/>
    </row>
    <row r="1172" spans="4:4">
      <c r="D1172" s="362"/>
    </row>
    <row r="1173" spans="4:4">
      <c r="D1173" s="362"/>
    </row>
    <row r="1174" spans="4:4">
      <c r="D1174" s="362"/>
    </row>
    <row r="1175" spans="4:4">
      <c r="D1175" s="362"/>
    </row>
    <row r="1176" spans="4:4">
      <c r="D1176" s="362"/>
    </row>
    <row r="1177" spans="4:4">
      <c r="D1177" s="362"/>
    </row>
    <row r="1178" spans="4:4">
      <c r="D1178" s="362"/>
    </row>
    <row r="1179" spans="4:4">
      <c r="D1179" s="362"/>
    </row>
    <row r="1180" spans="4:4">
      <c r="D1180" s="362"/>
    </row>
    <row r="1181" spans="4:4">
      <c r="D1181" s="362"/>
    </row>
    <row r="1182" spans="4:4">
      <c r="D1182" s="362"/>
    </row>
    <row r="1183" spans="4:4">
      <c r="D1183" s="362"/>
    </row>
    <row r="1184" spans="4:4">
      <c r="D1184" s="362"/>
    </row>
    <row r="1185" spans="4:4">
      <c r="D1185" s="362"/>
    </row>
    <row r="1186" spans="4:4">
      <c r="D1186" s="362"/>
    </row>
    <row r="1187" spans="4:4">
      <c r="D1187" s="362"/>
    </row>
    <row r="1188" spans="4:4">
      <c r="D1188" s="362"/>
    </row>
    <row r="1189" spans="4:4">
      <c r="D1189" s="362"/>
    </row>
    <row r="1190" spans="4:4">
      <c r="D1190" s="362"/>
    </row>
    <row r="1191" spans="4:4">
      <c r="D1191" s="362"/>
    </row>
    <row r="1192" spans="4:4">
      <c r="D1192" s="362"/>
    </row>
    <row r="1193" spans="4:4">
      <c r="D1193" s="362"/>
    </row>
    <row r="1194" spans="4:4">
      <c r="D1194" s="362"/>
    </row>
    <row r="1195" spans="4:4">
      <c r="D1195" s="362"/>
    </row>
    <row r="1196" spans="4:4">
      <c r="D1196" s="362"/>
    </row>
    <row r="1197" spans="4:4">
      <c r="D1197" s="362"/>
    </row>
    <row r="1198" spans="4:4">
      <c r="D1198" s="362"/>
    </row>
    <row r="1199" spans="4:4">
      <c r="D1199" s="362"/>
    </row>
    <row r="1200" spans="4:4">
      <c r="D1200" s="362"/>
    </row>
    <row r="1201" spans="4:4">
      <c r="D1201" s="362"/>
    </row>
    <row r="1202" spans="4:4">
      <c r="D1202" s="362"/>
    </row>
    <row r="1203" spans="4:4">
      <c r="D1203" s="362"/>
    </row>
    <row r="1204" spans="4:4">
      <c r="D1204" s="362"/>
    </row>
    <row r="1205" spans="4:4">
      <c r="D1205" s="362"/>
    </row>
    <row r="1206" spans="4:4">
      <c r="D1206" s="362"/>
    </row>
    <row r="1207" spans="4:4">
      <c r="D1207" s="362"/>
    </row>
    <row r="1208" spans="4:4">
      <c r="D1208" s="362"/>
    </row>
    <row r="1209" spans="4:4">
      <c r="D1209" s="362"/>
    </row>
    <row r="1210" spans="4:4">
      <c r="D1210" s="362"/>
    </row>
    <row r="1211" spans="4:4">
      <c r="D1211" s="362"/>
    </row>
    <row r="1212" spans="4:4">
      <c r="D1212" s="362"/>
    </row>
    <row r="1213" spans="4:4">
      <c r="D1213" s="362"/>
    </row>
    <row r="1214" spans="4:4">
      <c r="D1214" s="362"/>
    </row>
    <row r="1215" spans="4:4">
      <c r="D1215" s="362"/>
    </row>
    <row r="1216" spans="4:4">
      <c r="D1216" s="362"/>
    </row>
    <row r="1217" spans="4:4">
      <c r="D1217" s="362"/>
    </row>
    <row r="1218" spans="4:4">
      <c r="D1218" s="362"/>
    </row>
    <row r="1219" spans="4:4">
      <c r="D1219" s="362"/>
    </row>
    <row r="1220" spans="4:4">
      <c r="D1220" s="362"/>
    </row>
    <row r="1221" spans="4:4">
      <c r="D1221" s="362"/>
    </row>
    <row r="1222" spans="4:4">
      <c r="D1222" s="362"/>
    </row>
    <row r="1223" spans="4:4">
      <c r="D1223" s="362"/>
    </row>
    <row r="1224" spans="4:4">
      <c r="D1224" s="362"/>
    </row>
    <row r="1225" spans="4:4">
      <c r="D1225" s="362"/>
    </row>
    <row r="1226" spans="4:4">
      <c r="D1226" s="362"/>
    </row>
    <row r="1227" spans="4:4">
      <c r="D1227" s="362"/>
    </row>
    <row r="1228" spans="4:4">
      <c r="D1228" s="362"/>
    </row>
    <row r="1229" spans="4:4">
      <c r="D1229" s="362"/>
    </row>
    <row r="1230" spans="4:4">
      <c r="D1230" s="362"/>
    </row>
    <row r="1231" spans="4:4">
      <c r="D1231" s="362"/>
    </row>
    <row r="1232" spans="4:4">
      <c r="D1232" s="362"/>
    </row>
    <row r="1233" spans="4:4">
      <c r="D1233" s="362"/>
    </row>
    <row r="1234" spans="4:4">
      <c r="D1234" s="362"/>
    </row>
    <row r="1235" spans="4:4">
      <c r="D1235" s="362"/>
    </row>
    <row r="1236" spans="4:4">
      <c r="D1236" s="362"/>
    </row>
    <row r="1237" spans="4:4">
      <c r="D1237" s="362"/>
    </row>
    <row r="1238" spans="4:4">
      <c r="D1238" s="362"/>
    </row>
    <row r="1239" spans="4:4">
      <c r="D1239" s="362"/>
    </row>
    <row r="1240" spans="4:4">
      <c r="D1240" s="362"/>
    </row>
    <row r="1241" spans="4:4">
      <c r="D1241" s="362"/>
    </row>
    <row r="1242" spans="4:4">
      <c r="D1242" s="362"/>
    </row>
    <row r="1243" spans="4:4">
      <c r="D1243" s="362"/>
    </row>
    <row r="1244" spans="4:4">
      <c r="D1244" s="362"/>
    </row>
    <row r="1245" spans="4:4">
      <c r="D1245" s="362"/>
    </row>
    <row r="1246" spans="4:4">
      <c r="D1246" s="362"/>
    </row>
    <row r="1247" spans="4:4">
      <c r="D1247" s="362"/>
    </row>
    <row r="1248" spans="4:4">
      <c r="D1248" s="362"/>
    </row>
    <row r="1249" spans="4:4">
      <c r="D1249" s="362"/>
    </row>
    <row r="1250" spans="4:4">
      <c r="D1250" s="362"/>
    </row>
    <row r="1251" spans="4:4">
      <c r="D1251" s="362"/>
    </row>
    <row r="1252" spans="4:4">
      <c r="D1252" s="362"/>
    </row>
    <row r="1253" spans="4:4">
      <c r="D1253" s="362"/>
    </row>
    <row r="1254" spans="4:4">
      <c r="D1254" s="362"/>
    </row>
    <row r="1255" spans="4:4">
      <c r="D1255" s="362"/>
    </row>
    <row r="1256" spans="4:4">
      <c r="D1256" s="362"/>
    </row>
    <row r="1257" spans="4:4">
      <c r="D1257" s="362"/>
    </row>
    <row r="1258" spans="4:4">
      <c r="D1258" s="362"/>
    </row>
    <row r="1259" spans="4:4">
      <c r="D1259" s="362"/>
    </row>
    <row r="1260" spans="4:4">
      <c r="D1260" s="362"/>
    </row>
    <row r="1261" spans="4:4">
      <c r="D1261" s="362"/>
    </row>
    <row r="1262" spans="4:4">
      <c r="D1262" s="362"/>
    </row>
    <row r="1263" spans="4:4">
      <c r="D1263" s="362"/>
    </row>
    <row r="1264" spans="4:4">
      <c r="D1264" s="362"/>
    </row>
    <row r="1265" spans="4:4">
      <c r="D1265" s="362"/>
    </row>
    <row r="1266" spans="4:4">
      <c r="D1266" s="362"/>
    </row>
    <row r="1267" spans="4:4">
      <c r="D1267" s="362"/>
    </row>
    <row r="1268" spans="4:4">
      <c r="D1268" s="362"/>
    </row>
    <row r="1269" spans="4:4">
      <c r="D1269" s="362"/>
    </row>
    <row r="1270" spans="4:4">
      <c r="D1270" s="362"/>
    </row>
    <row r="1271" spans="4:4">
      <c r="D1271" s="362"/>
    </row>
    <row r="1272" spans="4:4">
      <c r="D1272" s="362"/>
    </row>
    <row r="1273" spans="4:4">
      <c r="D1273" s="362"/>
    </row>
    <row r="1274" spans="4:4">
      <c r="D1274" s="362"/>
    </row>
    <row r="1275" spans="4:4">
      <c r="D1275" s="362"/>
    </row>
    <row r="1276" spans="4:4">
      <c r="D1276" s="362"/>
    </row>
    <row r="1277" spans="4:4">
      <c r="D1277" s="362"/>
    </row>
    <row r="1278" spans="4:4">
      <c r="D1278" s="362"/>
    </row>
    <row r="1279" spans="4:4">
      <c r="D1279" s="362"/>
    </row>
    <row r="1280" spans="4:4">
      <c r="D1280" s="362"/>
    </row>
    <row r="1281" spans="4:4">
      <c r="D1281" s="362"/>
    </row>
    <row r="1282" spans="4:4">
      <c r="D1282" s="362"/>
    </row>
    <row r="1283" spans="4:4">
      <c r="D1283" s="362"/>
    </row>
    <row r="1284" spans="4:4">
      <c r="D1284" s="362"/>
    </row>
    <row r="1285" spans="4:4">
      <c r="D1285" s="362"/>
    </row>
    <row r="1286" spans="4:4">
      <c r="D1286" s="362"/>
    </row>
    <row r="1287" spans="4:4">
      <c r="D1287" s="362"/>
    </row>
    <row r="1288" spans="4:4">
      <c r="D1288" s="362"/>
    </row>
    <row r="1289" spans="4:4">
      <c r="D1289" s="362"/>
    </row>
    <row r="1290" spans="4:4">
      <c r="D1290" s="362"/>
    </row>
    <row r="1291" spans="4:4">
      <c r="D1291" s="362"/>
    </row>
    <row r="1292" spans="4:4">
      <c r="D1292" s="362"/>
    </row>
    <row r="1293" spans="4:4">
      <c r="D1293" s="362"/>
    </row>
    <row r="1294" spans="4:4">
      <c r="D1294" s="362"/>
    </row>
    <row r="1295" spans="4:4">
      <c r="D1295" s="362"/>
    </row>
    <row r="1296" spans="4:4">
      <c r="D1296" s="362"/>
    </row>
    <row r="1297" spans="4:4">
      <c r="D1297" s="362"/>
    </row>
    <row r="1298" spans="4:4">
      <c r="D1298" s="362"/>
    </row>
    <row r="1299" spans="4:4">
      <c r="D1299" s="362"/>
    </row>
    <row r="1300" spans="4:4">
      <c r="D1300" s="362"/>
    </row>
    <row r="1301" spans="4:4">
      <c r="D1301" s="362"/>
    </row>
    <row r="1302" spans="4:4">
      <c r="D1302" s="362"/>
    </row>
    <row r="1303" spans="4:4">
      <c r="D1303" s="362"/>
    </row>
    <row r="1304" spans="4:4">
      <c r="D1304" s="362"/>
    </row>
    <row r="1305" spans="4:4">
      <c r="D1305" s="362"/>
    </row>
    <row r="1306" spans="4:4">
      <c r="D1306" s="362"/>
    </row>
    <row r="1307" spans="4:4">
      <c r="D1307" s="362"/>
    </row>
    <row r="1308" spans="4:4">
      <c r="D1308" s="362"/>
    </row>
    <row r="1309" spans="4:4">
      <c r="D1309" s="362"/>
    </row>
    <row r="1310" spans="4:4">
      <c r="D1310" s="362"/>
    </row>
    <row r="1311" spans="4:4">
      <c r="D1311" s="362"/>
    </row>
    <row r="1312" spans="4:4">
      <c r="D1312" s="362"/>
    </row>
    <row r="1313" spans="4:4">
      <c r="D1313" s="362"/>
    </row>
    <row r="1314" spans="4:4">
      <c r="D1314" s="362"/>
    </row>
    <row r="1315" spans="4:4">
      <c r="D1315" s="362"/>
    </row>
    <row r="1316" spans="4:4">
      <c r="D1316" s="362"/>
    </row>
    <row r="1317" spans="4:4">
      <c r="D1317" s="362"/>
    </row>
    <row r="1318" spans="4:4">
      <c r="D1318" s="362"/>
    </row>
    <row r="1319" spans="4:4">
      <c r="D1319" s="362"/>
    </row>
    <row r="1320" spans="4:4">
      <c r="D1320" s="362"/>
    </row>
    <row r="1321" spans="4:4">
      <c r="D1321" s="362"/>
    </row>
    <row r="1322" spans="4:4">
      <c r="D1322" s="362"/>
    </row>
    <row r="1323" spans="4:4">
      <c r="D1323" s="362"/>
    </row>
    <row r="1324" spans="4:4">
      <c r="D1324" s="362"/>
    </row>
    <row r="1325" spans="4:4">
      <c r="D1325" s="362"/>
    </row>
    <row r="1326" spans="4:4">
      <c r="D1326" s="362"/>
    </row>
    <row r="1327" spans="4:4">
      <c r="D1327" s="362"/>
    </row>
    <row r="1328" spans="4:4">
      <c r="D1328" s="362"/>
    </row>
    <row r="1329" spans="4:4">
      <c r="D1329" s="362"/>
    </row>
    <row r="1330" spans="4:4">
      <c r="D1330" s="362"/>
    </row>
    <row r="1331" spans="4:4">
      <c r="D1331" s="362"/>
    </row>
    <row r="1332" spans="4:4">
      <c r="D1332" s="362"/>
    </row>
    <row r="1333" spans="4:4">
      <c r="D1333" s="362"/>
    </row>
    <row r="1334" spans="4:4">
      <c r="D1334" s="362"/>
    </row>
    <row r="1335" spans="4:4">
      <c r="D1335" s="362"/>
    </row>
    <row r="1336" spans="4:4">
      <c r="D1336" s="362"/>
    </row>
    <row r="1337" spans="4:4">
      <c r="D1337" s="362"/>
    </row>
    <row r="1338" spans="4:4">
      <c r="D1338" s="362"/>
    </row>
    <row r="1339" spans="4:4">
      <c r="D1339" s="362"/>
    </row>
    <row r="1340" spans="4:4">
      <c r="D1340" s="362"/>
    </row>
    <row r="1341" spans="4:4">
      <c r="D1341" s="362"/>
    </row>
    <row r="1342" spans="4:4">
      <c r="D1342" s="362"/>
    </row>
    <row r="1343" spans="4:4">
      <c r="D1343" s="362"/>
    </row>
    <row r="1344" spans="4:4">
      <c r="D1344" s="362"/>
    </row>
    <row r="1345" spans="4:4">
      <c r="D1345" s="362"/>
    </row>
    <row r="1346" spans="4:4">
      <c r="D1346" s="362"/>
    </row>
    <row r="1347" spans="4:4">
      <c r="D1347" s="362"/>
    </row>
    <row r="1348" spans="4:4">
      <c r="D1348" s="362"/>
    </row>
    <row r="1349" spans="4:4">
      <c r="D1349" s="362"/>
    </row>
    <row r="1350" spans="4:4">
      <c r="D1350" s="362"/>
    </row>
    <row r="1351" spans="4:4">
      <c r="D1351" s="362"/>
    </row>
    <row r="1352" spans="4:4">
      <c r="D1352" s="362"/>
    </row>
    <row r="1353" spans="4:4">
      <c r="D1353" s="362"/>
    </row>
    <row r="1354" spans="4:4">
      <c r="D1354" s="362"/>
    </row>
    <row r="1355" spans="4:4">
      <c r="D1355" s="362"/>
    </row>
    <row r="1356" spans="4:4">
      <c r="D1356" s="362"/>
    </row>
    <row r="1357" spans="4:4">
      <c r="D1357" s="362"/>
    </row>
    <row r="1358" spans="4:4">
      <c r="D1358" s="362"/>
    </row>
    <row r="1359" spans="4:4">
      <c r="D1359" s="362"/>
    </row>
    <row r="1360" spans="4:4">
      <c r="D1360" s="362"/>
    </row>
    <row r="1361" spans="4:4">
      <c r="D1361" s="362"/>
    </row>
    <row r="1362" spans="4:4">
      <c r="D1362" s="362"/>
    </row>
    <row r="1363" spans="4:4">
      <c r="D1363" s="362"/>
    </row>
    <row r="1364" spans="4:4">
      <c r="D1364" s="362"/>
    </row>
    <row r="1365" spans="4:4">
      <c r="D1365" s="362"/>
    </row>
    <row r="1366" spans="4:4">
      <c r="D1366" s="362"/>
    </row>
    <row r="1367" spans="4:4">
      <c r="D1367" s="362"/>
    </row>
    <row r="1368" spans="4:4">
      <c r="D1368" s="362"/>
    </row>
    <row r="1369" spans="4:4">
      <c r="D1369" s="362"/>
    </row>
    <row r="1370" spans="4:4">
      <c r="D1370" s="362"/>
    </row>
    <row r="1371" spans="4:4">
      <c r="D1371" s="362"/>
    </row>
    <row r="1372" spans="4:4">
      <c r="D1372" s="362"/>
    </row>
    <row r="1373" spans="4:4">
      <c r="D1373" s="362"/>
    </row>
    <row r="1374" spans="4:4">
      <c r="D1374" s="362"/>
    </row>
    <row r="1375" spans="4:4">
      <c r="D1375" s="362"/>
    </row>
    <row r="1376" spans="4:4">
      <c r="D1376" s="362"/>
    </row>
    <row r="1377" spans="4:4">
      <c r="D1377" s="362"/>
    </row>
    <row r="1378" spans="4:4">
      <c r="D1378" s="362"/>
    </row>
    <row r="1379" spans="4:4">
      <c r="D1379" s="362"/>
    </row>
    <row r="1380" spans="4:4">
      <c r="D1380" s="362"/>
    </row>
    <row r="1381" spans="4:4">
      <c r="D1381" s="362"/>
    </row>
    <row r="1382" spans="4:4">
      <c r="D1382" s="362"/>
    </row>
    <row r="1383" spans="4:4">
      <c r="D1383" s="362"/>
    </row>
    <row r="1384" spans="4:4">
      <c r="D1384" s="362"/>
    </row>
    <row r="1385" spans="4:4">
      <c r="D1385" s="362"/>
    </row>
    <row r="1386" spans="4:4">
      <c r="D1386" s="362"/>
    </row>
    <row r="1387" spans="4:4">
      <c r="D1387" s="362"/>
    </row>
    <row r="1388" spans="4:4">
      <c r="D1388" s="362"/>
    </row>
    <row r="1389" spans="4:4">
      <c r="D1389" s="362"/>
    </row>
    <row r="1390" spans="4:4">
      <c r="D1390" s="362"/>
    </row>
    <row r="1391" spans="4:4">
      <c r="D1391" s="362"/>
    </row>
    <row r="1392" spans="4:4">
      <c r="D1392" s="362"/>
    </row>
    <row r="1393" spans="4:4">
      <c r="D1393" s="362"/>
    </row>
    <row r="1394" spans="4:4">
      <c r="D1394" s="362"/>
    </row>
    <row r="1395" spans="4:4">
      <c r="D1395" s="362"/>
    </row>
    <row r="1396" spans="4:4">
      <c r="D1396" s="362"/>
    </row>
    <row r="1397" spans="4:4">
      <c r="D1397" s="362"/>
    </row>
    <row r="1398" spans="4:4">
      <c r="D1398" s="362"/>
    </row>
    <row r="1399" spans="4:4">
      <c r="D1399" s="362"/>
    </row>
    <row r="1400" spans="4:4">
      <c r="D1400" s="362"/>
    </row>
    <row r="1401" spans="4:4">
      <c r="D1401" s="362"/>
    </row>
    <row r="1402" spans="4:4">
      <c r="D1402" s="362"/>
    </row>
    <row r="1403" spans="4:4">
      <c r="D1403" s="362"/>
    </row>
    <row r="1404" spans="4:4">
      <c r="D1404" s="362"/>
    </row>
    <row r="1405" spans="4:4">
      <c r="D1405" s="362"/>
    </row>
    <row r="1406" spans="4:4">
      <c r="D1406" s="362"/>
    </row>
    <row r="1407" spans="4:4">
      <c r="D1407" s="362"/>
    </row>
    <row r="1408" spans="4:4">
      <c r="D1408" s="362"/>
    </row>
    <row r="1409" spans="4:4">
      <c r="D1409" s="362"/>
    </row>
    <row r="1410" spans="4:4">
      <c r="D1410" s="362"/>
    </row>
    <row r="1411" spans="4:4">
      <c r="D1411" s="362"/>
    </row>
    <row r="1412" spans="4:4">
      <c r="D1412" s="362"/>
    </row>
    <row r="1413" spans="4:4">
      <c r="D1413" s="362"/>
    </row>
    <row r="1414" spans="4:4">
      <c r="D1414" s="362"/>
    </row>
    <row r="1415" spans="4:4">
      <c r="D1415" s="362"/>
    </row>
    <row r="1416" spans="4:4">
      <c r="D1416" s="362"/>
    </row>
    <row r="1417" spans="4:4">
      <c r="D1417" s="362"/>
    </row>
    <row r="1418" spans="4:4">
      <c r="D1418" s="362"/>
    </row>
    <row r="1419" spans="4:4">
      <c r="D1419" s="362"/>
    </row>
    <row r="1420" spans="4:4">
      <c r="D1420" s="362"/>
    </row>
    <row r="1421" spans="4:4">
      <c r="D1421" s="362"/>
    </row>
    <row r="1422" spans="4:4">
      <c r="D1422" s="362"/>
    </row>
    <row r="1423" spans="4:4">
      <c r="D1423" s="362"/>
    </row>
    <row r="1424" spans="4:4">
      <c r="D1424" s="362"/>
    </row>
    <row r="1425" spans="4:4">
      <c r="D1425" s="362"/>
    </row>
    <row r="1426" spans="4:4">
      <c r="D1426" s="362"/>
    </row>
    <row r="1427" spans="4:4">
      <c r="D1427" s="362"/>
    </row>
    <row r="1428" spans="4:4">
      <c r="D1428" s="362"/>
    </row>
    <row r="1429" spans="4:4">
      <c r="D1429" s="362"/>
    </row>
    <row r="1430" spans="4:4">
      <c r="D1430" s="362"/>
    </row>
    <row r="1431" spans="4:4">
      <c r="D1431" s="362"/>
    </row>
    <row r="1432" spans="4:4">
      <c r="D1432" s="362"/>
    </row>
    <row r="1433" spans="4:4">
      <c r="D1433" s="362"/>
    </row>
    <row r="1434" spans="4:4">
      <c r="D1434" s="362"/>
    </row>
    <row r="1435" spans="4:4">
      <c r="D1435" s="362"/>
    </row>
    <row r="1436" spans="4:4">
      <c r="D1436" s="362"/>
    </row>
    <row r="1437" spans="4:4">
      <c r="D1437" s="362"/>
    </row>
    <row r="1438" spans="4:4">
      <c r="D1438" s="362"/>
    </row>
    <row r="1439" spans="4:4">
      <c r="D1439" s="362"/>
    </row>
    <row r="1440" spans="4:4">
      <c r="D1440" s="362"/>
    </row>
    <row r="1441" spans="4:4">
      <c r="D1441" s="362"/>
    </row>
    <row r="1442" spans="4:4">
      <c r="D1442" s="362"/>
    </row>
    <row r="1443" spans="4:4">
      <c r="D1443" s="362"/>
    </row>
    <row r="1444" spans="4:4">
      <c r="D1444" s="362"/>
    </row>
    <row r="1445" spans="4:4">
      <c r="D1445" s="362"/>
    </row>
    <row r="1446" spans="4:4">
      <c r="D1446" s="362"/>
    </row>
    <row r="1447" spans="4:4">
      <c r="D1447" s="362"/>
    </row>
    <row r="1448" spans="4:4">
      <c r="D1448" s="362"/>
    </row>
    <row r="1449" spans="4:4">
      <c r="D1449" s="362"/>
    </row>
    <row r="1450" spans="4:4">
      <c r="D1450" s="362"/>
    </row>
    <row r="1451" spans="4:4">
      <c r="D1451" s="362"/>
    </row>
    <row r="1452" spans="4:4">
      <c r="D1452" s="362"/>
    </row>
    <row r="1453" spans="4:4">
      <c r="D1453" s="362"/>
    </row>
    <row r="1454" spans="4:4">
      <c r="D1454" s="362"/>
    </row>
    <row r="1455" spans="4:4">
      <c r="D1455" s="362"/>
    </row>
    <row r="1456" spans="4:4">
      <c r="D1456" s="362"/>
    </row>
    <row r="1457" spans="4:4">
      <c r="D1457" s="362"/>
    </row>
    <row r="1458" spans="4:4">
      <c r="D1458" s="362"/>
    </row>
    <row r="1459" spans="4:4">
      <c r="D1459" s="362"/>
    </row>
    <row r="1460" spans="4:4">
      <c r="D1460" s="362"/>
    </row>
    <row r="1461" spans="4:4">
      <c r="D1461" s="362"/>
    </row>
    <row r="1462" spans="4:4">
      <c r="D1462" s="362"/>
    </row>
    <row r="1463" spans="4:4">
      <c r="D1463" s="362"/>
    </row>
    <row r="1464" spans="4:4">
      <c r="D1464" s="362"/>
    </row>
    <row r="1465" spans="4:4">
      <c r="D1465" s="362"/>
    </row>
    <row r="1466" spans="4:4">
      <c r="D1466" s="362"/>
    </row>
    <row r="1467" spans="4:4">
      <c r="D1467" s="362"/>
    </row>
    <row r="1468" spans="4:4">
      <c r="D1468" s="362"/>
    </row>
    <row r="1469" spans="4:4">
      <c r="D1469" s="362"/>
    </row>
    <row r="1470" spans="4:4">
      <c r="D1470" s="362"/>
    </row>
    <row r="1471" spans="4:4">
      <c r="D1471" s="362"/>
    </row>
    <row r="1472" spans="4:4">
      <c r="D1472" s="362"/>
    </row>
    <row r="1473" spans="4:4">
      <c r="D1473" s="362"/>
    </row>
    <row r="1474" spans="4:4">
      <c r="D1474" s="362"/>
    </row>
    <row r="1475" spans="4:4">
      <c r="D1475" s="362"/>
    </row>
    <row r="1476" spans="4:4">
      <c r="D1476" s="362"/>
    </row>
    <row r="1477" spans="4:4">
      <c r="D1477" s="362"/>
    </row>
    <row r="1478" spans="4:4">
      <c r="D1478" s="362"/>
    </row>
    <row r="1479" spans="4:4">
      <c r="D1479" s="362"/>
    </row>
    <row r="1480" spans="4:4">
      <c r="D1480" s="362"/>
    </row>
    <row r="1481" spans="4:4">
      <c r="D1481" s="362"/>
    </row>
    <row r="1482" spans="4:4">
      <c r="D1482" s="362"/>
    </row>
    <row r="1483" spans="4:4">
      <c r="D1483" s="362"/>
    </row>
    <row r="1484" spans="4:4">
      <c r="D1484" s="362"/>
    </row>
    <row r="1485" spans="4:4">
      <c r="D1485" s="362"/>
    </row>
    <row r="1486" spans="4:4">
      <c r="D1486" s="362"/>
    </row>
    <row r="1487" spans="4:4">
      <c r="D1487" s="362"/>
    </row>
    <row r="1488" spans="4:4">
      <c r="D1488" s="362"/>
    </row>
    <row r="1489" spans="4:4">
      <c r="D1489" s="362"/>
    </row>
    <row r="1490" spans="4:4">
      <c r="D1490" s="362"/>
    </row>
    <row r="1491" spans="4:4">
      <c r="D1491" s="362"/>
    </row>
    <row r="1492" spans="4:4">
      <c r="D1492" s="362"/>
    </row>
    <row r="1493" spans="4:4">
      <c r="D1493" s="362"/>
    </row>
    <row r="1494" spans="4:4">
      <c r="D1494" s="362"/>
    </row>
    <row r="1495" spans="4:4">
      <c r="D1495" s="362"/>
    </row>
    <row r="1496" spans="4:4">
      <c r="D1496" s="362"/>
    </row>
    <row r="1497" spans="4:4">
      <c r="D1497" s="362"/>
    </row>
    <row r="1498" spans="4:4">
      <c r="D1498" s="362"/>
    </row>
    <row r="1499" spans="4:4">
      <c r="D1499" s="362"/>
    </row>
    <row r="1500" spans="4:4">
      <c r="D1500" s="362"/>
    </row>
    <row r="1501" spans="4:4">
      <c r="D1501" s="362"/>
    </row>
    <row r="1502" spans="4:4">
      <c r="D1502" s="362"/>
    </row>
    <row r="1503" spans="4:4">
      <c r="D1503" s="362"/>
    </row>
    <row r="1504" spans="4:4">
      <c r="D1504" s="362"/>
    </row>
    <row r="1505" spans="4:4">
      <c r="D1505" s="362"/>
    </row>
    <row r="1506" spans="4:4">
      <c r="D1506" s="362"/>
    </row>
    <row r="1507" spans="4:4">
      <c r="D1507" s="362"/>
    </row>
    <row r="1508" spans="4:4">
      <c r="D1508" s="362"/>
    </row>
    <row r="1509" spans="4:4">
      <c r="D1509" s="362"/>
    </row>
    <row r="1510" spans="4:4">
      <c r="D1510" s="362"/>
    </row>
    <row r="1511" spans="4:4">
      <c r="D1511" s="362"/>
    </row>
    <row r="1512" spans="4:4">
      <c r="D1512" s="362"/>
    </row>
    <row r="1513" spans="4:4">
      <c r="D1513" s="362"/>
    </row>
    <row r="1514" spans="4:4">
      <c r="D1514" s="362"/>
    </row>
    <row r="1515" spans="4:4">
      <c r="D1515" s="362"/>
    </row>
    <row r="1516" spans="4:4">
      <c r="D1516" s="362"/>
    </row>
    <row r="1517" spans="4:4">
      <c r="D1517" s="362"/>
    </row>
    <row r="1518" spans="4:4">
      <c r="D1518" s="362"/>
    </row>
    <row r="1519" spans="4:4">
      <c r="D1519" s="362"/>
    </row>
    <row r="1520" spans="4:4">
      <c r="D1520" s="362"/>
    </row>
    <row r="1521" spans="4:4">
      <c r="D1521" s="362"/>
    </row>
    <row r="1522" spans="4:4">
      <c r="D1522" s="362"/>
    </row>
    <row r="1523" spans="4:4">
      <c r="D1523" s="362"/>
    </row>
    <row r="1524" spans="4:4">
      <c r="D1524" s="362"/>
    </row>
    <row r="1525" spans="4:4">
      <c r="D1525" s="362"/>
    </row>
    <row r="1526" spans="4:4">
      <c r="D1526" s="362"/>
    </row>
    <row r="1527" spans="4:4">
      <c r="D1527" s="362"/>
    </row>
    <row r="1528" spans="4:4">
      <c r="D1528" s="362"/>
    </row>
    <row r="1529" spans="4:4">
      <c r="D1529" s="362"/>
    </row>
    <row r="1530" spans="4:4">
      <c r="D1530" s="362"/>
    </row>
    <row r="1531" spans="4:4">
      <c r="D1531" s="362"/>
    </row>
    <row r="1532" spans="4:4">
      <c r="D1532" s="362"/>
    </row>
    <row r="1533" spans="4:4">
      <c r="D1533" s="362"/>
    </row>
    <row r="1534" spans="4:4">
      <c r="D1534" s="362"/>
    </row>
    <row r="1535" spans="4:4">
      <c r="D1535" s="362"/>
    </row>
    <row r="1536" spans="4:4">
      <c r="D1536" s="362"/>
    </row>
    <row r="1537" spans="4:4">
      <c r="D1537" s="362"/>
    </row>
    <row r="1538" spans="4:4">
      <c r="D1538" s="362"/>
    </row>
    <row r="1539" spans="4:4">
      <c r="D1539" s="362"/>
    </row>
    <row r="1540" spans="4:4">
      <c r="D1540" s="362"/>
    </row>
    <row r="1541" spans="4:4">
      <c r="D1541" s="362"/>
    </row>
    <row r="1542" spans="4:4">
      <c r="D1542" s="362"/>
    </row>
    <row r="1543" spans="4:4">
      <c r="D1543" s="362"/>
    </row>
    <row r="1544" spans="4:4">
      <c r="D1544" s="362"/>
    </row>
    <row r="1545" spans="4:4">
      <c r="D1545" s="362"/>
    </row>
    <row r="1546" spans="4:4">
      <c r="D1546" s="362"/>
    </row>
    <row r="1547" spans="4:4">
      <c r="D1547" s="362"/>
    </row>
    <row r="1548" spans="4:4">
      <c r="D1548" s="362"/>
    </row>
    <row r="1549" spans="4:4">
      <c r="D1549" s="362"/>
    </row>
    <row r="1550" spans="4:4">
      <c r="D1550" s="362"/>
    </row>
    <row r="1551" spans="4:4">
      <c r="D1551" s="362"/>
    </row>
    <row r="1552" spans="4:4">
      <c r="D1552" s="362"/>
    </row>
    <row r="1553" spans="4:4">
      <c r="D1553" s="362"/>
    </row>
    <row r="1554" spans="4:4">
      <c r="D1554" s="362"/>
    </row>
    <row r="1555" spans="4:4">
      <c r="D1555" s="362"/>
    </row>
    <row r="1556" spans="4:4">
      <c r="D1556" s="362"/>
    </row>
    <row r="1557" spans="4:4">
      <c r="D1557" s="362"/>
    </row>
    <row r="1558" spans="4:4">
      <c r="D1558" s="362"/>
    </row>
    <row r="1559" spans="4:4">
      <c r="D1559" s="362"/>
    </row>
    <row r="1560" spans="4:4">
      <c r="D1560" s="362"/>
    </row>
    <row r="1561" spans="4:4">
      <c r="D1561" s="362"/>
    </row>
    <row r="1562" spans="4:4">
      <c r="D1562" s="362"/>
    </row>
    <row r="1563" spans="4:4">
      <c r="D1563" s="362"/>
    </row>
    <row r="1564" spans="4:4">
      <c r="D1564" s="362"/>
    </row>
    <row r="1565" spans="4:4">
      <c r="D1565" s="362"/>
    </row>
    <row r="1566" spans="4:4">
      <c r="D1566" s="362"/>
    </row>
    <row r="1567" spans="4:4">
      <c r="D1567" s="362"/>
    </row>
    <row r="1568" spans="4:4">
      <c r="D1568" s="362"/>
    </row>
    <row r="1569" spans="4:4">
      <c r="D1569" s="362"/>
    </row>
    <row r="1570" spans="4:4">
      <c r="D1570" s="362"/>
    </row>
    <row r="1571" spans="4:4">
      <c r="D1571" s="362"/>
    </row>
    <row r="1572" spans="4:4">
      <c r="D1572" s="362"/>
    </row>
    <row r="1573" spans="4:4">
      <c r="D1573" s="362"/>
    </row>
    <row r="1574" spans="4:4">
      <c r="D1574" s="362"/>
    </row>
    <row r="1575" spans="4:4">
      <c r="D1575" s="362"/>
    </row>
    <row r="1576" spans="4:4">
      <c r="D1576" s="362"/>
    </row>
    <row r="1577" spans="4:4">
      <c r="D1577" s="362"/>
    </row>
    <row r="1578" spans="4:4">
      <c r="D1578" s="362"/>
    </row>
    <row r="1579" spans="4:4">
      <c r="D1579" s="362"/>
    </row>
    <row r="1580" spans="4:4">
      <c r="D1580" s="362"/>
    </row>
    <row r="1581" spans="4:4">
      <c r="D1581" s="362"/>
    </row>
    <row r="1582" spans="4:4">
      <c r="D1582" s="362"/>
    </row>
    <row r="1583" spans="4:4">
      <c r="D1583" s="362"/>
    </row>
    <row r="1584" spans="4:4">
      <c r="D1584" s="362"/>
    </row>
    <row r="1585" spans="4:4">
      <c r="D1585" s="362"/>
    </row>
    <row r="1586" spans="4:4">
      <c r="D1586" s="362"/>
    </row>
    <row r="1587" spans="4:4">
      <c r="D1587" s="362"/>
    </row>
    <row r="1588" spans="4:4">
      <c r="D1588" s="362"/>
    </row>
    <row r="1589" spans="4:4">
      <c r="D1589" s="362"/>
    </row>
    <row r="1590" spans="4:4">
      <c r="D1590" s="362"/>
    </row>
    <row r="1591" spans="4:4">
      <c r="D1591" s="362"/>
    </row>
    <row r="1592" spans="4:4">
      <c r="D1592" s="362"/>
    </row>
    <row r="1593" spans="4:4">
      <c r="D1593" s="362"/>
    </row>
    <row r="1594" spans="4:4">
      <c r="D1594" s="362"/>
    </row>
    <row r="1595" spans="4:4">
      <c r="D1595" s="362"/>
    </row>
    <row r="1596" spans="4:4">
      <c r="D1596" s="362"/>
    </row>
    <row r="1597" spans="4:4">
      <c r="D1597" s="362"/>
    </row>
    <row r="1598" spans="4:4">
      <c r="D1598" s="362"/>
    </row>
    <row r="1599" spans="4:4">
      <c r="D1599" s="362"/>
    </row>
    <row r="1600" spans="4:4">
      <c r="D1600" s="362"/>
    </row>
    <row r="1601" spans="4:4">
      <c r="D1601" s="362"/>
    </row>
    <row r="1602" spans="4:4">
      <c r="D1602" s="362"/>
    </row>
    <row r="1603" spans="4:4">
      <c r="D1603" s="362"/>
    </row>
    <row r="1604" spans="4:4">
      <c r="D1604" s="362"/>
    </row>
    <row r="1605" spans="4:4">
      <c r="D1605" s="362"/>
    </row>
    <row r="1606" spans="4:4">
      <c r="D1606" s="362"/>
    </row>
    <row r="1607" spans="4:4">
      <c r="D1607" s="362"/>
    </row>
    <row r="1608" spans="4:4">
      <c r="D1608" s="362"/>
    </row>
    <row r="1609" spans="4:4">
      <c r="D1609" s="362"/>
    </row>
    <row r="1610" spans="4:4">
      <c r="D1610" s="362"/>
    </row>
    <row r="1611" spans="4:4">
      <c r="D1611" s="362"/>
    </row>
    <row r="1612" spans="4:4">
      <c r="D1612" s="362"/>
    </row>
    <row r="1613" spans="4:4">
      <c r="D1613" s="362"/>
    </row>
    <row r="1614" spans="4:4">
      <c r="D1614" s="362"/>
    </row>
    <row r="1615" spans="4:4">
      <c r="D1615" s="362"/>
    </row>
    <row r="1616" spans="4:4">
      <c r="D1616" s="362"/>
    </row>
    <row r="1617" spans="4:4">
      <c r="D1617" s="362"/>
    </row>
    <row r="1618" spans="4:4">
      <c r="D1618" s="362"/>
    </row>
    <row r="1619" spans="4:4">
      <c r="D1619" s="362"/>
    </row>
    <row r="1620" spans="4:4">
      <c r="D1620" s="362"/>
    </row>
    <row r="1621" spans="4:4">
      <c r="D1621" s="362"/>
    </row>
    <row r="1622" spans="4:4">
      <c r="D1622" s="362"/>
    </row>
    <row r="1623" spans="4:4">
      <c r="D1623" s="362"/>
    </row>
    <row r="1624" spans="4:4">
      <c r="D1624" s="362"/>
    </row>
    <row r="1625" spans="4:4">
      <c r="D1625" s="362"/>
    </row>
    <row r="1626" spans="4:4">
      <c r="D1626" s="362"/>
    </row>
    <row r="1627" spans="4:4">
      <c r="D1627" s="362"/>
    </row>
    <row r="1628" spans="4:4">
      <c r="D1628" s="362"/>
    </row>
    <row r="1629" spans="4:4">
      <c r="D1629" s="362"/>
    </row>
    <row r="1630" spans="4:4">
      <c r="D1630" s="362"/>
    </row>
    <row r="1631" spans="4:4">
      <c r="D1631" s="362"/>
    </row>
    <row r="1632" spans="4:4">
      <c r="D1632" s="362"/>
    </row>
    <row r="1633" spans="4:4">
      <c r="D1633" s="362"/>
    </row>
    <row r="1634" spans="4:4">
      <c r="D1634" s="362"/>
    </row>
    <row r="1635" spans="4:4">
      <c r="D1635" s="362"/>
    </row>
    <row r="1636" spans="4:4">
      <c r="D1636" s="362"/>
    </row>
    <row r="1637" spans="4:4">
      <c r="D1637" s="362"/>
    </row>
    <row r="1638" spans="4:4">
      <c r="D1638" s="362"/>
    </row>
    <row r="1639" spans="4:4">
      <c r="D1639" s="362"/>
    </row>
    <row r="1640" spans="4:4">
      <c r="D1640" s="362"/>
    </row>
    <row r="1641" spans="4:4">
      <c r="D1641" s="362"/>
    </row>
    <row r="1642" spans="4:4">
      <c r="D1642" s="362"/>
    </row>
    <row r="1643" spans="4:4">
      <c r="D1643" s="362"/>
    </row>
    <row r="1644" spans="4:4">
      <c r="D1644" s="362"/>
    </row>
    <row r="1645" spans="4:4">
      <c r="D1645" s="362"/>
    </row>
    <row r="1646" spans="4:4">
      <c r="D1646" s="362"/>
    </row>
    <row r="1647" spans="4:4">
      <c r="D1647" s="362"/>
    </row>
    <row r="1648" spans="4:4">
      <c r="D1648" s="362"/>
    </row>
    <row r="1649" spans="4:4">
      <c r="D1649" s="362"/>
    </row>
    <row r="1650" spans="4:4">
      <c r="D1650" s="362"/>
    </row>
    <row r="1651" spans="4:4">
      <c r="D1651" s="362"/>
    </row>
    <row r="1652" spans="4:4">
      <c r="D1652" s="362"/>
    </row>
    <row r="1653" spans="4:4">
      <c r="D1653" s="362"/>
    </row>
    <row r="1654" spans="4:4">
      <c r="D1654" s="362"/>
    </row>
    <row r="1655" spans="4:4">
      <c r="D1655" s="362"/>
    </row>
    <row r="1656" spans="4:4">
      <c r="D1656" s="362"/>
    </row>
    <row r="1657" spans="4:4">
      <c r="D1657" s="362"/>
    </row>
    <row r="1658" spans="4:4">
      <c r="D1658" s="362"/>
    </row>
    <row r="1659" spans="4:4">
      <c r="D1659" s="362"/>
    </row>
    <row r="1660" spans="4:4">
      <c r="D1660" s="362"/>
    </row>
    <row r="1661" spans="4:4">
      <c r="D1661" s="362"/>
    </row>
    <row r="1662" spans="4:4">
      <c r="D1662" s="362"/>
    </row>
    <row r="1663" spans="4:4">
      <c r="D1663" s="362"/>
    </row>
    <row r="1664" spans="4:4">
      <c r="D1664" s="362"/>
    </row>
    <row r="1665" spans="4:4">
      <c r="D1665" s="362"/>
    </row>
    <row r="1666" spans="4:4">
      <c r="D1666" s="362"/>
    </row>
    <row r="1667" spans="4:4">
      <c r="D1667" s="362"/>
    </row>
    <row r="1668" spans="4:4">
      <c r="D1668" s="362"/>
    </row>
    <row r="1669" spans="4:4">
      <c r="D1669" s="362"/>
    </row>
    <row r="1670" spans="4:4">
      <c r="D1670" s="362"/>
    </row>
    <row r="1671" spans="4:4">
      <c r="D1671" s="362"/>
    </row>
    <row r="1672" spans="4:4">
      <c r="D1672" s="362"/>
    </row>
    <row r="1673" spans="4:4">
      <c r="D1673" s="362"/>
    </row>
    <row r="1674" spans="4:4">
      <c r="D1674" s="362"/>
    </row>
    <row r="1675" spans="4:4">
      <c r="D1675" s="362"/>
    </row>
    <row r="1676" spans="4:4">
      <c r="D1676" s="362"/>
    </row>
    <row r="1677" spans="4:4">
      <c r="D1677" s="362"/>
    </row>
    <row r="1678" spans="4:4">
      <c r="D1678" s="362"/>
    </row>
    <row r="1679" spans="4:4">
      <c r="D1679" s="362"/>
    </row>
    <row r="1680" spans="4:4">
      <c r="D1680" s="362"/>
    </row>
    <row r="1681" spans="4:4">
      <c r="D1681" s="362"/>
    </row>
    <row r="1682" spans="4:4">
      <c r="D1682" s="362"/>
    </row>
    <row r="1683" spans="4:4">
      <c r="D1683" s="362"/>
    </row>
    <row r="1684" spans="4:4">
      <c r="D1684" s="362"/>
    </row>
    <row r="1685" spans="4:4">
      <c r="D1685" s="362"/>
    </row>
    <row r="1686" spans="4:4">
      <c r="D1686" s="362"/>
    </row>
    <row r="1687" spans="4:4">
      <c r="D1687" s="362"/>
    </row>
    <row r="1688" spans="4:4">
      <c r="D1688" s="362"/>
    </row>
    <row r="1689" spans="4:4">
      <c r="D1689" s="362"/>
    </row>
    <row r="1690" spans="4:4">
      <c r="D1690" s="362"/>
    </row>
    <row r="1691" spans="4:4">
      <c r="D1691" s="362"/>
    </row>
    <row r="1692" spans="4:4">
      <c r="D1692" s="362"/>
    </row>
    <row r="1693" spans="4:4">
      <c r="D1693" s="362"/>
    </row>
    <row r="1694" spans="4:4">
      <c r="D1694" s="362"/>
    </row>
    <row r="1695" spans="4:4">
      <c r="D1695" s="362"/>
    </row>
    <row r="1696" spans="4:4">
      <c r="D1696" s="362"/>
    </row>
    <row r="1697" spans="4:4">
      <c r="D1697" s="362"/>
    </row>
    <row r="1698" spans="4:4">
      <c r="D1698" s="362"/>
    </row>
    <row r="1699" spans="4:4">
      <c r="D1699" s="362"/>
    </row>
    <row r="1700" spans="4:4">
      <c r="D1700" s="362"/>
    </row>
    <row r="1701" spans="4:4">
      <c r="D1701" s="362"/>
    </row>
    <row r="1702" spans="4:4">
      <c r="D1702" s="362"/>
    </row>
    <row r="1703" spans="4:4">
      <c r="D1703" s="362"/>
    </row>
    <row r="1704" spans="4:4">
      <c r="D1704" s="362"/>
    </row>
    <row r="1705" spans="4:4">
      <c r="D1705" s="362"/>
    </row>
    <row r="1706" spans="4:4">
      <c r="D1706" s="362"/>
    </row>
    <row r="1707" spans="4:4">
      <c r="D1707" s="362"/>
    </row>
    <row r="1708" spans="4:4">
      <c r="D1708" s="362"/>
    </row>
    <row r="1709" spans="4:4">
      <c r="D1709" s="362"/>
    </row>
    <row r="1710" spans="4:4">
      <c r="D1710" s="362"/>
    </row>
    <row r="1711" spans="4:4">
      <c r="D1711" s="362"/>
    </row>
    <row r="1712" spans="4:4">
      <c r="D1712" s="362"/>
    </row>
    <row r="1713" spans="4:4">
      <c r="D1713" s="362"/>
    </row>
    <row r="1714" spans="4:4">
      <c r="D1714" s="362"/>
    </row>
    <row r="1715" spans="4:4">
      <c r="D1715" s="362"/>
    </row>
    <row r="1716" spans="4:4">
      <c r="D1716" s="362"/>
    </row>
    <row r="1717" spans="4:4">
      <c r="D1717" s="362"/>
    </row>
    <row r="1718" spans="4:4">
      <c r="D1718" s="362"/>
    </row>
    <row r="1719" spans="4:4">
      <c r="D1719" s="362"/>
    </row>
    <row r="1720" spans="4:4">
      <c r="D1720" s="362"/>
    </row>
    <row r="1721" spans="4:4">
      <c r="D1721" s="362"/>
    </row>
    <row r="1722" spans="4:4">
      <c r="D1722" s="362"/>
    </row>
    <row r="1723" spans="4:4">
      <c r="D1723" s="362"/>
    </row>
    <row r="1724" spans="4:4">
      <c r="D1724" s="362"/>
    </row>
    <row r="1725" spans="4:4">
      <c r="D1725" s="362"/>
    </row>
    <row r="1726" spans="4:4">
      <c r="D1726" s="362"/>
    </row>
    <row r="1727" spans="4:4">
      <c r="D1727" s="362"/>
    </row>
    <row r="1728" spans="4:4">
      <c r="D1728" s="362"/>
    </row>
    <row r="1729" spans="4:4">
      <c r="D1729" s="362"/>
    </row>
    <row r="1730" spans="4:4">
      <c r="D1730" s="362"/>
    </row>
    <row r="1731" spans="4:4">
      <c r="D1731" s="362"/>
    </row>
    <row r="1732" spans="4:4">
      <c r="D1732" s="362"/>
    </row>
    <row r="1733" spans="4:4">
      <c r="D1733" s="362"/>
    </row>
    <row r="1734" spans="4:4">
      <c r="D1734" s="362"/>
    </row>
    <row r="1735" spans="4:4">
      <c r="D1735" s="362"/>
    </row>
    <row r="1736" spans="4:4">
      <c r="D1736" s="362"/>
    </row>
    <row r="1737" spans="4:4">
      <c r="D1737" s="362"/>
    </row>
    <row r="1738" spans="4:4">
      <c r="D1738" s="362"/>
    </row>
    <row r="1739" spans="4:4">
      <c r="D1739" s="362"/>
    </row>
    <row r="1740" spans="4:4">
      <c r="D1740" s="362"/>
    </row>
    <row r="1741" spans="4:4">
      <c r="D1741" s="362"/>
    </row>
    <row r="1742" spans="4:4">
      <c r="D1742" s="362"/>
    </row>
    <row r="1743" spans="4:4">
      <c r="D1743" s="362"/>
    </row>
    <row r="1744" spans="4:4">
      <c r="D1744" s="362"/>
    </row>
    <row r="1745" spans="4:4">
      <c r="D1745" s="362"/>
    </row>
    <row r="1746" spans="4:4">
      <c r="D1746" s="362"/>
    </row>
    <row r="1747" spans="4:4">
      <c r="D1747" s="362"/>
    </row>
    <row r="1748" spans="4:4">
      <c r="D1748" s="362"/>
    </row>
    <row r="1749" spans="4:4">
      <c r="D1749" s="362"/>
    </row>
    <row r="1750" spans="4:4">
      <c r="D1750" s="362"/>
    </row>
    <row r="1751" spans="4:4">
      <c r="D1751" s="362"/>
    </row>
    <row r="1752" spans="4:4">
      <c r="D1752" s="362"/>
    </row>
    <row r="1753" spans="4:4">
      <c r="D1753" s="362"/>
    </row>
    <row r="1754" spans="4:4">
      <c r="D1754" s="362"/>
    </row>
    <row r="1755" spans="4:4">
      <c r="D1755" s="362"/>
    </row>
    <row r="1756" spans="4:4">
      <c r="D1756" s="362"/>
    </row>
    <row r="1757" spans="4:4">
      <c r="D1757" s="362"/>
    </row>
    <row r="1758" spans="4:4">
      <c r="D1758" s="362"/>
    </row>
    <row r="1759" spans="4:4">
      <c r="D1759" s="362"/>
    </row>
    <row r="1760" spans="4:4">
      <c r="D1760" s="362"/>
    </row>
    <row r="1761" spans="4:4">
      <c r="D1761" s="362"/>
    </row>
    <row r="1762" spans="4:4">
      <c r="D1762" s="362"/>
    </row>
    <row r="1763" spans="4:4">
      <c r="D1763" s="362"/>
    </row>
    <row r="1764" spans="4:4">
      <c r="D1764" s="362"/>
    </row>
    <row r="1765" spans="4:4">
      <c r="D1765" s="362"/>
    </row>
    <row r="1766" spans="4:4">
      <c r="D1766" s="362"/>
    </row>
    <row r="1767" spans="4:4">
      <c r="D1767" s="362"/>
    </row>
    <row r="1768" spans="4:4">
      <c r="D1768" s="362"/>
    </row>
    <row r="1769" spans="4:4">
      <c r="D1769" s="362"/>
    </row>
    <row r="1770" spans="4:4">
      <c r="D1770" s="362"/>
    </row>
    <row r="1771" spans="4:4">
      <c r="D1771" s="362"/>
    </row>
    <row r="1772" spans="4:4">
      <c r="D1772" s="362"/>
    </row>
    <row r="1773" spans="4:4">
      <c r="D1773" s="362"/>
    </row>
    <row r="1774" spans="4:4">
      <c r="D1774" s="362"/>
    </row>
    <row r="1775" spans="4:4">
      <c r="D1775" s="362"/>
    </row>
    <row r="1776" spans="4:4">
      <c r="D1776" s="362"/>
    </row>
    <row r="1777" spans="4:4">
      <c r="D1777" s="362"/>
    </row>
    <row r="1778" spans="4:4">
      <c r="D1778" s="362"/>
    </row>
    <row r="1779" spans="4:4">
      <c r="D1779" s="362"/>
    </row>
    <row r="1780" spans="4:4">
      <c r="D1780" s="362"/>
    </row>
    <row r="1781" spans="4:4">
      <c r="D1781" s="362"/>
    </row>
    <row r="1782" spans="4:4">
      <c r="D1782" s="362"/>
    </row>
    <row r="1783" spans="4:4">
      <c r="D1783" s="362"/>
    </row>
    <row r="1784" spans="4:4">
      <c r="D1784" s="362"/>
    </row>
    <row r="1785" spans="4:4">
      <c r="D1785" s="362"/>
    </row>
    <row r="1786" spans="4:4">
      <c r="D1786" s="362"/>
    </row>
    <row r="1787" spans="4:4">
      <c r="D1787" s="362"/>
    </row>
    <row r="1788" spans="4:4">
      <c r="D1788" s="362"/>
    </row>
    <row r="1789" spans="4:4">
      <c r="D1789" s="362"/>
    </row>
    <row r="1790" spans="4:4">
      <c r="D1790" s="362"/>
    </row>
    <row r="1791" spans="4:4">
      <c r="D1791" s="362"/>
    </row>
    <row r="1792" spans="4:4">
      <c r="D1792" s="362"/>
    </row>
    <row r="1793" spans="4:4">
      <c r="D1793" s="362"/>
    </row>
    <row r="1794" spans="4:4">
      <c r="D1794" s="362"/>
    </row>
    <row r="1795" spans="4:4">
      <c r="D1795" s="362"/>
    </row>
    <row r="1796" spans="4:4">
      <c r="D1796" s="362"/>
    </row>
    <row r="1797" spans="4:4">
      <c r="D1797" s="362"/>
    </row>
    <row r="1798" spans="4:4">
      <c r="D1798" s="362"/>
    </row>
    <row r="1799" spans="4:4">
      <c r="D1799" s="362"/>
    </row>
    <row r="1800" spans="4:4">
      <c r="D1800" s="362"/>
    </row>
    <row r="1801" spans="4:4">
      <c r="D1801" s="362"/>
    </row>
    <row r="1802" spans="4:4">
      <c r="D1802" s="362"/>
    </row>
    <row r="1803" spans="4:4">
      <c r="D1803" s="362"/>
    </row>
    <row r="1804" spans="4:4">
      <c r="D1804" s="362"/>
    </row>
    <row r="1805" spans="4:4">
      <c r="D1805" s="362"/>
    </row>
    <row r="1806" spans="4:4">
      <c r="D1806" s="362"/>
    </row>
    <row r="1807" spans="4:4">
      <c r="D1807" s="362"/>
    </row>
    <row r="1808" spans="4:4">
      <c r="D1808" s="362"/>
    </row>
    <row r="1809" spans="4:4">
      <c r="D1809" s="362"/>
    </row>
    <row r="1810" spans="4:4">
      <c r="D1810" s="362"/>
    </row>
    <row r="1811" spans="4:4">
      <c r="D1811" s="362"/>
    </row>
    <row r="1812" spans="4:4">
      <c r="D1812" s="362"/>
    </row>
    <row r="1813" spans="4:4">
      <c r="D1813" s="362"/>
    </row>
    <row r="1814" spans="4:4">
      <c r="D1814" s="362"/>
    </row>
    <row r="1815" spans="4:4">
      <c r="D1815" s="362"/>
    </row>
    <row r="1816" spans="4:4">
      <c r="D1816" s="362"/>
    </row>
    <row r="1817" spans="4:4">
      <c r="D1817" s="362"/>
    </row>
    <row r="1818" spans="4:4">
      <c r="D1818" s="362"/>
    </row>
    <row r="1819" spans="4:4">
      <c r="D1819" s="362"/>
    </row>
    <row r="1820" spans="4:4">
      <c r="D1820" s="362"/>
    </row>
    <row r="1821" spans="4:4">
      <c r="D1821" s="362"/>
    </row>
    <row r="1822" spans="4:4">
      <c r="D1822" s="362"/>
    </row>
    <row r="1823" spans="4:4">
      <c r="D1823" s="362"/>
    </row>
    <row r="1824" spans="4:4">
      <c r="D1824" s="362"/>
    </row>
    <row r="1825" spans="4:4">
      <c r="D1825" s="362"/>
    </row>
    <row r="1826" spans="4:4">
      <c r="D1826" s="362"/>
    </row>
    <row r="1827" spans="4:4">
      <c r="D1827" s="362"/>
    </row>
    <row r="1828" spans="4:4">
      <c r="D1828" s="362"/>
    </row>
    <row r="1829" spans="4:4">
      <c r="D1829" s="362"/>
    </row>
    <row r="1830" spans="4:4">
      <c r="D1830" s="362"/>
    </row>
    <row r="1831" spans="4:4">
      <c r="D1831" s="362"/>
    </row>
    <row r="1832" spans="4:4">
      <c r="D1832" s="362"/>
    </row>
    <row r="1833" spans="4:4">
      <c r="D1833" s="362"/>
    </row>
    <row r="1834" spans="4:4">
      <c r="D1834" s="362"/>
    </row>
    <row r="1835" spans="4:4">
      <c r="D1835" s="362"/>
    </row>
    <row r="1836" spans="4:4">
      <c r="D1836" s="362"/>
    </row>
    <row r="1837" spans="4:4">
      <c r="D1837" s="362"/>
    </row>
    <row r="1838" spans="4:4">
      <c r="D1838" s="362"/>
    </row>
    <row r="1839" spans="4:4">
      <c r="D1839" s="362"/>
    </row>
    <row r="1840" spans="4:4">
      <c r="D1840" s="362"/>
    </row>
    <row r="1841" spans="4:4">
      <c r="D1841" s="362"/>
    </row>
    <row r="1842" spans="4:4">
      <c r="D1842" s="362"/>
    </row>
    <row r="1843" spans="4:4">
      <c r="D1843" s="362"/>
    </row>
    <row r="1844" spans="4:4">
      <c r="D1844" s="362"/>
    </row>
    <row r="1845" spans="4:4">
      <c r="D1845" s="362"/>
    </row>
    <row r="1846" spans="4:4">
      <c r="D1846" s="362"/>
    </row>
    <row r="1847" spans="4:4">
      <c r="D1847" s="362"/>
    </row>
    <row r="1848" spans="4:4">
      <c r="D1848" s="362"/>
    </row>
    <row r="1849" spans="4:4">
      <c r="D1849" s="362"/>
    </row>
    <row r="1850" spans="4:4">
      <c r="D1850" s="362"/>
    </row>
    <row r="1851" spans="4:4">
      <c r="D1851" s="362"/>
    </row>
    <row r="1852" spans="4:4">
      <c r="D1852" s="362"/>
    </row>
    <row r="1853" spans="4:4">
      <c r="D1853" s="362"/>
    </row>
    <row r="1854" spans="4:4">
      <c r="D1854" s="362"/>
    </row>
    <row r="1855" spans="4:4">
      <c r="D1855" s="362"/>
    </row>
    <row r="1856" spans="4:4">
      <c r="D1856" s="362"/>
    </row>
    <row r="1857" spans="4:4">
      <c r="D1857" s="362"/>
    </row>
    <row r="1858" spans="4:4">
      <c r="D1858" s="362"/>
    </row>
    <row r="1859" spans="4:4">
      <c r="D1859" s="362"/>
    </row>
    <row r="1860" spans="4:4">
      <c r="D1860" s="362"/>
    </row>
    <row r="1861" spans="4:4">
      <c r="D1861" s="362"/>
    </row>
    <row r="1862" spans="4:4">
      <c r="D1862" s="362"/>
    </row>
    <row r="1863" spans="4:4">
      <c r="D1863" s="362"/>
    </row>
    <row r="1864" spans="4:4">
      <c r="D1864" s="362"/>
    </row>
    <row r="1865" spans="4:4">
      <c r="D1865" s="362"/>
    </row>
    <row r="1866" spans="4:4">
      <c r="D1866" s="362"/>
    </row>
    <row r="1867" spans="4:4">
      <c r="D1867" s="362"/>
    </row>
    <row r="1868" spans="4:4">
      <c r="D1868" s="362"/>
    </row>
    <row r="1869" spans="4:4">
      <c r="D1869" s="362"/>
    </row>
    <row r="1870" spans="4:4">
      <c r="D1870" s="362"/>
    </row>
    <row r="1871" spans="4:4">
      <c r="D1871" s="362"/>
    </row>
    <row r="1872" spans="4:4">
      <c r="D1872" s="362"/>
    </row>
    <row r="1873" spans="4:4">
      <c r="D1873" s="362"/>
    </row>
    <row r="1874" spans="4:4">
      <c r="D1874" s="362"/>
    </row>
    <row r="1875" spans="4:4">
      <c r="D1875" s="362"/>
    </row>
    <row r="1876" spans="4:4">
      <c r="D1876" s="362"/>
    </row>
    <row r="1877" spans="4:4">
      <c r="D1877" s="362"/>
    </row>
    <row r="1878" spans="4:4">
      <c r="D1878" s="362"/>
    </row>
    <row r="1879" spans="4:4">
      <c r="D1879" s="362"/>
    </row>
    <row r="1880" spans="4:4">
      <c r="D1880" s="362"/>
    </row>
    <row r="1881" spans="4:4">
      <c r="D1881" s="362"/>
    </row>
    <row r="1882" spans="4:4">
      <c r="D1882" s="362"/>
    </row>
    <row r="1883" spans="4:4">
      <c r="D1883" s="362"/>
    </row>
    <row r="1884" spans="4:4">
      <c r="D1884" s="362"/>
    </row>
    <row r="1885" spans="4:4">
      <c r="D1885" s="362"/>
    </row>
    <row r="1886" spans="4:4">
      <c r="D1886" s="362"/>
    </row>
    <row r="1887" spans="4:4">
      <c r="D1887" s="362"/>
    </row>
    <row r="1888" spans="4:4">
      <c r="D1888" s="362"/>
    </row>
    <row r="1889" spans="4:4">
      <c r="D1889" s="362"/>
    </row>
    <row r="1890" spans="4:4">
      <c r="D1890" s="362"/>
    </row>
    <row r="1891" spans="4:4">
      <c r="D1891" s="362"/>
    </row>
    <row r="1892" spans="4:4">
      <c r="D1892" s="362"/>
    </row>
    <row r="1893" spans="4:4">
      <c r="D1893" s="362"/>
    </row>
    <row r="1894" spans="4:4">
      <c r="D1894" s="362"/>
    </row>
    <row r="1895" spans="4:4">
      <c r="D1895" s="362"/>
    </row>
    <row r="1896" spans="4:4">
      <c r="D1896" s="362"/>
    </row>
    <row r="1897" spans="4:4">
      <c r="D1897" s="362"/>
    </row>
    <row r="1898" spans="4:4">
      <c r="D1898" s="362"/>
    </row>
    <row r="1899" spans="4:4">
      <c r="D1899" s="362"/>
    </row>
    <row r="1900" spans="4:4">
      <c r="D1900" s="362"/>
    </row>
    <row r="1901" spans="4:4">
      <c r="D1901" s="362"/>
    </row>
    <row r="1902" spans="4:4">
      <c r="D1902" s="362"/>
    </row>
    <row r="1903" spans="4:4">
      <c r="D1903" s="362"/>
    </row>
    <row r="1904" spans="4:4">
      <c r="D1904" s="362"/>
    </row>
    <row r="1905" spans="4:4">
      <c r="D1905" s="362"/>
    </row>
    <row r="1906" spans="4:4">
      <c r="D1906" s="362"/>
    </row>
    <row r="1907" spans="4:4">
      <c r="D1907" s="362"/>
    </row>
    <row r="1908" spans="4:4">
      <c r="D1908" s="362"/>
    </row>
    <row r="1909" spans="4:4">
      <c r="D1909" s="362"/>
    </row>
    <row r="1910" spans="4:4">
      <c r="D1910" s="362"/>
    </row>
    <row r="1911" spans="4:4">
      <c r="D1911" s="362"/>
    </row>
    <row r="1912" spans="4:4">
      <c r="D1912" s="362"/>
    </row>
    <row r="1913" spans="4:4">
      <c r="D1913" s="362"/>
    </row>
    <row r="1914" spans="4:4">
      <c r="D1914" s="362"/>
    </row>
    <row r="1915" spans="4:4">
      <c r="D1915" s="362"/>
    </row>
    <row r="1916" spans="4:4">
      <c r="D1916" s="362"/>
    </row>
    <row r="1917" spans="4:4">
      <c r="D1917" s="362"/>
    </row>
    <row r="1918" spans="4:4">
      <c r="D1918" s="362"/>
    </row>
    <row r="1919" spans="4:4">
      <c r="D1919" s="362"/>
    </row>
    <row r="1920" spans="4:4">
      <c r="D1920" s="362"/>
    </row>
    <row r="1921" spans="4:4">
      <c r="D1921" s="362"/>
    </row>
    <row r="1922" spans="4:4">
      <c r="D1922" s="362"/>
    </row>
    <row r="1923" spans="4:4">
      <c r="D1923" s="362"/>
    </row>
    <row r="1924" spans="4:4">
      <c r="D1924" s="362"/>
    </row>
    <row r="1925" spans="4:4">
      <c r="D1925" s="362"/>
    </row>
    <row r="1926" spans="4:4">
      <c r="D1926" s="362"/>
    </row>
    <row r="1927" spans="4:4">
      <c r="D1927" s="362"/>
    </row>
    <row r="1928" spans="4:4">
      <c r="D1928" s="362"/>
    </row>
    <row r="1929" spans="4:4">
      <c r="D1929" s="362"/>
    </row>
    <row r="1930" spans="4:4">
      <c r="D1930" s="362"/>
    </row>
    <row r="1931" spans="4:4">
      <c r="D1931" s="362"/>
    </row>
    <row r="1932" spans="4:4">
      <c r="D1932" s="362"/>
    </row>
    <row r="1933" spans="4:4">
      <c r="D1933" s="362"/>
    </row>
    <row r="1934" spans="4:4">
      <c r="D1934" s="362"/>
    </row>
    <row r="1935" spans="4:4">
      <c r="D1935" s="362"/>
    </row>
    <row r="1936" spans="4:4">
      <c r="D1936" s="362"/>
    </row>
    <row r="1937" spans="4:4">
      <c r="D1937" s="362"/>
    </row>
    <row r="1938" spans="4:4">
      <c r="D1938" s="362"/>
    </row>
    <row r="1939" spans="4:4">
      <c r="D1939" s="362"/>
    </row>
    <row r="1940" spans="4:4">
      <c r="D1940" s="362"/>
    </row>
    <row r="1941" spans="4:4">
      <c r="D1941" s="362"/>
    </row>
    <row r="1942" spans="4:4">
      <c r="D1942" s="362"/>
    </row>
    <row r="1943" spans="4:4">
      <c r="D1943" s="362"/>
    </row>
    <row r="1944" spans="4:4">
      <c r="D1944" s="362"/>
    </row>
    <row r="1945" spans="4:4">
      <c r="D1945" s="362"/>
    </row>
    <row r="1946" spans="4:4">
      <c r="D1946" s="362"/>
    </row>
    <row r="1947" spans="4:4">
      <c r="D1947" s="362"/>
    </row>
    <row r="1948" spans="4:4">
      <c r="D1948" s="362"/>
    </row>
    <row r="1949" spans="4:4">
      <c r="D1949" s="362"/>
    </row>
    <row r="1950" spans="4:4">
      <c r="D1950" s="362"/>
    </row>
    <row r="1951" spans="4:4">
      <c r="D1951" s="362"/>
    </row>
    <row r="1952" spans="4:4">
      <c r="D1952" s="362"/>
    </row>
    <row r="1953" spans="4:4">
      <c r="D1953" s="362"/>
    </row>
    <row r="1954" spans="4:4">
      <c r="D1954" s="362"/>
    </row>
    <row r="1955" spans="4:4">
      <c r="D1955" s="362"/>
    </row>
    <row r="1956" spans="4:4">
      <c r="D1956" s="362"/>
    </row>
    <row r="1957" spans="4:4">
      <c r="D1957" s="362"/>
    </row>
    <row r="1958" spans="4:4">
      <c r="D1958" s="362"/>
    </row>
    <row r="1959" spans="4:4">
      <c r="D1959" s="362"/>
    </row>
    <row r="1960" spans="4:4">
      <c r="D1960" s="362"/>
    </row>
    <row r="1961" spans="4:4">
      <c r="D1961" s="362"/>
    </row>
    <row r="1962" spans="4:4">
      <c r="D1962" s="362"/>
    </row>
    <row r="1963" spans="4:4">
      <c r="D1963" s="362"/>
    </row>
    <row r="1964" spans="4:4">
      <c r="D1964" s="362"/>
    </row>
    <row r="1965" spans="4:4">
      <c r="D1965" s="362"/>
    </row>
    <row r="1966" spans="4:4">
      <c r="D1966" s="362"/>
    </row>
    <row r="1967" spans="4:4">
      <c r="D1967" s="362"/>
    </row>
    <row r="1968" spans="4:4">
      <c r="D1968" s="362"/>
    </row>
    <row r="1969" spans="4:4">
      <c r="D1969" s="362"/>
    </row>
    <row r="1970" spans="4:4">
      <c r="D1970" s="362"/>
    </row>
    <row r="1971" spans="4:4">
      <c r="D1971" s="362"/>
    </row>
    <row r="1972" spans="4:4">
      <c r="D1972" s="362"/>
    </row>
    <row r="1973" spans="4:4">
      <c r="D1973" s="362"/>
    </row>
    <row r="1974" spans="4:4">
      <c r="D1974" s="362"/>
    </row>
    <row r="1975" spans="4:4">
      <c r="D1975" s="362"/>
    </row>
    <row r="1976" spans="4:4">
      <c r="D1976" s="362"/>
    </row>
    <row r="1977" spans="4:4">
      <c r="D1977" s="362"/>
    </row>
    <row r="1978" spans="4:4">
      <c r="D1978" s="362"/>
    </row>
    <row r="1979" spans="4:4">
      <c r="D1979" s="362"/>
    </row>
    <row r="1980" spans="4:4">
      <c r="D1980" s="362"/>
    </row>
    <row r="1981" spans="4:4">
      <c r="D1981" s="362"/>
    </row>
    <row r="1982" spans="4:4">
      <c r="D1982" s="362"/>
    </row>
    <row r="1983" spans="4:4">
      <c r="D1983" s="362"/>
    </row>
    <row r="1984" spans="4:4">
      <c r="D1984" s="362"/>
    </row>
    <row r="1985" spans="4:4">
      <c r="D1985" s="362"/>
    </row>
    <row r="1986" spans="4:4">
      <c r="D1986" s="362"/>
    </row>
    <row r="1987" spans="4:4">
      <c r="D1987" s="362"/>
    </row>
    <row r="1988" spans="4:4">
      <c r="D1988" s="362"/>
    </row>
    <row r="1989" spans="4:4">
      <c r="D1989" s="362"/>
    </row>
    <row r="1990" spans="4:4">
      <c r="D1990" s="362"/>
    </row>
    <row r="1991" spans="4:4">
      <c r="D1991" s="362"/>
    </row>
    <row r="1992" spans="4:4">
      <c r="D1992" s="362"/>
    </row>
    <row r="1993" spans="4:4">
      <c r="D1993" s="362"/>
    </row>
    <row r="1994" spans="4:4">
      <c r="D1994" s="362"/>
    </row>
    <row r="1995" spans="4:4">
      <c r="D1995" s="362"/>
    </row>
    <row r="1996" spans="4:4">
      <c r="D1996" s="362"/>
    </row>
    <row r="1997" spans="4:4">
      <c r="D1997" s="362"/>
    </row>
    <row r="1998" spans="4:4">
      <c r="D1998" s="362"/>
    </row>
    <row r="1999" spans="4:4">
      <c r="D1999" s="362"/>
    </row>
    <row r="2000" spans="4:4">
      <c r="D2000" s="362"/>
    </row>
    <row r="2001" spans="4:4">
      <c r="D2001" s="362"/>
    </row>
    <row r="2002" spans="4:4">
      <c r="D2002" s="362"/>
    </row>
    <row r="2003" spans="4:4">
      <c r="D2003" s="362"/>
    </row>
    <row r="2004" spans="4:4">
      <c r="D2004" s="362"/>
    </row>
    <row r="2005" spans="4:4">
      <c r="D2005" s="362"/>
    </row>
    <row r="2006" spans="4:4">
      <c r="D2006" s="362"/>
    </row>
    <row r="2007" spans="4:4">
      <c r="D2007" s="362"/>
    </row>
    <row r="2008" spans="4:4">
      <c r="D2008" s="362"/>
    </row>
    <row r="2009" spans="4:4">
      <c r="D2009" s="362"/>
    </row>
    <row r="2010" spans="4:4">
      <c r="D2010" s="362"/>
    </row>
    <row r="2011" spans="4:4">
      <c r="D2011" s="362"/>
    </row>
    <row r="2012" spans="4:4">
      <c r="D2012" s="362"/>
    </row>
    <row r="2013" spans="4:4">
      <c r="D2013" s="362"/>
    </row>
    <row r="2014" spans="4:4">
      <c r="D2014" s="362"/>
    </row>
    <row r="2015" spans="4:4">
      <c r="D2015" s="362"/>
    </row>
    <row r="2016" spans="4:4">
      <c r="D2016" s="362"/>
    </row>
    <row r="2017" spans="4:4">
      <c r="D2017" s="362"/>
    </row>
    <row r="2018" spans="4:4">
      <c r="D2018" s="362"/>
    </row>
    <row r="2019" spans="4:4">
      <c r="D2019" s="362"/>
    </row>
    <row r="2020" spans="4:4">
      <c r="D2020" s="362"/>
    </row>
    <row r="2021" spans="4:4">
      <c r="D2021" s="362"/>
    </row>
    <row r="2022" spans="4:4">
      <c r="D2022" s="362"/>
    </row>
    <row r="2023" spans="4:4">
      <c r="D2023" s="362"/>
    </row>
    <row r="2024" spans="4:4">
      <c r="D2024" s="362"/>
    </row>
    <row r="2025" spans="4:4">
      <c r="D2025" s="362"/>
    </row>
    <row r="2026" spans="4:4">
      <c r="D2026" s="362"/>
    </row>
    <row r="2027" spans="4:4">
      <c r="D2027" s="362"/>
    </row>
    <row r="2028" spans="4:4">
      <c r="D2028" s="362"/>
    </row>
    <row r="2029" spans="4:4">
      <c r="D2029" s="362"/>
    </row>
    <row r="2030" spans="4:4">
      <c r="D2030" s="362"/>
    </row>
    <row r="2031" spans="4:4">
      <c r="D2031" s="362"/>
    </row>
    <row r="2032" spans="4:4">
      <c r="D2032" s="362"/>
    </row>
    <row r="2033" spans="4:4">
      <c r="D2033" s="362"/>
    </row>
    <row r="2034" spans="4:4">
      <c r="D2034" s="362"/>
    </row>
    <row r="2035" spans="4:4">
      <c r="D2035" s="362"/>
    </row>
    <row r="2036" spans="4:4">
      <c r="D2036" s="362"/>
    </row>
    <row r="2037" spans="4:4">
      <c r="D2037" s="362"/>
    </row>
    <row r="2038" spans="4:4">
      <c r="D2038" s="362"/>
    </row>
    <row r="2039" spans="4:4">
      <c r="D2039" s="362"/>
    </row>
    <row r="2040" spans="4:4">
      <c r="D2040" s="362"/>
    </row>
    <row r="2041" spans="4:4">
      <c r="D2041" s="362"/>
    </row>
    <row r="2042" spans="4:4">
      <c r="D2042" s="362"/>
    </row>
    <row r="2043" spans="4:4">
      <c r="D2043" s="362"/>
    </row>
    <row r="2044" spans="4:4">
      <c r="D2044" s="362"/>
    </row>
    <row r="2045" spans="4:4">
      <c r="D2045" s="362"/>
    </row>
    <row r="2046" spans="4:4">
      <c r="D2046" s="362"/>
    </row>
    <row r="2047" spans="4:4">
      <c r="D2047" s="362"/>
    </row>
    <row r="2048" spans="4:4">
      <c r="D2048" s="362"/>
    </row>
    <row r="2049" spans="4:4">
      <c r="D2049" s="362"/>
    </row>
    <row r="2050" spans="4:4">
      <c r="D2050" s="362"/>
    </row>
    <row r="2051" spans="4:4">
      <c r="D2051" s="362"/>
    </row>
    <row r="2052" spans="4:4">
      <c r="D2052" s="362"/>
    </row>
    <row r="2053" spans="4:4">
      <c r="D2053" s="362"/>
    </row>
    <row r="2054" spans="4:4">
      <c r="D2054" s="362"/>
    </row>
    <row r="2055" spans="4:4">
      <c r="D2055" s="362"/>
    </row>
    <row r="2056" spans="4:4">
      <c r="D2056" s="362"/>
    </row>
    <row r="2057" spans="4:4">
      <c r="D2057" s="362"/>
    </row>
    <row r="2058" spans="4:4">
      <c r="D2058" s="362"/>
    </row>
    <row r="2059" spans="4:4">
      <c r="D2059" s="362"/>
    </row>
    <row r="2060" spans="4:4">
      <c r="D2060" s="362"/>
    </row>
    <row r="2061" spans="4:4">
      <c r="D2061" s="362"/>
    </row>
    <row r="2062" spans="4:4">
      <c r="D2062" s="362"/>
    </row>
    <row r="2063" spans="4:4">
      <c r="D2063" s="362"/>
    </row>
    <row r="2064" spans="4:4">
      <c r="D2064" s="362"/>
    </row>
    <row r="2065" spans="4:4">
      <c r="D2065" s="362"/>
    </row>
    <row r="2066" spans="4:4">
      <c r="D2066" s="362"/>
    </row>
    <row r="2067" spans="4:4">
      <c r="D2067" s="362"/>
    </row>
    <row r="2068" spans="4:4">
      <c r="D2068" s="362"/>
    </row>
    <row r="2069" spans="4:4">
      <c r="D2069" s="362"/>
    </row>
    <row r="2070" spans="4:4">
      <c r="D2070" s="362"/>
    </row>
    <row r="2071" spans="4:4">
      <c r="D2071" s="362"/>
    </row>
    <row r="2072" spans="4:4">
      <c r="D2072" s="362"/>
    </row>
    <row r="2073" spans="4:4">
      <c r="D2073" s="362"/>
    </row>
    <row r="2074" spans="4:4">
      <c r="D2074" s="362"/>
    </row>
    <row r="2075" spans="4:4">
      <c r="D2075" s="362"/>
    </row>
    <row r="2076" spans="4:4">
      <c r="D2076" s="362"/>
    </row>
    <row r="2077" spans="4:4">
      <c r="D2077" s="362"/>
    </row>
    <row r="2078" spans="4:4">
      <c r="D2078" s="362"/>
    </row>
    <row r="2079" spans="4:4">
      <c r="D2079" s="362"/>
    </row>
    <row r="2080" spans="4:4">
      <c r="D2080" s="362"/>
    </row>
    <row r="2081" spans="4:4">
      <c r="D2081" s="362"/>
    </row>
    <row r="2082" spans="4:4">
      <c r="D2082" s="362"/>
    </row>
    <row r="2083" spans="4:4">
      <c r="D2083" s="362"/>
    </row>
    <row r="2084" spans="4:4">
      <c r="D2084" s="362"/>
    </row>
    <row r="2085" spans="4:4">
      <c r="D2085" s="362"/>
    </row>
    <row r="2086" spans="4:4">
      <c r="D2086" s="362"/>
    </row>
    <row r="2087" spans="4:4">
      <c r="D2087" s="362"/>
    </row>
    <row r="2088" spans="4:4">
      <c r="D2088" s="362"/>
    </row>
    <row r="2089" spans="4:4">
      <c r="D2089" s="362"/>
    </row>
    <row r="2090" spans="4:4">
      <c r="D2090" s="362"/>
    </row>
    <row r="2091" spans="4:4">
      <c r="D2091" s="362"/>
    </row>
    <row r="2092" spans="4:4">
      <c r="D2092" s="362"/>
    </row>
    <row r="2093" spans="4:4">
      <c r="D2093" s="362"/>
    </row>
    <row r="2094" spans="4:4">
      <c r="D2094" s="362"/>
    </row>
    <row r="2095" spans="4:4">
      <c r="D2095" s="362"/>
    </row>
    <row r="2096" spans="4:4">
      <c r="D2096" s="362"/>
    </row>
    <row r="2097" spans="4:4">
      <c r="D2097" s="362"/>
    </row>
    <row r="2098" spans="4:4">
      <c r="D2098" s="362"/>
    </row>
    <row r="2099" spans="4:4">
      <c r="D2099" s="362"/>
    </row>
    <row r="2100" spans="4:4">
      <c r="D2100" s="362"/>
    </row>
    <row r="2101" spans="4:4">
      <c r="D2101" s="362"/>
    </row>
    <row r="2102" spans="4:4">
      <c r="D2102" s="362"/>
    </row>
    <row r="2103" spans="4:4">
      <c r="D2103" s="362"/>
    </row>
    <row r="2104" spans="4:4">
      <c r="D2104" s="362"/>
    </row>
    <row r="2105" spans="4:4">
      <c r="D2105" s="362"/>
    </row>
    <row r="2106" spans="4:4">
      <c r="D2106" s="362"/>
    </row>
    <row r="2107" spans="4:4">
      <c r="D2107" s="362"/>
    </row>
    <row r="2108" spans="4:4">
      <c r="D2108" s="362"/>
    </row>
    <row r="2109" spans="4:4">
      <c r="D2109" s="362"/>
    </row>
    <row r="2110" spans="4:4">
      <c r="D2110" s="362"/>
    </row>
    <row r="2111" spans="4:4">
      <c r="D2111" s="362"/>
    </row>
    <row r="2112" spans="4:4">
      <c r="D2112" s="362"/>
    </row>
    <row r="2113" spans="4:4">
      <c r="D2113" s="362"/>
    </row>
    <row r="2114" spans="4:4">
      <c r="D2114" s="362"/>
    </row>
    <row r="2115" spans="4:4">
      <c r="D2115" s="362"/>
    </row>
    <row r="2116" spans="4:4">
      <c r="D2116" s="362"/>
    </row>
    <row r="2117" spans="4:4">
      <c r="D2117" s="362"/>
    </row>
    <row r="2118" spans="4:4">
      <c r="D2118" s="362"/>
    </row>
    <row r="2119" spans="4:4">
      <c r="D2119" s="362"/>
    </row>
    <row r="2120" spans="4:4">
      <c r="D2120" s="362"/>
    </row>
    <row r="2121" spans="4:4">
      <c r="D2121" s="362"/>
    </row>
    <row r="2122" spans="4:4">
      <c r="D2122" s="362"/>
    </row>
    <row r="2123" spans="4:4">
      <c r="D2123" s="362"/>
    </row>
    <row r="2124" spans="4:4">
      <c r="D2124" s="362"/>
    </row>
    <row r="2125" spans="4:4">
      <c r="D2125" s="362"/>
    </row>
    <row r="2126" spans="4:4">
      <c r="D2126" s="362"/>
    </row>
    <row r="2127" spans="4:4">
      <c r="D2127" s="362"/>
    </row>
    <row r="2128" spans="4:4">
      <c r="D2128" s="362"/>
    </row>
    <row r="2129" spans="4:4">
      <c r="D2129" s="362"/>
    </row>
    <row r="2130" spans="4:4">
      <c r="D2130" s="362"/>
    </row>
    <row r="2131" spans="4:4">
      <c r="D2131" s="362"/>
    </row>
    <row r="2132" spans="4:4">
      <c r="D2132" s="362"/>
    </row>
    <row r="2133" spans="4:4">
      <c r="D2133" s="362"/>
    </row>
    <row r="2134" spans="4:4">
      <c r="D2134" s="362"/>
    </row>
    <row r="2135" spans="4:4">
      <c r="D2135" s="362"/>
    </row>
    <row r="2136" spans="4:4">
      <c r="D2136" s="362"/>
    </row>
    <row r="2137" spans="4:4">
      <c r="D2137" s="362"/>
    </row>
    <row r="2138" spans="4:4">
      <c r="D2138" s="362"/>
    </row>
    <row r="2139" spans="4:4">
      <c r="D2139" s="362"/>
    </row>
    <row r="2140" spans="4:4">
      <c r="D2140" s="362"/>
    </row>
    <row r="2141" spans="4:4">
      <c r="D2141" s="362"/>
    </row>
    <row r="2142" spans="4:4">
      <c r="D2142" s="362"/>
    </row>
    <row r="2143" spans="4:4">
      <c r="D2143" s="362"/>
    </row>
    <row r="2144" spans="4:4">
      <c r="D2144" s="362"/>
    </row>
    <row r="2145" spans="4:4">
      <c r="D2145" s="362"/>
    </row>
    <row r="2146" spans="4:4">
      <c r="D2146" s="362"/>
    </row>
    <row r="2147" spans="4:4">
      <c r="D2147" s="362"/>
    </row>
    <row r="2148" spans="4:4">
      <c r="D2148" s="362"/>
    </row>
    <row r="2149" spans="4:4">
      <c r="D2149" s="362"/>
    </row>
    <row r="2150" spans="4:4">
      <c r="D2150" s="362"/>
    </row>
    <row r="2151" spans="4:4">
      <c r="D2151" s="362"/>
    </row>
    <row r="2152" spans="4:4">
      <c r="D2152" s="362"/>
    </row>
    <row r="2153" spans="4:4">
      <c r="D2153" s="362"/>
    </row>
    <row r="2154" spans="4:4">
      <c r="D2154" s="362"/>
    </row>
    <row r="2155" spans="4:4">
      <c r="D2155" s="362"/>
    </row>
    <row r="2156" spans="4:4">
      <c r="D2156" s="362"/>
    </row>
    <row r="2157" spans="4:4">
      <c r="D2157" s="362"/>
    </row>
    <row r="2158" spans="4:4">
      <c r="D2158" s="362"/>
    </row>
    <row r="2159" spans="4:4">
      <c r="D2159" s="362"/>
    </row>
    <row r="2160" spans="4:4">
      <c r="D2160" s="362"/>
    </row>
    <row r="2161" spans="4:4">
      <c r="D2161" s="362"/>
    </row>
    <row r="2162" spans="4:4">
      <c r="D2162" s="362"/>
    </row>
    <row r="2163" spans="4:4">
      <c r="D2163" s="362"/>
    </row>
    <row r="2164" spans="4:4">
      <c r="D2164" s="362"/>
    </row>
    <row r="2165" spans="4:4">
      <c r="D2165" s="362"/>
    </row>
    <row r="2166" spans="4:4">
      <c r="D2166" s="362"/>
    </row>
    <row r="2167" spans="4:4">
      <c r="D2167" s="362"/>
    </row>
    <row r="2168" spans="4:4">
      <c r="D2168" s="362"/>
    </row>
    <row r="2169" spans="4:4">
      <c r="D2169" s="362"/>
    </row>
    <row r="2170" spans="4:4">
      <c r="D2170" s="362"/>
    </row>
    <row r="2171" spans="4:4">
      <c r="D2171" s="362"/>
    </row>
    <row r="2172" spans="4:4">
      <c r="D2172" s="362"/>
    </row>
    <row r="2173" spans="4:4">
      <c r="D2173" s="362"/>
    </row>
    <row r="2174" spans="4:4">
      <c r="D2174" s="362"/>
    </row>
    <row r="2175" spans="4:4">
      <c r="D2175" s="362"/>
    </row>
    <row r="2176" spans="4:4">
      <c r="D2176" s="362"/>
    </row>
    <row r="2177" spans="4:4">
      <c r="D2177" s="362"/>
    </row>
    <row r="2178" spans="4:4">
      <c r="D2178" s="362"/>
    </row>
    <row r="2179" spans="4:4">
      <c r="D2179" s="362"/>
    </row>
    <row r="2180" spans="4:4">
      <c r="D2180" s="362"/>
    </row>
    <row r="2181" spans="4:4">
      <c r="D2181" s="362"/>
    </row>
    <row r="2182" spans="4:4">
      <c r="D2182" s="362"/>
    </row>
    <row r="2183" spans="4:4">
      <c r="D2183" s="362"/>
    </row>
    <row r="2184" spans="4:4">
      <c r="D2184" s="362"/>
    </row>
    <row r="2185" spans="4:4">
      <c r="D2185" s="362"/>
    </row>
    <row r="2186" spans="4:4">
      <c r="D2186" s="362"/>
    </row>
    <row r="2187" spans="4:4">
      <c r="D2187" s="362"/>
    </row>
    <row r="2188" spans="4:4">
      <c r="D2188" s="362"/>
    </row>
    <row r="2189" spans="4:4">
      <c r="D2189" s="362"/>
    </row>
    <row r="2190" spans="4:4">
      <c r="D2190" s="362"/>
    </row>
    <row r="2191" spans="4:4">
      <c r="D2191" s="362"/>
    </row>
    <row r="2192" spans="4:4">
      <c r="D2192" s="362"/>
    </row>
    <row r="2193" spans="4:4">
      <c r="D2193" s="362"/>
    </row>
    <row r="2194" spans="4:4">
      <c r="D2194" s="362"/>
    </row>
    <row r="2195" spans="4:4">
      <c r="D2195" s="362"/>
    </row>
    <row r="2196" spans="4:4">
      <c r="D2196" s="362"/>
    </row>
    <row r="2197" spans="4:4">
      <c r="D2197" s="362"/>
    </row>
    <row r="2198" spans="4:4">
      <c r="D2198" s="362"/>
    </row>
    <row r="2199" spans="4:4">
      <c r="D2199" s="362"/>
    </row>
    <row r="2200" spans="4:4">
      <c r="D2200" s="362"/>
    </row>
    <row r="2201" spans="4:4">
      <c r="D2201" s="362"/>
    </row>
    <row r="2202" spans="4:4">
      <c r="D2202" s="362"/>
    </row>
    <row r="2203" spans="4:4">
      <c r="D2203" s="362"/>
    </row>
    <row r="2204" spans="4:4">
      <c r="D2204" s="362"/>
    </row>
    <row r="2205" spans="4:4">
      <c r="D2205" s="362"/>
    </row>
    <row r="2206" spans="4:4">
      <c r="D2206" s="362"/>
    </row>
    <row r="2207" spans="4:4">
      <c r="D2207" s="362"/>
    </row>
    <row r="2208" spans="4:4">
      <c r="D2208" s="362"/>
    </row>
    <row r="2209" spans="4:4">
      <c r="D2209" s="362"/>
    </row>
    <row r="2210" spans="4:4">
      <c r="D2210" s="362"/>
    </row>
    <row r="2211" spans="4:4">
      <c r="D2211" s="362"/>
    </row>
    <row r="2212" spans="4:4">
      <c r="D2212" s="362"/>
    </row>
    <row r="2213" spans="4:4">
      <c r="D2213" s="362"/>
    </row>
    <row r="2214" spans="4:4">
      <c r="D2214" s="362"/>
    </row>
    <row r="2215" spans="4:4">
      <c r="D2215" s="362"/>
    </row>
    <row r="2216" spans="4:4">
      <c r="D2216" s="362"/>
    </row>
    <row r="2217" spans="4:4">
      <c r="D2217" s="362"/>
    </row>
    <row r="2218" spans="4:4">
      <c r="D2218" s="362"/>
    </row>
    <row r="2219" spans="4:4">
      <c r="D2219" s="362"/>
    </row>
    <row r="2220" spans="4:4">
      <c r="D2220" s="362"/>
    </row>
    <row r="2221" spans="4:4">
      <c r="D2221" s="362"/>
    </row>
    <row r="2222" spans="4:4">
      <c r="D2222" s="362"/>
    </row>
    <row r="2223" spans="4:4">
      <c r="D2223" s="362"/>
    </row>
    <row r="2224" spans="4:4">
      <c r="D2224" s="362"/>
    </row>
    <row r="2225" spans="4:4">
      <c r="D2225" s="362"/>
    </row>
    <row r="2226" spans="4:4">
      <c r="D2226" s="362"/>
    </row>
    <row r="2227" spans="4:4">
      <c r="D2227" s="362"/>
    </row>
    <row r="2228" spans="4:4">
      <c r="D2228" s="362"/>
    </row>
    <row r="2229" spans="4:4">
      <c r="D2229" s="362"/>
    </row>
    <row r="2230" spans="4:4">
      <c r="D2230" s="362"/>
    </row>
    <row r="2231" spans="4:4">
      <c r="D2231" s="362"/>
    </row>
    <row r="2232" spans="4:4">
      <c r="D2232" s="362"/>
    </row>
    <row r="2233" spans="4:4">
      <c r="D2233" s="362"/>
    </row>
    <row r="2234" spans="4:4">
      <c r="D2234" s="362"/>
    </row>
    <row r="2235" spans="4:4">
      <c r="D2235" s="362"/>
    </row>
    <row r="2236" spans="4:4">
      <c r="D2236" s="362"/>
    </row>
    <row r="2237" spans="4:4">
      <c r="D2237" s="362"/>
    </row>
    <row r="2238" spans="4:4">
      <c r="D2238" s="362"/>
    </row>
    <row r="2239" spans="4:4">
      <c r="D2239" s="362"/>
    </row>
    <row r="2240" spans="4:4">
      <c r="D2240" s="362"/>
    </row>
    <row r="2241" spans="4:4">
      <c r="D2241" s="362"/>
    </row>
    <row r="2242" spans="4:4">
      <c r="D2242" s="362"/>
    </row>
    <row r="2243" spans="4:4">
      <c r="D2243" s="362"/>
    </row>
    <row r="2244" spans="4:4">
      <c r="D2244" s="362"/>
    </row>
    <row r="2245" spans="4:4">
      <c r="D2245" s="362"/>
    </row>
    <row r="2246" spans="4:4">
      <c r="D2246" s="362"/>
    </row>
    <row r="2247" spans="4:4">
      <c r="D2247" s="362"/>
    </row>
    <row r="2248" spans="4:4">
      <c r="D2248" s="362"/>
    </row>
    <row r="2249" spans="4:4">
      <c r="D2249" s="362"/>
    </row>
    <row r="2250" spans="4:4">
      <c r="D2250" s="362"/>
    </row>
    <row r="2251" spans="4:4">
      <c r="D2251" s="362"/>
    </row>
    <row r="2252" spans="4:4">
      <c r="D2252" s="362"/>
    </row>
    <row r="2253" spans="4:4">
      <c r="D2253" s="362"/>
    </row>
    <row r="2254" spans="4:4">
      <c r="D2254" s="362"/>
    </row>
    <row r="2255" spans="4:4">
      <c r="D2255" s="362"/>
    </row>
    <row r="2256" spans="4:4">
      <c r="D2256" s="362"/>
    </row>
    <row r="2257" spans="4:4">
      <c r="D2257" s="362"/>
    </row>
    <row r="2258" spans="4:4">
      <c r="D2258" s="362"/>
    </row>
    <row r="2259" spans="4:4">
      <c r="D2259" s="362"/>
    </row>
    <row r="2260" spans="4:4">
      <c r="D2260" s="362"/>
    </row>
    <row r="2261" spans="4:4">
      <c r="D2261" s="362"/>
    </row>
    <row r="2262" spans="4:4">
      <c r="D2262" s="362"/>
    </row>
    <row r="2263" spans="4:4">
      <c r="D2263" s="362"/>
    </row>
    <row r="2264" spans="4:4">
      <c r="D2264" s="362"/>
    </row>
    <row r="2265" spans="4:4">
      <c r="D2265" s="362"/>
    </row>
    <row r="2266" spans="4:4">
      <c r="D2266" s="362"/>
    </row>
    <row r="2267" spans="4:4">
      <c r="D2267" s="362"/>
    </row>
    <row r="2268" spans="4:4">
      <c r="D2268" s="362"/>
    </row>
    <row r="2269" spans="4:4">
      <c r="D2269" s="362"/>
    </row>
    <row r="2270" spans="4:4">
      <c r="D2270" s="362"/>
    </row>
    <row r="2271" spans="4:4">
      <c r="D2271" s="362"/>
    </row>
    <row r="2272" spans="4:4">
      <c r="D2272" s="362"/>
    </row>
    <row r="2273" spans="4:4">
      <c r="D2273" s="362"/>
    </row>
    <row r="2274" spans="4:4">
      <c r="D2274" s="362"/>
    </row>
    <row r="2275" spans="4:4">
      <c r="D2275" s="362"/>
    </row>
    <row r="2276" spans="4:4">
      <c r="D2276" s="362"/>
    </row>
    <row r="2277" spans="4:4">
      <c r="D2277" s="362"/>
    </row>
    <row r="2278" spans="4:4">
      <c r="D2278" s="362"/>
    </row>
    <row r="2279" spans="4:4">
      <c r="D2279" s="362"/>
    </row>
    <row r="2280" spans="4:4">
      <c r="D2280" s="362"/>
    </row>
    <row r="2281" spans="4:4">
      <c r="D2281" s="362"/>
    </row>
    <row r="2282" spans="4:4">
      <c r="D2282" s="362"/>
    </row>
    <row r="2283" spans="4:4">
      <c r="D2283" s="362"/>
    </row>
    <row r="2284" spans="4:4">
      <c r="D2284" s="362"/>
    </row>
    <row r="2285" spans="4:4">
      <c r="D2285" s="362"/>
    </row>
    <row r="2286" spans="4:4">
      <c r="D2286" s="362"/>
    </row>
    <row r="2287" spans="4:4">
      <c r="D2287" s="362"/>
    </row>
    <row r="2288" spans="4:4">
      <c r="D2288" s="362"/>
    </row>
    <row r="2289" spans="4:4">
      <c r="D2289" s="362"/>
    </row>
    <row r="2290" spans="4:4">
      <c r="D2290" s="362"/>
    </row>
    <row r="2291" spans="4:4">
      <c r="D2291" s="362"/>
    </row>
    <row r="2292" spans="4:4">
      <c r="D2292" s="362"/>
    </row>
    <row r="2293" spans="4:4">
      <c r="D2293" s="362"/>
    </row>
    <row r="2294" spans="4:4">
      <c r="D2294" s="362"/>
    </row>
    <row r="2295" spans="4:4">
      <c r="D2295" s="362"/>
    </row>
    <row r="2296" spans="4:4">
      <c r="D2296" s="362"/>
    </row>
    <row r="2297" spans="4:4">
      <c r="D2297" s="362"/>
    </row>
    <row r="2298" spans="4:4">
      <c r="D2298" s="362"/>
    </row>
    <row r="2299" spans="4:4">
      <c r="D2299" s="362"/>
    </row>
    <row r="2300" spans="4:4">
      <c r="D2300" s="362"/>
    </row>
    <row r="2301" spans="4:4">
      <c r="D2301" s="362"/>
    </row>
    <row r="2302" spans="4:4">
      <c r="D2302" s="362"/>
    </row>
    <row r="2303" spans="4:4">
      <c r="D2303" s="362"/>
    </row>
    <row r="2304" spans="4:4">
      <c r="D2304" s="362"/>
    </row>
    <row r="2305" spans="4:4">
      <c r="D2305" s="362"/>
    </row>
    <row r="2306" spans="4:4">
      <c r="D2306" s="362"/>
    </row>
    <row r="2307" spans="4:4">
      <c r="D2307" s="362"/>
    </row>
    <row r="2308" spans="4:4">
      <c r="D2308" s="362"/>
    </row>
    <row r="2309" spans="4:4">
      <c r="D2309" s="362"/>
    </row>
    <row r="2310" spans="4:4">
      <c r="D2310" s="362"/>
    </row>
    <row r="2311" spans="4:4">
      <c r="D2311" s="362"/>
    </row>
    <row r="2312" spans="4:4">
      <c r="D2312" s="362"/>
    </row>
    <row r="2313" spans="4:4">
      <c r="D2313" s="362"/>
    </row>
    <row r="2314" spans="4:4">
      <c r="D2314" s="362"/>
    </row>
    <row r="2315" spans="4:4">
      <c r="D2315" s="362"/>
    </row>
    <row r="2316" spans="4:4">
      <c r="D2316" s="362"/>
    </row>
    <row r="2317" spans="4:4">
      <c r="D2317" s="362"/>
    </row>
    <row r="2318" spans="4:4">
      <c r="D2318" s="362"/>
    </row>
    <row r="2319" spans="4:4">
      <c r="D2319" s="362"/>
    </row>
    <row r="2320" spans="4:4">
      <c r="D2320" s="362"/>
    </row>
    <row r="2321" spans="4:4">
      <c r="D2321" s="362"/>
    </row>
    <row r="2322" spans="4:4">
      <c r="D2322" s="362"/>
    </row>
    <row r="2323" spans="4:4">
      <c r="D2323" s="362"/>
    </row>
    <row r="2324" spans="4:4">
      <c r="D2324" s="362"/>
    </row>
    <row r="2325" spans="4:4">
      <c r="D2325" s="362"/>
    </row>
    <row r="2326" spans="4:4">
      <c r="D2326" s="362"/>
    </row>
    <row r="2327" spans="4:4">
      <c r="D2327" s="362"/>
    </row>
    <row r="2328" spans="4:4">
      <c r="D2328" s="362"/>
    </row>
    <row r="2329" spans="4:4">
      <c r="D2329" s="362"/>
    </row>
    <row r="2330" spans="4:4">
      <c r="D2330" s="362"/>
    </row>
    <row r="2331" spans="4:4">
      <c r="D2331" s="362"/>
    </row>
    <row r="2332" spans="4:4">
      <c r="D2332" s="362"/>
    </row>
    <row r="2333" spans="4:4">
      <c r="D2333" s="362"/>
    </row>
    <row r="2334" spans="4:4">
      <c r="D2334" s="362"/>
    </row>
    <row r="2335" spans="4:4">
      <c r="D2335" s="362"/>
    </row>
    <row r="2336" spans="4:4">
      <c r="D2336" s="362"/>
    </row>
    <row r="2337" spans="4:4">
      <c r="D2337" s="362"/>
    </row>
    <row r="2338" spans="4:4">
      <c r="D2338" s="362"/>
    </row>
    <row r="2339" spans="4:4">
      <c r="D2339" s="362"/>
    </row>
    <row r="2340" spans="4:4">
      <c r="D2340" s="362"/>
    </row>
    <row r="2341" spans="4:4">
      <c r="D2341" s="362"/>
    </row>
    <row r="2342" spans="4:4">
      <c r="D2342" s="362"/>
    </row>
    <row r="2343" spans="4:4">
      <c r="D2343" s="362"/>
    </row>
    <row r="2344" spans="4:4">
      <c r="D2344" s="362"/>
    </row>
    <row r="2345" spans="4:4">
      <c r="D2345" s="362"/>
    </row>
    <row r="2346" spans="4:4">
      <c r="D2346" s="362"/>
    </row>
    <row r="2347" spans="4:4">
      <c r="D2347" s="362"/>
    </row>
    <row r="2348" spans="4:4">
      <c r="D2348" s="362"/>
    </row>
    <row r="2349" spans="4:4">
      <c r="D2349" s="362"/>
    </row>
    <row r="2350" spans="4:4">
      <c r="D2350" s="362"/>
    </row>
    <row r="2351" spans="4:4">
      <c r="D2351" s="362"/>
    </row>
    <row r="2352" spans="4:4">
      <c r="D2352" s="362"/>
    </row>
    <row r="2353" spans="4:4">
      <c r="D2353" s="362"/>
    </row>
    <row r="2354" spans="4:4">
      <c r="D2354" s="362"/>
    </row>
    <row r="2355" spans="4:4">
      <c r="D2355" s="362"/>
    </row>
    <row r="2356" spans="4:4">
      <c r="D2356" s="362"/>
    </row>
    <row r="2357" spans="4:4">
      <c r="D2357" s="362"/>
    </row>
    <row r="2358" spans="4:4">
      <c r="D2358" s="362"/>
    </row>
    <row r="2359" spans="4:4">
      <c r="D2359" s="362"/>
    </row>
    <row r="2360" spans="4:4">
      <c r="D2360" s="362"/>
    </row>
    <row r="2361" spans="4:4">
      <c r="D2361" s="362"/>
    </row>
    <row r="2362" spans="4:4">
      <c r="D2362" s="362"/>
    </row>
    <row r="2363" spans="4:4">
      <c r="D2363" s="362"/>
    </row>
    <row r="2364" spans="4:4">
      <c r="D2364" s="362"/>
    </row>
    <row r="2365" spans="4:4">
      <c r="D2365" s="362"/>
    </row>
    <row r="2366" spans="4:4">
      <c r="D2366" s="362"/>
    </row>
    <row r="2367" spans="4:4">
      <c r="D2367" s="362"/>
    </row>
    <row r="2368" spans="4:4">
      <c r="D2368" s="362"/>
    </row>
    <row r="2369" spans="4:4">
      <c r="D2369" s="362"/>
    </row>
    <row r="2370" spans="4:4">
      <c r="D2370" s="362"/>
    </row>
    <row r="2371" spans="4:4">
      <c r="D2371" s="362"/>
    </row>
    <row r="2372" spans="4:4">
      <c r="D2372" s="362"/>
    </row>
    <row r="2373" spans="4:4">
      <c r="D2373" s="362"/>
    </row>
    <row r="2374" spans="4:4">
      <c r="D2374" s="362"/>
    </row>
    <row r="2375" spans="4:4">
      <c r="D2375" s="362"/>
    </row>
    <row r="2376" spans="4:4">
      <c r="D2376" s="362"/>
    </row>
    <row r="2377" spans="4:4">
      <c r="D2377" s="362"/>
    </row>
    <row r="2378" spans="4:4">
      <c r="D2378" s="362"/>
    </row>
    <row r="2379" spans="4:4">
      <c r="D2379" s="362"/>
    </row>
    <row r="2380" spans="4:4">
      <c r="D2380" s="362"/>
    </row>
    <row r="2381" spans="4:4">
      <c r="D2381" s="362"/>
    </row>
    <row r="2382" spans="4:4">
      <c r="D2382" s="362"/>
    </row>
    <row r="2383" spans="4:4">
      <c r="D2383" s="362"/>
    </row>
    <row r="2384" spans="4:4">
      <c r="D2384" s="362"/>
    </row>
    <row r="2385" spans="4:4">
      <c r="D2385" s="362"/>
    </row>
    <row r="2386" spans="4:4">
      <c r="D2386" s="362"/>
    </row>
    <row r="2387" spans="4:4">
      <c r="D2387" s="362"/>
    </row>
    <row r="2388" spans="4:4">
      <c r="D2388" s="362"/>
    </row>
    <row r="2389" spans="4:4">
      <c r="D2389" s="362"/>
    </row>
    <row r="2390" spans="4:4">
      <c r="D2390" s="362"/>
    </row>
    <row r="2391" spans="4:4">
      <c r="D2391" s="362"/>
    </row>
    <row r="2392" spans="4:4">
      <c r="D2392" s="362"/>
    </row>
    <row r="2393" spans="4:4">
      <c r="D2393" s="362"/>
    </row>
    <row r="2394" spans="4:4">
      <c r="D2394" s="362"/>
    </row>
    <row r="2395" spans="4:4">
      <c r="D2395" s="362"/>
    </row>
    <row r="2396" spans="4:4">
      <c r="D2396" s="362"/>
    </row>
    <row r="2397" spans="4:4">
      <c r="D2397" s="362"/>
    </row>
    <row r="2398" spans="4:4">
      <c r="D2398" s="362"/>
    </row>
    <row r="2399" spans="4:4">
      <c r="D2399" s="362"/>
    </row>
    <row r="2400" spans="4:4">
      <c r="D2400" s="362"/>
    </row>
    <row r="2401" spans="4:4">
      <c r="D2401" s="362"/>
    </row>
    <row r="2402" spans="4:4">
      <c r="D2402" s="362"/>
    </row>
    <row r="2403" spans="4:4">
      <c r="D2403" s="362"/>
    </row>
    <row r="2404" spans="4:4">
      <c r="D2404" s="362"/>
    </row>
    <row r="2405" spans="4:4">
      <c r="D2405" s="362"/>
    </row>
    <row r="2406" spans="4:4">
      <c r="D2406" s="362"/>
    </row>
    <row r="2407" spans="4:4">
      <c r="D2407" s="362"/>
    </row>
    <row r="2408" spans="4:4">
      <c r="D2408" s="362"/>
    </row>
    <row r="2409" spans="4:4">
      <c r="D2409" s="362"/>
    </row>
    <row r="2410" spans="4:4">
      <c r="D2410" s="362"/>
    </row>
    <row r="2411" spans="4:4">
      <c r="D2411" s="362"/>
    </row>
    <row r="2412" spans="4:4">
      <c r="D2412" s="362"/>
    </row>
    <row r="2413" spans="4:4">
      <c r="D2413" s="362"/>
    </row>
    <row r="2414" spans="4:4">
      <c r="D2414" s="362"/>
    </row>
    <row r="2415" spans="4:4">
      <c r="D2415" s="362"/>
    </row>
    <row r="2416" spans="4:4">
      <c r="D2416" s="362"/>
    </row>
    <row r="2417" spans="4:4">
      <c r="D2417" s="362"/>
    </row>
    <row r="2418" spans="4:4">
      <c r="D2418" s="362"/>
    </row>
    <row r="2419" spans="4:4">
      <c r="D2419" s="362"/>
    </row>
    <row r="2420" spans="4:4">
      <c r="D2420" s="362"/>
    </row>
    <row r="2421" spans="4:4">
      <c r="D2421" s="362"/>
    </row>
    <row r="2422" spans="4:4">
      <c r="D2422" s="362"/>
    </row>
    <row r="2423" spans="4:4">
      <c r="D2423" s="362"/>
    </row>
    <row r="2424" spans="4:4">
      <c r="D2424" s="362"/>
    </row>
    <row r="2425" spans="4:4">
      <c r="D2425" s="362"/>
    </row>
    <row r="2426" spans="4:4">
      <c r="D2426" s="362"/>
    </row>
    <row r="2427" spans="4:4">
      <c r="D2427" s="362"/>
    </row>
    <row r="2428" spans="4:4">
      <c r="D2428" s="362"/>
    </row>
    <row r="2429" spans="4:4">
      <c r="D2429" s="362"/>
    </row>
    <row r="2430" spans="4:4">
      <c r="D2430" s="362"/>
    </row>
    <row r="2431" spans="4:4">
      <c r="D2431" s="362"/>
    </row>
    <row r="2432" spans="4:4">
      <c r="D2432" s="362"/>
    </row>
    <row r="2433" spans="4:4">
      <c r="D2433" s="362"/>
    </row>
    <row r="2434" spans="4:4">
      <c r="D2434" s="362"/>
    </row>
    <row r="2435" spans="4:4">
      <c r="D2435" s="362"/>
    </row>
    <row r="2436" spans="4:4">
      <c r="D2436" s="362"/>
    </row>
    <row r="2437" spans="4:4">
      <c r="D2437" s="362"/>
    </row>
    <row r="2438" spans="4:4">
      <c r="D2438" s="362"/>
    </row>
    <row r="2439" spans="4:4">
      <c r="D2439" s="362"/>
    </row>
    <row r="2440" spans="4:4">
      <c r="D2440" s="362"/>
    </row>
    <row r="2441" spans="4:4">
      <c r="D2441" s="362"/>
    </row>
    <row r="2442" spans="4:4">
      <c r="D2442" s="362"/>
    </row>
    <row r="2443" spans="4:4">
      <c r="D2443" s="362"/>
    </row>
    <row r="2444" spans="4:4">
      <c r="D2444" s="362"/>
    </row>
    <row r="2445" spans="4:4">
      <c r="D2445" s="362"/>
    </row>
    <row r="2446" spans="4:4">
      <c r="D2446" s="362"/>
    </row>
    <row r="2447" spans="4:4">
      <c r="D2447" s="362"/>
    </row>
    <row r="2448" spans="4:4">
      <c r="D2448" s="362"/>
    </row>
    <row r="2449" spans="4:4">
      <c r="D2449" s="362"/>
    </row>
    <row r="2450" spans="4:4">
      <c r="D2450" s="362"/>
    </row>
    <row r="2451" spans="4:4">
      <c r="D2451" s="362"/>
    </row>
    <row r="2452" spans="4:4">
      <c r="D2452" s="362"/>
    </row>
    <row r="2453" spans="4:4">
      <c r="D2453" s="362"/>
    </row>
    <row r="2454" spans="4:4">
      <c r="D2454" s="362"/>
    </row>
    <row r="2455" spans="4:4">
      <c r="D2455" s="362"/>
    </row>
    <row r="2456" spans="4:4">
      <c r="D2456" s="362"/>
    </row>
    <row r="2457" spans="4:4">
      <c r="D2457" s="362"/>
    </row>
    <row r="2458" spans="4:4">
      <c r="D2458" s="362"/>
    </row>
    <row r="2459" spans="4:4">
      <c r="D2459" s="362"/>
    </row>
    <row r="2460" spans="4:4">
      <c r="D2460" s="362"/>
    </row>
    <row r="2461" spans="4:4">
      <c r="D2461" s="362"/>
    </row>
    <row r="2462" spans="4:4">
      <c r="D2462" s="362"/>
    </row>
    <row r="2463" spans="4:4">
      <c r="D2463" s="362"/>
    </row>
    <row r="2464" spans="4:4">
      <c r="D2464" s="362"/>
    </row>
    <row r="2465" spans="4:4">
      <c r="D2465" s="362"/>
    </row>
    <row r="2466" spans="4:4">
      <c r="D2466" s="362"/>
    </row>
    <row r="2467" spans="4:4">
      <c r="D2467" s="362"/>
    </row>
    <row r="2468" spans="4:4">
      <c r="D2468" s="362"/>
    </row>
    <row r="2469" spans="4:4">
      <c r="D2469" s="362"/>
    </row>
    <row r="2470" spans="4:4">
      <c r="D2470" s="362"/>
    </row>
    <row r="2471" spans="4:4">
      <c r="D2471" s="362"/>
    </row>
    <row r="2472" spans="4:4">
      <c r="D2472" s="362"/>
    </row>
    <row r="2473" spans="4:4">
      <c r="D2473" s="362"/>
    </row>
    <row r="2474" spans="4:4">
      <c r="D2474" s="362"/>
    </row>
    <row r="2475" spans="4:4">
      <c r="D2475" s="362"/>
    </row>
    <row r="2476" spans="4:4">
      <c r="D2476" s="362"/>
    </row>
    <row r="2477" spans="4:4">
      <c r="D2477" s="362"/>
    </row>
    <row r="2478" spans="4:4">
      <c r="D2478" s="362"/>
    </row>
    <row r="2479" spans="4:4">
      <c r="D2479" s="362"/>
    </row>
    <row r="2480" spans="4:4">
      <c r="D2480" s="362"/>
    </row>
    <row r="2481" spans="4:4">
      <c r="D2481" s="362"/>
    </row>
    <row r="2482" spans="4:4">
      <c r="D2482" s="362"/>
    </row>
    <row r="2483" spans="4:4">
      <c r="D2483" s="362"/>
    </row>
    <row r="2484" spans="4:4">
      <c r="D2484" s="362"/>
    </row>
    <row r="2485" spans="4:4">
      <c r="D2485" s="362"/>
    </row>
    <row r="2486" spans="4:4">
      <c r="D2486" s="362"/>
    </row>
    <row r="2487" spans="4:4">
      <c r="D2487" s="362"/>
    </row>
    <row r="2488" spans="4:4">
      <c r="D2488" s="362"/>
    </row>
    <row r="2489" spans="4:4">
      <c r="D2489" s="362"/>
    </row>
    <row r="2490" spans="4:4">
      <c r="D2490" s="362"/>
    </row>
    <row r="2491" spans="4:4">
      <c r="D2491" s="362"/>
    </row>
    <row r="2492" spans="4:4">
      <c r="D2492" s="362"/>
    </row>
    <row r="2493" spans="4:4">
      <c r="D2493" s="362"/>
    </row>
    <row r="2494" spans="4:4">
      <c r="D2494" s="362"/>
    </row>
    <row r="2495" spans="4:4">
      <c r="D2495" s="362"/>
    </row>
    <row r="2496" spans="4:4">
      <c r="D2496" s="362"/>
    </row>
    <row r="2497" spans="4:4">
      <c r="D2497" s="362"/>
    </row>
    <row r="2498" spans="4:4">
      <c r="D2498" s="362"/>
    </row>
    <row r="2499" spans="4:4">
      <c r="D2499" s="362"/>
    </row>
    <row r="2500" spans="4:4">
      <c r="D2500" s="362"/>
    </row>
    <row r="2501" spans="4:4">
      <c r="D2501" s="362"/>
    </row>
    <row r="2502" spans="4:4">
      <c r="D2502" s="362"/>
    </row>
    <row r="2503" spans="4:4">
      <c r="D2503" s="362"/>
    </row>
    <row r="2504" spans="4:4">
      <c r="D2504" s="362"/>
    </row>
    <row r="2505" spans="4:4">
      <c r="D2505" s="362"/>
    </row>
    <row r="2506" spans="4:4">
      <c r="D2506" s="362"/>
    </row>
    <row r="2507" spans="4:4">
      <c r="D2507" s="362"/>
    </row>
    <row r="2508" spans="4:4">
      <c r="D2508" s="362"/>
    </row>
    <row r="2509" spans="4:4">
      <c r="D2509" s="362"/>
    </row>
    <row r="2510" spans="4:4">
      <c r="D2510" s="362"/>
    </row>
    <row r="2511" spans="4:4">
      <c r="D2511" s="362"/>
    </row>
    <row r="2512" spans="4:4">
      <c r="D2512" s="362"/>
    </row>
    <row r="2513" spans="4:4">
      <c r="D2513" s="362"/>
    </row>
    <row r="2514" spans="4:4">
      <c r="D2514" s="362"/>
    </row>
    <row r="2515" spans="4:4">
      <c r="D2515" s="362"/>
    </row>
    <row r="2516" spans="4:4">
      <c r="D2516" s="362"/>
    </row>
    <row r="2517" spans="4:4">
      <c r="D2517" s="362"/>
    </row>
    <row r="2518" spans="4:4">
      <c r="D2518" s="362"/>
    </row>
    <row r="2519" spans="4:4">
      <c r="D2519" s="362"/>
    </row>
    <row r="2520" spans="4:4">
      <c r="D2520" s="362"/>
    </row>
    <row r="2521" spans="4:4">
      <c r="D2521" s="362"/>
    </row>
    <row r="2522" spans="4:4">
      <c r="D2522" s="362"/>
    </row>
    <row r="2523" spans="4:4">
      <c r="D2523" s="362"/>
    </row>
    <row r="2524" spans="4:4">
      <c r="D2524" s="362"/>
    </row>
    <row r="2525" spans="4:4">
      <c r="D2525" s="362"/>
    </row>
    <row r="2526" spans="4:4">
      <c r="D2526" s="362"/>
    </row>
    <row r="2527" spans="4:4">
      <c r="D2527" s="362"/>
    </row>
    <row r="2528" spans="4:4">
      <c r="D2528" s="362"/>
    </row>
    <row r="2529" spans="4:4">
      <c r="D2529" s="362"/>
    </row>
    <row r="2530" spans="4:4">
      <c r="D2530" s="362"/>
    </row>
    <row r="2531" spans="4:4">
      <c r="D2531" s="362"/>
    </row>
    <row r="2532" spans="4:4">
      <c r="D2532" s="362"/>
    </row>
    <row r="2533" spans="4:4">
      <c r="D2533" s="362"/>
    </row>
    <row r="2534" spans="4:4">
      <c r="D2534" s="362"/>
    </row>
    <row r="2535" spans="4:4">
      <c r="D2535" s="362"/>
    </row>
    <row r="2536" spans="4:4">
      <c r="D2536" s="362"/>
    </row>
    <row r="2537" spans="4:4">
      <c r="D2537" s="362"/>
    </row>
    <row r="2538" spans="4:4">
      <c r="D2538" s="362"/>
    </row>
    <row r="2539" spans="4:4">
      <c r="D2539" s="362"/>
    </row>
    <row r="2540" spans="4:4">
      <c r="D2540" s="362"/>
    </row>
    <row r="2541" spans="4:4">
      <c r="D2541" s="362"/>
    </row>
    <row r="2542" spans="4:4">
      <c r="D2542" s="362"/>
    </row>
    <row r="2543" spans="4:4">
      <c r="D2543" s="362"/>
    </row>
    <row r="2544" spans="4:4">
      <c r="D2544" s="362"/>
    </row>
    <row r="2545" spans="4:4">
      <c r="D2545" s="362"/>
    </row>
    <row r="2546" spans="4:4">
      <c r="D2546" s="362"/>
    </row>
    <row r="2547" spans="4:4">
      <c r="D2547" s="362"/>
    </row>
    <row r="2548" spans="4:4">
      <c r="D2548" s="362"/>
    </row>
    <row r="2549" spans="4:4">
      <c r="D2549" s="362"/>
    </row>
    <row r="2550" spans="4:4">
      <c r="D2550" s="362"/>
    </row>
    <row r="2551" spans="4:4">
      <c r="D2551" s="362"/>
    </row>
    <row r="2552" spans="4:4">
      <c r="D2552" s="362"/>
    </row>
    <row r="2553" spans="4:4">
      <c r="D2553" s="362"/>
    </row>
    <row r="2554" spans="4:4">
      <c r="D2554" s="362"/>
    </row>
    <row r="2555" spans="4:4">
      <c r="D2555" s="362"/>
    </row>
    <row r="2556" spans="4:4">
      <c r="D2556" s="362"/>
    </row>
    <row r="2557" spans="4:4">
      <c r="D2557" s="362"/>
    </row>
    <row r="2558" spans="4:4">
      <c r="D2558" s="362"/>
    </row>
    <row r="2559" spans="4:4">
      <c r="D2559" s="362"/>
    </row>
    <row r="2560" spans="4:4">
      <c r="D2560" s="362"/>
    </row>
    <row r="2561" spans="4:4">
      <c r="D2561" s="362"/>
    </row>
    <row r="2562" spans="4:4">
      <c r="D2562" s="362"/>
    </row>
    <row r="2563" spans="4:4">
      <c r="D2563" s="362"/>
    </row>
    <row r="2564" spans="4:4">
      <c r="D2564" s="362"/>
    </row>
    <row r="2565" spans="4:4">
      <c r="D2565" s="362"/>
    </row>
    <row r="2566" spans="4:4">
      <c r="D2566" s="362"/>
    </row>
    <row r="2567" spans="4:4">
      <c r="D2567" s="362"/>
    </row>
    <row r="2568" spans="4:4">
      <c r="D2568" s="362"/>
    </row>
    <row r="2569" spans="4:4">
      <c r="D2569" s="362"/>
    </row>
    <row r="2570" spans="4:4">
      <c r="D2570" s="362"/>
    </row>
    <row r="2571" spans="4:4">
      <c r="D2571" s="362"/>
    </row>
    <row r="2572" spans="4:4">
      <c r="D2572" s="362"/>
    </row>
    <row r="2573" spans="4:4">
      <c r="D2573" s="362"/>
    </row>
    <row r="2574" spans="4:4">
      <c r="D2574" s="362"/>
    </row>
    <row r="2575" spans="4:4">
      <c r="D2575" s="362"/>
    </row>
    <row r="2576" spans="4:4">
      <c r="D2576" s="362"/>
    </row>
    <row r="2577" spans="4:4">
      <c r="D2577" s="362"/>
    </row>
    <row r="2578" spans="4:4">
      <c r="D2578" s="362"/>
    </row>
    <row r="2579" spans="4:4">
      <c r="D2579" s="362"/>
    </row>
    <row r="2580" spans="4:4">
      <c r="D2580" s="362"/>
    </row>
    <row r="2581" spans="4:4">
      <c r="D2581" s="362"/>
    </row>
    <row r="2582" spans="4:4">
      <c r="D2582" s="362"/>
    </row>
    <row r="2583" spans="4:4">
      <c r="D2583" s="362"/>
    </row>
    <row r="2584" spans="4:4">
      <c r="D2584" s="362"/>
    </row>
    <row r="2585" spans="4:4">
      <c r="D2585" s="362"/>
    </row>
    <row r="2586" spans="4:4">
      <c r="D2586" s="362"/>
    </row>
    <row r="2587" spans="4:4">
      <c r="D2587" s="362"/>
    </row>
    <row r="2588" spans="4:4">
      <c r="D2588" s="362"/>
    </row>
    <row r="2589" spans="4:4">
      <c r="D2589" s="362"/>
    </row>
    <row r="2590" spans="4:4">
      <c r="D2590" s="362"/>
    </row>
    <row r="2591" spans="4:4">
      <c r="D2591" s="362"/>
    </row>
    <row r="2592" spans="4:4">
      <c r="D2592" s="362"/>
    </row>
    <row r="2593" spans="4:4">
      <c r="D2593" s="362"/>
    </row>
    <row r="2594" spans="4:4">
      <c r="D2594" s="362"/>
    </row>
    <row r="2595" spans="4:4">
      <c r="D2595" s="362"/>
    </row>
    <row r="2596" spans="4:4">
      <c r="D2596" s="362"/>
    </row>
    <row r="2597" spans="4:4">
      <c r="D2597" s="362"/>
    </row>
    <row r="2598" spans="4:4">
      <c r="D2598" s="362"/>
    </row>
    <row r="2599" spans="4:4">
      <c r="D2599" s="362"/>
    </row>
    <row r="2600" spans="4:4">
      <c r="D2600" s="362"/>
    </row>
    <row r="2601" spans="4:4">
      <c r="D2601" s="362"/>
    </row>
    <row r="2602" spans="4:4">
      <c r="D2602" s="362"/>
    </row>
    <row r="2603" spans="4:4">
      <c r="D2603" s="362"/>
    </row>
    <row r="2604" spans="4:4">
      <c r="D2604" s="362"/>
    </row>
    <row r="2605" spans="4:4">
      <c r="D2605" s="362"/>
    </row>
    <row r="2606" spans="4:4">
      <c r="D2606" s="362"/>
    </row>
    <row r="2607" spans="4:4">
      <c r="D2607" s="362"/>
    </row>
    <row r="2608" spans="4:4">
      <c r="D2608" s="362"/>
    </row>
    <row r="2609" spans="4:4">
      <c r="D2609" s="362"/>
    </row>
    <row r="2610" spans="4:4">
      <c r="D2610" s="362"/>
    </row>
    <row r="2611" spans="4:4">
      <c r="D2611" s="362"/>
    </row>
    <row r="2612" spans="4:4">
      <c r="D2612" s="362"/>
    </row>
    <row r="2613" spans="4:4">
      <c r="D2613" s="362"/>
    </row>
    <row r="2614" spans="4:4">
      <c r="D2614" s="362"/>
    </row>
    <row r="2615" spans="4:4">
      <c r="D2615" s="362"/>
    </row>
    <row r="2616" spans="4:4">
      <c r="D2616" s="362"/>
    </row>
    <row r="2617" spans="4:4">
      <c r="D2617" s="362"/>
    </row>
    <row r="2618" spans="4:4">
      <c r="D2618" s="362"/>
    </row>
    <row r="2619" spans="4:4">
      <c r="D2619" s="362"/>
    </row>
    <row r="2620" spans="4:4">
      <c r="D2620" s="362"/>
    </row>
    <row r="2621" spans="4:4">
      <c r="D2621" s="362"/>
    </row>
    <row r="2622" spans="4:4">
      <c r="D2622" s="362"/>
    </row>
    <row r="2623" spans="4:4">
      <c r="D2623" s="362"/>
    </row>
    <row r="2624" spans="4:4">
      <c r="D2624" s="362"/>
    </row>
    <row r="2625" spans="4:4">
      <c r="D2625" s="362"/>
    </row>
    <row r="2626" spans="4:4">
      <c r="D2626" s="362"/>
    </row>
    <row r="2627" spans="4:4">
      <c r="D2627" s="362"/>
    </row>
    <row r="2628" spans="4:4">
      <c r="D2628" s="362"/>
    </row>
    <row r="2629" spans="4:4">
      <c r="D2629" s="362"/>
    </row>
    <row r="2630" spans="4:4">
      <c r="D2630" s="362"/>
    </row>
    <row r="2631" spans="4:4">
      <c r="D2631" s="362"/>
    </row>
    <row r="2632" spans="4:4">
      <c r="D2632" s="362"/>
    </row>
    <row r="2633" spans="4:4">
      <c r="D2633" s="362"/>
    </row>
    <row r="2634" spans="4:4">
      <c r="D2634" s="362"/>
    </row>
    <row r="2635" spans="4:4">
      <c r="D2635" s="362"/>
    </row>
    <row r="2636" spans="4:4">
      <c r="D2636" s="362"/>
    </row>
    <row r="2637" spans="4:4">
      <c r="D2637" s="362"/>
    </row>
    <row r="2638" spans="4:4">
      <c r="D2638" s="362"/>
    </row>
    <row r="2639" spans="4:4">
      <c r="D2639" s="362"/>
    </row>
    <row r="2640" spans="4:4">
      <c r="D2640" s="362"/>
    </row>
    <row r="2641" spans="4:4">
      <c r="D2641" s="362"/>
    </row>
    <row r="2642" spans="4:4">
      <c r="D2642" s="362"/>
    </row>
    <row r="2643" spans="4:4">
      <c r="D2643" s="362"/>
    </row>
    <row r="2644" spans="4:4">
      <c r="D2644" s="362"/>
    </row>
    <row r="2645" spans="4:4">
      <c r="D2645" s="362"/>
    </row>
    <row r="2646" spans="4:4">
      <c r="D2646" s="362"/>
    </row>
    <row r="2647" spans="4:4">
      <c r="D2647" s="362"/>
    </row>
    <row r="2648" spans="4:4">
      <c r="D2648" s="362"/>
    </row>
    <row r="2649" spans="4:4">
      <c r="D2649" s="362"/>
    </row>
    <row r="2650" spans="4:4">
      <c r="D2650" s="362"/>
    </row>
    <row r="2651" spans="4:4">
      <c r="D2651" s="362"/>
    </row>
    <row r="2652" spans="4:4">
      <c r="D2652" s="362"/>
    </row>
    <row r="2653" spans="4:4">
      <c r="D2653" s="362"/>
    </row>
    <row r="2654" spans="4:4">
      <c r="D2654" s="362"/>
    </row>
    <row r="2655" spans="4:4">
      <c r="D2655" s="362"/>
    </row>
    <row r="2656" spans="4:4">
      <c r="D2656" s="362"/>
    </row>
    <row r="2657" spans="4:4">
      <c r="D2657" s="362"/>
    </row>
    <row r="2658" spans="4:4">
      <c r="D2658" s="362"/>
    </row>
    <row r="2659" spans="4:4">
      <c r="D2659" s="362"/>
    </row>
    <row r="2660" spans="4:4">
      <c r="D2660" s="362"/>
    </row>
    <row r="2661" spans="4:4">
      <c r="D2661" s="362"/>
    </row>
    <row r="2662" spans="4:4">
      <c r="D2662" s="362"/>
    </row>
    <row r="2663" spans="4:4">
      <c r="D2663" s="362"/>
    </row>
    <row r="2664" spans="4:4">
      <c r="D2664" s="362"/>
    </row>
    <row r="2665" spans="4:4">
      <c r="D2665" s="362"/>
    </row>
    <row r="2666" spans="4:4">
      <c r="D2666" s="362"/>
    </row>
    <row r="2667" spans="4:4">
      <c r="D2667" s="362"/>
    </row>
    <row r="2668" spans="4:4">
      <c r="D2668" s="362"/>
    </row>
    <row r="2669" spans="4:4">
      <c r="D2669" s="362"/>
    </row>
    <row r="2670" spans="4:4">
      <c r="D2670" s="362"/>
    </row>
    <row r="2671" spans="4:4">
      <c r="D2671" s="362"/>
    </row>
    <row r="2672" spans="4:4">
      <c r="D2672" s="362"/>
    </row>
    <row r="2673" spans="4:4">
      <c r="D2673" s="362"/>
    </row>
    <row r="2674" spans="4:4">
      <c r="D2674" s="362"/>
    </row>
    <row r="2675" spans="4:4">
      <c r="D2675" s="362"/>
    </row>
    <row r="2676" spans="4:4">
      <c r="D2676" s="362"/>
    </row>
    <row r="2677" spans="4:4">
      <c r="D2677" s="362"/>
    </row>
    <row r="2678" spans="4:4">
      <c r="D2678" s="362"/>
    </row>
    <row r="2679" spans="4:4">
      <c r="D2679" s="362"/>
    </row>
    <row r="2680" spans="4:4">
      <c r="D2680" s="362"/>
    </row>
    <row r="2681" spans="4:4">
      <c r="D2681" s="362"/>
    </row>
    <row r="2682" spans="4:4">
      <c r="D2682" s="362"/>
    </row>
    <row r="2683" spans="4:4">
      <c r="D2683" s="362"/>
    </row>
    <row r="2684" spans="4:4">
      <c r="D2684" s="362"/>
    </row>
    <row r="2685" spans="4:4">
      <c r="D2685" s="362"/>
    </row>
    <row r="2686" spans="4:4">
      <c r="D2686" s="362"/>
    </row>
    <row r="2687" spans="4:4">
      <c r="D2687" s="362"/>
    </row>
    <row r="2688" spans="4:4">
      <c r="D2688" s="362"/>
    </row>
    <row r="2689" spans="4:4">
      <c r="D2689" s="362"/>
    </row>
    <row r="2690" spans="4:4">
      <c r="D2690" s="362"/>
    </row>
    <row r="2691" spans="4:4">
      <c r="D2691" s="362"/>
    </row>
    <row r="2692" spans="4:4">
      <c r="D2692" s="362"/>
    </row>
    <row r="2693" spans="4:4">
      <c r="D2693" s="362"/>
    </row>
    <row r="2694" spans="4:4">
      <c r="D2694" s="362"/>
    </row>
    <row r="2695" spans="4:4">
      <c r="D2695" s="362"/>
    </row>
    <row r="2696" spans="4:4">
      <c r="D2696" s="362"/>
    </row>
    <row r="2697" spans="4:4">
      <c r="D2697" s="362"/>
    </row>
    <row r="2698" spans="4:4">
      <c r="D2698" s="362"/>
    </row>
    <row r="2699" spans="4:4">
      <c r="D2699" s="362"/>
    </row>
    <row r="2700" spans="4:4">
      <c r="D2700" s="362"/>
    </row>
    <row r="2701" spans="4:4">
      <c r="D2701" s="362"/>
    </row>
    <row r="2702" spans="4:4">
      <c r="D2702" s="362"/>
    </row>
    <row r="2703" spans="4:4">
      <c r="D2703" s="362"/>
    </row>
    <row r="2704" spans="4:4">
      <c r="D2704" s="362"/>
    </row>
    <row r="2705" spans="4:4">
      <c r="D2705" s="362"/>
    </row>
    <row r="2706" spans="4:4">
      <c r="D2706" s="362"/>
    </row>
    <row r="2707" spans="4:4">
      <c r="D2707" s="362"/>
    </row>
    <row r="2708" spans="4:4">
      <c r="D2708" s="362"/>
    </row>
    <row r="2709" spans="4:4">
      <c r="D2709" s="362"/>
    </row>
    <row r="2710" spans="4:4">
      <c r="D2710" s="362"/>
    </row>
    <row r="2711" spans="4:4">
      <c r="D2711" s="362"/>
    </row>
    <row r="2712" spans="4:4">
      <c r="D2712" s="362"/>
    </row>
    <row r="2713" spans="4:4">
      <c r="D2713" s="362"/>
    </row>
    <row r="2714" spans="4:4">
      <c r="D2714" s="362"/>
    </row>
    <row r="2715" spans="4:4">
      <c r="D2715" s="362"/>
    </row>
    <row r="2716" spans="4:4">
      <c r="D2716" s="362"/>
    </row>
    <row r="2717" spans="4:4">
      <c r="D2717" s="362"/>
    </row>
    <row r="2718" spans="4:4">
      <c r="D2718" s="362"/>
    </row>
    <row r="2719" spans="4:4">
      <c r="D2719" s="362"/>
    </row>
    <row r="2720" spans="4:4">
      <c r="D2720" s="362"/>
    </row>
    <row r="2721" spans="4:4">
      <c r="D2721" s="362"/>
    </row>
    <row r="2722" spans="4:4">
      <c r="D2722" s="362"/>
    </row>
    <row r="2723" spans="4:4">
      <c r="D2723" s="362"/>
    </row>
    <row r="2724" spans="4:4">
      <c r="D2724" s="362"/>
    </row>
    <row r="2725" spans="4:4">
      <c r="D2725" s="362"/>
    </row>
    <row r="2726" spans="4:4">
      <c r="D2726" s="362"/>
    </row>
    <row r="2727" spans="4:4">
      <c r="D2727" s="362"/>
    </row>
    <row r="2728" spans="4:4">
      <c r="D2728" s="362"/>
    </row>
    <row r="2729" spans="4:4">
      <c r="D2729" s="362"/>
    </row>
    <row r="2730" spans="4:4">
      <c r="D2730" s="362"/>
    </row>
    <row r="2731" spans="4:4">
      <c r="D2731" s="362"/>
    </row>
    <row r="2732" spans="4:4">
      <c r="D2732" s="362"/>
    </row>
    <row r="2733" spans="4:4">
      <c r="D2733" s="362"/>
    </row>
    <row r="2734" spans="4:4">
      <c r="D2734" s="362"/>
    </row>
    <row r="2735" spans="4:4">
      <c r="D2735" s="362"/>
    </row>
    <row r="2736" spans="4:4">
      <c r="D2736" s="362"/>
    </row>
    <row r="2737" spans="4:4">
      <c r="D2737" s="362"/>
    </row>
    <row r="2738" spans="4:4">
      <c r="D2738" s="362"/>
    </row>
    <row r="2739" spans="4:4">
      <c r="D2739" s="362"/>
    </row>
    <row r="2740" spans="4:4">
      <c r="D2740" s="362"/>
    </row>
    <row r="2741" spans="4:4">
      <c r="D2741" s="362"/>
    </row>
    <row r="2742" spans="4:4">
      <c r="D2742" s="362"/>
    </row>
    <row r="2743" spans="4:4">
      <c r="D2743" s="362"/>
    </row>
    <row r="2744" spans="4:4">
      <c r="D2744" s="362"/>
    </row>
    <row r="2745" spans="4:4">
      <c r="D2745" s="362"/>
    </row>
    <row r="2746" spans="4:4">
      <c r="D2746" s="362"/>
    </row>
    <row r="2747" spans="4:4">
      <c r="D2747" s="362"/>
    </row>
    <row r="2748" spans="4:4">
      <c r="D2748" s="362"/>
    </row>
    <row r="2749" spans="4:4">
      <c r="D2749" s="362"/>
    </row>
    <row r="2750" spans="4:4">
      <c r="D2750" s="362"/>
    </row>
    <row r="2751" spans="4:4">
      <c r="D2751" s="362"/>
    </row>
    <row r="2752" spans="4:4">
      <c r="D2752" s="362"/>
    </row>
    <row r="2753" spans="4:4">
      <c r="D2753" s="362"/>
    </row>
    <row r="2754" spans="4:4">
      <c r="D2754" s="362"/>
    </row>
    <row r="2755" spans="4:4">
      <c r="D2755" s="362"/>
    </row>
    <row r="2756" spans="4:4">
      <c r="D2756" s="362"/>
    </row>
    <row r="2757" spans="4:4">
      <c r="D2757" s="362"/>
    </row>
    <row r="2758" spans="4:4">
      <c r="D2758" s="362"/>
    </row>
    <row r="2759" spans="4:4">
      <c r="D2759" s="362"/>
    </row>
    <row r="2760" spans="4:4">
      <c r="D2760" s="362"/>
    </row>
    <row r="2761" spans="4:4">
      <c r="D2761" s="362"/>
    </row>
    <row r="2762" spans="4:4">
      <c r="D2762" s="362"/>
    </row>
    <row r="2763" spans="4:4">
      <c r="D2763" s="362"/>
    </row>
    <row r="2764" spans="4:4">
      <c r="D2764" s="362"/>
    </row>
    <row r="2765" spans="4:4">
      <c r="D2765" s="362"/>
    </row>
    <row r="2766" spans="4:4">
      <c r="D2766" s="362"/>
    </row>
    <row r="2767" spans="4:4">
      <c r="D2767" s="362"/>
    </row>
    <row r="2768" spans="4:4">
      <c r="D2768" s="362"/>
    </row>
    <row r="2769" spans="4:4">
      <c r="D2769" s="362"/>
    </row>
    <row r="2770" spans="4:4">
      <c r="D2770" s="362"/>
    </row>
    <row r="2771" spans="4:4">
      <c r="D2771" s="362"/>
    </row>
    <row r="2772" spans="4:4">
      <c r="D2772" s="362"/>
    </row>
    <row r="2773" spans="4:4">
      <c r="D2773" s="362"/>
    </row>
    <row r="2774" spans="4:4">
      <c r="D2774" s="362"/>
    </row>
    <row r="2775" spans="4:4">
      <c r="D2775" s="362"/>
    </row>
    <row r="2776" spans="4:4">
      <c r="D2776" s="362"/>
    </row>
    <row r="2777" spans="4:4">
      <c r="D2777" s="362"/>
    </row>
    <row r="2778" spans="4:4">
      <c r="D2778" s="362"/>
    </row>
    <row r="2779" spans="4:4">
      <c r="D2779" s="362"/>
    </row>
    <row r="2780" spans="4:4">
      <c r="D2780" s="362"/>
    </row>
    <row r="2781" spans="4:4">
      <c r="D2781" s="362"/>
    </row>
    <row r="2782" spans="4:4">
      <c r="D2782" s="362"/>
    </row>
    <row r="2783" spans="4:4">
      <c r="D2783" s="362"/>
    </row>
    <row r="2784" spans="4:4">
      <c r="D2784" s="362"/>
    </row>
    <row r="2785" spans="4:4">
      <c r="D2785" s="362"/>
    </row>
    <row r="2786" spans="4:4">
      <c r="D2786" s="362"/>
    </row>
    <row r="2787" spans="4:4">
      <c r="D2787" s="362"/>
    </row>
    <row r="2788" spans="4:4">
      <c r="D2788" s="362"/>
    </row>
    <row r="2789" spans="4:4">
      <c r="D2789" s="362"/>
    </row>
    <row r="2790" spans="4:4">
      <c r="D2790" s="362"/>
    </row>
    <row r="2791" spans="4:4">
      <c r="D2791" s="362"/>
    </row>
    <row r="2792" spans="4:4">
      <c r="D2792" s="362"/>
    </row>
    <row r="2793" spans="4:4">
      <c r="D2793" s="362"/>
    </row>
    <row r="2794" spans="4:4">
      <c r="D2794" s="362"/>
    </row>
    <row r="2795" spans="4:4">
      <c r="D2795" s="362"/>
    </row>
    <row r="2796" spans="4:4">
      <c r="D2796" s="362"/>
    </row>
    <row r="2797" spans="4:4">
      <c r="D2797" s="362"/>
    </row>
    <row r="2798" spans="4:4">
      <c r="D2798" s="362"/>
    </row>
    <row r="2799" spans="4:4">
      <c r="D2799" s="362"/>
    </row>
    <row r="2800" spans="4:4">
      <c r="D2800" s="362"/>
    </row>
    <row r="2801" spans="4:4">
      <c r="D2801" s="362"/>
    </row>
    <row r="2802" spans="4:4">
      <c r="D2802" s="362"/>
    </row>
    <row r="2803" spans="4:4">
      <c r="D2803" s="362"/>
    </row>
    <row r="2804" spans="4:4">
      <c r="D2804" s="362"/>
    </row>
    <row r="2805" spans="4:4">
      <c r="D2805" s="362"/>
    </row>
    <row r="2806" spans="4:4">
      <c r="D2806" s="362"/>
    </row>
    <row r="2807" spans="4:4">
      <c r="D2807" s="362"/>
    </row>
    <row r="2808" spans="4:4">
      <c r="D2808" s="362"/>
    </row>
    <row r="2809" spans="4:4">
      <c r="D2809" s="362"/>
    </row>
    <row r="2810" spans="4:4">
      <c r="D2810" s="362"/>
    </row>
    <row r="2811" spans="4:4">
      <c r="D2811" s="362"/>
    </row>
    <row r="2812" spans="4:4">
      <c r="D2812" s="362"/>
    </row>
    <row r="2813" spans="4:4">
      <c r="D2813" s="362"/>
    </row>
    <row r="2814" spans="4:4">
      <c r="D2814" s="362"/>
    </row>
    <row r="2815" spans="4:4">
      <c r="D2815" s="362"/>
    </row>
    <row r="2816" spans="4:4">
      <c r="D2816" s="362"/>
    </row>
    <row r="2817" spans="4:4">
      <c r="D2817" s="362"/>
    </row>
    <row r="2818" spans="4:4">
      <c r="D2818" s="362"/>
    </row>
    <row r="2819" spans="4:4">
      <c r="D2819" s="362"/>
    </row>
    <row r="2820" spans="4:4">
      <c r="D2820" s="362"/>
    </row>
    <row r="2821" spans="4:4">
      <c r="D2821" s="362"/>
    </row>
    <row r="2822" spans="4:4">
      <c r="D2822" s="362"/>
    </row>
    <row r="2823" spans="4:4">
      <c r="D2823" s="362"/>
    </row>
    <row r="2824" spans="4:4">
      <c r="D2824" s="362"/>
    </row>
    <row r="2825" spans="4:4">
      <c r="D2825" s="362"/>
    </row>
    <row r="2826" spans="4:4">
      <c r="D2826" s="362"/>
    </row>
    <row r="2827" spans="4:4">
      <c r="D2827" s="362"/>
    </row>
    <row r="2828" spans="4:4">
      <c r="D2828" s="362"/>
    </row>
    <row r="2829" spans="4:4">
      <c r="D2829" s="362"/>
    </row>
    <row r="2830" spans="4:4">
      <c r="D2830" s="362"/>
    </row>
    <row r="2831" spans="4:4">
      <c r="D2831" s="362"/>
    </row>
    <row r="2832" spans="4:4">
      <c r="D2832" s="362"/>
    </row>
    <row r="2833" spans="4:4">
      <c r="D2833" s="362"/>
    </row>
    <row r="2834" spans="4:4">
      <c r="D2834" s="362"/>
    </row>
    <row r="2835" spans="4:4">
      <c r="D2835" s="362"/>
    </row>
    <row r="2836" spans="4:4">
      <c r="D2836" s="362"/>
    </row>
    <row r="2837" spans="4:4">
      <c r="D2837" s="362"/>
    </row>
    <row r="2838" spans="4:4">
      <c r="D2838" s="362"/>
    </row>
    <row r="2839" spans="4:4">
      <c r="D2839" s="362"/>
    </row>
    <row r="2840" spans="4:4">
      <c r="D2840" s="362"/>
    </row>
    <row r="2841" spans="4:4">
      <c r="D2841" s="362"/>
    </row>
    <row r="2842" spans="4:4">
      <c r="D2842" s="362"/>
    </row>
    <row r="2843" spans="4:4">
      <c r="D2843" s="362"/>
    </row>
    <row r="2844" spans="4:4">
      <c r="D2844" s="362"/>
    </row>
    <row r="2845" spans="4:4">
      <c r="D2845" s="362"/>
    </row>
    <row r="2846" spans="4:4">
      <c r="D2846" s="362"/>
    </row>
    <row r="2847" spans="4:4">
      <c r="D2847" s="362"/>
    </row>
    <row r="2848" spans="4:4">
      <c r="D2848" s="362"/>
    </row>
    <row r="2849" spans="4:4">
      <c r="D2849" s="362"/>
    </row>
    <row r="2850" spans="4:4">
      <c r="D2850" s="362"/>
    </row>
    <row r="2851" spans="4:4">
      <c r="D2851" s="362"/>
    </row>
    <row r="2852" spans="4:4">
      <c r="D2852" s="362"/>
    </row>
    <row r="2853" spans="4:4">
      <c r="D2853" s="362"/>
    </row>
    <row r="2854" spans="4:4">
      <c r="D2854" s="362"/>
    </row>
    <row r="2855" spans="4:4">
      <c r="D2855" s="362"/>
    </row>
    <row r="2856" spans="4:4">
      <c r="D2856" s="362"/>
    </row>
    <row r="2857" spans="4:4">
      <c r="D2857" s="362"/>
    </row>
    <row r="2858" spans="4:4">
      <c r="D2858" s="362"/>
    </row>
    <row r="2859" spans="4:4">
      <c r="D2859" s="362"/>
    </row>
    <row r="2860" spans="4:4">
      <c r="D2860" s="362"/>
    </row>
    <row r="2861" spans="4:4">
      <c r="D2861" s="362"/>
    </row>
    <row r="2862" spans="4:4">
      <c r="D2862" s="362"/>
    </row>
    <row r="2863" spans="4:4">
      <c r="D2863" s="362"/>
    </row>
    <row r="2864" spans="4:4">
      <c r="D2864" s="362"/>
    </row>
    <row r="2865" spans="4:4">
      <c r="D2865" s="362"/>
    </row>
    <row r="2866" spans="4:4">
      <c r="D2866" s="362"/>
    </row>
    <row r="2867" spans="4:4">
      <c r="D2867" s="362"/>
    </row>
    <row r="2868" spans="4:4">
      <c r="D2868" s="362"/>
    </row>
    <row r="2869" spans="4:4">
      <c r="D2869" s="362"/>
    </row>
    <row r="2870" spans="4:4">
      <c r="D2870" s="362"/>
    </row>
    <row r="2871" spans="4:4">
      <c r="D2871" s="362"/>
    </row>
    <row r="2872" spans="4:4">
      <c r="D2872" s="362"/>
    </row>
    <row r="2873" spans="4:4">
      <c r="D2873" s="362"/>
    </row>
    <row r="2874" spans="4:4">
      <c r="D2874" s="362"/>
    </row>
    <row r="2875" spans="4:4">
      <c r="D2875" s="362"/>
    </row>
    <row r="2876" spans="4:4">
      <c r="D2876" s="362"/>
    </row>
    <row r="2877" spans="4:4">
      <c r="D2877" s="362"/>
    </row>
    <row r="2878" spans="4:4">
      <c r="D2878" s="362"/>
    </row>
    <row r="2879" spans="4:4">
      <c r="D2879" s="362"/>
    </row>
    <row r="2880" spans="4:4">
      <c r="D2880" s="362"/>
    </row>
    <row r="2881" spans="4:4">
      <c r="D2881" s="362"/>
    </row>
    <row r="2882" spans="4:4">
      <c r="D2882" s="362"/>
    </row>
    <row r="2883" spans="4:4">
      <c r="D2883" s="362"/>
    </row>
    <row r="2884" spans="4:4">
      <c r="D2884" s="362"/>
    </row>
    <row r="2885" spans="4:4">
      <c r="D2885" s="362"/>
    </row>
    <row r="2886" spans="4:4">
      <c r="D2886" s="362"/>
    </row>
    <row r="2887" spans="4:4">
      <c r="D2887" s="362"/>
    </row>
    <row r="2888" spans="4:4">
      <c r="D2888" s="362"/>
    </row>
    <row r="2889" spans="4:4">
      <c r="D2889" s="362"/>
    </row>
    <row r="2890" spans="4:4">
      <c r="D2890" s="362"/>
    </row>
    <row r="2891" spans="4:4">
      <c r="D2891" s="362"/>
    </row>
    <row r="2892" spans="4:4">
      <c r="D2892" s="362"/>
    </row>
    <row r="2893" spans="4:4">
      <c r="D2893" s="362"/>
    </row>
    <row r="2894" spans="4:4">
      <c r="D2894" s="362"/>
    </row>
    <row r="2895" spans="4:4">
      <c r="D2895" s="362"/>
    </row>
    <row r="2896" spans="4:4">
      <c r="D2896" s="362"/>
    </row>
    <row r="2897" spans="4:4">
      <c r="D2897" s="362"/>
    </row>
    <row r="2898" spans="4:4">
      <c r="D2898" s="362"/>
    </row>
    <row r="2899" spans="4:4">
      <c r="D2899" s="362"/>
    </row>
    <row r="2900" spans="4:4">
      <c r="D2900" s="362"/>
    </row>
    <row r="2901" spans="4:4">
      <c r="D2901" s="362"/>
    </row>
    <row r="2902" spans="4:4">
      <c r="D2902" s="362"/>
    </row>
    <row r="2903" spans="4:4">
      <c r="D2903" s="362"/>
    </row>
    <row r="2904" spans="4:4">
      <c r="D2904" s="362"/>
    </row>
    <row r="2905" spans="4:4">
      <c r="D2905" s="362"/>
    </row>
    <row r="2906" spans="4:4">
      <c r="D2906" s="362"/>
    </row>
    <row r="2907" spans="4:4">
      <c r="D2907" s="362"/>
    </row>
    <row r="2908" spans="4:4">
      <c r="D2908" s="362"/>
    </row>
    <row r="2909" spans="4:4">
      <c r="D2909" s="362"/>
    </row>
    <row r="2910" spans="4:4">
      <c r="D2910" s="362"/>
    </row>
    <row r="2911" spans="4:4">
      <c r="D2911" s="362"/>
    </row>
    <row r="2912" spans="4:4">
      <c r="D2912" s="362"/>
    </row>
    <row r="2913" spans="4:4">
      <c r="D2913" s="362"/>
    </row>
    <row r="2914" spans="4:4">
      <c r="D2914" s="362"/>
    </row>
    <row r="2915" spans="4:4">
      <c r="D2915" s="362"/>
    </row>
    <row r="2916" spans="4:4">
      <c r="D2916" s="362"/>
    </row>
    <row r="2917" spans="4:4">
      <c r="D2917" s="362"/>
    </row>
    <row r="2918" spans="4:4">
      <c r="D2918" s="362"/>
    </row>
    <row r="2919" spans="4:4">
      <c r="D2919" s="362"/>
    </row>
    <row r="2920" spans="4:4">
      <c r="D2920" s="362"/>
    </row>
    <row r="2921" spans="4:4">
      <c r="D2921" s="362"/>
    </row>
    <row r="2922" spans="4:4">
      <c r="D2922" s="362"/>
    </row>
    <row r="2923" spans="4:4">
      <c r="D2923" s="362"/>
    </row>
    <row r="2924" spans="4:4">
      <c r="D2924" s="362"/>
    </row>
    <row r="2925" spans="4:4">
      <c r="D2925" s="362"/>
    </row>
    <row r="2926" spans="4:4">
      <c r="D2926" s="362"/>
    </row>
    <row r="2927" spans="4:4">
      <c r="D2927" s="362"/>
    </row>
    <row r="2928" spans="4:4">
      <c r="D2928" s="362"/>
    </row>
    <row r="2929" spans="4:4">
      <c r="D2929" s="362"/>
    </row>
    <row r="2930" spans="4:4">
      <c r="D2930" s="362"/>
    </row>
    <row r="2931" spans="4:4">
      <c r="D2931" s="362"/>
    </row>
    <row r="2932" spans="4:4">
      <c r="D2932" s="362"/>
    </row>
    <row r="2933" spans="4:4">
      <c r="D2933" s="362"/>
    </row>
    <row r="2934" spans="4:4">
      <c r="D2934" s="362"/>
    </row>
    <row r="2935" spans="4:4">
      <c r="D2935" s="362"/>
    </row>
    <row r="2936" spans="4:4">
      <c r="D2936" s="362"/>
    </row>
    <row r="2937" spans="4:4">
      <c r="D2937" s="362"/>
    </row>
    <row r="2938" spans="4:4">
      <c r="D2938" s="362"/>
    </row>
    <row r="2939" spans="4:4">
      <c r="D2939" s="362"/>
    </row>
    <row r="2940" spans="4:4">
      <c r="D2940" s="362"/>
    </row>
    <row r="2941" spans="4:4">
      <c r="D2941" s="362"/>
    </row>
    <row r="2942" spans="4:4">
      <c r="D2942" s="362"/>
    </row>
    <row r="2943" spans="4:4">
      <c r="D2943" s="362"/>
    </row>
    <row r="2944" spans="4:4">
      <c r="D2944" s="362"/>
    </row>
    <row r="2945" spans="4:4">
      <c r="D2945" s="362"/>
    </row>
    <row r="2946" spans="4:4">
      <c r="D2946" s="362"/>
    </row>
    <row r="2947" spans="4:4">
      <c r="D2947" s="362"/>
    </row>
    <row r="2948" spans="4:4">
      <c r="D2948" s="362"/>
    </row>
    <row r="2949" spans="4:4">
      <c r="D2949" s="362"/>
    </row>
    <row r="2950" spans="4:4">
      <c r="D2950" s="362"/>
    </row>
    <row r="2951" spans="4:4">
      <c r="D2951" s="362"/>
    </row>
    <row r="2952" spans="4:4">
      <c r="D2952" s="362"/>
    </row>
    <row r="2953" spans="4:4">
      <c r="D2953" s="362"/>
    </row>
    <row r="2954" spans="4:4">
      <c r="D2954" s="362"/>
    </row>
    <row r="2955" spans="4:4">
      <c r="D2955" s="362"/>
    </row>
    <row r="2956" spans="4:4">
      <c r="D2956" s="362"/>
    </row>
    <row r="2957" spans="4:4">
      <c r="D2957" s="362"/>
    </row>
    <row r="2958" spans="4:4">
      <c r="D2958" s="362"/>
    </row>
    <row r="2959" spans="4:4">
      <c r="D2959" s="362"/>
    </row>
    <row r="2960" spans="4:4">
      <c r="D2960" s="362"/>
    </row>
    <row r="2961" spans="4:4">
      <c r="D2961" s="362"/>
    </row>
    <row r="2962" spans="4:4">
      <c r="D2962" s="362"/>
    </row>
    <row r="2963" spans="4:4">
      <c r="D2963" s="362"/>
    </row>
    <row r="2964" spans="4:4">
      <c r="D2964" s="362"/>
    </row>
    <row r="2965" spans="4:4">
      <c r="D2965" s="362"/>
    </row>
    <row r="2966" spans="4:4">
      <c r="D2966" s="362"/>
    </row>
    <row r="2967" spans="4:4">
      <c r="D2967" s="362"/>
    </row>
    <row r="2968" spans="4:4">
      <c r="D2968" s="362"/>
    </row>
    <row r="2969" spans="4:4">
      <c r="D2969" s="362"/>
    </row>
    <row r="2970" spans="4:4">
      <c r="D2970" s="362"/>
    </row>
    <row r="2971" spans="4:4">
      <c r="D2971" s="362"/>
    </row>
    <row r="2972" spans="4:4">
      <c r="D2972" s="362"/>
    </row>
    <row r="2973" spans="4:4">
      <c r="D2973" s="362"/>
    </row>
    <row r="2974" spans="4:4">
      <c r="D2974" s="362"/>
    </row>
    <row r="2975" spans="4:4">
      <c r="D2975" s="362"/>
    </row>
    <row r="2976" spans="4:4">
      <c r="D2976" s="362"/>
    </row>
    <row r="2977" spans="4:4">
      <c r="D2977" s="362"/>
    </row>
    <row r="2978" spans="4:4">
      <c r="D2978" s="362"/>
    </row>
    <row r="2979" spans="4:4">
      <c r="D2979" s="362"/>
    </row>
    <row r="2980" spans="4:4">
      <c r="D2980" s="362"/>
    </row>
    <row r="2981" spans="4:4">
      <c r="D2981" s="362"/>
    </row>
    <row r="2982" spans="4:4">
      <c r="D2982" s="362"/>
    </row>
    <row r="2983" spans="4:4">
      <c r="D2983" s="362"/>
    </row>
    <row r="2984" spans="4:4">
      <c r="D2984" s="362"/>
    </row>
    <row r="2985" spans="4:4">
      <c r="D2985" s="362"/>
    </row>
    <row r="2986" spans="4:4">
      <c r="D2986" s="362"/>
    </row>
    <row r="2987" spans="4:4">
      <c r="D2987" s="362"/>
    </row>
    <row r="2988" spans="4:4">
      <c r="D2988" s="362"/>
    </row>
    <row r="2989" spans="4:4">
      <c r="D2989" s="362"/>
    </row>
    <row r="2990" spans="4:4">
      <c r="D2990" s="362"/>
    </row>
    <row r="2991" spans="4:4">
      <c r="D2991" s="362"/>
    </row>
    <row r="2992" spans="4:4">
      <c r="D2992" s="362"/>
    </row>
    <row r="2993" spans="4:4">
      <c r="D2993" s="362"/>
    </row>
    <row r="2994" spans="4:4">
      <c r="D2994" s="362"/>
    </row>
    <row r="2995" spans="4:4">
      <c r="D2995" s="362"/>
    </row>
    <row r="2996" spans="4:4">
      <c r="D2996" s="362"/>
    </row>
    <row r="2997" spans="4:4">
      <c r="D2997" s="362"/>
    </row>
    <row r="2998" spans="4:4">
      <c r="D2998" s="362"/>
    </row>
    <row r="2999" spans="4:4">
      <c r="D2999" s="362"/>
    </row>
    <row r="3000" spans="4:4">
      <c r="D3000" s="362"/>
    </row>
    <row r="3001" spans="4:4">
      <c r="D3001" s="362"/>
    </row>
    <row r="3002" spans="4:4">
      <c r="D3002" s="362"/>
    </row>
    <row r="3003" spans="4:4">
      <c r="D3003" s="362"/>
    </row>
    <row r="3004" spans="4:4">
      <c r="D3004" s="362"/>
    </row>
    <row r="3005" spans="4:4">
      <c r="D3005" s="362"/>
    </row>
    <row r="3006" spans="4:4">
      <c r="D3006" s="362"/>
    </row>
    <row r="3007" spans="4:4">
      <c r="D3007" s="362"/>
    </row>
    <row r="3008" spans="4:4">
      <c r="D3008" s="362"/>
    </row>
    <row r="3009" spans="4:4">
      <c r="D3009" s="362"/>
    </row>
    <row r="3010" spans="4:4">
      <c r="D3010" s="362"/>
    </row>
    <row r="3011" spans="4:4">
      <c r="D3011" s="362"/>
    </row>
    <row r="3012" spans="4:4">
      <c r="D3012" s="362"/>
    </row>
    <row r="3013" spans="4:4">
      <c r="D3013" s="362"/>
    </row>
    <row r="3014" spans="4:4">
      <c r="D3014" s="362"/>
    </row>
    <row r="3015" spans="4:4">
      <c r="D3015" s="362"/>
    </row>
    <row r="3016" spans="4:4">
      <c r="D3016" s="362"/>
    </row>
    <row r="3017" spans="4:4">
      <c r="D3017" s="362"/>
    </row>
    <row r="3018" spans="4:4">
      <c r="D3018" s="362"/>
    </row>
    <row r="3019" spans="4:4">
      <c r="D3019" s="362"/>
    </row>
    <row r="3020" spans="4:4">
      <c r="D3020" s="362"/>
    </row>
    <row r="3021" spans="4:4">
      <c r="D3021" s="362"/>
    </row>
    <row r="3022" spans="4:4">
      <c r="D3022" s="362"/>
    </row>
    <row r="3023" spans="4:4">
      <c r="D3023" s="362"/>
    </row>
    <row r="3024" spans="4:4">
      <c r="D3024" s="362"/>
    </row>
    <row r="3025" spans="4:4">
      <c r="D3025" s="362"/>
    </row>
    <row r="3026" spans="4:4">
      <c r="D3026" s="362"/>
    </row>
    <row r="3027" spans="4:4">
      <c r="D3027" s="362"/>
    </row>
    <row r="3028" spans="4:4">
      <c r="D3028" s="362"/>
    </row>
    <row r="3029" spans="4:4">
      <c r="D3029" s="362"/>
    </row>
    <row r="3030" spans="4:4">
      <c r="D3030" s="362"/>
    </row>
    <row r="3031" spans="4:4">
      <c r="D3031" s="362"/>
    </row>
    <row r="3032" spans="4:4">
      <c r="D3032" s="362"/>
    </row>
    <row r="3033" spans="4:4">
      <c r="D3033" s="362"/>
    </row>
    <row r="3034" spans="4:4">
      <c r="D3034" s="362"/>
    </row>
    <row r="3035" spans="4:4">
      <c r="D3035" s="362"/>
    </row>
    <row r="3036" spans="4:4">
      <c r="D3036" s="362"/>
    </row>
    <row r="3037" spans="4:4">
      <c r="D3037" s="362"/>
    </row>
    <row r="3038" spans="4:4">
      <c r="D3038" s="362"/>
    </row>
    <row r="3039" spans="4:4">
      <c r="D3039" s="362"/>
    </row>
    <row r="3040" spans="4:4">
      <c r="D3040" s="362"/>
    </row>
    <row r="3041" spans="4:4">
      <c r="D3041" s="362"/>
    </row>
    <row r="3042" spans="4:4">
      <c r="D3042" s="362"/>
    </row>
    <row r="3043" spans="4:4">
      <c r="D3043" s="362"/>
    </row>
    <row r="3044" spans="4:4">
      <c r="D3044" s="362"/>
    </row>
    <row r="3045" spans="4:4">
      <c r="D3045" s="362"/>
    </row>
    <row r="3046" spans="4:4">
      <c r="D3046" s="362"/>
    </row>
    <row r="3047" spans="4:4">
      <c r="D3047" s="362"/>
    </row>
    <row r="3048" spans="4:4">
      <c r="D3048" s="362"/>
    </row>
    <row r="3049" spans="4:4">
      <c r="D3049" s="362"/>
    </row>
    <row r="3050" spans="4:4">
      <c r="D3050" s="362"/>
    </row>
    <row r="3051" spans="4:4">
      <c r="D3051" s="362"/>
    </row>
    <row r="3052" spans="4:4">
      <c r="D3052" s="362"/>
    </row>
    <row r="3053" spans="4:4">
      <c r="D3053" s="362"/>
    </row>
    <row r="3054" spans="4:4">
      <c r="D3054" s="362"/>
    </row>
    <row r="3055" spans="4:4">
      <c r="D3055" s="362"/>
    </row>
    <row r="3056" spans="4:4">
      <c r="D3056" s="362"/>
    </row>
    <row r="3057" spans="4:4">
      <c r="D3057" s="362"/>
    </row>
    <row r="3058" spans="4:4">
      <c r="D3058" s="362"/>
    </row>
    <row r="3059" spans="4:4">
      <c r="D3059" s="362"/>
    </row>
    <row r="3060" spans="4:4">
      <c r="D3060" s="362"/>
    </row>
    <row r="3061" spans="4:4">
      <c r="D3061" s="362"/>
    </row>
    <row r="3062" spans="4:4">
      <c r="D3062" s="362"/>
    </row>
    <row r="3063" spans="4:4">
      <c r="D3063" s="362"/>
    </row>
    <row r="3064" spans="4:4">
      <c r="D3064" s="362"/>
    </row>
    <row r="3065" spans="4:4">
      <c r="D3065" s="362"/>
    </row>
    <row r="3066" spans="4:4">
      <c r="D3066" s="362"/>
    </row>
    <row r="3067" spans="4:4">
      <c r="D3067" s="362"/>
    </row>
    <row r="3068" spans="4:4">
      <c r="D3068" s="362"/>
    </row>
    <row r="3069" spans="4:4">
      <c r="D3069" s="362"/>
    </row>
    <row r="3070" spans="4:4">
      <c r="D3070" s="362"/>
    </row>
    <row r="3071" spans="4:4">
      <c r="D3071" s="362"/>
    </row>
    <row r="3072" spans="4:4">
      <c r="D3072" s="362"/>
    </row>
    <row r="3073" spans="4:4">
      <c r="D3073" s="362"/>
    </row>
    <row r="3074" spans="4:4">
      <c r="D3074" s="362"/>
    </row>
    <row r="3075" spans="4:4">
      <c r="D3075" s="362"/>
    </row>
    <row r="3076" spans="4:4">
      <c r="D3076" s="362"/>
    </row>
    <row r="3077" spans="4:4">
      <c r="D3077" s="362"/>
    </row>
    <row r="3078" spans="4:4">
      <c r="D3078" s="362"/>
    </row>
    <row r="3079" spans="4:4">
      <c r="D3079" s="362"/>
    </row>
    <row r="3080" spans="4:4">
      <c r="D3080" s="362"/>
    </row>
    <row r="3081" spans="4:4">
      <c r="D3081" s="362"/>
    </row>
    <row r="3082" spans="4:4">
      <c r="D3082" s="362"/>
    </row>
    <row r="3083" spans="4:4">
      <c r="D3083" s="362"/>
    </row>
    <row r="3084" spans="4:4">
      <c r="D3084" s="362"/>
    </row>
    <row r="3085" spans="4:4">
      <c r="D3085" s="362"/>
    </row>
    <row r="3086" spans="4:4">
      <c r="D3086" s="362"/>
    </row>
    <row r="3087" spans="4:4">
      <c r="D3087" s="362"/>
    </row>
    <row r="3088" spans="4:4">
      <c r="D3088" s="362"/>
    </row>
    <row r="3089" spans="4:4">
      <c r="D3089" s="362"/>
    </row>
    <row r="3090" spans="4:4">
      <c r="D3090" s="362"/>
    </row>
    <row r="3091" spans="4:4">
      <c r="D3091" s="362"/>
    </row>
    <row r="3092" spans="4:4">
      <c r="D3092" s="362"/>
    </row>
    <row r="3093" spans="4:4">
      <c r="D3093" s="362"/>
    </row>
    <row r="3094" spans="4:4">
      <c r="D3094" s="362"/>
    </row>
    <row r="3095" spans="4:4">
      <c r="D3095" s="362"/>
    </row>
    <row r="3096" spans="4:4">
      <c r="D3096" s="362"/>
    </row>
    <row r="3097" spans="4:4">
      <c r="D3097" s="362"/>
    </row>
    <row r="3098" spans="4:4">
      <c r="D3098" s="362"/>
    </row>
    <row r="3099" spans="4:4">
      <c r="D3099" s="362"/>
    </row>
    <row r="3100" spans="4:4">
      <c r="D3100" s="362"/>
    </row>
    <row r="3101" spans="4:4">
      <c r="D3101" s="362"/>
    </row>
    <row r="3102" spans="4:4">
      <c r="D3102" s="362"/>
    </row>
    <row r="3103" spans="4:4">
      <c r="D3103" s="362"/>
    </row>
    <row r="3104" spans="4:4">
      <c r="D3104" s="362"/>
    </row>
    <row r="3105" spans="4:4">
      <c r="D3105" s="362"/>
    </row>
    <row r="3106" spans="4:4">
      <c r="D3106" s="362"/>
    </row>
    <row r="3107" spans="4:4">
      <c r="D3107" s="362"/>
    </row>
    <row r="3108" spans="4:4">
      <c r="D3108" s="362"/>
    </row>
    <row r="3109" spans="4:4">
      <c r="D3109" s="362"/>
    </row>
    <row r="3110" spans="4:4">
      <c r="D3110" s="362"/>
    </row>
    <row r="3111" spans="4:4">
      <c r="D3111" s="362"/>
    </row>
    <row r="3112" spans="4:4">
      <c r="D3112" s="362"/>
    </row>
    <row r="3113" spans="4:4">
      <c r="D3113" s="362"/>
    </row>
    <row r="3114" spans="4:4">
      <c r="D3114" s="362"/>
    </row>
    <row r="3115" spans="4:4">
      <c r="D3115" s="362"/>
    </row>
    <row r="3116" spans="4:4">
      <c r="D3116" s="362"/>
    </row>
    <row r="3117" spans="4:4">
      <c r="D3117" s="362"/>
    </row>
    <row r="3118" spans="4:4">
      <c r="D3118" s="362"/>
    </row>
    <row r="3119" spans="4:4">
      <c r="D3119" s="362"/>
    </row>
    <row r="3120" spans="4:4">
      <c r="D3120" s="362"/>
    </row>
    <row r="3121" spans="4:4">
      <c r="D3121" s="362"/>
    </row>
    <row r="3122" spans="4:4">
      <c r="D3122" s="362"/>
    </row>
    <row r="3123" spans="4:4">
      <c r="D3123" s="362"/>
    </row>
    <row r="3124" spans="4:4">
      <c r="D3124" s="362"/>
    </row>
    <row r="3125" spans="4:4">
      <c r="D3125" s="362"/>
    </row>
    <row r="3126" spans="4:4">
      <c r="D3126" s="362"/>
    </row>
    <row r="3127" spans="4:4">
      <c r="D3127" s="362"/>
    </row>
    <row r="3128" spans="4:4">
      <c r="D3128" s="362"/>
    </row>
    <row r="3129" spans="4:4">
      <c r="D3129" s="362"/>
    </row>
    <row r="3130" spans="4:4">
      <c r="D3130" s="362"/>
    </row>
    <row r="3131" spans="4:4">
      <c r="D3131" s="362"/>
    </row>
    <row r="3132" spans="4:4">
      <c r="D3132" s="362"/>
    </row>
    <row r="3133" spans="4:4">
      <c r="D3133" s="362"/>
    </row>
    <row r="3134" spans="4:4">
      <c r="D3134" s="362"/>
    </row>
    <row r="3135" spans="4:4">
      <c r="D3135" s="362"/>
    </row>
    <row r="3136" spans="4:4">
      <c r="D3136" s="362"/>
    </row>
    <row r="3137" spans="4:4">
      <c r="D3137" s="362"/>
    </row>
    <row r="3138" spans="4:4">
      <c r="D3138" s="362"/>
    </row>
    <row r="3139" spans="4:4">
      <c r="D3139" s="362"/>
    </row>
    <row r="3140" spans="4:4">
      <c r="D3140" s="362"/>
    </row>
    <row r="3141" spans="4:4">
      <c r="D3141" s="362"/>
    </row>
    <row r="3142" spans="4:4">
      <c r="D3142" s="362"/>
    </row>
    <row r="3143" spans="4:4">
      <c r="D3143" s="362"/>
    </row>
    <row r="3144" spans="4:4">
      <c r="D3144" s="362"/>
    </row>
    <row r="3145" spans="4:4">
      <c r="D3145" s="362"/>
    </row>
    <row r="3146" spans="4:4">
      <c r="D3146" s="362"/>
    </row>
    <row r="3147" spans="4:4">
      <c r="D3147" s="362"/>
    </row>
    <row r="3148" spans="4:4">
      <c r="D3148" s="362"/>
    </row>
    <row r="3149" spans="4:4">
      <c r="D3149" s="362"/>
    </row>
    <row r="3150" spans="4:4">
      <c r="D3150" s="362"/>
    </row>
    <row r="3151" spans="4:4">
      <c r="D3151" s="362"/>
    </row>
    <row r="3152" spans="4:4">
      <c r="D3152" s="362"/>
    </row>
    <row r="3153" spans="4:4">
      <c r="D3153" s="362"/>
    </row>
    <row r="3154" spans="4:4">
      <c r="D3154" s="362"/>
    </row>
    <row r="3155" spans="4:4">
      <c r="D3155" s="362"/>
    </row>
    <row r="3156" spans="4:4">
      <c r="D3156" s="362"/>
    </row>
    <row r="3157" spans="4:4">
      <c r="D3157" s="362"/>
    </row>
    <row r="3158" spans="4:4">
      <c r="D3158" s="362"/>
    </row>
    <row r="3159" spans="4:4">
      <c r="D3159" s="362"/>
    </row>
    <row r="3160" spans="4:4">
      <c r="D3160" s="362"/>
    </row>
    <row r="3161" spans="4:4">
      <c r="D3161" s="362"/>
    </row>
    <row r="3162" spans="4:4">
      <c r="D3162" s="362"/>
    </row>
    <row r="3163" spans="4:4">
      <c r="D3163" s="362"/>
    </row>
    <row r="3164" spans="4:4">
      <c r="D3164" s="362"/>
    </row>
    <row r="3165" spans="4:4">
      <c r="D3165" s="362"/>
    </row>
    <row r="3166" spans="4:4">
      <c r="D3166" s="362"/>
    </row>
    <row r="3167" spans="4:4">
      <c r="D3167" s="362"/>
    </row>
    <row r="3168" spans="4:4">
      <c r="D3168" s="362"/>
    </row>
    <row r="3169" spans="4:4">
      <c r="D3169" s="362"/>
    </row>
    <row r="3170" spans="4:4">
      <c r="D3170" s="362"/>
    </row>
    <row r="3171" spans="4:4">
      <c r="D3171" s="362"/>
    </row>
    <row r="3172" spans="4:4">
      <c r="D3172" s="362"/>
    </row>
    <row r="3173" spans="4:4">
      <c r="D3173" s="362"/>
    </row>
    <row r="3174" spans="4:4">
      <c r="D3174" s="362"/>
    </row>
    <row r="3175" spans="4:4">
      <c r="D3175" s="362"/>
    </row>
    <row r="3176" spans="4:4">
      <c r="D3176" s="362"/>
    </row>
    <row r="3177" spans="4:4">
      <c r="D3177" s="362"/>
    </row>
    <row r="3178" spans="4:4">
      <c r="D3178" s="362"/>
    </row>
    <row r="3179" spans="4:4">
      <c r="D3179" s="362"/>
    </row>
    <row r="3180" spans="4:4">
      <c r="D3180" s="362"/>
    </row>
    <row r="3181" spans="4:4">
      <c r="D3181" s="362"/>
    </row>
    <row r="3182" spans="4:4">
      <c r="D3182" s="362"/>
    </row>
    <row r="3183" spans="4:4">
      <c r="D3183" s="362"/>
    </row>
    <row r="3184" spans="4:4">
      <c r="D3184" s="362"/>
    </row>
    <row r="3185" spans="4:4">
      <c r="D3185" s="362"/>
    </row>
    <row r="3186" spans="4:4">
      <c r="D3186" s="362"/>
    </row>
    <row r="3187" spans="4:4">
      <c r="D3187" s="362"/>
    </row>
    <row r="3188" spans="4:4">
      <c r="D3188" s="362"/>
    </row>
    <row r="3189" spans="4:4">
      <c r="D3189" s="362"/>
    </row>
    <row r="3190" spans="4:4">
      <c r="D3190" s="362"/>
    </row>
    <row r="3191" spans="4:4">
      <c r="D3191" s="362"/>
    </row>
    <row r="3192" spans="4:4">
      <c r="D3192" s="362"/>
    </row>
    <row r="3193" spans="4:4">
      <c r="D3193" s="362"/>
    </row>
    <row r="3194" spans="4:4">
      <c r="D3194" s="362"/>
    </row>
    <row r="3195" spans="4:4">
      <c r="D3195" s="362"/>
    </row>
    <row r="3196" spans="4:4">
      <c r="D3196" s="362"/>
    </row>
    <row r="3197" spans="4:4">
      <c r="D3197" s="362"/>
    </row>
    <row r="3198" spans="4:4">
      <c r="D3198" s="362"/>
    </row>
    <row r="3199" spans="4:4">
      <c r="D3199" s="362"/>
    </row>
    <row r="3200" spans="4:4">
      <c r="D3200" s="362"/>
    </row>
    <row r="3201" spans="4:4">
      <c r="D3201" s="362"/>
    </row>
    <row r="3202" spans="4:4">
      <c r="D3202" s="362"/>
    </row>
    <row r="3203" spans="4:4">
      <c r="D3203" s="362"/>
    </row>
    <row r="3204" spans="4:4">
      <c r="D3204" s="362"/>
    </row>
    <row r="3205" spans="4:4">
      <c r="D3205" s="362"/>
    </row>
    <row r="3206" spans="4:4">
      <c r="D3206" s="362"/>
    </row>
    <row r="3207" spans="4:4">
      <c r="D3207" s="362"/>
    </row>
    <row r="3208" spans="4:4">
      <c r="D3208" s="362"/>
    </row>
    <row r="3209" spans="4:4">
      <c r="D3209" s="362"/>
    </row>
    <row r="3210" spans="4:4">
      <c r="D3210" s="362"/>
    </row>
    <row r="3211" spans="4:4">
      <c r="D3211" s="362"/>
    </row>
    <row r="3212" spans="4:4">
      <c r="D3212" s="362"/>
    </row>
    <row r="3213" spans="4:4">
      <c r="D3213" s="362"/>
    </row>
    <row r="3214" spans="4:4">
      <c r="D3214" s="362"/>
    </row>
    <row r="3215" spans="4:4">
      <c r="D3215" s="362"/>
    </row>
    <row r="3216" spans="4:4">
      <c r="D3216" s="362"/>
    </row>
    <row r="3217" spans="4:4">
      <c r="D3217" s="362"/>
    </row>
    <row r="3218" spans="4:4">
      <c r="D3218" s="362"/>
    </row>
    <row r="3219" spans="4:4">
      <c r="D3219" s="362"/>
    </row>
    <row r="3220" spans="4:4">
      <c r="D3220" s="362"/>
    </row>
    <row r="3221" spans="4:4">
      <c r="D3221" s="362"/>
    </row>
    <row r="3222" spans="4:4">
      <c r="D3222" s="362"/>
    </row>
    <row r="3223" spans="4:4">
      <c r="D3223" s="362"/>
    </row>
    <row r="3224" spans="4:4">
      <c r="D3224" s="362"/>
    </row>
    <row r="3225" spans="4:4">
      <c r="D3225" s="362"/>
    </row>
    <row r="3226" spans="4:4">
      <c r="D3226" s="362"/>
    </row>
    <row r="3227" spans="4:4">
      <c r="D3227" s="362"/>
    </row>
    <row r="3228" spans="4:4">
      <c r="D3228" s="362"/>
    </row>
    <row r="3229" spans="4:4">
      <c r="D3229" s="362"/>
    </row>
    <row r="3230" spans="4:4">
      <c r="D3230" s="362"/>
    </row>
    <row r="3231" spans="4:4">
      <c r="D3231" s="362"/>
    </row>
    <row r="3232" spans="4:4">
      <c r="D3232" s="362"/>
    </row>
    <row r="3233" spans="4:4">
      <c r="D3233" s="362"/>
    </row>
    <row r="3234" spans="4:4">
      <c r="D3234" s="362"/>
    </row>
    <row r="3235" spans="4:4">
      <c r="D3235" s="362"/>
    </row>
    <row r="3236" spans="4:4">
      <c r="D3236" s="362"/>
    </row>
    <row r="3237" spans="4:4">
      <c r="D3237" s="362"/>
    </row>
    <row r="3238" spans="4:4">
      <c r="D3238" s="362"/>
    </row>
    <row r="3239" spans="4:4">
      <c r="D3239" s="362"/>
    </row>
    <row r="3240" spans="4:4">
      <c r="D3240" s="362"/>
    </row>
    <row r="3241" spans="4:4">
      <c r="D3241" s="362"/>
    </row>
    <row r="3242" spans="4:4">
      <c r="D3242" s="362"/>
    </row>
    <row r="3243" spans="4:4">
      <c r="D3243" s="362"/>
    </row>
    <row r="3244" spans="4:4">
      <c r="D3244" s="362"/>
    </row>
    <row r="3245" spans="4:4">
      <c r="D3245" s="362"/>
    </row>
    <row r="3246" spans="4:4">
      <c r="D3246" s="362"/>
    </row>
    <row r="3247" spans="4:4">
      <c r="D3247" s="362"/>
    </row>
    <row r="3248" spans="4:4">
      <c r="D3248" s="362"/>
    </row>
    <row r="3249" spans="4:4">
      <c r="D3249" s="362"/>
    </row>
    <row r="3250" spans="4:4">
      <c r="D3250" s="362"/>
    </row>
    <row r="3251" spans="4:4">
      <c r="D3251" s="362"/>
    </row>
    <row r="3252" spans="4:4">
      <c r="D3252" s="362"/>
    </row>
    <row r="3253" spans="4:4">
      <c r="D3253" s="362"/>
    </row>
    <row r="3254" spans="4:4">
      <c r="D3254" s="362"/>
    </row>
    <row r="3255" spans="4:4">
      <c r="D3255" s="362"/>
    </row>
    <row r="3256" spans="4:4">
      <c r="D3256" s="362"/>
    </row>
    <row r="3257" spans="4:4">
      <c r="D3257" s="362"/>
    </row>
    <row r="3258" spans="4:4">
      <c r="D3258" s="362"/>
    </row>
    <row r="3259" spans="4:4">
      <c r="D3259" s="362"/>
    </row>
    <row r="3260" spans="4:4">
      <c r="D3260" s="362"/>
    </row>
    <row r="3261" spans="4:4">
      <c r="D3261" s="362"/>
    </row>
    <row r="3262" spans="4:4">
      <c r="D3262" s="362"/>
    </row>
    <row r="3263" spans="4:4">
      <c r="D3263" s="362"/>
    </row>
    <row r="3264" spans="4:4">
      <c r="D3264" s="362"/>
    </row>
    <row r="3265" spans="4:4">
      <c r="D3265" s="362"/>
    </row>
    <row r="3266" spans="4:4">
      <c r="D3266" s="362"/>
    </row>
    <row r="3267" spans="4:4">
      <c r="D3267" s="362"/>
    </row>
    <row r="3268" spans="4:4">
      <c r="D3268" s="362"/>
    </row>
    <row r="3269" spans="4:4">
      <c r="D3269" s="362"/>
    </row>
    <row r="3270" spans="4:4">
      <c r="D3270" s="362"/>
    </row>
    <row r="3271" spans="4:4">
      <c r="D3271" s="362"/>
    </row>
    <row r="3272" spans="4:4">
      <c r="D3272" s="362"/>
    </row>
    <row r="3273" spans="4:4">
      <c r="D3273" s="362"/>
    </row>
    <row r="3274" spans="4:4">
      <c r="D3274" s="362"/>
    </row>
    <row r="3275" spans="4:4">
      <c r="D3275" s="362"/>
    </row>
    <row r="3276" spans="4:4">
      <c r="D3276" s="362"/>
    </row>
    <row r="3277" spans="4:4">
      <c r="D3277" s="362"/>
    </row>
    <row r="3278" spans="4:4">
      <c r="D3278" s="362"/>
    </row>
    <row r="3279" spans="4:4">
      <c r="D3279" s="362"/>
    </row>
    <row r="3280" spans="4:4">
      <c r="D3280" s="362"/>
    </row>
    <row r="3281" spans="4:4">
      <c r="D3281" s="362"/>
    </row>
    <row r="3282" spans="4:4">
      <c r="D3282" s="362"/>
    </row>
    <row r="3283" spans="4:4">
      <c r="D3283" s="362"/>
    </row>
    <row r="3284" spans="4:4">
      <c r="D3284" s="362"/>
    </row>
    <row r="3285" spans="4:4">
      <c r="D3285" s="362"/>
    </row>
    <row r="3286" spans="4:4">
      <c r="D3286" s="362"/>
    </row>
    <row r="3287" spans="4:4">
      <c r="D3287" s="362"/>
    </row>
    <row r="3288" spans="4:4">
      <c r="D3288" s="362"/>
    </row>
    <row r="3289" spans="4:4">
      <c r="D3289" s="362"/>
    </row>
    <row r="3290" spans="4:4">
      <c r="D3290" s="362"/>
    </row>
    <row r="3291" spans="4:4">
      <c r="D3291" s="362"/>
    </row>
    <row r="3292" spans="4:4">
      <c r="D3292" s="362"/>
    </row>
    <row r="3293" spans="4:4">
      <c r="D3293" s="362"/>
    </row>
    <row r="3294" spans="4:4">
      <c r="D3294" s="362"/>
    </row>
    <row r="3295" spans="4:4">
      <c r="D3295" s="362"/>
    </row>
    <row r="3296" spans="4:4">
      <c r="D3296" s="362"/>
    </row>
    <row r="3297" spans="4:4">
      <c r="D3297" s="362"/>
    </row>
    <row r="3298" spans="4:4">
      <c r="D3298" s="362"/>
    </row>
    <row r="3299" spans="4:4">
      <c r="D3299" s="362"/>
    </row>
    <row r="3300" spans="4:4">
      <c r="D3300" s="362"/>
    </row>
    <row r="3301" spans="4:4">
      <c r="D3301" s="362"/>
    </row>
    <row r="3302" spans="4:4">
      <c r="D3302" s="362"/>
    </row>
    <row r="3303" spans="4:4">
      <c r="D3303" s="362"/>
    </row>
    <row r="3304" spans="4:4">
      <c r="D3304" s="362"/>
    </row>
    <row r="3305" spans="4:4">
      <c r="D3305" s="362"/>
    </row>
    <row r="3306" spans="4:4">
      <c r="D3306" s="362"/>
    </row>
    <row r="3307" spans="4:4">
      <c r="D3307" s="362"/>
    </row>
    <row r="3308" spans="4:4">
      <c r="D3308" s="362"/>
    </row>
    <row r="3309" spans="4:4">
      <c r="D3309" s="362"/>
    </row>
    <row r="3310" spans="4:4">
      <c r="D3310" s="362"/>
    </row>
    <row r="3311" spans="4:4">
      <c r="D3311" s="362"/>
    </row>
    <row r="3312" spans="4:4">
      <c r="D3312" s="362"/>
    </row>
    <row r="3313" spans="4:4">
      <c r="D3313" s="362"/>
    </row>
    <row r="3314" spans="4:4">
      <c r="D3314" s="362"/>
    </row>
    <row r="3315" spans="4:4">
      <c r="D3315" s="362"/>
    </row>
    <row r="3316" spans="4:4">
      <c r="D3316" s="362"/>
    </row>
    <row r="3317" spans="4:4">
      <c r="D3317" s="362"/>
    </row>
    <row r="3318" spans="4:4">
      <c r="D3318" s="362"/>
    </row>
    <row r="3319" spans="4:4">
      <c r="D3319" s="362"/>
    </row>
    <row r="3320" spans="4:4">
      <c r="D3320" s="362"/>
    </row>
    <row r="3321" spans="4:4">
      <c r="D3321" s="362"/>
    </row>
    <row r="3322" spans="4:4">
      <c r="D3322" s="362"/>
    </row>
    <row r="3323" spans="4:4">
      <c r="D3323" s="362"/>
    </row>
    <row r="3324" spans="4:4">
      <c r="D3324" s="362"/>
    </row>
    <row r="3325" spans="4:4">
      <c r="D3325" s="362"/>
    </row>
    <row r="3326" spans="4:4">
      <c r="D3326" s="362"/>
    </row>
    <row r="3327" spans="4:4">
      <c r="D3327" s="362"/>
    </row>
    <row r="3328" spans="4:4">
      <c r="D3328" s="362"/>
    </row>
    <row r="3329" spans="4:4">
      <c r="D3329" s="362"/>
    </row>
    <row r="3330" spans="4:4">
      <c r="D3330" s="362"/>
    </row>
    <row r="3331" spans="4:4">
      <c r="D3331" s="362"/>
    </row>
    <row r="3332" spans="4:4">
      <c r="D3332" s="362"/>
    </row>
    <row r="3333" spans="4:4">
      <c r="D3333" s="362"/>
    </row>
    <row r="3334" spans="4:4">
      <c r="D3334" s="362"/>
    </row>
    <row r="3335" spans="4:4">
      <c r="D3335" s="362"/>
    </row>
    <row r="3336" spans="4:4">
      <c r="D3336" s="362"/>
    </row>
    <row r="3337" spans="4:4">
      <c r="D3337" s="362"/>
    </row>
    <row r="3338" spans="4:4">
      <c r="D3338" s="362"/>
    </row>
    <row r="3339" spans="4:4">
      <c r="D3339" s="362"/>
    </row>
    <row r="3340" spans="4:4">
      <c r="D3340" s="362"/>
    </row>
    <row r="3341" spans="4:4">
      <c r="D3341" s="362"/>
    </row>
    <row r="3342" spans="4:4">
      <c r="D3342" s="362"/>
    </row>
    <row r="3343" spans="4:4">
      <c r="D3343" s="362"/>
    </row>
    <row r="3344" spans="4:4">
      <c r="D3344" s="362"/>
    </row>
    <row r="3345" spans="4:4">
      <c r="D3345" s="362"/>
    </row>
    <row r="3346" spans="4:4">
      <c r="D3346" s="362"/>
    </row>
    <row r="3347" spans="4:4">
      <c r="D3347" s="362"/>
    </row>
    <row r="3348" spans="4:4">
      <c r="D3348" s="362"/>
    </row>
    <row r="3349" spans="4:4">
      <c r="D3349" s="362"/>
    </row>
    <row r="3350" spans="4:4">
      <c r="D3350" s="362"/>
    </row>
    <row r="3351" spans="4:4">
      <c r="D3351" s="362"/>
    </row>
    <row r="3352" spans="4:4">
      <c r="D3352" s="362"/>
    </row>
    <row r="3353" spans="4:4">
      <c r="D3353" s="362"/>
    </row>
    <row r="3354" spans="4:4">
      <c r="D3354" s="362"/>
    </row>
    <row r="3355" spans="4:4">
      <c r="D3355" s="362"/>
    </row>
    <row r="3356" spans="4:4">
      <c r="D3356" s="362"/>
    </row>
    <row r="3357" spans="4:4">
      <c r="D3357" s="362"/>
    </row>
    <row r="3358" spans="4:4">
      <c r="D3358" s="362"/>
    </row>
    <row r="3359" spans="4:4">
      <c r="D3359" s="362"/>
    </row>
    <row r="3360" spans="4:4">
      <c r="D3360" s="362"/>
    </row>
    <row r="3361" spans="4:4">
      <c r="D3361" s="362"/>
    </row>
    <row r="3362" spans="4:4">
      <c r="D3362" s="362"/>
    </row>
    <row r="3363" spans="4:4">
      <c r="D3363" s="362"/>
    </row>
    <row r="3364" spans="4:4">
      <c r="D3364" s="362"/>
    </row>
    <row r="3365" spans="4:4">
      <c r="D3365" s="362"/>
    </row>
    <row r="3366" spans="4:4">
      <c r="D3366" s="362"/>
    </row>
    <row r="3367" spans="4:4">
      <c r="D3367" s="362"/>
    </row>
    <row r="3368" spans="4:4">
      <c r="D3368" s="362"/>
    </row>
    <row r="3369" spans="4:4">
      <c r="D3369" s="362"/>
    </row>
    <row r="3370" spans="4:4">
      <c r="D3370" s="362"/>
    </row>
    <row r="3371" spans="4:4">
      <c r="D3371" s="362"/>
    </row>
    <row r="3372" spans="4:4">
      <c r="D3372" s="362"/>
    </row>
    <row r="3373" spans="4:4">
      <c r="D3373" s="362"/>
    </row>
    <row r="3374" spans="4:4">
      <c r="D3374" s="362"/>
    </row>
    <row r="3375" spans="4:4">
      <c r="D3375" s="362"/>
    </row>
    <row r="3376" spans="4:4">
      <c r="D3376" s="362"/>
    </row>
    <row r="3377" spans="4:4">
      <c r="D3377" s="362"/>
    </row>
    <row r="3378" spans="4:4">
      <c r="D3378" s="362"/>
    </row>
    <row r="3379" spans="4:4">
      <c r="D3379" s="362"/>
    </row>
    <row r="3380" spans="4:4">
      <c r="D3380" s="362"/>
    </row>
    <row r="3381" spans="4:4">
      <c r="D3381" s="362"/>
    </row>
    <row r="3382" spans="4:4">
      <c r="D3382" s="362"/>
    </row>
    <row r="3383" spans="4:4">
      <c r="D3383" s="362"/>
    </row>
    <row r="3384" spans="4:4">
      <c r="D3384" s="362"/>
    </row>
    <row r="3385" spans="4:4">
      <c r="D3385" s="362"/>
    </row>
    <row r="3386" spans="4:4">
      <c r="D3386" s="362"/>
    </row>
    <row r="3387" spans="4:4">
      <c r="D3387" s="362"/>
    </row>
    <row r="3388" spans="4:4">
      <c r="D3388" s="362"/>
    </row>
    <row r="3389" spans="4:4">
      <c r="D3389" s="362"/>
    </row>
    <row r="3390" spans="4:4">
      <c r="D3390" s="362"/>
    </row>
    <row r="3391" spans="4:4">
      <c r="D3391" s="362"/>
    </row>
    <row r="3392" spans="4:4">
      <c r="D3392" s="362"/>
    </row>
    <row r="3393" spans="4:4">
      <c r="D3393" s="362"/>
    </row>
    <row r="3394" spans="4:4">
      <c r="D3394" s="362"/>
    </row>
    <row r="3395" spans="4:4">
      <c r="D3395" s="362"/>
    </row>
    <row r="3396" spans="4:4">
      <c r="D3396" s="362"/>
    </row>
    <row r="3397" spans="4:4">
      <c r="D3397" s="362"/>
    </row>
    <row r="3398" spans="4:4">
      <c r="D3398" s="362"/>
    </row>
    <row r="3399" spans="4:4">
      <c r="D3399" s="362"/>
    </row>
    <row r="3400" spans="4:4">
      <c r="D3400" s="362"/>
    </row>
    <row r="3401" spans="4:4">
      <c r="D3401" s="362"/>
    </row>
    <row r="3402" spans="4:4">
      <c r="D3402" s="362"/>
    </row>
    <row r="3403" spans="4:4">
      <c r="D3403" s="362"/>
    </row>
    <row r="3404" spans="4:4">
      <c r="D3404" s="362"/>
    </row>
    <row r="3405" spans="4:4">
      <c r="D3405" s="362"/>
    </row>
    <row r="3406" spans="4:4">
      <c r="D3406" s="362"/>
    </row>
    <row r="3407" spans="4:4">
      <c r="D3407" s="362"/>
    </row>
    <row r="3408" spans="4:4">
      <c r="D3408" s="362"/>
    </row>
    <row r="3409" spans="4:4">
      <c r="D3409" s="362"/>
    </row>
    <row r="3410" spans="4:4">
      <c r="D3410" s="362"/>
    </row>
    <row r="3411" spans="4:4">
      <c r="D3411" s="362"/>
    </row>
    <row r="3412" spans="4:4">
      <c r="D3412" s="362"/>
    </row>
    <row r="3413" spans="4:4">
      <c r="D3413" s="362"/>
    </row>
    <row r="3414" spans="4:4">
      <c r="D3414" s="362"/>
    </row>
    <row r="3415" spans="4:4">
      <c r="D3415" s="362"/>
    </row>
    <row r="3416" spans="4:4">
      <c r="D3416" s="362"/>
    </row>
    <row r="3417" spans="4:4">
      <c r="D3417" s="362"/>
    </row>
    <row r="3418" spans="4:4">
      <c r="D3418" s="362"/>
    </row>
    <row r="3419" spans="4:4">
      <c r="D3419" s="362"/>
    </row>
    <row r="3420" spans="4:4">
      <c r="D3420" s="362"/>
    </row>
    <row r="3421" spans="4:4">
      <c r="D3421" s="362"/>
    </row>
    <row r="3422" spans="4:4">
      <c r="D3422" s="362"/>
    </row>
    <row r="3423" spans="4:4">
      <c r="D3423" s="362"/>
    </row>
    <row r="3424" spans="4:4">
      <c r="D3424" s="362"/>
    </row>
    <row r="3425" spans="4:4">
      <c r="D3425" s="362"/>
    </row>
    <row r="3426" spans="4:4">
      <c r="D3426" s="362"/>
    </row>
    <row r="3427" spans="4:4">
      <c r="D3427" s="362"/>
    </row>
    <row r="3428" spans="4:4">
      <c r="D3428" s="362"/>
    </row>
    <row r="3429" spans="4:4">
      <c r="D3429" s="362"/>
    </row>
    <row r="3430" spans="4:4">
      <c r="D3430" s="362"/>
    </row>
    <row r="3431" spans="4:4">
      <c r="D3431" s="362"/>
    </row>
    <row r="3432" spans="4:4">
      <c r="D3432" s="362"/>
    </row>
    <row r="3433" spans="4:4">
      <c r="D3433" s="362"/>
    </row>
    <row r="3434" spans="4:4">
      <c r="D3434" s="362"/>
    </row>
    <row r="3435" spans="4:4">
      <c r="D3435" s="362"/>
    </row>
    <row r="3436" spans="4:4">
      <c r="D3436" s="362"/>
    </row>
    <row r="3437" spans="4:4">
      <c r="D3437" s="362"/>
    </row>
    <row r="3438" spans="4:4">
      <c r="D3438" s="362"/>
    </row>
    <row r="3439" spans="4:4">
      <c r="D3439" s="362"/>
    </row>
    <row r="3440" spans="4:4">
      <c r="D3440" s="362"/>
    </row>
    <row r="3441" spans="4:4">
      <c r="D3441" s="362"/>
    </row>
    <row r="3442" spans="4:4">
      <c r="D3442" s="362"/>
    </row>
    <row r="3443" spans="4:4">
      <c r="D3443" s="362"/>
    </row>
    <row r="3444" spans="4:4">
      <c r="D3444" s="362"/>
    </row>
    <row r="3445" spans="4:4">
      <c r="D3445" s="362"/>
    </row>
    <row r="3446" spans="4:4">
      <c r="D3446" s="362"/>
    </row>
    <row r="3447" spans="4:4">
      <c r="D3447" s="362"/>
    </row>
    <row r="3448" spans="4:4">
      <c r="D3448" s="362"/>
    </row>
    <row r="3449" spans="4:4">
      <c r="D3449" s="362"/>
    </row>
    <row r="3450" spans="4:4">
      <c r="D3450" s="362"/>
    </row>
    <row r="3451" spans="4:4">
      <c r="D3451" s="362"/>
    </row>
    <row r="3452" spans="4:4">
      <c r="D3452" s="362"/>
    </row>
    <row r="3453" spans="4:4">
      <c r="D3453" s="362"/>
    </row>
    <row r="3454" spans="4:4">
      <c r="D3454" s="362"/>
    </row>
    <row r="3455" spans="4:4">
      <c r="D3455" s="362"/>
    </row>
    <row r="3456" spans="4:4">
      <c r="D3456" s="362"/>
    </row>
    <row r="3457" spans="4:4">
      <c r="D3457" s="362"/>
    </row>
    <row r="3458" spans="4:4">
      <c r="D3458" s="362"/>
    </row>
    <row r="3459" spans="4:4">
      <c r="D3459" s="362"/>
    </row>
    <row r="3460" spans="4:4">
      <c r="D3460" s="362"/>
    </row>
    <row r="3461" spans="4:4">
      <c r="D3461" s="362"/>
    </row>
    <row r="3462" spans="4:4">
      <c r="D3462" s="362"/>
    </row>
    <row r="3463" spans="4:4">
      <c r="D3463" s="362"/>
    </row>
    <row r="3464" spans="4:4">
      <c r="D3464" s="362"/>
    </row>
    <row r="3465" spans="4:4">
      <c r="D3465" s="362"/>
    </row>
    <row r="3466" spans="4:4">
      <c r="D3466" s="362"/>
    </row>
    <row r="3467" spans="4:4">
      <c r="D3467" s="362"/>
    </row>
    <row r="3468" spans="4:4">
      <c r="D3468" s="362"/>
    </row>
    <row r="3469" spans="4:4">
      <c r="D3469" s="362"/>
    </row>
    <row r="3470" spans="4:4">
      <c r="D3470" s="362"/>
    </row>
    <row r="3471" spans="4:4">
      <c r="D3471" s="362"/>
    </row>
    <row r="3472" spans="4:4">
      <c r="D3472" s="362"/>
    </row>
    <row r="3473" spans="4:4">
      <c r="D3473" s="362"/>
    </row>
    <row r="3474" spans="4:4">
      <c r="D3474" s="362"/>
    </row>
    <row r="3475" spans="4:4">
      <c r="D3475" s="362"/>
    </row>
    <row r="3476" spans="4:4">
      <c r="D3476" s="362"/>
    </row>
    <row r="3477" spans="4:4">
      <c r="D3477" s="362"/>
    </row>
    <row r="3478" spans="4:4">
      <c r="D3478" s="362"/>
    </row>
    <row r="3479" spans="4:4">
      <c r="D3479" s="362"/>
    </row>
    <row r="3480" spans="4:4">
      <c r="D3480" s="362"/>
    </row>
    <row r="3481" spans="4:4">
      <c r="D3481" s="362"/>
    </row>
    <row r="3482" spans="4:4">
      <c r="D3482" s="362"/>
    </row>
    <row r="3483" spans="4:4">
      <c r="D3483" s="362"/>
    </row>
    <row r="3484" spans="4:4">
      <c r="D3484" s="362"/>
    </row>
    <row r="3485" spans="4:4">
      <c r="D3485" s="362"/>
    </row>
    <row r="3486" spans="4:4">
      <c r="D3486" s="362"/>
    </row>
    <row r="3487" spans="4:4">
      <c r="D3487" s="362"/>
    </row>
    <row r="3488" spans="4:4">
      <c r="D3488" s="362"/>
    </row>
    <row r="3489" spans="4:4">
      <c r="D3489" s="362"/>
    </row>
    <row r="3490" spans="4:4">
      <c r="D3490" s="362"/>
    </row>
    <row r="3491" spans="4:4">
      <c r="D3491" s="362"/>
    </row>
    <row r="3492" spans="4:4">
      <c r="D3492" s="362"/>
    </row>
    <row r="3493" spans="4:4">
      <c r="D3493" s="362"/>
    </row>
    <row r="3494" spans="4:4">
      <c r="D3494" s="362"/>
    </row>
    <row r="3495" spans="4:4">
      <c r="D3495" s="362"/>
    </row>
    <row r="3496" spans="4:4">
      <c r="D3496" s="362"/>
    </row>
    <row r="3497" spans="4:4">
      <c r="D3497" s="362"/>
    </row>
    <row r="3498" spans="4:4">
      <c r="D3498" s="362"/>
    </row>
    <row r="3499" spans="4:4">
      <c r="D3499" s="362"/>
    </row>
    <row r="3500" spans="4:4">
      <c r="D3500" s="362"/>
    </row>
    <row r="3501" spans="4:4">
      <c r="D3501" s="362"/>
    </row>
    <row r="3502" spans="4:4">
      <c r="D3502" s="362"/>
    </row>
    <row r="3503" spans="4:4">
      <c r="D3503" s="362"/>
    </row>
    <row r="3504" spans="4:4">
      <c r="D3504" s="362"/>
    </row>
    <row r="3505" spans="4:4">
      <c r="D3505" s="362"/>
    </row>
    <row r="3506" spans="4:4">
      <c r="D3506" s="362"/>
    </row>
    <row r="3507" spans="4:4">
      <c r="D3507" s="362"/>
    </row>
    <row r="3508" spans="4:4">
      <c r="D3508" s="362"/>
    </row>
    <row r="3509" spans="4:4">
      <c r="D3509" s="362"/>
    </row>
    <row r="3510" spans="4:4">
      <c r="D3510" s="362"/>
    </row>
    <row r="3511" spans="4:4">
      <c r="D3511" s="362"/>
    </row>
    <row r="3512" spans="4:4">
      <c r="D3512" s="362"/>
    </row>
    <row r="3513" spans="4:4">
      <c r="D3513" s="362"/>
    </row>
    <row r="3514" spans="4:4">
      <c r="D3514" s="362"/>
    </row>
    <row r="3515" spans="4:4">
      <c r="D3515" s="362"/>
    </row>
    <row r="3516" spans="4:4">
      <c r="D3516" s="362"/>
    </row>
    <row r="3517" spans="4:4">
      <c r="D3517" s="362"/>
    </row>
    <row r="3518" spans="4:4">
      <c r="D3518" s="362"/>
    </row>
    <row r="3519" spans="4:4">
      <c r="D3519" s="362"/>
    </row>
    <row r="3520" spans="4:4">
      <c r="D3520" s="362"/>
    </row>
    <row r="3521" spans="4:4">
      <c r="D3521" s="362"/>
    </row>
    <row r="3522" spans="4:4">
      <c r="D3522" s="362"/>
    </row>
    <row r="3523" spans="4:4">
      <c r="D3523" s="362"/>
    </row>
    <row r="3524" spans="4:4">
      <c r="D3524" s="362"/>
    </row>
    <row r="3525" spans="4:4">
      <c r="D3525" s="362"/>
    </row>
    <row r="3526" spans="4:4">
      <c r="D3526" s="362"/>
    </row>
    <row r="3527" spans="4:4">
      <c r="D3527" s="362"/>
    </row>
    <row r="3528" spans="4:4">
      <c r="D3528" s="362"/>
    </row>
    <row r="3529" spans="4:4">
      <c r="D3529" s="362"/>
    </row>
    <row r="3530" spans="4:4">
      <c r="D3530" s="362"/>
    </row>
    <row r="3531" spans="4:4">
      <c r="D3531" s="362"/>
    </row>
    <row r="3532" spans="4:4">
      <c r="D3532" s="362"/>
    </row>
    <row r="3533" spans="4:4">
      <c r="D3533" s="362"/>
    </row>
    <row r="3534" spans="4:4">
      <c r="D3534" s="362"/>
    </row>
    <row r="3535" spans="4:4">
      <c r="D3535" s="362"/>
    </row>
    <row r="3536" spans="4:4">
      <c r="D3536" s="362"/>
    </row>
    <row r="3537" spans="4:4">
      <c r="D3537" s="362"/>
    </row>
    <row r="3538" spans="4:4">
      <c r="D3538" s="362"/>
    </row>
    <row r="3539" spans="4:4">
      <c r="D3539" s="362"/>
    </row>
    <row r="3540" spans="4:4">
      <c r="D3540" s="362"/>
    </row>
    <row r="3541" spans="4:4">
      <c r="D3541" s="362"/>
    </row>
    <row r="3542" spans="4:4">
      <c r="D3542" s="362"/>
    </row>
    <row r="3543" spans="4:4">
      <c r="D3543" s="362"/>
    </row>
    <row r="3544" spans="4:4">
      <c r="D3544" s="362"/>
    </row>
    <row r="3545" spans="4:4">
      <c r="D3545" s="362"/>
    </row>
    <row r="3546" spans="4:4">
      <c r="D3546" s="362"/>
    </row>
    <row r="3547" spans="4:4">
      <c r="D3547" s="362"/>
    </row>
    <row r="3548" spans="4:4">
      <c r="D3548" s="362"/>
    </row>
    <row r="3549" spans="4:4">
      <c r="D3549" s="362"/>
    </row>
    <row r="3550" spans="4:4">
      <c r="D3550" s="362"/>
    </row>
    <row r="3551" spans="4:4">
      <c r="D3551" s="362"/>
    </row>
    <row r="3552" spans="4:4">
      <c r="D3552" s="362"/>
    </row>
    <row r="3553" spans="4:4">
      <c r="D3553" s="362"/>
    </row>
    <row r="3554" spans="4:4">
      <c r="D3554" s="362"/>
    </row>
    <row r="3555" spans="4:4">
      <c r="D3555" s="362"/>
    </row>
    <row r="3556" spans="4:4">
      <c r="D3556" s="362"/>
    </row>
    <row r="3557" spans="4:4">
      <c r="D3557" s="362"/>
    </row>
    <row r="3558" spans="4:4">
      <c r="D3558" s="362"/>
    </row>
    <row r="3559" spans="4:4">
      <c r="D3559" s="362"/>
    </row>
    <row r="3560" spans="4:4">
      <c r="D3560" s="362"/>
    </row>
    <row r="3561" spans="4:4">
      <c r="D3561" s="362"/>
    </row>
    <row r="3562" spans="4:4">
      <c r="D3562" s="362"/>
    </row>
    <row r="3563" spans="4:4">
      <c r="D3563" s="362"/>
    </row>
    <row r="3564" spans="4:4">
      <c r="D3564" s="362"/>
    </row>
    <row r="3565" spans="4:4">
      <c r="D3565" s="362"/>
    </row>
    <row r="3566" spans="4:4">
      <c r="D3566" s="362"/>
    </row>
    <row r="3567" spans="4:4">
      <c r="D3567" s="362"/>
    </row>
    <row r="3568" spans="4:4">
      <c r="D3568" s="362"/>
    </row>
    <row r="3569" spans="4:4">
      <c r="D3569" s="362"/>
    </row>
    <row r="3570" spans="4:4">
      <c r="D3570" s="362"/>
    </row>
    <row r="3571" spans="4:4">
      <c r="D3571" s="362"/>
    </row>
    <row r="3572" spans="4:4">
      <c r="D3572" s="362"/>
    </row>
    <row r="3573" spans="4:4">
      <c r="D3573" s="362"/>
    </row>
    <row r="3574" spans="4:4">
      <c r="D3574" s="362"/>
    </row>
    <row r="3575" spans="4:4">
      <c r="D3575" s="362"/>
    </row>
    <row r="3576" spans="4:4">
      <c r="D3576" s="362"/>
    </row>
    <row r="3577" spans="4:4">
      <c r="D3577" s="362"/>
    </row>
    <row r="3578" spans="4:4">
      <c r="D3578" s="362"/>
    </row>
    <row r="3579" spans="4:4">
      <c r="D3579" s="362"/>
    </row>
    <row r="3580" spans="4:4">
      <c r="D3580" s="362"/>
    </row>
    <row r="3581" spans="4:4">
      <c r="D3581" s="362"/>
    </row>
    <row r="3582" spans="4:4">
      <c r="D3582" s="362"/>
    </row>
    <row r="3583" spans="4:4">
      <c r="D3583" s="362"/>
    </row>
    <row r="3584" spans="4:4">
      <c r="D3584" s="362"/>
    </row>
    <row r="3585" spans="4:4">
      <c r="D3585" s="362"/>
    </row>
    <row r="3586" spans="4:4">
      <c r="D3586" s="362"/>
    </row>
    <row r="3587" spans="4:4">
      <c r="D3587" s="362"/>
    </row>
    <row r="3588" spans="4:4">
      <c r="D3588" s="362"/>
    </row>
    <row r="3589" spans="4:4">
      <c r="D3589" s="362"/>
    </row>
    <row r="3590" spans="4:4">
      <c r="D3590" s="362"/>
    </row>
    <row r="3591" spans="4:4">
      <c r="D3591" s="362"/>
    </row>
    <row r="3592" spans="4:4">
      <c r="D3592" s="362"/>
    </row>
    <row r="3593" spans="4:4">
      <c r="D3593" s="362"/>
    </row>
    <row r="3594" spans="4:4">
      <c r="D3594" s="362"/>
    </row>
    <row r="3595" spans="4:4">
      <c r="D3595" s="362"/>
    </row>
    <row r="3596" spans="4:4">
      <c r="D3596" s="362"/>
    </row>
    <row r="3597" spans="4:4">
      <c r="D3597" s="362"/>
    </row>
    <row r="3598" spans="4:4">
      <c r="D3598" s="362"/>
    </row>
    <row r="3599" spans="4:4">
      <c r="D3599" s="362"/>
    </row>
    <row r="3600" spans="4:4">
      <c r="D3600" s="362"/>
    </row>
    <row r="3601" spans="4:4">
      <c r="D3601" s="362"/>
    </row>
    <row r="3602" spans="4:4">
      <c r="D3602" s="362"/>
    </row>
    <row r="3603" spans="4:4">
      <c r="D3603" s="362"/>
    </row>
    <row r="3604" spans="4:4">
      <c r="D3604" s="362"/>
    </row>
    <row r="3605" spans="4:4">
      <c r="D3605" s="362"/>
    </row>
    <row r="3606" spans="4:4">
      <c r="D3606" s="362"/>
    </row>
    <row r="3607" spans="4:4">
      <c r="D3607" s="362"/>
    </row>
    <row r="3608" spans="4:4">
      <c r="D3608" s="362"/>
    </row>
    <row r="3609" spans="4:4">
      <c r="D3609" s="362"/>
    </row>
    <row r="3610" spans="4:4">
      <c r="D3610" s="362"/>
    </row>
    <row r="3611" spans="4:4">
      <c r="D3611" s="362"/>
    </row>
    <row r="3612" spans="4:4">
      <c r="D3612" s="362"/>
    </row>
    <row r="3613" spans="4:4">
      <c r="D3613" s="362"/>
    </row>
    <row r="3614" spans="4:4">
      <c r="D3614" s="362"/>
    </row>
    <row r="3615" spans="4:4">
      <c r="D3615" s="362"/>
    </row>
    <row r="3616" spans="4:4">
      <c r="D3616" s="362"/>
    </row>
    <row r="3617" spans="4:4">
      <c r="D3617" s="362"/>
    </row>
    <row r="3618" spans="4:4">
      <c r="D3618" s="362"/>
    </row>
    <row r="3619" spans="4:4">
      <c r="D3619" s="362"/>
    </row>
    <row r="3620" spans="4:4">
      <c r="D3620" s="362"/>
    </row>
    <row r="3621" spans="4:4">
      <c r="D3621" s="362"/>
    </row>
    <row r="3622" spans="4:4">
      <c r="D3622" s="362"/>
    </row>
    <row r="3623" spans="4:4">
      <c r="D3623" s="362"/>
    </row>
    <row r="3624" spans="4:4">
      <c r="D3624" s="362"/>
    </row>
    <row r="3625" spans="4:4">
      <c r="D3625" s="362"/>
    </row>
    <row r="3626" spans="4:4">
      <c r="D3626" s="362"/>
    </row>
    <row r="3627" spans="4:4">
      <c r="D3627" s="362"/>
    </row>
    <row r="3628" spans="4:4">
      <c r="D3628" s="362"/>
    </row>
    <row r="3629" spans="4:4">
      <c r="D3629" s="362"/>
    </row>
    <row r="3630" spans="4:4">
      <c r="D3630" s="362"/>
    </row>
    <row r="3631" spans="4:4">
      <c r="D3631" s="362"/>
    </row>
    <row r="3632" spans="4:4">
      <c r="D3632" s="362"/>
    </row>
    <row r="3633" spans="4:4">
      <c r="D3633" s="362"/>
    </row>
    <row r="3634" spans="4:4">
      <c r="D3634" s="362"/>
    </row>
    <row r="3635" spans="4:4">
      <c r="D3635" s="362"/>
    </row>
    <row r="3636" spans="4:4">
      <c r="D3636" s="362"/>
    </row>
    <row r="3637" spans="4:4">
      <c r="D3637" s="362"/>
    </row>
    <row r="3638" spans="4:4">
      <c r="D3638" s="362"/>
    </row>
    <row r="3639" spans="4:4">
      <c r="D3639" s="362"/>
    </row>
    <row r="3640" spans="4:4">
      <c r="D3640" s="362"/>
    </row>
    <row r="3641" spans="4:4">
      <c r="D3641" s="362"/>
    </row>
    <row r="3642" spans="4:4">
      <c r="D3642" s="362"/>
    </row>
    <row r="3643" spans="4:4">
      <c r="D3643" s="362"/>
    </row>
    <row r="3644" spans="4:4">
      <c r="D3644" s="362"/>
    </row>
    <row r="3645" spans="4:4">
      <c r="D3645" s="362"/>
    </row>
    <row r="3646" spans="4:4">
      <c r="D3646" s="362"/>
    </row>
    <row r="3647" spans="4:4">
      <c r="D3647" s="362"/>
    </row>
    <row r="3648" spans="4:4">
      <c r="D3648" s="362"/>
    </row>
    <row r="3649" spans="4:4">
      <c r="D3649" s="362"/>
    </row>
    <row r="3650" spans="4:4">
      <c r="D3650" s="362"/>
    </row>
    <row r="3651" spans="4:4">
      <c r="D3651" s="362"/>
    </row>
    <row r="3652" spans="4:4">
      <c r="D3652" s="362"/>
    </row>
    <row r="3653" spans="4:4">
      <c r="D3653" s="362"/>
    </row>
    <row r="3654" spans="4:4">
      <c r="D3654" s="362"/>
    </row>
    <row r="3655" spans="4:4">
      <c r="D3655" s="362"/>
    </row>
    <row r="3656" spans="4:4">
      <c r="D3656" s="362"/>
    </row>
    <row r="3657" spans="4:4">
      <c r="D3657" s="362"/>
    </row>
    <row r="3658" spans="4:4">
      <c r="D3658" s="362"/>
    </row>
    <row r="3659" spans="4:4">
      <c r="D3659" s="362"/>
    </row>
    <row r="3660" spans="4:4">
      <c r="D3660" s="362"/>
    </row>
    <row r="3661" spans="4:4">
      <c r="D3661" s="362"/>
    </row>
    <row r="3662" spans="4:4">
      <c r="D3662" s="362"/>
    </row>
    <row r="3663" spans="4:4">
      <c r="D3663" s="362"/>
    </row>
    <row r="3664" spans="4:4">
      <c r="D3664" s="362"/>
    </row>
    <row r="3665" spans="4:4">
      <c r="D3665" s="362"/>
    </row>
    <row r="3666" spans="4:4">
      <c r="D3666" s="362"/>
    </row>
    <row r="3667" spans="4:4">
      <c r="D3667" s="362"/>
    </row>
    <row r="3668" spans="4:4">
      <c r="D3668" s="362"/>
    </row>
    <row r="3669" spans="4:4">
      <c r="D3669" s="362"/>
    </row>
    <row r="3670" spans="4:4">
      <c r="D3670" s="362"/>
    </row>
    <row r="3671" spans="4:4">
      <c r="D3671" s="362"/>
    </row>
    <row r="3672" spans="4:4">
      <c r="D3672" s="362"/>
    </row>
    <row r="3673" spans="4:4">
      <c r="D3673" s="362"/>
    </row>
    <row r="3674" spans="4:4">
      <c r="D3674" s="362"/>
    </row>
    <row r="3675" spans="4:4">
      <c r="D3675" s="362"/>
    </row>
    <row r="3676" spans="4:4">
      <c r="D3676" s="362"/>
    </row>
    <row r="3677" spans="4:4">
      <c r="D3677" s="362"/>
    </row>
    <row r="3678" spans="4:4">
      <c r="D3678" s="362"/>
    </row>
    <row r="3679" spans="4:4">
      <c r="D3679" s="362"/>
    </row>
    <row r="3680" spans="4:4">
      <c r="D3680" s="362"/>
    </row>
    <row r="3681" spans="4:4">
      <c r="D3681" s="362"/>
    </row>
    <row r="3682" spans="4:4">
      <c r="D3682" s="362"/>
    </row>
    <row r="3683" spans="4:4">
      <c r="D3683" s="362"/>
    </row>
    <row r="3684" spans="4:4">
      <c r="D3684" s="362"/>
    </row>
    <row r="3685" spans="4:4">
      <c r="D3685" s="362"/>
    </row>
    <row r="3686" spans="4:4">
      <c r="D3686" s="362"/>
    </row>
    <row r="3687" spans="4:4">
      <c r="D3687" s="362"/>
    </row>
    <row r="3688" spans="4:4">
      <c r="D3688" s="362"/>
    </row>
    <row r="3689" spans="4:4">
      <c r="D3689" s="362"/>
    </row>
    <row r="3690" spans="4:4">
      <c r="D3690" s="362"/>
    </row>
    <row r="3691" spans="4:4">
      <c r="D3691" s="362"/>
    </row>
    <row r="3692" spans="4:4">
      <c r="D3692" s="362"/>
    </row>
    <row r="3693" spans="4:4">
      <c r="D3693" s="362"/>
    </row>
    <row r="3694" spans="4:4">
      <c r="D3694" s="362"/>
    </row>
    <row r="3695" spans="4:4">
      <c r="D3695" s="362"/>
    </row>
    <row r="3696" spans="4:4">
      <c r="D3696" s="362"/>
    </row>
    <row r="3697" spans="4:4">
      <c r="D3697" s="362"/>
    </row>
    <row r="3698" spans="4:4">
      <c r="D3698" s="362"/>
    </row>
    <row r="3699" spans="4:4">
      <c r="D3699" s="362"/>
    </row>
    <row r="3700" spans="4:4">
      <c r="D3700" s="362"/>
    </row>
    <row r="3701" spans="4:4">
      <c r="D3701" s="362"/>
    </row>
    <row r="3702" spans="4:4">
      <c r="D3702" s="362"/>
    </row>
    <row r="3703" spans="4:4">
      <c r="D3703" s="362"/>
    </row>
    <row r="3704" spans="4:4">
      <c r="D3704" s="362"/>
    </row>
    <row r="3705" spans="4:4">
      <c r="D3705" s="362"/>
    </row>
    <row r="3706" spans="4:4">
      <c r="D3706" s="362"/>
    </row>
    <row r="3707" spans="4:4">
      <c r="D3707" s="362"/>
    </row>
    <row r="3708" spans="4:4">
      <c r="D3708" s="362"/>
    </row>
    <row r="3709" spans="4:4">
      <c r="D3709" s="362"/>
    </row>
    <row r="3710" spans="4:4">
      <c r="D3710" s="362"/>
    </row>
    <row r="3711" spans="4:4">
      <c r="D3711" s="362"/>
    </row>
    <row r="3712" spans="4:4">
      <c r="D3712" s="362"/>
    </row>
    <row r="3713" spans="4:4">
      <c r="D3713" s="362"/>
    </row>
    <row r="3714" spans="4:4">
      <c r="D3714" s="362"/>
    </row>
    <row r="3715" spans="4:4">
      <c r="D3715" s="362"/>
    </row>
    <row r="3716" spans="4:4">
      <c r="D3716" s="362"/>
    </row>
    <row r="3717" spans="4:4">
      <c r="D3717" s="362"/>
    </row>
    <row r="3718" spans="4:4">
      <c r="D3718" s="362"/>
    </row>
    <row r="3719" spans="4:4">
      <c r="D3719" s="362"/>
    </row>
    <row r="3720" spans="4:4">
      <c r="D3720" s="362"/>
    </row>
    <row r="3721" spans="4:4">
      <c r="D3721" s="362"/>
    </row>
    <row r="3722" spans="4:4">
      <c r="D3722" s="362"/>
    </row>
    <row r="3723" spans="4:4">
      <c r="D3723" s="362"/>
    </row>
    <row r="3724" spans="4:4">
      <c r="D3724" s="362"/>
    </row>
    <row r="3725" spans="4:4">
      <c r="D3725" s="362"/>
    </row>
    <row r="3726" spans="4:4">
      <c r="D3726" s="362"/>
    </row>
    <row r="3727" spans="4:4">
      <c r="D3727" s="362"/>
    </row>
    <row r="3728" spans="4:4">
      <c r="D3728" s="362"/>
    </row>
    <row r="3729" spans="4:4">
      <c r="D3729" s="362"/>
    </row>
    <row r="3730" spans="4:4">
      <c r="D3730" s="362"/>
    </row>
    <row r="3731" spans="4:4">
      <c r="D3731" s="362"/>
    </row>
    <row r="3732" spans="4:4">
      <c r="D3732" s="362"/>
    </row>
    <row r="3733" spans="4:4">
      <c r="D3733" s="362"/>
    </row>
    <row r="3734" spans="4:4">
      <c r="D3734" s="362"/>
    </row>
    <row r="3735" spans="4:4">
      <c r="D3735" s="362"/>
    </row>
    <row r="3736" spans="4:4">
      <c r="D3736" s="362"/>
    </row>
    <row r="3737" spans="4:4">
      <c r="D3737" s="362"/>
    </row>
    <row r="3738" spans="4:4">
      <c r="D3738" s="362"/>
    </row>
    <row r="3739" spans="4:4">
      <c r="D3739" s="362"/>
    </row>
    <row r="3740" spans="4:4">
      <c r="D3740" s="362"/>
    </row>
    <row r="3741" spans="4:4">
      <c r="D3741" s="362"/>
    </row>
    <row r="3742" spans="4:4">
      <c r="D3742" s="362"/>
    </row>
    <row r="3743" spans="4:4">
      <c r="D3743" s="362"/>
    </row>
    <row r="3744" spans="4:4">
      <c r="D3744" s="362"/>
    </row>
    <row r="3745" spans="4:4">
      <c r="D3745" s="362"/>
    </row>
    <row r="3746" spans="4:4">
      <c r="D3746" s="362"/>
    </row>
    <row r="3747" spans="4:4">
      <c r="D3747" s="362"/>
    </row>
    <row r="3748" spans="4:4">
      <c r="D3748" s="362"/>
    </row>
    <row r="3749" spans="4:4">
      <c r="D3749" s="362"/>
    </row>
    <row r="3750" spans="4:4">
      <c r="D3750" s="362"/>
    </row>
    <row r="3751" spans="4:4">
      <c r="D3751" s="362"/>
    </row>
    <row r="3752" spans="4:4">
      <c r="D3752" s="362"/>
    </row>
    <row r="3753" spans="4:4">
      <c r="D3753" s="362"/>
    </row>
    <row r="3754" spans="4:4">
      <c r="D3754" s="362"/>
    </row>
    <row r="3755" spans="4:4">
      <c r="D3755" s="362"/>
    </row>
    <row r="3756" spans="4:4">
      <c r="D3756" s="362"/>
    </row>
    <row r="3757" spans="4:4">
      <c r="D3757" s="362"/>
    </row>
    <row r="3758" spans="4:4">
      <c r="D3758" s="362"/>
    </row>
    <row r="3759" spans="4:4">
      <c r="D3759" s="362"/>
    </row>
    <row r="3760" spans="4:4">
      <c r="D3760" s="362"/>
    </row>
    <row r="3761" spans="4:4">
      <c r="D3761" s="362"/>
    </row>
    <row r="3762" spans="4:4">
      <c r="D3762" s="362"/>
    </row>
    <row r="3763" spans="4:4">
      <c r="D3763" s="362"/>
    </row>
    <row r="3764" spans="4:4">
      <c r="D3764" s="362"/>
    </row>
    <row r="3765" spans="4:4">
      <c r="D3765" s="362"/>
    </row>
    <row r="3766" spans="4:4">
      <c r="D3766" s="362"/>
    </row>
    <row r="3767" spans="4:4">
      <c r="D3767" s="362"/>
    </row>
    <row r="3768" spans="4:4">
      <c r="D3768" s="362"/>
    </row>
    <row r="3769" spans="4:4">
      <c r="D3769" s="362"/>
    </row>
    <row r="3770" spans="4:4">
      <c r="D3770" s="362"/>
    </row>
    <row r="3771" spans="4:4">
      <c r="D3771" s="362"/>
    </row>
    <row r="3772" spans="4:4">
      <c r="D3772" s="362"/>
    </row>
    <row r="3773" spans="4:4">
      <c r="D3773" s="362"/>
    </row>
    <row r="3774" spans="4:4">
      <c r="D3774" s="362"/>
    </row>
    <row r="3775" spans="4:4">
      <c r="D3775" s="362"/>
    </row>
    <row r="3776" spans="4:4">
      <c r="D3776" s="362"/>
    </row>
    <row r="3777" spans="4:4">
      <c r="D3777" s="362"/>
    </row>
    <row r="3778" spans="4:4">
      <c r="D3778" s="362"/>
    </row>
    <row r="3779" spans="4:4">
      <c r="D3779" s="362"/>
    </row>
    <row r="3780" spans="4:4">
      <c r="D3780" s="362"/>
    </row>
    <row r="3781" spans="4:4">
      <c r="D3781" s="362"/>
    </row>
    <row r="3782" spans="4:4">
      <c r="D3782" s="362"/>
    </row>
    <row r="3783" spans="4:4">
      <c r="D3783" s="362"/>
    </row>
    <row r="3784" spans="4:4">
      <c r="D3784" s="362"/>
    </row>
    <row r="3785" spans="4:4">
      <c r="D3785" s="362"/>
    </row>
    <row r="3786" spans="4:4">
      <c r="D3786" s="362"/>
    </row>
    <row r="3787" spans="4:4">
      <c r="D3787" s="362"/>
    </row>
    <row r="3788" spans="4:4">
      <c r="D3788" s="362"/>
    </row>
    <row r="3789" spans="4:4">
      <c r="D3789" s="362"/>
    </row>
    <row r="3790" spans="4:4">
      <c r="D3790" s="362"/>
    </row>
    <row r="3791" spans="4:4">
      <c r="D3791" s="362"/>
    </row>
    <row r="3792" spans="4:4">
      <c r="D3792" s="362"/>
    </row>
    <row r="3793" spans="4:4">
      <c r="D3793" s="362"/>
    </row>
    <row r="3794" spans="4:4">
      <c r="D3794" s="362"/>
    </row>
    <row r="3795" spans="4:4">
      <c r="D3795" s="362"/>
    </row>
    <row r="3796" spans="4:4">
      <c r="D3796" s="362"/>
    </row>
    <row r="3797" spans="4:4">
      <c r="D3797" s="362"/>
    </row>
    <row r="3798" spans="4:4">
      <c r="D3798" s="362"/>
    </row>
    <row r="3799" spans="4:4">
      <c r="D3799" s="362"/>
    </row>
    <row r="3800" spans="4:4">
      <c r="D3800" s="362"/>
    </row>
    <row r="3801" spans="4:4">
      <c r="D3801" s="362"/>
    </row>
    <row r="3802" spans="4:4">
      <c r="D3802" s="362"/>
    </row>
    <row r="3803" spans="4:4">
      <c r="D3803" s="362"/>
    </row>
    <row r="3804" spans="4:4">
      <c r="D3804" s="362"/>
    </row>
    <row r="3805" spans="4:4">
      <c r="D3805" s="362"/>
    </row>
    <row r="3806" spans="4:4">
      <c r="D3806" s="362"/>
    </row>
    <row r="3807" spans="4:4">
      <c r="D3807" s="362"/>
    </row>
    <row r="3808" spans="4:4">
      <c r="D3808" s="362"/>
    </row>
    <row r="3809" spans="4:4">
      <c r="D3809" s="362"/>
    </row>
    <row r="3810" spans="4:4">
      <c r="D3810" s="362"/>
    </row>
    <row r="3811" spans="4:4">
      <c r="D3811" s="362"/>
    </row>
    <row r="3812" spans="4:4">
      <c r="D3812" s="362"/>
    </row>
    <row r="3813" spans="4:4">
      <c r="D3813" s="362"/>
    </row>
    <row r="3814" spans="4:4">
      <c r="D3814" s="362"/>
    </row>
    <row r="3815" spans="4:4">
      <c r="D3815" s="362"/>
    </row>
    <row r="3816" spans="4:4">
      <c r="D3816" s="362"/>
    </row>
    <row r="3817" spans="4:4">
      <c r="D3817" s="362"/>
    </row>
    <row r="3818" spans="4:4">
      <c r="D3818" s="362"/>
    </row>
    <row r="3819" spans="4:4">
      <c r="D3819" s="362"/>
    </row>
    <row r="3820" spans="4:4">
      <c r="D3820" s="362"/>
    </row>
    <row r="3821" spans="4:4">
      <c r="D3821" s="362"/>
    </row>
    <row r="3822" spans="4:4">
      <c r="D3822" s="362"/>
    </row>
    <row r="3823" spans="4:4">
      <c r="D3823" s="362"/>
    </row>
    <row r="3824" spans="4:4">
      <c r="D3824" s="362"/>
    </row>
    <row r="3825" spans="4:4">
      <c r="D3825" s="362"/>
    </row>
    <row r="3826" spans="4:4">
      <c r="D3826" s="362"/>
    </row>
    <row r="3827" spans="4:4">
      <c r="D3827" s="362"/>
    </row>
    <row r="3828" spans="4:4">
      <c r="D3828" s="362"/>
    </row>
    <row r="3829" spans="4:4">
      <c r="D3829" s="362"/>
    </row>
    <row r="3830" spans="4:4">
      <c r="D3830" s="362"/>
    </row>
    <row r="3831" spans="4:4">
      <c r="D3831" s="362"/>
    </row>
    <row r="3832" spans="4:4">
      <c r="D3832" s="362"/>
    </row>
    <row r="3833" spans="4:4">
      <c r="D3833" s="362"/>
    </row>
    <row r="3834" spans="4:4">
      <c r="D3834" s="362"/>
    </row>
    <row r="3835" spans="4:4">
      <c r="D3835" s="362"/>
    </row>
    <row r="3836" spans="4:4">
      <c r="D3836" s="362"/>
    </row>
    <row r="3837" spans="4:4">
      <c r="D3837" s="362"/>
    </row>
    <row r="3838" spans="4:4">
      <c r="D3838" s="362"/>
    </row>
    <row r="3839" spans="4:4">
      <c r="D3839" s="362"/>
    </row>
    <row r="3840" spans="4:4">
      <c r="D3840" s="362"/>
    </row>
    <row r="3841" spans="4:4">
      <c r="D3841" s="362"/>
    </row>
    <row r="3842" spans="4:4">
      <c r="D3842" s="362"/>
    </row>
    <row r="3843" spans="4:4">
      <c r="D3843" s="362"/>
    </row>
    <row r="3844" spans="4:4">
      <c r="D3844" s="362"/>
    </row>
    <row r="3845" spans="4:4">
      <c r="D3845" s="362"/>
    </row>
    <row r="3846" spans="4:4">
      <c r="D3846" s="362"/>
    </row>
    <row r="3847" spans="4:4">
      <c r="D3847" s="362"/>
    </row>
    <row r="3848" spans="4:4">
      <c r="D3848" s="362"/>
    </row>
    <row r="3849" spans="4:4">
      <c r="D3849" s="362"/>
    </row>
    <row r="3850" spans="4:4">
      <c r="D3850" s="362"/>
    </row>
    <row r="3851" spans="4:4">
      <c r="D3851" s="362"/>
    </row>
    <row r="3852" spans="4:4">
      <c r="D3852" s="362"/>
    </row>
    <row r="3853" spans="4:4">
      <c r="D3853" s="362"/>
    </row>
    <row r="3854" spans="4:4">
      <c r="D3854" s="362"/>
    </row>
    <row r="3855" spans="4:4">
      <c r="D3855" s="362"/>
    </row>
    <row r="3856" spans="4:4">
      <c r="D3856" s="362"/>
    </row>
    <row r="3857" spans="4:4">
      <c r="D3857" s="362"/>
    </row>
    <row r="3858" spans="4:4">
      <c r="D3858" s="362"/>
    </row>
    <row r="3859" spans="4:4">
      <c r="D3859" s="362"/>
    </row>
    <row r="3860" spans="4:4">
      <c r="D3860" s="362"/>
    </row>
    <row r="3861" spans="4:4">
      <c r="D3861" s="362"/>
    </row>
    <row r="3862" spans="4:4">
      <c r="D3862" s="362"/>
    </row>
    <row r="3863" spans="4:4">
      <c r="D3863" s="362"/>
    </row>
    <row r="3864" spans="4:4">
      <c r="D3864" s="362"/>
    </row>
    <row r="3865" spans="4:4">
      <c r="D3865" s="362"/>
    </row>
    <row r="3866" spans="4:4">
      <c r="D3866" s="362"/>
    </row>
    <row r="3867" spans="4:4">
      <c r="D3867" s="362"/>
    </row>
    <row r="3868" spans="4:4">
      <c r="D3868" s="362"/>
    </row>
    <row r="3869" spans="4:4">
      <c r="D3869" s="362"/>
    </row>
    <row r="3870" spans="4:4">
      <c r="D3870" s="362"/>
    </row>
    <row r="3871" spans="4:4">
      <c r="D3871" s="362"/>
    </row>
    <row r="3872" spans="4:4">
      <c r="D3872" s="362"/>
    </row>
    <row r="3873" spans="4:4">
      <c r="D3873" s="362"/>
    </row>
    <row r="3874" spans="4:4">
      <c r="D3874" s="362"/>
    </row>
    <row r="3875" spans="4:4">
      <c r="D3875" s="362"/>
    </row>
    <row r="3876" spans="4:4">
      <c r="D3876" s="362"/>
    </row>
    <row r="3877" spans="4:4">
      <c r="D3877" s="362"/>
    </row>
    <row r="3878" spans="4:4">
      <c r="D3878" s="362"/>
    </row>
    <row r="3879" spans="4:4">
      <c r="D3879" s="362"/>
    </row>
    <row r="3880" spans="4:4">
      <c r="D3880" s="362"/>
    </row>
    <row r="3881" spans="4:4">
      <c r="D3881" s="362"/>
    </row>
    <row r="3882" spans="4:4">
      <c r="D3882" s="362"/>
    </row>
    <row r="3883" spans="4:4">
      <c r="D3883" s="362"/>
    </row>
    <row r="3884" spans="4:4">
      <c r="D3884" s="362"/>
    </row>
    <row r="3885" spans="4:4">
      <c r="D3885" s="362"/>
    </row>
    <row r="3886" spans="4:4">
      <c r="D3886" s="362"/>
    </row>
    <row r="3887" spans="4:4">
      <c r="D3887" s="362"/>
    </row>
    <row r="3888" spans="4:4">
      <c r="D3888" s="362"/>
    </row>
    <row r="3889" spans="4:4">
      <c r="D3889" s="362"/>
    </row>
    <row r="3890" spans="4:4">
      <c r="D3890" s="362"/>
    </row>
    <row r="3891" spans="4:4">
      <c r="D3891" s="362"/>
    </row>
    <row r="3892" spans="4:4">
      <c r="D3892" s="362"/>
    </row>
    <row r="3893" spans="4:4">
      <c r="D3893" s="362"/>
    </row>
    <row r="3894" spans="4:4">
      <c r="D3894" s="362"/>
    </row>
    <row r="3895" spans="4:4">
      <c r="D3895" s="362"/>
    </row>
    <row r="3896" spans="4:4">
      <c r="D3896" s="362"/>
    </row>
    <row r="3897" spans="4:4">
      <c r="D3897" s="362"/>
    </row>
    <row r="3898" spans="4:4">
      <c r="D3898" s="362"/>
    </row>
    <row r="3899" spans="4:4">
      <c r="D3899" s="362"/>
    </row>
    <row r="3900" spans="4:4">
      <c r="D3900" s="362"/>
    </row>
    <row r="3901" spans="4:4">
      <c r="D3901" s="362"/>
    </row>
    <row r="3902" spans="4:4">
      <c r="D3902" s="362"/>
    </row>
    <row r="3903" spans="4:4">
      <c r="D3903" s="362"/>
    </row>
    <row r="3904" spans="4:4">
      <c r="D3904" s="362"/>
    </row>
    <row r="3905" spans="4:4">
      <c r="D3905" s="362"/>
    </row>
    <row r="3906" spans="4:4">
      <c r="D3906" s="362"/>
    </row>
    <row r="3907" spans="4:4">
      <c r="D3907" s="362"/>
    </row>
    <row r="3908" spans="4:4">
      <c r="D3908" s="362"/>
    </row>
    <row r="3909" spans="4:4">
      <c r="D3909" s="362"/>
    </row>
    <row r="3910" spans="4:4">
      <c r="D3910" s="362"/>
    </row>
    <row r="3911" spans="4:4">
      <c r="D3911" s="362"/>
    </row>
    <row r="3912" spans="4:4">
      <c r="D3912" s="362"/>
    </row>
    <row r="3913" spans="4:4">
      <c r="D3913" s="362"/>
    </row>
    <row r="3914" spans="4:4">
      <c r="D3914" s="362"/>
    </row>
    <row r="3915" spans="4:4">
      <c r="D3915" s="362"/>
    </row>
    <row r="3916" spans="4:4">
      <c r="D3916" s="362"/>
    </row>
    <row r="3917" spans="4:4">
      <c r="D3917" s="362"/>
    </row>
    <row r="3918" spans="4:4">
      <c r="D3918" s="362"/>
    </row>
    <row r="3919" spans="4:4">
      <c r="D3919" s="362"/>
    </row>
    <row r="3920" spans="4:4">
      <c r="D3920" s="362"/>
    </row>
    <row r="3921" spans="4:4">
      <c r="D3921" s="362"/>
    </row>
    <row r="3922" spans="4:4">
      <c r="D3922" s="362"/>
    </row>
    <row r="3923" spans="4:4">
      <c r="D3923" s="362"/>
    </row>
    <row r="3924" spans="4:4">
      <c r="D3924" s="362"/>
    </row>
    <row r="3925" spans="4:4">
      <c r="D3925" s="362"/>
    </row>
    <row r="3926" spans="4:4">
      <c r="D3926" s="362"/>
    </row>
    <row r="3927" spans="4:4">
      <c r="D3927" s="362"/>
    </row>
    <row r="3928" spans="4:4">
      <c r="D3928" s="362"/>
    </row>
    <row r="3929" spans="4:4">
      <c r="D3929" s="362"/>
    </row>
    <row r="3930" spans="4:4">
      <c r="D3930" s="362"/>
    </row>
    <row r="3931" spans="4:4">
      <c r="D3931" s="362"/>
    </row>
    <row r="3932" spans="4:4">
      <c r="D3932" s="362"/>
    </row>
    <row r="3933" spans="4:4">
      <c r="D3933" s="362"/>
    </row>
    <row r="3934" spans="4:4">
      <c r="D3934" s="362"/>
    </row>
    <row r="3935" spans="4:4">
      <c r="D3935" s="362"/>
    </row>
    <row r="3936" spans="4:4">
      <c r="D3936" s="362"/>
    </row>
    <row r="3937" spans="4:4">
      <c r="D3937" s="362"/>
    </row>
    <row r="3938" spans="4:4">
      <c r="D3938" s="362"/>
    </row>
    <row r="3939" spans="4:4">
      <c r="D3939" s="362"/>
    </row>
    <row r="3940" spans="4:4">
      <c r="D3940" s="362"/>
    </row>
    <row r="3941" spans="4:4">
      <c r="D3941" s="362"/>
    </row>
    <row r="3942" spans="4:4">
      <c r="D3942" s="362"/>
    </row>
    <row r="3943" spans="4:4">
      <c r="D3943" s="362"/>
    </row>
    <row r="3944" spans="4:4">
      <c r="D3944" s="362"/>
    </row>
    <row r="3945" spans="4:4">
      <c r="D3945" s="362"/>
    </row>
    <row r="3946" spans="4:4">
      <c r="D3946" s="362"/>
    </row>
    <row r="3947" spans="4:4">
      <c r="D3947" s="362"/>
    </row>
    <row r="3948" spans="4:4">
      <c r="D3948" s="362"/>
    </row>
    <row r="3949" spans="4:4">
      <c r="D3949" s="362"/>
    </row>
    <row r="3950" spans="4:4">
      <c r="D3950" s="362"/>
    </row>
    <row r="3951" spans="4:4">
      <c r="D3951" s="362"/>
    </row>
    <row r="3952" spans="4:4">
      <c r="D3952" s="362"/>
    </row>
    <row r="3953" spans="4:4">
      <c r="D3953" s="362"/>
    </row>
    <row r="3954" spans="4:4">
      <c r="D3954" s="362"/>
    </row>
    <row r="3955" spans="4:4">
      <c r="D3955" s="362"/>
    </row>
    <row r="3956" spans="4:4">
      <c r="D3956" s="362"/>
    </row>
    <row r="3957" spans="4:4">
      <c r="D3957" s="362"/>
    </row>
    <row r="3958" spans="4:4">
      <c r="D3958" s="362"/>
    </row>
    <row r="3959" spans="4:4">
      <c r="D3959" s="362"/>
    </row>
    <row r="3960" spans="4:4">
      <c r="D3960" s="362"/>
    </row>
    <row r="3961" spans="4:4">
      <c r="D3961" s="362"/>
    </row>
    <row r="3962" spans="4:4">
      <c r="D3962" s="362"/>
    </row>
    <row r="3963" spans="4:4">
      <c r="D3963" s="362"/>
    </row>
    <row r="3964" spans="4:4">
      <c r="D3964" s="362"/>
    </row>
    <row r="3965" spans="4:4">
      <c r="D3965" s="362"/>
    </row>
    <row r="3966" spans="4:4">
      <c r="D3966" s="362"/>
    </row>
    <row r="3967" spans="4:4">
      <c r="D3967" s="362"/>
    </row>
    <row r="3968" spans="4:4">
      <c r="D3968" s="362"/>
    </row>
    <row r="3969" spans="4:4">
      <c r="D3969" s="362"/>
    </row>
    <row r="3970" spans="4:4">
      <c r="D3970" s="362"/>
    </row>
    <row r="3971" spans="4:4">
      <c r="D3971" s="362"/>
    </row>
    <row r="3972" spans="4:4">
      <c r="D3972" s="362"/>
    </row>
    <row r="3973" spans="4:4">
      <c r="D3973" s="362"/>
    </row>
    <row r="3974" spans="4:4">
      <c r="D3974" s="362"/>
    </row>
    <row r="3975" spans="4:4">
      <c r="D3975" s="362"/>
    </row>
    <row r="3976" spans="4:4">
      <c r="D3976" s="362"/>
    </row>
    <row r="3977" spans="4:4">
      <c r="D3977" s="362"/>
    </row>
    <row r="3978" spans="4:4">
      <c r="D3978" s="362"/>
    </row>
    <row r="3979" spans="4:4">
      <c r="D3979" s="362"/>
    </row>
    <row r="3980" spans="4:4">
      <c r="D3980" s="362"/>
    </row>
    <row r="3981" spans="4:4">
      <c r="D3981" s="362"/>
    </row>
    <row r="3982" spans="4:4">
      <c r="D3982" s="362"/>
    </row>
    <row r="3983" spans="4:4">
      <c r="D3983" s="362"/>
    </row>
    <row r="3984" spans="4:4">
      <c r="D3984" s="362"/>
    </row>
    <row r="3985" spans="4:4">
      <c r="D3985" s="362"/>
    </row>
    <row r="3986" spans="4:4">
      <c r="D3986" s="362"/>
    </row>
    <row r="3987" spans="4:4">
      <c r="D3987" s="362"/>
    </row>
    <row r="3988" spans="4:4">
      <c r="D3988" s="362"/>
    </row>
    <row r="3989" spans="4:4">
      <c r="D3989" s="362"/>
    </row>
    <row r="3990" spans="4:4">
      <c r="D3990" s="362"/>
    </row>
    <row r="3991" spans="4:4">
      <c r="D3991" s="362"/>
    </row>
    <row r="3992" spans="4:4">
      <c r="D3992" s="362"/>
    </row>
    <row r="3993" spans="4:4">
      <c r="D3993" s="362"/>
    </row>
    <row r="3994" spans="4:4">
      <c r="D3994" s="362"/>
    </row>
    <row r="3995" spans="4:4">
      <c r="D3995" s="362"/>
    </row>
    <row r="3996" spans="4:4">
      <c r="D3996" s="362"/>
    </row>
    <row r="3997" spans="4:4">
      <c r="D3997" s="362"/>
    </row>
    <row r="3998" spans="4:4">
      <c r="D3998" s="362"/>
    </row>
    <row r="3999" spans="4:4">
      <c r="D3999" s="362"/>
    </row>
    <row r="4000" spans="4:4">
      <c r="D4000" s="362"/>
    </row>
    <row r="4001" spans="4:4">
      <c r="D4001" s="362"/>
    </row>
    <row r="4002" spans="4:4">
      <c r="D4002" s="362"/>
    </row>
    <row r="4003" spans="4:4">
      <c r="D4003" s="362"/>
    </row>
    <row r="4004" spans="4:4">
      <c r="D4004" s="362"/>
    </row>
    <row r="4005" spans="4:4">
      <c r="D4005" s="362"/>
    </row>
    <row r="4006" spans="4:4">
      <c r="D4006" s="362"/>
    </row>
    <row r="4007" spans="4:4">
      <c r="D4007" s="362"/>
    </row>
    <row r="4008" spans="4:4">
      <c r="D4008" s="362"/>
    </row>
    <row r="4009" spans="4:4">
      <c r="D4009" s="362"/>
    </row>
    <row r="4010" spans="4:4">
      <c r="D4010" s="362"/>
    </row>
    <row r="4011" spans="4:4">
      <c r="D4011" s="362"/>
    </row>
    <row r="4012" spans="4:4">
      <c r="D4012" s="362"/>
    </row>
    <row r="4013" spans="4:4">
      <c r="D4013" s="362"/>
    </row>
    <row r="4014" spans="4:4">
      <c r="D4014" s="362"/>
    </row>
    <row r="4015" spans="4:4">
      <c r="D4015" s="362"/>
    </row>
    <row r="4016" spans="4:4">
      <c r="D4016" s="362"/>
    </row>
    <row r="4017" spans="4:4">
      <c r="D4017" s="362"/>
    </row>
    <row r="4018" spans="4:4">
      <c r="D4018" s="362"/>
    </row>
    <row r="4019" spans="4:4">
      <c r="D4019" s="362"/>
    </row>
    <row r="4020" spans="4:4">
      <c r="D4020" s="362"/>
    </row>
    <row r="4021" spans="4:4">
      <c r="D4021" s="362"/>
    </row>
    <row r="4022" spans="4:4">
      <c r="D4022" s="362"/>
    </row>
    <row r="4023" spans="4:4">
      <c r="D4023" s="362"/>
    </row>
    <row r="4024" spans="4:4">
      <c r="D4024" s="362"/>
    </row>
    <row r="4025" spans="4:4">
      <c r="D4025" s="362"/>
    </row>
    <row r="4026" spans="4:4">
      <c r="D4026" s="362"/>
    </row>
    <row r="4027" spans="4:4">
      <c r="D4027" s="362"/>
    </row>
    <row r="4028" spans="4:4">
      <c r="D4028" s="362"/>
    </row>
    <row r="4029" spans="4:4">
      <c r="D4029" s="362"/>
    </row>
    <row r="4030" spans="4:4">
      <c r="D4030" s="362"/>
    </row>
    <row r="4031" spans="4:4">
      <c r="D4031" s="362"/>
    </row>
    <row r="4032" spans="4:4">
      <c r="D4032" s="362"/>
    </row>
    <row r="4033" spans="4:4">
      <c r="D4033" s="362"/>
    </row>
    <row r="4034" spans="4:4">
      <c r="D4034" s="362"/>
    </row>
    <row r="4035" spans="4:4">
      <c r="D4035" s="362"/>
    </row>
    <row r="4036" spans="4:4">
      <c r="D4036" s="362"/>
    </row>
    <row r="4037" spans="4:4">
      <c r="D4037" s="362"/>
    </row>
    <row r="4038" spans="4:4">
      <c r="D4038" s="362"/>
    </row>
    <row r="4039" spans="4:4">
      <c r="D4039" s="362"/>
    </row>
    <row r="4040" spans="4:4">
      <c r="D4040" s="362"/>
    </row>
    <row r="4041" spans="4:4">
      <c r="D4041" s="362"/>
    </row>
    <row r="4042" spans="4:4">
      <c r="D4042" s="362"/>
    </row>
    <row r="4043" spans="4:4">
      <c r="D4043" s="362"/>
    </row>
    <row r="4044" spans="4:4">
      <c r="D4044" s="362"/>
    </row>
    <row r="4045" spans="4:4">
      <c r="D4045" s="362"/>
    </row>
    <row r="4046" spans="4:4">
      <c r="D4046" s="362"/>
    </row>
    <row r="4047" spans="4:4">
      <c r="D4047" s="362"/>
    </row>
    <row r="4048" spans="4:4">
      <c r="D4048" s="362"/>
    </row>
    <row r="4049" spans="4:4">
      <c r="D4049" s="362"/>
    </row>
    <row r="4050" spans="4:4">
      <c r="D4050" s="362"/>
    </row>
    <row r="4051" spans="4:4">
      <c r="D4051" s="362"/>
    </row>
    <row r="4052" spans="4:4">
      <c r="D4052" s="362"/>
    </row>
    <row r="4053" spans="4:4">
      <c r="D4053" s="362"/>
    </row>
    <row r="4054" spans="4:4">
      <c r="D4054" s="362"/>
    </row>
    <row r="4055" spans="4:4">
      <c r="D4055" s="362"/>
    </row>
    <row r="4056" spans="4:4">
      <c r="D4056" s="362"/>
    </row>
    <row r="4057" spans="4:4">
      <c r="D4057" s="362"/>
    </row>
    <row r="4058" spans="4:4">
      <c r="D4058" s="362"/>
    </row>
    <row r="4059" spans="4:4">
      <c r="D4059" s="362"/>
    </row>
    <row r="4060" spans="4:4">
      <c r="D4060" s="362"/>
    </row>
    <row r="4061" spans="4:4">
      <c r="D4061" s="362"/>
    </row>
    <row r="4062" spans="4:4">
      <c r="D4062" s="362"/>
    </row>
    <row r="4063" spans="4:4">
      <c r="D4063" s="362"/>
    </row>
    <row r="4064" spans="4:4">
      <c r="D4064" s="362"/>
    </row>
    <row r="4065" spans="4:4">
      <c r="D4065" s="362"/>
    </row>
    <row r="4066" spans="4:4">
      <c r="D4066" s="362"/>
    </row>
    <row r="4067" spans="4:4">
      <c r="D4067" s="362"/>
    </row>
    <row r="4068" spans="4:4">
      <c r="D4068" s="362"/>
    </row>
    <row r="4069" spans="4:4">
      <c r="D4069" s="362"/>
    </row>
    <row r="4070" spans="4:4">
      <c r="D4070" s="362"/>
    </row>
    <row r="4071" spans="4:4">
      <c r="D4071" s="362"/>
    </row>
    <row r="4072" spans="4:4">
      <c r="D4072" s="362"/>
    </row>
    <row r="4073" spans="4:4">
      <c r="D4073" s="362"/>
    </row>
    <row r="4074" spans="4:4">
      <c r="D4074" s="362"/>
    </row>
    <row r="4075" spans="4:4">
      <c r="D4075" s="362"/>
    </row>
    <row r="4076" spans="4:4">
      <c r="D4076" s="362"/>
    </row>
    <row r="4077" spans="4:4">
      <c r="D4077" s="362"/>
    </row>
    <row r="4078" spans="4:4">
      <c r="D4078" s="362"/>
    </row>
    <row r="4079" spans="4:4">
      <c r="D4079" s="362"/>
    </row>
    <row r="4080" spans="4:4">
      <c r="D4080" s="362"/>
    </row>
    <row r="4081" spans="4:4">
      <c r="D4081" s="362"/>
    </row>
    <row r="4082" spans="4:4">
      <c r="D4082" s="362"/>
    </row>
    <row r="4083" spans="4:4">
      <c r="D4083" s="362"/>
    </row>
    <row r="4084" spans="4:4">
      <c r="D4084" s="362"/>
    </row>
    <row r="4085" spans="4:4">
      <c r="D4085" s="362"/>
    </row>
    <row r="4086" spans="4:4">
      <c r="D4086" s="362"/>
    </row>
    <row r="4087" spans="4:4">
      <c r="D4087" s="362"/>
    </row>
    <row r="4088" spans="4:4">
      <c r="D4088" s="362"/>
    </row>
    <row r="4089" spans="4:4">
      <c r="D4089" s="362"/>
    </row>
    <row r="4090" spans="4:4">
      <c r="D4090" s="362"/>
    </row>
    <row r="4091" spans="4:4">
      <c r="D4091" s="362"/>
    </row>
    <row r="4092" spans="4:4">
      <c r="D4092" s="362"/>
    </row>
    <row r="4093" spans="4:4">
      <c r="D4093" s="362"/>
    </row>
    <row r="4094" spans="4:4">
      <c r="D4094" s="362"/>
    </row>
    <row r="4095" spans="4:4">
      <c r="D4095" s="362"/>
    </row>
    <row r="4096" spans="4:4">
      <c r="D4096" s="362"/>
    </row>
    <row r="4097" spans="4:4">
      <c r="D4097" s="362"/>
    </row>
    <row r="4098" spans="4:4">
      <c r="D4098" s="362"/>
    </row>
    <row r="4099" spans="4:4">
      <c r="D4099" s="362"/>
    </row>
    <row r="4100" spans="4:4">
      <c r="D4100" s="362"/>
    </row>
    <row r="4101" spans="4:4">
      <c r="D4101" s="362"/>
    </row>
    <row r="4102" spans="4:4">
      <c r="D4102" s="362"/>
    </row>
    <row r="4103" spans="4:4">
      <c r="D4103" s="362"/>
    </row>
    <row r="4104" spans="4:4">
      <c r="D4104" s="362"/>
    </row>
    <row r="4105" spans="4:4">
      <c r="D4105" s="362"/>
    </row>
    <row r="4106" spans="4:4">
      <c r="D4106" s="362"/>
    </row>
    <row r="4107" spans="4:4">
      <c r="D4107" s="362"/>
    </row>
    <row r="4108" spans="4:4">
      <c r="D4108" s="362"/>
    </row>
    <row r="4109" spans="4:4">
      <c r="D4109" s="362"/>
    </row>
    <row r="4110" spans="4:4">
      <c r="D4110" s="362"/>
    </row>
    <row r="4111" spans="4:4">
      <c r="D4111" s="362"/>
    </row>
    <row r="4112" spans="4:4">
      <c r="D4112" s="362"/>
    </row>
    <row r="4113" spans="4:4">
      <c r="D4113" s="362"/>
    </row>
    <row r="4114" spans="4:4">
      <c r="D4114" s="362"/>
    </row>
    <row r="4115" spans="4:4">
      <c r="D4115" s="362"/>
    </row>
    <row r="4116" spans="4:4">
      <c r="D4116" s="362"/>
    </row>
    <row r="4117" spans="4:4">
      <c r="D4117" s="362"/>
    </row>
    <row r="4118" spans="4:4">
      <c r="D4118" s="362"/>
    </row>
    <row r="4119" spans="4:4">
      <c r="D4119" s="362"/>
    </row>
    <row r="4120" spans="4:4">
      <c r="D4120" s="362"/>
    </row>
    <row r="4121" spans="4:4">
      <c r="D4121" s="362"/>
    </row>
    <row r="4122" spans="4:4">
      <c r="D4122" s="362"/>
    </row>
    <row r="4123" spans="4:4">
      <c r="D4123" s="362"/>
    </row>
    <row r="4124" spans="4:4">
      <c r="D4124" s="362"/>
    </row>
    <row r="4125" spans="4:4">
      <c r="D4125" s="362"/>
    </row>
    <row r="4126" spans="4:4">
      <c r="D4126" s="362"/>
    </row>
    <row r="4127" spans="4:4">
      <c r="D4127" s="362"/>
    </row>
    <row r="4128" spans="4:4">
      <c r="D4128" s="362"/>
    </row>
    <row r="4129" spans="4:4">
      <c r="D4129" s="362"/>
    </row>
    <row r="4130" spans="4:4">
      <c r="D4130" s="362"/>
    </row>
    <row r="4131" spans="4:4">
      <c r="D4131" s="362"/>
    </row>
    <row r="4132" spans="4:4">
      <c r="D4132" s="362"/>
    </row>
    <row r="4133" spans="4:4">
      <c r="D4133" s="362"/>
    </row>
    <row r="4134" spans="4:4">
      <c r="D4134" s="362"/>
    </row>
    <row r="4135" spans="4:4">
      <c r="D4135" s="362"/>
    </row>
    <row r="4136" spans="4:4">
      <c r="D4136" s="362"/>
    </row>
    <row r="4137" spans="4:4">
      <c r="D4137" s="362"/>
    </row>
    <row r="4138" spans="4:4">
      <c r="D4138" s="362"/>
    </row>
    <row r="4139" spans="4:4">
      <c r="D4139" s="362"/>
    </row>
    <row r="4140" spans="4:4">
      <c r="D4140" s="362"/>
    </row>
    <row r="4141" spans="4:4">
      <c r="D4141" s="362"/>
    </row>
    <row r="4142" spans="4:4">
      <c r="D4142" s="362"/>
    </row>
    <row r="4143" spans="4:4">
      <c r="D4143" s="362"/>
    </row>
    <row r="4144" spans="4:4">
      <c r="D4144" s="362"/>
    </row>
    <row r="4145" spans="4:4">
      <c r="D4145" s="362"/>
    </row>
    <row r="4146" spans="4:4">
      <c r="D4146" s="362"/>
    </row>
    <row r="4147" spans="4:4">
      <c r="D4147" s="362"/>
    </row>
    <row r="4148" spans="4:4">
      <c r="D4148" s="362"/>
    </row>
    <row r="4149" spans="4:4">
      <c r="D4149" s="362"/>
    </row>
    <row r="4150" spans="4:4">
      <c r="D4150" s="362"/>
    </row>
    <row r="4151" spans="4:4">
      <c r="D4151" s="362"/>
    </row>
    <row r="4152" spans="4:4">
      <c r="D4152" s="362"/>
    </row>
    <row r="4153" spans="4:4">
      <c r="D4153" s="362"/>
    </row>
    <row r="4154" spans="4:4">
      <c r="D4154" s="362"/>
    </row>
    <row r="4155" spans="4:4">
      <c r="D4155" s="362"/>
    </row>
    <row r="4156" spans="4:4">
      <c r="D4156" s="362"/>
    </row>
    <row r="4157" spans="4:4">
      <c r="D4157" s="362"/>
    </row>
    <row r="4158" spans="4:4">
      <c r="D4158" s="362"/>
    </row>
    <row r="4159" spans="4:4">
      <c r="D4159" s="362"/>
    </row>
    <row r="4160" spans="4:4">
      <c r="D4160" s="362"/>
    </row>
    <row r="4161" spans="4:4">
      <c r="D4161" s="362"/>
    </row>
    <row r="4162" spans="4:4">
      <c r="D4162" s="362"/>
    </row>
    <row r="4163" spans="4:4">
      <c r="D4163" s="362"/>
    </row>
    <row r="4164" spans="4:4">
      <c r="D4164" s="362"/>
    </row>
    <row r="4165" spans="4:4">
      <c r="D4165" s="362"/>
    </row>
    <row r="4166" spans="4:4">
      <c r="D4166" s="362"/>
    </row>
    <row r="4167" spans="4:4">
      <c r="D4167" s="362"/>
    </row>
    <row r="4168" spans="4:4">
      <c r="D4168" s="362"/>
    </row>
    <row r="4169" spans="4:4">
      <c r="D4169" s="362"/>
    </row>
    <row r="4170" spans="4:4">
      <c r="D4170" s="362"/>
    </row>
    <row r="4171" spans="4:4">
      <c r="D4171" s="362"/>
    </row>
    <row r="4172" spans="4:4">
      <c r="D4172" s="362"/>
    </row>
    <row r="4173" spans="4:4">
      <c r="D4173" s="362"/>
    </row>
    <row r="4174" spans="4:4">
      <c r="D4174" s="362"/>
    </row>
    <row r="4175" spans="4:4">
      <c r="D4175" s="362"/>
    </row>
    <row r="4176" spans="4:4">
      <c r="D4176" s="362"/>
    </row>
    <row r="4177" spans="4:4">
      <c r="D4177" s="362"/>
    </row>
    <row r="4178" spans="4:4">
      <c r="D4178" s="362"/>
    </row>
    <row r="4179" spans="4:4">
      <c r="D4179" s="362"/>
    </row>
    <row r="4180" spans="4:4">
      <c r="D4180" s="362"/>
    </row>
    <row r="4181" spans="4:4">
      <c r="D4181" s="362"/>
    </row>
    <row r="4182" spans="4:4">
      <c r="D4182" s="362"/>
    </row>
    <row r="4183" spans="4:4">
      <c r="D4183" s="362"/>
    </row>
    <row r="4184" spans="4:4">
      <c r="D4184" s="362"/>
    </row>
    <row r="4185" spans="4:4">
      <c r="D4185" s="362"/>
    </row>
    <row r="4186" spans="4:4">
      <c r="D4186" s="362"/>
    </row>
    <row r="4187" spans="4:4">
      <c r="D4187" s="362"/>
    </row>
    <row r="4188" spans="4:4">
      <c r="D4188" s="362"/>
    </row>
    <row r="4189" spans="4:4">
      <c r="D4189" s="362"/>
    </row>
    <row r="4190" spans="4:4">
      <c r="D4190" s="362"/>
    </row>
    <row r="4191" spans="4:4">
      <c r="D4191" s="362"/>
    </row>
    <row r="4192" spans="4:4">
      <c r="D4192" s="362"/>
    </row>
    <row r="4193" spans="4:4">
      <c r="D4193" s="362"/>
    </row>
    <row r="4194" spans="4:4">
      <c r="D4194" s="362"/>
    </row>
    <row r="4195" spans="4:4">
      <c r="D4195" s="362"/>
    </row>
    <row r="4196" spans="4:4">
      <c r="D4196" s="362"/>
    </row>
    <row r="4197" spans="4:4">
      <c r="D4197" s="362"/>
    </row>
    <row r="4198" spans="4:4">
      <c r="D4198" s="362"/>
    </row>
    <row r="4199" spans="4:4">
      <c r="D4199" s="362"/>
    </row>
    <row r="4200" spans="4:4">
      <c r="D4200" s="362"/>
    </row>
    <row r="4201" spans="4:4">
      <c r="D4201" s="362"/>
    </row>
    <row r="4202" spans="4:4">
      <c r="D4202" s="362"/>
    </row>
    <row r="4203" spans="4:4">
      <c r="D4203" s="362"/>
    </row>
    <row r="4204" spans="4:4">
      <c r="D4204" s="362"/>
    </row>
    <row r="4205" spans="4:4">
      <c r="D4205" s="362"/>
    </row>
    <row r="4206" spans="4:4">
      <c r="D4206" s="362"/>
    </row>
    <row r="4207" spans="4:4">
      <c r="D4207" s="362"/>
    </row>
    <row r="4208" spans="4:4">
      <c r="D4208" s="362"/>
    </row>
    <row r="4209" spans="4:4">
      <c r="D4209" s="362"/>
    </row>
    <row r="4210" spans="4:4">
      <c r="D4210" s="362"/>
    </row>
    <row r="4211" spans="4:4">
      <c r="D4211" s="362"/>
    </row>
    <row r="4212" spans="4:4">
      <c r="D4212" s="362"/>
    </row>
    <row r="4213" spans="4:4">
      <c r="D4213" s="362"/>
    </row>
    <row r="4214" spans="4:4">
      <c r="D4214" s="362"/>
    </row>
    <row r="4215" spans="4:4">
      <c r="D4215" s="362"/>
    </row>
    <row r="4216" spans="4:4">
      <c r="D4216" s="362"/>
    </row>
    <row r="4217" spans="4:4">
      <c r="D4217" s="362"/>
    </row>
    <row r="4218" spans="4:4">
      <c r="D4218" s="362"/>
    </row>
    <row r="4219" spans="4:4">
      <c r="D4219" s="362"/>
    </row>
    <row r="4220" spans="4:4">
      <c r="D4220" s="362"/>
    </row>
    <row r="4221" spans="4:4">
      <c r="D4221" s="362"/>
    </row>
    <row r="4222" spans="4:4">
      <c r="D4222" s="362"/>
    </row>
    <row r="4223" spans="4:4">
      <c r="D4223" s="362"/>
    </row>
    <row r="4224" spans="4:4">
      <c r="D4224" s="362"/>
    </row>
    <row r="4225" spans="4:4">
      <c r="D4225" s="362"/>
    </row>
    <row r="4226" spans="4:4">
      <c r="D4226" s="362"/>
    </row>
    <row r="4227" spans="4:4">
      <c r="D4227" s="362"/>
    </row>
    <row r="4228" spans="4:4">
      <c r="D4228" s="362"/>
    </row>
    <row r="4229" spans="4:4">
      <c r="D4229" s="362"/>
    </row>
    <row r="4230" spans="4:4">
      <c r="D4230" s="362"/>
    </row>
    <row r="4231" spans="4:4">
      <c r="D4231" s="362"/>
    </row>
    <row r="4232" spans="4:4">
      <c r="D4232" s="362"/>
    </row>
    <row r="4233" spans="4:4">
      <c r="D4233" s="362"/>
    </row>
    <row r="4234" spans="4:4">
      <c r="D4234" s="362"/>
    </row>
    <row r="4235" spans="4:4">
      <c r="D4235" s="362"/>
    </row>
    <row r="4236" spans="4:4">
      <c r="D4236" s="362"/>
    </row>
    <row r="4237" spans="4:4">
      <c r="D4237" s="362"/>
    </row>
    <row r="4238" spans="4:4">
      <c r="D4238" s="362"/>
    </row>
    <row r="4239" spans="4:4">
      <c r="D4239" s="362"/>
    </row>
    <row r="4240" spans="4:4">
      <c r="D4240" s="362"/>
    </row>
    <row r="4241" spans="4:4">
      <c r="D4241" s="362"/>
    </row>
    <row r="4242" spans="4:4">
      <c r="D4242" s="362"/>
    </row>
    <row r="4243" spans="4:4">
      <c r="D4243" s="362"/>
    </row>
    <row r="4244" spans="4:4">
      <c r="D4244" s="362"/>
    </row>
    <row r="4245" spans="4:4">
      <c r="D4245" s="362"/>
    </row>
    <row r="4246" spans="4:4">
      <c r="D4246" s="362"/>
    </row>
    <row r="4247" spans="4:4">
      <c r="D4247" s="362"/>
    </row>
    <row r="4248" spans="4:4">
      <c r="D4248" s="362"/>
    </row>
    <row r="4249" spans="4:4">
      <c r="D4249" s="362"/>
    </row>
    <row r="4250" spans="4:4">
      <c r="D4250" s="362"/>
    </row>
    <row r="4251" spans="4:4">
      <c r="D4251" s="362"/>
    </row>
    <row r="4252" spans="4:4">
      <c r="D4252" s="362"/>
    </row>
    <row r="4253" spans="4:4">
      <c r="D4253" s="362"/>
    </row>
    <row r="4254" spans="4:4">
      <c r="D4254" s="362"/>
    </row>
    <row r="4255" spans="4:4">
      <c r="D4255" s="362"/>
    </row>
    <row r="4256" spans="4:4">
      <c r="D4256" s="362"/>
    </row>
    <row r="4257" spans="4:4">
      <c r="D4257" s="362"/>
    </row>
    <row r="4258" spans="4:4">
      <c r="D4258" s="362"/>
    </row>
    <row r="4259" spans="4:4">
      <c r="D4259" s="362"/>
    </row>
    <row r="4260" spans="4:4">
      <c r="D4260" s="362"/>
    </row>
    <row r="4261" spans="4:4">
      <c r="D4261" s="362"/>
    </row>
    <row r="4262" spans="4:4">
      <c r="D4262" s="362"/>
    </row>
    <row r="4263" spans="4:4">
      <c r="D4263" s="362"/>
    </row>
    <row r="4264" spans="4:4">
      <c r="D4264" s="362"/>
    </row>
    <row r="4265" spans="4:4">
      <c r="D4265" s="362"/>
    </row>
    <row r="4266" spans="4:4">
      <c r="D4266" s="362"/>
    </row>
    <row r="4267" spans="4:4">
      <c r="D4267" s="362"/>
    </row>
    <row r="4268" spans="4:4">
      <c r="D4268" s="362"/>
    </row>
    <row r="4269" spans="4:4">
      <c r="D4269" s="362"/>
    </row>
    <row r="4270" spans="4:4">
      <c r="D4270" s="362"/>
    </row>
    <row r="4271" spans="4:4">
      <c r="D4271" s="362"/>
    </row>
    <row r="4272" spans="4:4">
      <c r="D4272" s="362"/>
    </row>
    <row r="4273" spans="4:4">
      <c r="D4273" s="362"/>
    </row>
    <row r="4274" spans="4:4">
      <c r="D4274" s="362"/>
    </row>
    <row r="4275" spans="4:4">
      <c r="D4275" s="362"/>
    </row>
    <row r="4276" spans="4:4">
      <c r="D4276" s="362"/>
    </row>
    <row r="4277" spans="4:4">
      <c r="D4277" s="362"/>
    </row>
    <row r="4278" spans="4:4">
      <c r="D4278" s="362"/>
    </row>
    <row r="4279" spans="4:4">
      <c r="D4279" s="362"/>
    </row>
    <row r="4280" spans="4:4">
      <c r="D4280" s="362"/>
    </row>
    <row r="4281" spans="4:4">
      <c r="D4281" s="362"/>
    </row>
    <row r="4282" spans="4:4">
      <c r="D4282" s="362"/>
    </row>
    <row r="4283" spans="4:4">
      <c r="D4283" s="362"/>
    </row>
    <row r="4284" spans="4:4">
      <c r="D4284" s="362"/>
    </row>
    <row r="4285" spans="4:4">
      <c r="D4285" s="362"/>
    </row>
    <row r="4286" spans="4:4">
      <c r="D4286" s="362"/>
    </row>
    <row r="4287" spans="4:4">
      <c r="D4287" s="362"/>
    </row>
    <row r="4288" spans="4:4">
      <c r="D4288" s="362"/>
    </row>
    <row r="4289" spans="4:4">
      <c r="D4289" s="362"/>
    </row>
    <row r="4290" spans="4:4">
      <c r="D4290" s="362"/>
    </row>
    <row r="4291" spans="4:4">
      <c r="D4291" s="362"/>
    </row>
    <row r="4292" spans="4:4">
      <c r="D4292" s="362"/>
    </row>
    <row r="4293" spans="4:4">
      <c r="D4293" s="362"/>
    </row>
    <row r="4294" spans="4:4">
      <c r="D4294" s="362"/>
    </row>
    <row r="4295" spans="4:4">
      <c r="D4295" s="362"/>
    </row>
    <row r="4296" spans="4:4">
      <c r="D4296" s="362"/>
    </row>
    <row r="4297" spans="4:4">
      <c r="D4297" s="362"/>
    </row>
    <row r="4298" spans="4:4">
      <c r="D4298" s="362"/>
    </row>
    <row r="4299" spans="4:4">
      <c r="D4299" s="362"/>
    </row>
    <row r="4300" spans="4:4">
      <c r="D4300" s="362"/>
    </row>
    <row r="4301" spans="4:4">
      <c r="D4301" s="362"/>
    </row>
    <row r="4302" spans="4:4">
      <c r="D4302" s="362"/>
    </row>
    <row r="4303" spans="4:4">
      <c r="D4303" s="362"/>
    </row>
    <row r="4304" spans="4:4">
      <c r="D4304" s="362"/>
    </row>
    <row r="4305" spans="4:4">
      <c r="D4305" s="362"/>
    </row>
    <row r="4306" spans="4:4">
      <c r="D4306" s="362"/>
    </row>
    <row r="4307" spans="4:4">
      <c r="D4307" s="362"/>
    </row>
    <row r="4308" spans="4:4">
      <c r="D4308" s="362"/>
    </row>
    <row r="4309" spans="4:4">
      <c r="D4309" s="362"/>
    </row>
    <row r="4310" spans="4:4">
      <c r="D4310" s="362"/>
    </row>
    <row r="4311" spans="4:4">
      <c r="D4311" s="362"/>
    </row>
    <row r="4312" spans="4:4">
      <c r="D4312" s="362"/>
    </row>
    <row r="4313" spans="4:4">
      <c r="D4313" s="362"/>
    </row>
    <row r="4314" spans="4:4">
      <c r="D4314" s="362"/>
    </row>
    <row r="4315" spans="4:4">
      <c r="D4315" s="362"/>
    </row>
    <row r="4316" spans="4:4">
      <c r="D4316" s="362"/>
    </row>
    <row r="4317" spans="4:4">
      <c r="D4317" s="362"/>
    </row>
    <row r="4318" spans="4:4">
      <c r="D4318" s="362"/>
    </row>
    <row r="4319" spans="4:4">
      <c r="D4319" s="362"/>
    </row>
    <row r="4320" spans="4:4">
      <c r="D4320" s="362"/>
    </row>
    <row r="4321" spans="4:4">
      <c r="D4321" s="362"/>
    </row>
    <row r="4322" spans="4:4">
      <c r="D4322" s="362"/>
    </row>
    <row r="4323" spans="4:4">
      <c r="D4323" s="362"/>
    </row>
    <row r="4324" spans="4:4">
      <c r="D4324" s="362"/>
    </row>
    <row r="4325" spans="4:4">
      <c r="D4325" s="362"/>
    </row>
    <row r="4326" spans="4:4">
      <c r="D4326" s="362"/>
    </row>
    <row r="4327" spans="4:4">
      <c r="D4327" s="362"/>
    </row>
    <row r="4328" spans="4:4">
      <c r="D4328" s="362"/>
    </row>
    <row r="4329" spans="4:4">
      <c r="D4329" s="362"/>
    </row>
    <row r="4330" spans="4:4">
      <c r="D4330" s="362"/>
    </row>
    <row r="4331" spans="4:4">
      <c r="D4331" s="362"/>
    </row>
    <row r="4332" spans="4:4">
      <c r="D4332" s="362"/>
    </row>
    <row r="4333" spans="4:4">
      <c r="D4333" s="362"/>
    </row>
    <row r="4334" spans="4:4">
      <c r="D4334" s="362"/>
    </row>
    <row r="4335" spans="4:4">
      <c r="D4335" s="362"/>
    </row>
    <row r="4336" spans="4:4">
      <c r="D4336" s="362"/>
    </row>
    <row r="4337" spans="4:4">
      <c r="D4337" s="362"/>
    </row>
    <row r="4338" spans="4:4">
      <c r="D4338" s="362"/>
    </row>
    <row r="4339" spans="4:4">
      <c r="D4339" s="362"/>
    </row>
    <row r="4340" spans="4:4">
      <c r="D4340" s="362"/>
    </row>
    <row r="4341" spans="4:4">
      <c r="D4341" s="362"/>
    </row>
    <row r="4342" spans="4:4">
      <c r="D4342" s="362"/>
    </row>
    <row r="4343" spans="4:4">
      <c r="D4343" s="362"/>
    </row>
    <row r="4344" spans="4:4">
      <c r="D4344" s="362"/>
    </row>
    <row r="4345" spans="4:4">
      <c r="D4345" s="362"/>
    </row>
    <row r="4346" spans="4:4">
      <c r="D4346" s="362"/>
    </row>
    <row r="4347" spans="4:4">
      <c r="D4347" s="362"/>
    </row>
    <row r="4348" spans="4:4">
      <c r="D4348" s="362"/>
    </row>
    <row r="4349" spans="4:4">
      <c r="D4349" s="362"/>
    </row>
    <row r="4350" spans="4:4">
      <c r="D4350" s="362"/>
    </row>
    <row r="4351" spans="4:4">
      <c r="D4351" s="362"/>
    </row>
    <row r="4352" spans="4:4">
      <c r="D4352" s="362"/>
    </row>
    <row r="4353" spans="4:4">
      <c r="D4353" s="362"/>
    </row>
    <row r="4354" spans="4:4">
      <c r="D4354" s="362"/>
    </row>
    <row r="4355" spans="4:4">
      <c r="D4355" s="362"/>
    </row>
    <row r="4356" spans="4:4">
      <c r="D4356" s="362"/>
    </row>
    <row r="4357" spans="4:4">
      <c r="D4357" s="362"/>
    </row>
    <row r="4358" spans="4:4">
      <c r="D4358" s="362"/>
    </row>
    <row r="4359" spans="4:4">
      <c r="D4359" s="362"/>
    </row>
    <row r="4360" spans="4:4">
      <c r="D4360" s="362"/>
    </row>
    <row r="4361" spans="4:4">
      <c r="D4361" s="362"/>
    </row>
    <row r="4362" spans="4:4">
      <c r="D4362" s="362"/>
    </row>
    <row r="4363" spans="4:4">
      <c r="D4363" s="362"/>
    </row>
    <row r="4364" spans="4:4">
      <c r="D4364" s="362"/>
    </row>
    <row r="4365" spans="4:4">
      <c r="D4365" s="362"/>
    </row>
    <row r="4366" spans="4:4">
      <c r="D4366" s="362"/>
    </row>
    <row r="4367" spans="4:4">
      <c r="D4367" s="362"/>
    </row>
    <row r="4368" spans="4:4">
      <c r="D4368" s="362"/>
    </row>
    <row r="4369" spans="4:4">
      <c r="D4369" s="362"/>
    </row>
    <row r="4370" spans="4:4">
      <c r="D4370" s="362"/>
    </row>
    <row r="4371" spans="4:4">
      <c r="D4371" s="362"/>
    </row>
    <row r="4372" spans="4:4">
      <c r="D4372" s="362"/>
    </row>
    <row r="4373" spans="4:4">
      <c r="D4373" s="362"/>
    </row>
    <row r="4374" spans="4:4">
      <c r="D4374" s="362"/>
    </row>
    <row r="4375" spans="4:4">
      <c r="D4375" s="362"/>
    </row>
    <row r="4376" spans="4:4">
      <c r="D4376" s="362"/>
    </row>
    <row r="4377" spans="4:4">
      <c r="D4377" s="362"/>
    </row>
    <row r="4378" spans="4:4">
      <c r="D4378" s="362"/>
    </row>
    <row r="4379" spans="4:4">
      <c r="D4379" s="362"/>
    </row>
    <row r="4380" spans="4:4">
      <c r="D4380" s="362"/>
    </row>
    <row r="4381" spans="4:4">
      <c r="D4381" s="362"/>
    </row>
    <row r="4382" spans="4:4">
      <c r="D4382" s="362"/>
    </row>
    <row r="4383" spans="4:4">
      <c r="D4383" s="362"/>
    </row>
    <row r="4384" spans="4:4">
      <c r="D4384" s="362"/>
    </row>
    <row r="4385" spans="4:4">
      <c r="D4385" s="362"/>
    </row>
    <row r="4386" spans="4:4">
      <c r="D4386" s="362"/>
    </row>
    <row r="4387" spans="4:4">
      <c r="D4387" s="362"/>
    </row>
    <row r="4388" spans="4:4">
      <c r="D4388" s="362"/>
    </row>
    <row r="4389" spans="4:4">
      <c r="D4389" s="362"/>
    </row>
    <row r="4390" spans="4:4">
      <c r="D4390" s="362"/>
    </row>
    <row r="4391" spans="4:4">
      <c r="D4391" s="362"/>
    </row>
    <row r="4392" spans="4:4">
      <c r="D4392" s="362"/>
    </row>
    <row r="4393" spans="4:4">
      <c r="D4393" s="362"/>
    </row>
    <row r="4394" spans="4:4">
      <c r="D4394" s="362"/>
    </row>
    <row r="4395" spans="4:4">
      <c r="D4395" s="362"/>
    </row>
    <row r="4396" spans="4:4">
      <c r="D4396" s="362"/>
    </row>
    <row r="4397" spans="4:4">
      <c r="D4397" s="362"/>
    </row>
    <row r="4398" spans="4:4">
      <c r="D4398" s="362"/>
    </row>
    <row r="4399" spans="4:4">
      <c r="D4399" s="362"/>
    </row>
    <row r="4400" spans="4:4">
      <c r="D4400" s="362"/>
    </row>
    <row r="4401" spans="4:4">
      <c r="D4401" s="362"/>
    </row>
    <row r="4402" spans="4:4">
      <c r="D4402" s="362"/>
    </row>
    <row r="4403" spans="4:4">
      <c r="D4403" s="362"/>
    </row>
    <row r="4404" spans="4:4">
      <c r="D4404" s="362"/>
    </row>
    <row r="4405" spans="4:4">
      <c r="D4405" s="362"/>
    </row>
    <row r="4406" spans="4:4">
      <c r="D4406" s="362"/>
    </row>
    <row r="4407" spans="4:4">
      <c r="D4407" s="362"/>
    </row>
    <row r="4408" spans="4:4">
      <c r="D4408" s="362"/>
    </row>
    <row r="4409" spans="4:4">
      <c r="D4409" s="362"/>
    </row>
    <row r="4410" spans="4:4">
      <c r="D4410" s="362"/>
    </row>
    <row r="4411" spans="4:4">
      <c r="D4411" s="362"/>
    </row>
    <row r="4412" spans="4:4">
      <c r="D4412" s="362"/>
    </row>
    <row r="4413" spans="4:4">
      <c r="D4413" s="362"/>
    </row>
    <row r="4414" spans="4:4">
      <c r="D4414" s="362"/>
    </row>
    <row r="4415" spans="4:4">
      <c r="D4415" s="362"/>
    </row>
    <row r="4416" spans="4:4">
      <c r="D4416" s="362"/>
    </row>
    <row r="4417" spans="4:4">
      <c r="D4417" s="362"/>
    </row>
    <row r="4418" spans="4:4">
      <c r="D4418" s="362"/>
    </row>
    <row r="4419" spans="4:4">
      <c r="D4419" s="362"/>
    </row>
    <row r="4420" spans="4:4">
      <c r="D4420" s="362"/>
    </row>
    <row r="4421" spans="4:4">
      <c r="D4421" s="362"/>
    </row>
    <row r="4422" spans="4:4">
      <c r="D4422" s="362"/>
    </row>
    <row r="4423" spans="4:4">
      <c r="D4423" s="362"/>
    </row>
    <row r="4424" spans="4:4">
      <c r="D4424" s="362"/>
    </row>
    <row r="4425" spans="4:4">
      <c r="D4425" s="362"/>
    </row>
    <row r="4426" spans="4:4">
      <c r="D4426" s="362"/>
    </row>
    <row r="4427" spans="4:4">
      <c r="D4427" s="362"/>
    </row>
    <row r="4428" spans="4:4">
      <c r="D4428" s="362"/>
    </row>
    <row r="4429" spans="4:4">
      <c r="D4429" s="362"/>
    </row>
    <row r="4430" spans="4:4">
      <c r="D4430" s="362"/>
    </row>
    <row r="4431" spans="4:4">
      <c r="D4431" s="362"/>
    </row>
    <row r="4432" spans="4:4">
      <c r="D4432" s="362"/>
    </row>
    <row r="4433" spans="4:4">
      <c r="D4433" s="362"/>
    </row>
    <row r="4434" spans="4:4">
      <c r="D4434" s="362"/>
    </row>
    <row r="4435" spans="4:4">
      <c r="D4435" s="362"/>
    </row>
    <row r="4436" spans="4:4">
      <c r="D4436" s="362"/>
    </row>
    <row r="4437" spans="4:4">
      <c r="D4437" s="362"/>
    </row>
    <row r="4438" spans="4:4">
      <c r="D4438" s="362"/>
    </row>
    <row r="4439" spans="4:4">
      <c r="D4439" s="362"/>
    </row>
    <row r="4440" spans="4:4">
      <c r="D4440" s="362"/>
    </row>
    <row r="4441" spans="4:4">
      <c r="D4441" s="362"/>
    </row>
    <row r="4442" spans="4:4">
      <c r="D4442" s="362"/>
    </row>
    <row r="4443" spans="4:4">
      <c r="D4443" s="362"/>
    </row>
    <row r="4444" spans="4:4">
      <c r="D4444" s="362"/>
    </row>
    <row r="4445" spans="4:4">
      <c r="D4445" s="362"/>
    </row>
    <row r="4446" spans="4:4">
      <c r="D4446" s="362"/>
    </row>
    <row r="4447" spans="4:4">
      <c r="D4447" s="362"/>
    </row>
    <row r="4448" spans="4:4">
      <c r="D4448" s="362"/>
    </row>
    <row r="4449" spans="4:4">
      <c r="D4449" s="362"/>
    </row>
    <row r="4450" spans="4:4">
      <c r="D4450" s="362"/>
    </row>
    <row r="4451" spans="4:4">
      <c r="D4451" s="362"/>
    </row>
    <row r="4452" spans="4:4">
      <c r="D4452" s="362"/>
    </row>
    <row r="4453" spans="4:4">
      <c r="D4453" s="362"/>
    </row>
    <row r="4454" spans="4:4">
      <c r="D4454" s="362"/>
    </row>
    <row r="4455" spans="4:4">
      <c r="D4455" s="362"/>
    </row>
    <row r="4456" spans="4:4">
      <c r="D4456" s="362"/>
    </row>
    <row r="4457" spans="4:4">
      <c r="D4457" s="362"/>
    </row>
    <row r="4458" spans="4:4">
      <c r="D4458" s="362"/>
    </row>
    <row r="4459" spans="4:4">
      <c r="D4459" s="362"/>
    </row>
    <row r="4460" spans="4:4">
      <c r="D4460" s="362"/>
    </row>
    <row r="4461" spans="4:4">
      <c r="D4461" s="362"/>
    </row>
    <row r="4462" spans="4:4">
      <c r="D4462" s="362"/>
    </row>
    <row r="4463" spans="4:4">
      <c r="D4463" s="362"/>
    </row>
    <row r="4464" spans="4:4">
      <c r="D4464" s="362"/>
    </row>
    <row r="4465" spans="4:4">
      <c r="D4465" s="362"/>
    </row>
    <row r="4466" spans="4:4">
      <c r="D4466" s="362"/>
    </row>
    <row r="4467" spans="4:4">
      <c r="D4467" s="362"/>
    </row>
    <row r="4468" spans="4:4">
      <c r="D4468" s="362"/>
    </row>
    <row r="4469" spans="4:4">
      <c r="D4469" s="362"/>
    </row>
    <row r="4470" spans="4:4">
      <c r="D4470" s="362"/>
    </row>
    <row r="4471" spans="4:4">
      <c r="D4471" s="362"/>
    </row>
    <row r="4472" spans="4:4">
      <c r="D4472" s="362"/>
    </row>
    <row r="4473" spans="4:4">
      <c r="D4473" s="362"/>
    </row>
    <row r="4474" spans="4:4">
      <c r="D4474" s="362"/>
    </row>
    <row r="4475" spans="4:4">
      <c r="D4475" s="362"/>
    </row>
    <row r="4476" spans="4:4">
      <c r="D4476" s="362"/>
    </row>
    <row r="4477" spans="4:4">
      <c r="D4477" s="362"/>
    </row>
    <row r="4478" spans="4:4">
      <c r="D4478" s="362"/>
    </row>
    <row r="4479" spans="4:4">
      <c r="D4479" s="362"/>
    </row>
    <row r="4480" spans="4:4">
      <c r="D4480" s="362"/>
    </row>
    <row r="4481" spans="4:4">
      <c r="D4481" s="362"/>
    </row>
    <row r="4482" spans="4:4">
      <c r="D4482" s="362"/>
    </row>
    <row r="4483" spans="4:4">
      <c r="D4483" s="362"/>
    </row>
    <row r="4484" spans="4:4">
      <c r="D4484" s="362"/>
    </row>
    <row r="4485" spans="4:4">
      <c r="D4485" s="362"/>
    </row>
    <row r="4486" spans="4:4">
      <c r="D4486" s="362"/>
    </row>
    <row r="4487" spans="4:4">
      <c r="D4487" s="362"/>
    </row>
    <row r="4488" spans="4:4">
      <c r="D4488" s="362"/>
    </row>
    <row r="4489" spans="4:4">
      <c r="D4489" s="362"/>
    </row>
    <row r="4490" spans="4:4">
      <c r="D4490" s="362"/>
    </row>
    <row r="4491" spans="4:4">
      <c r="D4491" s="362"/>
    </row>
    <row r="4492" spans="4:4">
      <c r="D4492" s="362"/>
    </row>
    <row r="4493" spans="4:4">
      <c r="D4493" s="362"/>
    </row>
    <row r="4494" spans="4:4">
      <c r="D4494" s="362"/>
    </row>
    <row r="4495" spans="4:4">
      <c r="D4495" s="362"/>
    </row>
    <row r="4496" spans="4:4">
      <c r="D4496" s="362"/>
    </row>
    <row r="4497" spans="4:4">
      <c r="D4497" s="362"/>
    </row>
    <row r="4498" spans="4:4">
      <c r="D4498" s="362"/>
    </row>
    <row r="4499" spans="4:4">
      <c r="D4499" s="362"/>
    </row>
    <row r="4500" spans="4:4">
      <c r="D4500" s="362"/>
    </row>
    <row r="4501" spans="4:4">
      <c r="D4501" s="362"/>
    </row>
    <row r="4502" spans="4:4">
      <c r="D4502" s="362"/>
    </row>
    <row r="4503" spans="4:4">
      <c r="D4503" s="362"/>
    </row>
    <row r="4504" spans="4:4">
      <c r="D4504" s="362"/>
    </row>
    <row r="4505" spans="4:4">
      <c r="D4505" s="362"/>
    </row>
    <row r="4506" spans="4:4">
      <c r="D4506" s="362"/>
    </row>
    <row r="4507" spans="4:4">
      <c r="D4507" s="362"/>
    </row>
    <row r="4508" spans="4:4">
      <c r="D4508" s="362"/>
    </row>
    <row r="4509" spans="4:4">
      <c r="D4509" s="362"/>
    </row>
    <row r="4510" spans="4:4">
      <c r="D4510" s="362"/>
    </row>
    <row r="4511" spans="4:4">
      <c r="D4511" s="362"/>
    </row>
    <row r="4512" spans="4:4">
      <c r="D4512" s="362"/>
    </row>
    <row r="4513" spans="4:4">
      <c r="D4513" s="362"/>
    </row>
    <row r="4514" spans="4:4">
      <c r="D4514" s="362"/>
    </row>
    <row r="4515" spans="4:4">
      <c r="D4515" s="362"/>
    </row>
    <row r="4516" spans="4:4">
      <c r="D4516" s="362"/>
    </row>
    <row r="4517" spans="4:4">
      <c r="D4517" s="362"/>
    </row>
    <row r="4518" spans="4:4">
      <c r="D4518" s="362"/>
    </row>
    <row r="4519" spans="4:4">
      <c r="D4519" s="362"/>
    </row>
    <row r="4520" spans="4:4">
      <c r="D4520" s="362"/>
    </row>
    <row r="4521" spans="4:4">
      <c r="D4521" s="362"/>
    </row>
    <row r="4522" spans="4:4">
      <c r="D4522" s="362"/>
    </row>
    <row r="4523" spans="4:4">
      <c r="D4523" s="362"/>
    </row>
    <row r="4524" spans="4:4">
      <c r="D4524" s="362"/>
    </row>
    <row r="4525" spans="4:4">
      <c r="D4525" s="362"/>
    </row>
    <row r="4526" spans="4:4">
      <c r="D4526" s="362"/>
    </row>
    <row r="4527" spans="4:4">
      <c r="D4527" s="362"/>
    </row>
    <row r="4528" spans="4:4">
      <c r="D4528" s="362"/>
    </row>
    <row r="4529" spans="4:4">
      <c r="D4529" s="362"/>
    </row>
    <row r="4530" spans="4:4">
      <c r="D4530" s="362"/>
    </row>
    <row r="4531" spans="4:4">
      <c r="D4531" s="362"/>
    </row>
    <row r="4532" spans="4:4">
      <c r="D4532" s="362"/>
    </row>
    <row r="4533" spans="4:4">
      <c r="D4533" s="362"/>
    </row>
    <row r="4534" spans="4:4">
      <c r="D4534" s="362"/>
    </row>
    <row r="4535" spans="4:4">
      <c r="D4535" s="362"/>
    </row>
    <row r="4536" spans="4:4">
      <c r="D4536" s="362"/>
    </row>
    <row r="4537" spans="4:4">
      <c r="D4537" s="362"/>
    </row>
    <row r="4538" spans="4:4">
      <c r="D4538" s="362"/>
    </row>
    <row r="4539" spans="4:4">
      <c r="D4539" s="362"/>
    </row>
    <row r="4540" spans="4:4">
      <c r="D4540" s="362"/>
    </row>
    <row r="4541" spans="4:4">
      <c r="D4541" s="362"/>
    </row>
    <row r="4542" spans="4:4">
      <c r="D4542" s="362"/>
    </row>
    <row r="4543" spans="4:4">
      <c r="D4543" s="362"/>
    </row>
    <row r="4544" spans="4:4">
      <c r="D4544" s="362"/>
    </row>
    <row r="4545" spans="4:4">
      <c r="D4545" s="362"/>
    </row>
    <row r="4546" spans="4:4">
      <c r="D4546" s="362"/>
    </row>
    <row r="4547" spans="4:4">
      <c r="D4547" s="362"/>
    </row>
    <row r="4548" spans="4:4">
      <c r="D4548" s="362"/>
    </row>
    <row r="4549" spans="4:4">
      <c r="D4549" s="362"/>
    </row>
    <row r="4550" spans="4:4">
      <c r="D4550" s="362"/>
    </row>
    <row r="4551" spans="4:4">
      <c r="D4551" s="362"/>
    </row>
    <row r="4552" spans="4:4">
      <c r="D4552" s="362"/>
    </row>
    <row r="4553" spans="4:4">
      <c r="D4553" s="362"/>
    </row>
    <row r="4554" spans="4:4">
      <c r="D4554" s="362"/>
    </row>
    <row r="4555" spans="4:4">
      <c r="D4555" s="362"/>
    </row>
    <row r="4556" spans="4:4">
      <c r="D4556" s="362"/>
    </row>
    <row r="4557" spans="4:4">
      <c r="D4557" s="362"/>
    </row>
    <row r="4558" spans="4:4">
      <c r="D4558" s="362"/>
    </row>
    <row r="4559" spans="4:4">
      <c r="D4559" s="362"/>
    </row>
    <row r="4560" spans="4:4">
      <c r="D4560" s="362"/>
    </row>
    <row r="4561" spans="4:4">
      <c r="D4561" s="362"/>
    </row>
    <row r="4562" spans="4:4">
      <c r="D4562" s="362"/>
    </row>
    <row r="4563" spans="4:4">
      <c r="D4563" s="362"/>
    </row>
    <row r="4564" spans="4:4">
      <c r="D4564" s="362"/>
    </row>
    <row r="4565" spans="4:4">
      <c r="D4565" s="362"/>
    </row>
    <row r="4566" spans="4:4">
      <c r="D4566" s="362"/>
    </row>
    <row r="4567" spans="4:4">
      <c r="D4567" s="362"/>
    </row>
    <row r="4568" spans="4:4">
      <c r="D4568" s="362"/>
    </row>
    <row r="4569" spans="4:4">
      <c r="D4569" s="362"/>
    </row>
    <row r="4570" spans="4:4">
      <c r="D4570" s="362"/>
    </row>
    <row r="4571" spans="4:4">
      <c r="D4571" s="362"/>
    </row>
    <row r="4572" spans="4:4">
      <c r="D4572" s="362"/>
    </row>
    <row r="4573" spans="4:4">
      <c r="D4573" s="362"/>
    </row>
    <row r="4574" spans="4:4">
      <c r="D4574" s="362"/>
    </row>
    <row r="4575" spans="4:4">
      <c r="D4575" s="362"/>
    </row>
    <row r="4576" spans="4:4">
      <c r="D4576" s="362"/>
    </row>
    <row r="4577" spans="4:4">
      <c r="D4577" s="362"/>
    </row>
    <row r="4578" spans="4:4">
      <c r="D4578" s="362"/>
    </row>
    <row r="4579" spans="4:4">
      <c r="D4579" s="362"/>
    </row>
    <row r="4580" spans="4:4">
      <c r="D4580" s="362"/>
    </row>
    <row r="4581" spans="4:4">
      <c r="D4581" s="362"/>
    </row>
    <row r="4582" spans="4:4">
      <c r="D4582" s="362"/>
    </row>
    <row r="4583" spans="4:4">
      <c r="D4583" s="362"/>
    </row>
    <row r="4584" spans="4:4">
      <c r="D4584" s="362"/>
    </row>
    <row r="4585" spans="4:4">
      <c r="D4585" s="362"/>
    </row>
    <row r="4586" spans="4:4">
      <c r="D4586" s="362"/>
    </row>
    <row r="4587" spans="4:4">
      <c r="D4587" s="362"/>
    </row>
    <row r="4588" spans="4:4">
      <c r="D4588" s="362"/>
    </row>
    <row r="4589" spans="4:4">
      <c r="D4589" s="362"/>
    </row>
    <row r="4590" spans="4:4">
      <c r="D4590" s="362"/>
    </row>
    <row r="4591" spans="4:4">
      <c r="D4591" s="362"/>
    </row>
    <row r="4592" spans="4:4">
      <c r="D4592" s="362"/>
    </row>
    <row r="4593" spans="4:4">
      <c r="D4593" s="362"/>
    </row>
    <row r="4594" spans="4:4">
      <c r="D4594" s="362"/>
    </row>
    <row r="4595" spans="4:4">
      <c r="D4595" s="362"/>
    </row>
    <row r="4596" spans="4:4">
      <c r="D4596" s="362"/>
    </row>
    <row r="4597" spans="4:4">
      <c r="D4597" s="362"/>
    </row>
    <row r="4598" spans="4:4">
      <c r="D4598" s="362"/>
    </row>
    <row r="4599" spans="4:4">
      <c r="D4599" s="362"/>
    </row>
    <row r="4600" spans="4:4">
      <c r="D4600" s="362"/>
    </row>
    <row r="4601" spans="4:4">
      <c r="D4601" s="362"/>
    </row>
    <row r="4602" spans="4:4">
      <c r="D4602" s="362"/>
    </row>
    <row r="4603" spans="4:4">
      <c r="D4603" s="362"/>
    </row>
    <row r="4604" spans="4:4">
      <c r="D4604" s="362"/>
    </row>
    <row r="4605" spans="4:4">
      <c r="D4605" s="362"/>
    </row>
    <row r="4606" spans="4:4">
      <c r="D4606" s="362"/>
    </row>
    <row r="4607" spans="4:4">
      <c r="D4607" s="362"/>
    </row>
    <row r="4608" spans="4:4">
      <c r="D4608" s="362"/>
    </row>
    <row r="4609" spans="4:4">
      <c r="D4609" s="362"/>
    </row>
    <row r="4610" spans="4:4">
      <c r="D4610" s="362"/>
    </row>
    <row r="4611" spans="4:4">
      <c r="D4611" s="362"/>
    </row>
    <row r="4612" spans="4:4">
      <c r="D4612" s="362"/>
    </row>
    <row r="4613" spans="4:4">
      <c r="D4613" s="362"/>
    </row>
    <row r="4614" spans="4:4">
      <c r="D4614" s="362"/>
    </row>
    <row r="4615" spans="4:4">
      <c r="D4615" s="362"/>
    </row>
    <row r="4616" spans="4:4">
      <c r="D4616" s="362"/>
    </row>
    <row r="4617" spans="4:4">
      <c r="D4617" s="362"/>
    </row>
    <row r="4618" spans="4:4">
      <c r="D4618" s="362"/>
    </row>
    <row r="4619" spans="4:4">
      <c r="D4619" s="362"/>
    </row>
    <row r="4620" spans="4:4">
      <c r="D4620" s="362"/>
    </row>
    <row r="4621" spans="4:4">
      <c r="D4621" s="362"/>
    </row>
    <row r="4622" spans="4:4">
      <c r="D4622" s="362"/>
    </row>
    <row r="4623" spans="4:4">
      <c r="D4623" s="362"/>
    </row>
    <row r="4624" spans="4:4">
      <c r="D4624" s="362"/>
    </row>
    <row r="4625" spans="4:4">
      <c r="D4625" s="362"/>
    </row>
    <row r="4626" spans="4:4">
      <c r="D4626" s="362"/>
    </row>
    <row r="4627" spans="4:4">
      <c r="D4627" s="362"/>
    </row>
    <row r="4628" spans="4:4">
      <c r="D4628" s="362"/>
    </row>
    <row r="4629" spans="4:4">
      <c r="D4629" s="362"/>
    </row>
    <row r="4630" spans="4:4">
      <c r="D4630" s="362"/>
    </row>
    <row r="4631" spans="4:4">
      <c r="D4631" s="362"/>
    </row>
    <row r="4632" spans="4:4">
      <c r="D4632" s="362"/>
    </row>
    <row r="4633" spans="4:4">
      <c r="D4633" s="362"/>
    </row>
    <row r="4634" spans="4:4">
      <c r="D4634" s="362"/>
    </row>
    <row r="4635" spans="4:4">
      <c r="D4635" s="362"/>
    </row>
    <row r="4636" spans="4:4">
      <c r="D4636" s="362"/>
    </row>
    <row r="4637" spans="4:4">
      <c r="D4637" s="362"/>
    </row>
    <row r="4638" spans="4:4">
      <c r="D4638" s="362"/>
    </row>
    <row r="4639" spans="4:4">
      <c r="D4639" s="362"/>
    </row>
    <row r="4640" spans="4:4">
      <c r="D4640" s="362"/>
    </row>
    <row r="4641" spans="4:4">
      <c r="D4641" s="362"/>
    </row>
    <row r="4642" spans="4:4">
      <c r="D4642" s="362"/>
    </row>
    <row r="4643" spans="4:4">
      <c r="D4643" s="362"/>
    </row>
    <row r="4644" spans="4:4">
      <c r="D4644" s="362"/>
    </row>
    <row r="4645" spans="4:4">
      <c r="D4645" s="362"/>
    </row>
    <row r="4646" spans="4:4">
      <c r="D4646" s="362"/>
    </row>
    <row r="4647" spans="4:4">
      <c r="D4647" s="362"/>
    </row>
    <row r="4648" spans="4:4">
      <c r="D4648" s="362"/>
    </row>
    <row r="4649" spans="4:4">
      <c r="D4649" s="362"/>
    </row>
    <row r="4650" spans="4:4">
      <c r="D4650" s="362"/>
    </row>
    <row r="4651" spans="4:4">
      <c r="D4651" s="362"/>
    </row>
    <row r="4652" spans="4:4">
      <c r="D4652" s="362"/>
    </row>
    <row r="4653" spans="4:4">
      <c r="D4653" s="362"/>
    </row>
    <row r="4654" spans="4:4">
      <c r="D4654" s="362"/>
    </row>
    <row r="4655" spans="4:4">
      <c r="D4655" s="362"/>
    </row>
    <row r="4656" spans="4:4">
      <c r="D4656" s="362"/>
    </row>
    <row r="4657" spans="4:4">
      <c r="D4657" s="362"/>
    </row>
    <row r="4658" spans="4:4">
      <c r="D4658" s="362"/>
    </row>
    <row r="4659" spans="4:4">
      <c r="D4659" s="362"/>
    </row>
    <row r="4660" spans="4:4">
      <c r="D4660" s="362"/>
    </row>
    <row r="4661" spans="4:4">
      <c r="D4661" s="362"/>
    </row>
    <row r="4662" spans="4:4">
      <c r="D4662" s="362"/>
    </row>
    <row r="4663" spans="4:4">
      <c r="D4663" s="362"/>
    </row>
    <row r="4664" spans="4:4">
      <c r="D4664" s="362"/>
    </row>
    <row r="4665" spans="4:4">
      <c r="D4665" s="362"/>
    </row>
    <row r="4666" spans="4:4">
      <c r="D4666" s="362"/>
    </row>
    <row r="4667" spans="4:4">
      <c r="D4667" s="362"/>
    </row>
    <row r="4668" spans="4:4">
      <c r="D4668" s="362"/>
    </row>
    <row r="4669" spans="4:4">
      <c r="D4669" s="362"/>
    </row>
    <row r="4670" spans="4:4">
      <c r="D4670" s="362"/>
    </row>
    <row r="4671" spans="4:4">
      <c r="D4671" s="362"/>
    </row>
    <row r="4672" spans="4:4">
      <c r="D4672" s="362"/>
    </row>
    <row r="4673" spans="4:4">
      <c r="D4673" s="362"/>
    </row>
    <row r="4674" spans="4:4">
      <c r="D4674" s="362"/>
    </row>
    <row r="4675" spans="4:4">
      <c r="D4675" s="362"/>
    </row>
    <row r="4676" spans="4:4">
      <c r="D4676" s="362"/>
    </row>
    <row r="4677" spans="4:4">
      <c r="D4677" s="362"/>
    </row>
    <row r="4678" spans="4:4">
      <c r="D4678" s="362"/>
    </row>
    <row r="4679" spans="4:4">
      <c r="D4679" s="362"/>
    </row>
    <row r="4680" spans="4:4">
      <c r="D4680" s="362"/>
    </row>
    <row r="4681" spans="4:4">
      <c r="D4681" s="362"/>
    </row>
    <row r="4682" spans="4:4">
      <c r="D4682" s="362"/>
    </row>
    <row r="4683" spans="4:4">
      <c r="D4683" s="362"/>
    </row>
    <row r="4684" spans="4:4">
      <c r="D4684" s="362"/>
    </row>
    <row r="4685" spans="4:4">
      <c r="D4685" s="362"/>
    </row>
    <row r="4686" spans="4:4">
      <c r="D4686" s="362"/>
    </row>
    <row r="4687" spans="4:4">
      <c r="D4687" s="362"/>
    </row>
    <row r="4688" spans="4:4">
      <c r="D4688" s="362"/>
    </row>
    <row r="4689" spans="4:4">
      <c r="D4689" s="362"/>
    </row>
    <row r="4690" spans="4:4">
      <c r="D4690" s="362"/>
    </row>
    <row r="4691" spans="4:4">
      <c r="D4691" s="362"/>
    </row>
    <row r="4692" spans="4:4">
      <c r="D4692" s="362"/>
    </row>
    <row r="4693" spans="4:4">
      <c r="D4693" s="362"/>
    </row>
    <row r="4694" spans="4:4">
      <c r="D4694" s="362"/>
    </row>
    <row r="4695" spans="4:4">
      <c r="D4695" s="362"/>
    </row>
    <row r="4696" spans="4:4">
      <c r="D4696" s="362"/>
    </row>
    <row r="4697" spans="4:4">
      <c r="D4697" s="362"/>
    </row>
    <row r="4698" spans="4:4">
      <c r="D4698" s="362"/>
    </row>
    <row r="4699" spans="4:4">
      <c r="D4699" s="362"/>
    </row>
    <row r="4700" spans="4:4">
      <c r="D4700" s="362"/>
    </row>
    <row r="4701" spans="4:4">
      <c r="D4701" s="362"/>
    </row>
    <row r="4702" spans="4:4">
      <c r="D4702" s="362"/>
    </row>
    <row r="4703" spans="4:4">
      <c r="D4703" s="362"/>
    </row>
    <row r="4704" spans="4:4">
      <c r="D4704" s="362"/>
    </row>
    <row r="4705" spans="4:4">
      <c r="D4705" s="362"/>
    </row>
    <row r="4706" spans="4:4">
      <c r="D4706" s="362"/>
    </row>
    <row r="4707" spans="4:4">
      <c r="D4707" s="362"/>
    </row>
    <row r="4708" spans="4:4">
      <c r="D4708" s="362"/>
    </row>
    <row r="4709" spans="4:4">
      <c r="D4709" s="362"/>
    </row>
    <row r="4710" spans="4:4">
      <c r="D4710" s="362"/>
    </row>
    <row r="4711" spans="4:4">
      <c r="D4711" s="362"/>
    </row>
    <row r="4712" spans="4:4">
      <c r="D4712" s="362"/>
    </row>
    <row r="4713" spans="4:4">
      <c r="D4713" s="362"/>
    </row>
    <row r="4714" spans="4:4">
      <c r="D4714" s="362"/>
    </row>
    <row r="4715" spans="4:4">
      <c r="D4715" s="362"/>
    </row>
    <row r="4716" spans="4:4">
      <c r="D4716" s="362"/>
    </row>
    <row r="4717" spans="4:4">
      <c r="D4717" s="362"/>
    </row>
    <row r="4718" spans="4:4">
      <c r="D4718" s="362"/>
    </row>
    <row r="4719" spans="4:4">
      <c r="D4719" s="362"/>
    </row>
    <row r="4720" spans="4:4">
      <c r="D4720" s="362"/>
    </row>
    <row r="4721" spans="4:4">
      <c r="D4721" s="362"/>
    </row>
    <row r="4722" spans="4:4">
      <c r="D4722" s="362"/>
    </row>
    <row r="4723" spans="4:4">
      <c r="D4723" s="362"/>
    </row>
    <row r="4724" spans="4:4">
      <c r="D4724" s="362"/>
    </row>
    <row r="4725" spans="4:4">
      <c r="D4725" s="362"/>
    </row>
    <row r="4726" spans="4:4">
      <c r="D4726" s="362"/>
    </row>
    <row r="4727" spans="4:4">
      <c r="D4727" s="362"/>
    </row>
    <row r="4728" spans="4:4">
      <c r="D4728" s="362"/>
    </row>
    <row r="4729" spans="4:4">
      <c r="D4729" s="362"/>
    </row>
    <row r="4730" spans="4:4">
      <c r="D4730" s="362"/>
    </row>
    <row r="4731" spans="4:4">
      <c r="D4731" s="362"/>
    </row>
    <row r="4732" spans="4:4">
      <c r="D4732" s="362"/>
    </row>
    <row r="4733" spans="4:4">
      <c r="D4733" s="362"/>
    </row>
    <row r="4734" spans="4:4">
      <c r="D4734" s="362"/>
    </row>
    <row r="4735" spans="4:4">
      <c r="D4735" s="362"/>
    </row>
    <row r="4736" spans="4:4">
      <c r="D4736" s="362"/>
    </row>
    <row r="4737" spans="4:4">
      <c r="D4737" s="362"/>
    </row>
    <row r="4738" spans="4:4">
      <c r="D4738" s="362"/>
    </row>
    <row r="4739" spans="4:4">
      <c r="D4739" s="362"/>
    </row>
    <row r="4740" spans="4:4">
      <c r="D4740" s="362"/>
    </row>
    <row r="4741" spans="4:4">
      <c r="D4741" s="362"/>
    </row>
    <row r="4742" spans="4:4">
      <c r="D4742" s="362"/>
    </row>
    <row r="4743" spans="4:4">
      <c r="D4743" s="362"/>
    </row>
    <row r="4744" spans="4:4">
      <c r="D4744" s="362"/>
    </row>
    <row r="4745" spans="4:4">
      <c r="D4745" s="362"/>
    </row>
    <row r="4746" spans="4:4">
      <c r="D4746" s="362"/>
    </row>
    <row r="4747" spans="4:4">
      <c r="D4747" s="362"/>
    </row>
    <row r="4748" spans="4:4">
      <c r="D4748" s="362"/>
    </row>
    <row r="4749" spans="4:4">
      <c r="D4749" s="362"/>
    </row>
    <row r="4750" spans="4:4">
      <c r="D4750" s="362"/>
    </row>
    <row r="4751" spans="4:4">
      <c r="D4751" s="362"/>
    </row>
    <row r="4752" spans="4:4">
      <c r="D4752" s="362"/>
    </row>
    <row r="4753" spans="4:4">
      <c r="D4753" s="362"/>
    </row>
    <row r="4754" spans="4:4">
      <c r="D4754" s="362"/>
    </row>
    <row r="4755" spans="4:4">
      <c r="D4755" s="362"/>
    </row>
    <row r="4756" spans="4:4">
      <c r="D4756" s="362"/>
    </row>
    <row r="4757" spans="4:4">
      <c r="D4757" s="362"/>
    </row>
    <row r="4758" spans="4:4">
      <c r="D4758" s="362"/>
    </row>
    <row r="4759" spans="4:4">
      <c r="D4759" s="362"/>
    </row>
    <row r="4760" spans="4:4">
      <c r="D4760" s="362"/>
    </row>
    <row r="4761" spans="4:4">
      <c r="D4761" s="362"/>
    </row>
    <row r="4762" spans="4:4">
      <c r="D4762" s="362"/>
    </row>
    <row r="4763" spans="4:4">
      <c r="D4763" s="362"/>
    </row>
    <row r="4764" spans="4:4">
      <c r="D4764" s="362"/>
    </row>
    <row r="4765" spans="4:4">
      <c r="D4765" s="362"/>
    </row>
    <row r="4766" spans="4:4">
      <c r="D4766" s="362"/>
    </row>
    <row r="4767" spans="4:4">
      <c r="D4767" s="362"/>
    </row>
    <row r="4768" spans="4:4">
      <c r="D4768" s="362"/>
    </row>
    <row r="4769" spans="4:4">
      <c r="D4769" s="362"/>
    </row>
    <row r="4770" spans="4:4">
      <c r="D4770" s="362"/>
    </row>
    <row r="4771" spans="4:4">
      <c r="D4771" s="362"/>
    </row>
    <row r="4772" spans="4:4">
      <c r="D4772" s="362"/>
    </row>
    <row r="4773" spans="4:4">
      <c r="D4773" s="362"/>
    </row>
    <row r="4774" spans="4:4">
      <c r="D4774" s="362"/>
    </row>
    <row r="4775" spans="4:4">
      <c r="D4775" s="362"/>
    </row>
    <row r="4776" spans="4:4">
      <c r="D4776" s="362"/>
    </row>
    <row r="4777" spans="4:4">
      <c r="D4777" s="362"/>
    </row>
    <row r="4778" spans="4:4">
      <c r="D4778" s="362"/>
    </row>
    <row r="4779" spans="4:4">
      <c r="D4779" s="362"/>
    </row>
    <row r="4780" spans="4:4">
      <c r="D4780" s="362"/>
    </row>
    <row r="4781" spans="4:4">
      <c r="D4781" s="362"/>
    </row>
    <row r="4782" spans="4:4">
      <c r="D4782" s="362"/>
    </row>
    <row r="4783" spans="4:4">
      <c r="D4783" s="362"/>
    </row>
    <row r="4784" spans="4:4">
      <c r="D4784" s="362"/>
    </row>
    <row r="4785" spans="4:4">
      <c r="D4785" s="362"/>
    </row>
    <row r="4786" spans="4:4">
      <c r="D4786" s="362"/>
    </row>
    <row r="4787" spans="4:4">
      <c r="D4787" s="362"/>
    </row>
    <row r="4788" spans="4:4">
      <c r="D4788" s="362"/>
    </row>
    <row r="4789" spans="4:4">
      <c r="D4789" s="362"/>
    </row>
    <row r="4790" spans="4:4">
      <c r="D4790" s="362"/>
    </row>
    <row r="4791" spans="4:4">
      <c r="D4791" s="362"/>
    </row>
    <row r="4792" spans="4:4">
      <c r="D4792" s="362"/>
    </row>
    <row r="4793" spans="4:4">
      <c r="D4793" s="362"/>
    </row>
    <row r="4794" spans="4:4">
      <c r="D4794" s="362"/>
    </row>
    <row r="4795" spans="4:4">
      <c r="D4795" s="362"/>
    </row>
    <row r="4796" spans="4:4">
      <c r="D4796" s="362"/>
    </row>
    <row r="4797" spans="4:4">
      <c r="D4797" s="362"/>
    </row>
    <row r="4798" spans="4:4">
      <c r="D4798" s="362"/>
    </row>
    <row r="4799" spans="4:4">
      <c r="D4799" s="362"/>
    </row>
    <row r="4800" spans="4:4">
      <c r="D4800" s="362"/>
    </row>
    <row r="4801" spans="4:4">
      <c r="D4801" s="362"/>
    </row>
    <row r="4802" spans="4:4">
      <c r="D4802" s="362"/>
    </row>
    <row r="4803" spans="4:4">
      <c r="D4803" s="362"/>
    </row>
    <row r="4804" spans="4:4">
      <c r="D4804" s="362"/>
    </row>
    <row r="4805" spans="4:4">
      <c r="D4805" s="362"/>
    </row>
    <row r="4806" spans="4:4">
      <c r="D4806" s="362"/>
    </row>
    <row r="4807" spans="4:4">
      <c r="D4807" s="362"/>
    </row>
    <row r="4808" spans="4:4">
      <c r="D4808" s="362"/>
    </row>
    <row r="4809" spans="4:4">
      <c r="D4809" s="362"/>
    </row>
    <row r="4810" spans="4:4">
      <c r="D4810" s="362"/>
    </row>
    <row r="4811" spans="4:4">
      <c r="D4811" s="362"/>
    </row>
    <row r="4812" spans="4:4">
      <c r="D4812" s="362"/>
    </row>
    <row r="4813" spans="4:4">
      <c r="D4813" s="362"/>
    </row>
    <row r="4814" spans="4:4">
      <c r="D4814" s="362"/>
    </row>
    <row r="4815" spans="4:4">
      <c r="D4815" s="362"/>
    </row>
    <row r="4816" spans="4:4">
      <c r="D4816" s="362"/>
    </row>
    <row r="4817" spans="4:4">
      <c r="D4817" s="362"/>
    </row>
    <row r="4818" spans="4:4">
      <c r="D4818" s="362"/>
    </row>
    <row r="4819" spans="4:4">
      <c r="D4819" s="362"/>
    </row>
    <row r="4820" spans="4:4">
      <c r="D4820" s="362"/>
    </row>
    <row r="4821" spans="4:4">
      <c r="D4821" s="362"/>
    </row>
    <row r="4822" spans="4:4">
      <c r="D4822" s="362"/>
    </row>
    <row r="4823" spans="4:4">
      <c r="D4823" s="362"/>
    </row>
    <row r="4824" spans="4:4">
      <c r="D4824" s="362"/>
    </row>
    <row r="4825" spans="4:4">
      <c r="D4825" s="362"/>
    </row>
    <row r="4826" spans="4:4">
      <c r="D4826" s="362"/>
    </row>
    <row r="4827" spans="4:4">
      <c r="D4827" s="362"/>
    </row>
    <row r="4828" spans="4:4">
      <c r="D4828" s="362"/>
    </row>
    <row r="4829" spans="4:4">
      <c r="D4829" s="362"/>
    </row>
    <row r="4830" spans="4:4">
      <c r="D4830" s="362"/>
    </row>
    <row r="4831" spans="4:4">
      <c r="D4831" s="362"/>
    </row>
    <row r="4832" spans="4:4">
      <c r="D4832" s="362"/>
    </row>
    <row r="4833" spans="4:4">
      <c r="D4833" s="362"/>
    </row>
    <row r="4834" spans="4:4">
      <c r="D4834" s="362"/>
    </row>
    <row r="4835" spans="4:4">
      <c r="D4835" s="362"/>
    </row>
    <row r="4836" spans="4:4">
      <c r="D4836" s="362"/>
    </row>
    <row r="4837" spans="4:4">
      <c r="D4837" s="362"/>
    </row>
    <row r="4838" spans="4:4">
      <c r="D4838" s="362"/>
    </row>
    <row r="4839" spans="4:4">
      <c r="D4839" s="362"/>
    </row>
    <row r="4840" spans="4:4">
      <c r="D4840" s="362"/>
    </row>
    <row r="4841" spans="4:4">
      <c r="D4841" s="362"/>
    </row>
    <row r="4842" spans="4:4">
      <c r="D4842" s="362"/>
    </row>
    <row r="4843" spans="4:4">
      <c r="D4843" s="362"/>
    </row>
    <row r="4844" spans="4:4">
      <c r="D4844" s="362"/>
    </row>
    <row r="4845" spans="4:4">
      <c r="D4845" s="362"/>
    </row>
    <row r="4846" spans="4:4">
      <c r="D4846" s="362"/>
    </row>
    <row r="4847" spans="4:4">
      <c r="D4847" s="362"/>
    </row>
    <row r="4848" spans="4:4">
      <c r="D4848" s="362"/>
    </row>
    <row r="4849" spans="4:4">
      <c r="D4849" s="362"/>
    </row>
    <row r="4850" spans="4:4">
      <c r="D4850" s="362"/>
    </row>
    <row r="4851" spans="4:4">
      <c r="D4851" s="362"/>
    </row>
    <row r="4852" spans="4:4">
      <c r="D4852" s="362"/>
    </row>
    <row r="4853" spans="4:4">
      <c r="D4853" s="362"/>
    </row>
    <row r="4854" spans="4:4">
      <c r="D4854" s="362"/>
    </row>
    <row r="4855" spans="4:4">
      <c r="D4855" s="362"/>
    </row>
    <row r="4856" spans="4:4">
      <c r="D4856" s="362"/>
    </row>
    <row r="4857" spans="4:4">
      <c r="D4857" s="362"/>
    </row>
    <row r="4858" spans="4:4">
      <c r="D4858" s="362"/>
    </row>
    <row r="4859" spans="4:4">
      <c r="D4859" s="362"/>
    </row>
    <row r="4860" spans="4:4">
      <c r="D4860" s="362"/>
    </row>
    <row r="4861" spans="4:4">
      <c r="D4861" s="362"/>
    </row>
    <row r="4862" spans="4:4">
      <c r="D4862" s="362"/>
    </row>
    <row r="4863" spans="4:4">
      <c r="D4863" s="362"/>
    </row>
    <row r="4864" spans="4:4">
      <c r="D4864" s="362"/>
    </row>
    <row r="4865" spans="4:4">
      <c r="D4865" s="362"/>
    </row>
    <row r="4866" spans="4:4">
      <c r="D4866" s="362"/>
    </row>
    <row r="4867" spans="4:4">
      <c r="D4867" s="362"/>
    </row>
    <row r="4868" spans="4:4">
      <c r="D4868" s="362"/>
    </row>
    <row r="4869" spans="4:4">
      <c r="D4869" s="362"/>
    </row>
    <row r="4870" spans="4:4">
      <c r="D4870" s="362"/>
    </row>
    <row r="4871" spans="4:4">
      <c r="D4871" s="362"/>
    </row>
    <row r="4872" spans="4:4">
      <c r="D4872" s="362"/>
    </row>
    <row r="4873" spans="4:4">
      <c r="D4873" s="362"/>
    </row>
    <row r="4874" spans="4:4">
      <c r="D4874" s="362"/>
    </row>
    <row r="4875" spans="4:4">
      <c r="D4875" s="362"/>
    </row>
    <row r="4876" spans="4:4">
      <c r="D4876" s="362"/>
    </row>
    <row r="4877" spans="4:4">
      <c r="D4877" s="362"/>
    </row>
    <row r="4878" spans="4:4">
      <c r="D4878" s="362"/>
    </row>
    <row r="4879" spans="4:4">
      <c r="D4879" s="362"/>
    </row>
    <row r="4880" spans="4:4">
      <c r="D4880" s="362"/>
    </row>
    <row r="4881" spans="4:4">
      <c r="D4881" s="362"/>
    </row>
    <row r="4882" spans="4:4">
      <c r="D4882" s="362"/>
    </row>
    <row r="4883" spans="4:4">
      <c r="D4883" s="362"/>
    </row>
    <row r="4884" spans="4:4">
      <c r="D4884" s="362"/>
    </row>
    <row r="4885" spans="4:4">
      <c r="D4885" s="362"/>
    </row>
    <row r="4886" spans="4:4">
      <c r="D4886" s="362"/>
    </row>
    <row r="4887" spans="4:4">
      <c r="D4887" s="362"/>
    </row>
    <row r="4888" spans="4:4">
      <c r="D4888" s="362"/>
    </row>
    <row r="4889" spans="4:4">
      <c r="D4889" s="362"/>
    </row>
    <row r="4890" spans="4:4">
      <c r="D4890" s="362"/>
    </row>
    <row r="4891" spans="4:4">
      <c r="D4891" s="362"/>
    </row>
    <row r="4892" spans="4:4">
      <c r="D4892" s="362"/>
    </row>
    <row r="4893" spans="4:4">
      <c r="D4893" s="362"/>
    </row>
    <row r="4894" spans="4:4">
      <c r="D4894" s="362"/>
    </row>
    <row r="4895" spans="4:4">
      <c r="D4895" s="362"/>
    </row>
    <row r="4896" spans="4:4">
      <c r="D4896" s="362"/>
    </row>
    <row r="4897" spans="4:4">
      <c r="D4897" s="362"/>
    </row>
    <row r="4898" spans="4:4">
      <c r="D4898" s="362"/>
    </row>
    <row r="4899" spans="4:4">
      <c r="D4899" s="362"/>
    </row>
    <row r="4900" spans="4:4">
      <c r="D4900" s="362"/>
    </row>
    <row r="4901" spans="4:4">
      <c r="D4901" s="362"/>
    </row>
    <row r="4902" spans="4:4">
      <c r="D4902" s="362"/>
    </row>
    <row r="4903" spans="4:4">
      <c r="D4903" s="362"/>
    </row>
    <row r="4904" spans="4:4">
      <c r="D4904" s="362"/>
    </row>
    <row r="4905" spans="4:4">
      <c r="D4905" s="362"/>
    </row>
    <row r="4906" spans="4:4">
      <c r="D4906" s="362"/>
    </row>
    <row r="4907" spans="4:4">
      <c r="D4907" s="362"/>
    </row>
    <row r="4908" spans="4:4">
      <c r="D4908" s="362"/>
    </row>
    <row r="4909" spans="4:4">
      <c r="D4909" s="362"/>
    </row>
    <row r="4910" spans="4:4">
      <c r="D4910" s="362"/>
    </row>
    <row r="4911" spans="4:4">
      <c r="D4911" s="362"/>
    </row>
    <row r="4912" spans="4:4">
      <c r="D4912" s="362"/>
    </row>
    <row r="4913" spans="4:4">
      <c r="D4913" s="362"/>
    </row>
    <row r="4914" spans="4:4">
      <c r="D4914" s="362"/>
    </row>
    <row r="4915" spans="4:4">
      <c r="D4915" s="362"/>
    </row>
    <row r="4916" spans="4:4">
      <c r="D4916" s="362"/>
    </row>
    <row r="4917" spans="4:4">
      <c r="D4917" s="362"/>
    </row>
    <row r="4918" spans="4:4">
      <c r="D4918" s="362"/>
    </row>
    <row r="4919" spans="4:4">
      <c r="D4919" s="362"/>
    </row>
    <row r="4920" spans="4:4">
      <c r="D4920" s="362"/>
    </row>
    <row r="4921" spans="4:4">
      <c r="D4921" s="362"/>
    </row>
    <row r="4922" spans="4:4">
      <c r="D4922" s="362"/>
    </row>
    <row r="4923" spans="4:4">
      <c r="D4923" s="362"/>
    </row>
    <row r="4924" spans="4:4">
      <c r="D4924" s="362"/>
    </row>
    <row r="4925" spans="4:4">
      <c r="D4925" s="362"/>
    </row>
    <row r="4926" spans="4:4">
      <c r="D4926" s="362"/>
    </row>
    <row r="4927" spans="4:4">
      <c r="D4927" s="362"/>
    </row>
    <row r="4928" spans="4:4">
      <c r="D4928" s="362"/>
    </row>
    <row r="4929" spans="4:4">
      <c r="D4929" s="362"/>
    </row>
    <row r="4930" spans="4:4">
      <c r="D4930" s="362"/>
    </row>
    <row r="4931" spans="4:4">
      <c r="D4931" s="362"/>
    </row>
    <row r="4932" spans="4:4">
      <c r="D4932" s="362"/>
    </row>
    <row r="4933" spans="4:4">
      <c r="D4933" s="362"/>
    </row>
    <row r="4934" spans="4:4">
      <c r="D4934" s="362"/>
    </row>
    <row r="4935" spans="4:4">
      <c r="D4935" s="362"/>
    </row>
    <row r="4936" spans="4:4">
      <c r="D4936" s="362"/>
    </row>
    <row r="4937" spans="4:4">
      <c r="D4937" s="362"/>
    </row>
    <row r="4938" spans="4:4">
      <c r="D4938" s="362"/>
    </row>
    <row r="4939" spans="4:4">
      <c r="D4939" s="362"/>
    </row>
    <row r="4940" spans="4:4">
      <c r="D4940" s="362"/>
    </row>
    <row r="4941" spans="4:4">
      <c r="D4941" s="362"/>
    </row>
    <row r="4942" spans="4:4">
      <c r="D4942" s="362"/>
    </row>
    <row r="4943" spans="4:4">
      <c r="D4943" s="362"/>
    </row>
    <row r="4944" spans="4:4">
      <c r="D4944" s="362"/>
    </row>
    <row r="4945" spans="4:4">
      <c r="D4945" s="362"/>
    </row>
    <row r="4946" spans="4:4">
      <c r="D4946" s="362"/>
    </row>
    <row r="4947" spans="4:4">
      <c r="D4947" s="362"/>
    </row>
    <row r="4948" spans="4:4">
      <c r="D4948" s="362"/>
    </row>
    <row r="4949" spans="4:4">
      <c r="D4949" s="362"/>
    </row>
    <row r="4950" spans="4:4">
      <c r="D4950" s="362"/>
    </row>
    <row r="4951" spans="4:4">
      <c r="D4951" s="362"/>
    </row>
    <row r="4952" spans="4:4">
      <c r="D4952" s="362"/>
    </row>
    <row r="4953" spans="4:4">
      <c r="D4953" s="362"/>
    </row>
    <row r="4954" spans="4:4">
      <c r="D4954" s="362"/>
    </row>
    <row r="4955" spans="4:4">
      <c r="D4955" s="362"/>
    </row>
    <row r="4956" spans="4:4">
      <c r="D4956" s="362"/>
    </row>
    <row r="4957" spans="4:4">
      <c r="D4957" s="362"/>
    </row>
    <row r="4958" spans="4:4">
      <c r="D4958" s="362"/>
    </row>
    <row r="4959" spans="4:4">
      <c r="D4959" s="362"/>
    </row>
    <row r="4960" spans="4:4">
      <c r="D4960" s="362"/>
    </row>
    <row r="4961" spans="4:4">
      <c r="D4961" s="362"/>
    </row>
    <row r="4962" spans="4:4">
      <c r="D4962" s="362"/>
    </row>
    <row r="4963" spans="4:4">
      <c r="D4963" s="362"/>
    </row>
    <row r="4964" spans="4:4">
      <c r="D4964" s="362"/>
    </row>
    <row r="4965" spans="4:4">
      <c r="D4965" s="362"/>
    </row>
    <row r="4966" spans="4:4">
      <c r="D4966" s="362"/>
    </row>
    <row r="4967" spans="4:4">
      <c r="D4967" s="362"/>
    </row>
    <row r="4968" spans="4:4">
      <c r="D4968" s="362"/>
    </row>
    <row r="4969" spans="4:4">
      <c r="D4969" s="362"/>
    </row>
    <row r="4970" spans="4:4">
      <c r="D4970" s="362"/>
    </row>
    <row r="4971" spans="4:4">
      <c r="D4971" s="362"/>
    </row>
    <row r="4972" spans="4:4">
      <c r="D4972" s="362"/>
    </row>
    <row r="4973" spans="4:4">
      <c r="D4973" s="362"/>
    </row>
    <row r="4974" spans="4:4">
      <c r="D4974" s="362"/>
    </row>
    <row r="4975" spans="4:4">
      <c r="D4975" s="362"/>
    </row>
    <row r="4976" spans="4:4">
      <c r="D4976" s="362"/>
    </row>
    <row r="4977" spans="4:4">
      <c r="D4977" s="362"/>
    </row>
  </sheetData>
  <mergeCells count="6">
    <mergeCell ref="A1:G1"/>
    <mergeCell ref="C2:G2"/>
    <mergeCell ref="C3:G3"/>
    <mergeCell ref="C4:G4"/>
    <mergeCell ref="A41:C41"/>
    <mergeCell ref="A42:G44"/>
  </mergeCell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A8E5-2195-4393-81FC-313F9F2FCC4F}">
  <dimension ref="A1:I115"/>
  <sheetViews>
    <sheetView zoomScaleNormal="100" workbookViewId="0">
      <selection activeCell="H11" sqref="H11"/>
    </sheetView>
  </sheetViews>
  <sheetFormatPr defaultRowHeight="15"/>
  <cols>
    <col min="1" max="1" width="71.33203125" style="493" customWidth="1"/>
    <col min="2" max="2" width="4" style="494" bestFit="1" customWidth="1"/>
    <col min="3" max="3" width="8.1640625" style="495" bestFit="1" customWidth="1"/>
    <col min="4" max="4" width="10.1640625" style="495" bestFit="1" customWidth="1"/>
    <col min="5" max="5" width="15.33203125" style="495" bestFit="1" customWidth="1"/>
    <col min="6" max="6" width="9.1640625" style="495" bestFit="1" customWidth="1"/>
    <col min="7" max="7" width="14.83203125" style="495" bestFit="1" customWidth="1"/>
    <col min="8" max="8" width="10.1640625" style="495" bestFit="1" customWidth="1"/>
    <col min="9" max="9" width="17.1640625" style="495" bestFit="1" customWidth="1"/>
    <col min="10" max="256" width="9.33203125" style="482"/>
    <col min="257" max="257" width="71.33203125" style="482" customWidth="1"/>
    <col min="258" max="258" width="4" style="482" bestFit="1" customWidth="1"/>
    <col min="259" max="259" width="8.1640625" style="482" bestFit="1" customWidth="1"/>
    <col min="260" max="260" width="10.1640625" style="482" bestFit="1" customWidth="1"/>
    <col min="261" max="261" width="15.33203125" style="482" bestFit="1" customWidth="1"/>
    <col min="262" max="262" width="9.1640625" style="482" bestFit="1" customWidth="1"/>
    <col min="263" max="263" width="14.83203125" style="482" bestFit="1" customWidth="1"/>
    <col min="264" max="264" width="10.1640625" style="482" bestFit="1" customWidth="1"/>
    <col min="265" max="265" width="17.1640625" style="482" bestFit="1" customWidth="1"/>
    <col min="266" max="512" width="9.33203125" style="482"/>
    <col min="513" max="513" width="71.33203125" style="482" customWidth="1"/>
    <col min="514" max="514" width="4" style="482" bestFit="1" customWidth="1"/>
    <col min="515" max="515" width="8.1640625" style="482" bestFit="1" customWidth="1"/>
    <col min="516" max="516" width="10.1640625" style="482" bestFit="1" customWidth="1"/>
    <col min="517" max="517" width="15.33203125" style="482" bestFit="1" customWidth="1"/>
    <col min="518" max="518" width="9.1640625" style="482" bestFit="1" customWidth="1"/>
    <col min="519" max="519" width="14.83203125" style="482" bestFit="1" customWidth="1"/>
    <col min="520" max="520" width="10.1640625" style="482" bestFit="1" customWidth="1"/>
    <col min="521" max="521" width="17.1640625" style="482" bestFit="1" customWidth="1"/>
    <col min="522" max="768" width="9.33203125" style="482"/>
    <col min="769" max="769" width="71.33203125" style="482" customWidth="1"/>
    <col min="770" max="770" width="4" style="482" bestFit="1" customWidth="1"/>
    <col min="771" max="771" width="8.1640625" style="482" bestFit="1" customWidth="1"/>
    <col min="772" max="772" width="10.1640625" style="482" bestFit="1" customWidth="1"/>
    <col min="773" max="773" width="15.33203125" style="482" bestFit="1" customWidth="1"/>
    <col min="774" max="774" width="9.1640625" style="482" bestFit="1" customWidth="1"/>
    <col min="775" max="775" width="14.83203125" style="482" bestFit="1" customWidth="1"/>
    <col min="776" max="776" width="10.1640625" style="482" bestFit="1" customWidth="1"/>
    <col min="777" max="777" width="17.1640625" style="482" bestFit="1" customWidth="1"/>
    <col min="778" max="1024" width="9.33203125" style="482"/>
    <col min="1025" max="1025" width="71.33203125" style="482" customWidth="1"/>
    <col min="1026" max="1026" width="4" style="482" bestFit="1" customWidth="1"/>
    <col min="1027" max="1027" width="8.1640625" style="482" bestFit="1" customWidth="1"/>
    <col min="1028" max="1028" width="10.1640625" style="482" bestFit="1" customWidth="1"/>
    <col min="1029" max="1029" width="15.33203125" style="482" bestFit="1" customWidth="1"/>
    <col min="1030" max="1030" width="9.1640625" style="482" bestFit="1" customWidth="1"/>
    <col min="1031" max="1031" width="14.83203125" style="482" bestFit="1" customWidth="1"/>
    <col min="1032" max="1032" width="10.1640625" style="482" bestFit="1" customWidth="1"/>
    <col min="1033" max="1033" width="17.1640625" style="482" bestFit="1" customWidth="1"/>
    <col min="1034" max="1280" width="9.33203125" style="482"/>
    <col min="1281" max="1281" width="71.33203125" style="482" customWidth="1"/>
    <col min="1282" max="1282" width="4" style="482" bestFit="1" customWidth="1"/>
    <col min="1283" max="1283" width="8.1640625" style="482" bestFit="1" customWidth="1"/>
    <col min="1284" max="1284" width="10.1640625" style="482" bestFit="1" customWidth="1"/>
    <col min="1285" max="1285" width="15.33203125" style="482" bestFit="1" customWidth="1"/>
    <col min="1286" max="1286" width="9.1640625" style="482" bestFit="1" customWidth="1"/>
    <col min="1287" max="1287" width="14.83203125" style="482" bestFit="1" customWidth="1"/>
    <col min="1288" max="1288" width="10.1640625" style="482" bestFit="1" customWidth="1"/>
    <col min="1289" max="1289" width="17.1640625" style="482" bestFit="1" customWidth="1"/>
    <col min="1290" max="1536" width="9.33203125" style="482"/>
    <col min="1537" max="1537" width="71.33203125" style="482" customWidth="1"/>
    <col min="1538" max="1538" width="4" style="482" bestFit="1" customWidth="1"/>
    <col min="1539" max="1539" width="8.1640625" style="482" bestFit="1" customWidth="1"/>
    <col min="1540" max="1540" width="10.1640625" style="482" bestFit="1" customWidth="1"/>
    <col min="1541" max="1541" width="15.33203125" style="482" bestFit="1" customWidth="1"/>
    <col min="1542" max="1542" width="9.1640625" style="482" bestFit="1" customWidth="1"/>
    <col min="1543" max="1543" width="14.83203125" style="482" bestFit="1" customWidth="1"/>
    <col min="1544" max="1544" width="10.1640625" style="482" bestFit="1" customWidth="1"/>
    <col min="1545" max="1545" width="17.1640625" style="482" bestFit="1" customWidth="1"/>
    <col min="1546" max="1792" width="9.33203125" style="482"/>
    <col min="1793" max="1793" width="71.33203125" style="482" customWidth="1"/>
    <col min="1794" max="1794" width="4" style="482" bestFit="1" customWidth="1"/>
    <col min="1795" max="1795" width="8.1640625" style="482" bestFit="1" customWidth="1"/>
    <col min="1796" max="1796" width="10.1640625" style="482" bestFit="1" customWidth="1"/>
    <col min="1797" max="1797" width="15.33203125" style="482" bestFit="1" customWidth="1"/>
    <col min="1798" max="1798" width="9.1640625" style="482" bestFit="1" customWidth="1"/>
    <col min="1799" max="1799" width="14.83203125" style="482" bestFit="1" customWidth="1"/>
    <col min="1800" max="1800" width="10.1640625" style="482" bestFit="1" customWidth="1"/>
    <col min="1801" max="1801" width="17.1640625" style="482" bestFit="1" customWidth="1"/>
    <col min="1802" max="2048" width="9.33203125" style="482"/>
    <col min="2049" max="2049" width="71.33203125" style="482" customWidth="1"/>
    <col min="2050" max="2050" width="4" style="482" bestFit="1" customWidth="1"/>
    <col min="2051" max="2051" width="8.1640625" style="482" bestFit="1" customWidth="1"/>
    <col min="2052" max="2052" width="10.1640625" style="482" bestFit="1" customWidth="1"/>
    <col min="2053" max="2053" width="15.33203125" style="482" bestFit="1" customWidth="1"/>
    <col min="2054" max="2054" width="9.1640625" style="482" bestFit="1" customWidth="1"/>
    <col min="2055" max="2055" width="14.83203125" style="482" bestFit="1" customWidth="1"/>
    <col min="2056" max="2056" width="10.1640625" style="482" bestFit="1" customWidth="1"/>
    <col min="2057" max="2057" width="17.1640625" style="482" bestFit="1" customWidth="1"/>
    <col min="2058" max="2304" width="9.33203125" style="482"/>
    <col min="2305" max="2305" width="71.33203125" style="482" customWidth="1"/>
    <col min="2306" max="2306" width="4" style="482" bestFit="1" customWidth="1"/>
    <col min="2307" max="2307" width="8.1640625" style="482" bestFit="1" customWidth="1"/>
    <col min="2308" max="2308" width="10.1640625" style="482" bestFit="1" customWidth="1"/>
    <col min="2309" max="2309" width="15.33203125" style="482" bestFit="1" customWidth="1"/>
    <col min="2310" max="2310" width="9.1640625" style="482" bestFit="1" customWidth="1"/>
    <col min="2311" max="2311" width="14.83203125" style="482" bestFit="1" customWidth="1"/>
    <col min="2312" max="2312" width="10.1640625" style="482" bestFit="1" customWidth="1"/>
    <col min="2313" max="2313" width="17.1640625" style="482" bestFit="1" customWidth="1"/>
    <col min="2314" max="2560" width="9.33203125" style="482"/>
    <col min="2561" max="2561" width="71.33203125" style="482" customWidth="1"/>
    <col min="2562" max="2562" width="4" style="482" bestFit="1" customWidth="1"/>
    <col min="2563" max="2563" width="8.1640625" style="482" bestFit="1" customWidth="1"/>
    <col min="2564" max="2564" width="10.1640625" style="482" bestFit="1" customWidth="1"/>
    <col min="2565" max="2565" width="15.33203125" style="482" bestFit="1" customWidth="1"/>
    <col min="2566" max="2566" width="9.1640625" style="482" bestFit="1" customWidth="1"/>
    <col min="2567" max="2567" width="14.83203125" style="482" bestFit="1" customWidth="1"/>
    <col min="2568" max="2568" width="10.1640625" style="482" bestFit="1" customWidth="1"/>
    <col min="2569" max="2569" width="17.1640625" style="482" bestFit="1" customWidth="1"/>
    <col min="2570" max="2816" width="9.33203125" style="482"/>
    <col min="2817" max="2817" width="71.33203125" style="482" customWidth="1"/>
    <col min="2818" max="2818" width="4" style="482" bestFit="1" customWidth="1"/>
    <col min="2819" max="2819" width="8.1640625" style="482" bestFit="1" customWidth="1"/>
    <col min="2820" max="2820" width="10.1640625" style="482" bestFit="1" customWidth="1"/>
    <col min="2821" max="2821" width="15.33203125" style="482" bestFit="1" customWidth="1"/>
    <col min="2822" max="2822" width="9.1640625" style="482" bestFit="1" customWidth="1"/>
    <col min="2823" max="2823" width="14.83203125" style="482" bestFit="1" customWidth="1"/>
    <col min="2824" max="2824" width="10.1640625" style="482" bestFit="1" customWidth="1"/>
    <col min="2825" max="2825" width="17.1640625" style="482" bestFit="1" customWidth="1"/>
    <col min="2826" max="3072" width="9.33203125" style="482"/>
    <col min="3073" max="3073" width="71.33203125" style="482" customWidth="1"/>
    <col min="3074" max="3074" width="4" style="482" bestFit="1" customWidth="1"/>
    <col min="3075" max="3075" width="8.1640625" style="482" bestFit="1" customWidth="1"/>
    <col min="3076" max="3076" width="10.1640625" style="482" bestFit="1" customWidth="1"/>
    <col min="3077" max="3077" width="15.33203125" style="482" bestFit="1" customWidth="1"/>
    <col min="3078" max="3078" width="9.1640625" style="482" bestFit="1" customWidth="1"/>
    <col min="3079" max="3079" width="14.83203125" style="482" bestFit="1" customWidth="1"/>
    <col min="3080" max="3080" width="10.1640625" style="482" bestFit="1" customWidth="1"/>
    <col min="3081" max="3081" width="17.1640625" style="482" bestFit="1" customWidth="1"/>
    <col min="3082" max="3328" width="9.33203125" style="482"/>
    <col min="3329" max="3329" width="71.33203125" style="482" customWidth="1"/>
    <col min="3330" max="3330" width="4" style="482" bestFit="1" customWidth="1"/>
    <col min="3331" max="3331" width="8.1640625" style="482" bestFit="1" customWidth="1"/>
    <col min="3332" max="3332" width="10.1640625" style="482" bestFit="1" customWidth="1"/>
    <col min="3333" max="3333" width="15.33203125" style="482" bestFit="1" customWidth="1"/>
    <col min="3334" max="3334" width="9.1640625" style="482" bestFit="1" customWidth="1"/>
    <col min="3335" max="3335" width="14.83203125" style="482" bestFit="1" customWidth="1"/>
    <col min="3336" max="3336" width="10.1640625" style="482" bestFit="1" customWidth="1"/>
    <col min="3337" max="3337" width="17.1640625" style="482" bestFit="1" customWidth="1"/>
    <col min="3338" max="3584" width="9.33203125" style="482"/>
    <col min="3585" max="3585" width="71.33203125" style="482" customWidth="1"/>
    <col min="3586" max="3586" width="4" style="482" bestFit="1" customWidth="1"/>
    <col min="3587" max="3587" width="8.1640625" style="482" bestFit="1" customWidth="1"/>
    <col min="3588" max="3588" width="10.1640625" style="482" bestFit="1" customWidth="1"/>
    <col min="3589" max="3589" width="15.33203125" style="482" bestFit="1" customWidth="1"/>
    <col min="3590" max="3590" width="9.1640625" style="482" bestFit="1" customWidth="1"/>
    <col min="3591" max="3591" width="14.83203125" style="482" bestFit="1" customWidth="1"/>
    <col min="3592" max="3592" width="10.1640625" style="482" bestFit="1" customWidth="1"/>
    <col min="3593" max="3593" width="17.1640625" style="482" bestFit="1" customWidth="1"/>
    <col min="3594" max="3840" width="9.33203125" style="482"/>
    <col min="3841" max="3841" width="71.33203125" style="482" customWidth="1"/>
    <col min="3842" max="3842" width="4" style="482" bestFit="1" customWidth="1"/>
    <col min="3843" max="3843" width="8.1640625" style="482" bestFit="1" customWidth="1"/>
    <col min="3844" max="3844" width="10.1640625" style="482" bestFit="1" customWidth="1"/>
    <col min="3845" max="3845" width="15.33203125" style="482" bestFit="1" customWidth="1"/>
    <col min="3846" max="3846" width="9.1640625" style="482" bestFit="1" customWidth="1"/>
    <col min="3847" max="3847" width="14.83203125" style="482" bestFit="1" customWidth="1"/>
    <col min="3848" max="3848" width="10.1640625" style="482" bestFit="1" customWidth="1"/>
    <col min="3849" max="3849" width="17.1640625" style="482" bestFit="1" customWidth="1"/>
    <col min="3850" max="4096" width="9.33203125" style="482"/>
    <col min="4097" max="4097" width="71.33203125" style="482" customWidth="1"/>
    <col min="4098" max="4098" width="4" style="482" bestFit="1" customWidth="1"/>
    <col min="4099" max="4099" width="8.1640625" style="482" bestFit="1" customWidth="1"/>
    <col min="4100" max="4100" width="10.1640625" style="482" bestFit="1" customWidth="1"/>
    <col min="4101" max="4101" width="15.33203125" style="482" bestFit="1" customWidth="1"/>
    <col min="4102" max="4102" width="9.1640625" style="482" bestFit="1" customWidth="1"/>
    <col min="4103" max="4103" width="14.83203125" style="482" bestFit="1" customWidth="1"/>
    <col min="4104" max="4104" width="10.1640625" style="482" bestFit="1" customWidth="1"/>
    <col min="4105" max="4105" width="17.1640625" style="482" bestFit="1" customWidth="1"/>
    <col min="4106" max="4352" width="9.33203125" style="482"/>
    <col min="4353" max="4353" width="71.33203125" style="482" customWidth="1"/>
    <col min="4354" max="4354" width="4" style="482" bestFit="1" customWidth="1"/>
    <col min="4355" max="4355" width="8.1640625" style="482" bestFit="1" customWidth="1"/>
    <col min="4356" max="4356" width="10.1640625" style="482" bestFit="1" customWidth="1"/>
    <col min="4357" max="4357" width="15.33203125" style="482" bestFit="1" customWidth="1"/>
    <col min="4358" max="4358" width="9.1640625" style="482" bestFit="1" customWidth="1"/>
    <col min="4359" max="4359" width="14.83203125" style="482" bestFit="1" customWidth="1"/>
    <col min="4360" max="4360" width="10.1640625" style="482" bestFit="1" customWidth="1"/>
    <col min="4361" max="4361" width="17.1640625" style="482" bestFit="1" customWidth="1"/>
    <col min="4362" max="4608" width="9.33203125" style="482"/>
    <col min="4609" max="4609" width="71.33203125" style="482" customWidth="1"/>
    <col min="4610" max="4610" width="4" style="482" bestFit="1" customWidth="1"/>
    <col min="4611" max="4611" width="8.1640625" style="482" bestFit="1" customWidth="1"/>
    <col min="4612" max="4612" width="10.1640625" style="482" bestFit="1" customWidth="1"/>
    <col min="4613" max="4613" width="15.33203125" style="482" bestFit="1" customWidth="1"/>
    <col min="4614" max="4614" width="9.1640625" style="482" bestFit="1" customWidth="1"/>
    <col min="4615" max="4615" width="14.83203125" style="482" bestFit="1" customWidth="1"/>
    <col min="4616" max="4616" width="10.1640625" style="482" bestFit="1" customWidth="1"/>
    <col min="4617" max="4617" width="17.1640625" style="482" bestFit="1" customWidth="1"/>
    <col min="4618" max="4864" width="9.33203125" style="482"/>
    <col min="4865" max="4865" width="71.33203125" style="482" customWidth="1"/>
    <col min="4866" max="4866" width="4" style="482" bestFit="1" customWidth="1"/>
    <col min="4867" max="4867" width="8.1640625" style="482" bestFit="1" customWidth="1"/>
    <col min="4868" max="4868" width="10.1640625" style="482" bestFit="1" customWidth="1"/>
    <col min="4869" max="4869" width="15.33203125" style="482" bestFit="1" customWidth="1"/>
    <col min="4870" max="4870" width="9.1640625" style="482" bestFit="1" customWidth="1"/>
    <col min="4871" max="4871" width="14.83203125" style="482" bestFit="1" customWidth="1"/>
    <col min="4872" max="4872" width="10.1640625" style="482" bestFit="1" customWidth="1"/>
    <col min="4873" max="4873" width="17.1640625" style="482" bestFit="1" customWidth="1"/>
    <col min="4874" max="5120" width="9.33203125" style="482"/>
    <col min="5121" max="5121" width="71.33203125" style="482" customWidth="1"/>
    <col min="5122" max="5122" width="4" style="482" bestFit="1" customWidth="1"/>
    <col min="5123" max="5123" width="8.1640625" style="482" bestFit="1" customWidth="1"/>
    <col min="5124" max="5124" width="10.1640625" style="482" bestFit="1" customWidth="1"/>
    <col min="5125" max="5125" width="15.33203125" style="482" bestFit="1" customWidth="1"/>
    <col min="5126" max="5126" width="9.1640625" style="482" bestFit="1" customWidth="1"/>
    <col min="5127" max="5127" width="14.83203125" style="482" bestFit="1" customWidth="1"/>
    <col min="5128" max="5128" width="10.1640625" style="482" bestFit="1" customWidth="1"/>
    <col min="5129" max="5129" width="17.1640625" style="482" bestFit="1" customWidth="1"/>
    <col min="5130" max="5376" width="9.33203125" style="482"/>
    <col min="5377" max="5377" width="71.33203125" style="482" customWidth="1"/>
    <col min="5378" max="5378" width="4" style="482" bestFit="1" customWidth="1"/>
    <col min="5379" max="5379" width="8.1640625" style="482" bestFit="1" customWidth="1"/>
    <col min="5380" max="5380" width="10.1640625" style="482" bestFit="1" customWidth="1"/>
    <col min="5381" max="5381" width="15.33203125" style="482" bestFit="1" customWidth="1"/>
    <col min="5382" max="5382" width="9.1640625" style="482" bestFit="1" customWidth="1"/>
    <col min="5383" max="5383" width="14.83203125" style="482" bestFit="1" customWidth="1"/>
    <col min="5384" max="5384" width="10.1640625" style="482" bestFit="1" customWidth="1"/>
    <col min="5385" max="5385" width="17.1640625" style="482" bestFit="1" customWidth="1"/>
    <col min="5386" max="5632" width="9.33203125" style="482"/>
    <col min="5633" max="5633" width="71.33203125" style="482" customWidth="1"/>
    <col min="5634" max="5634" width="4" style="482" bestFit="1" customWidth="1"/>
    <col min="5635" max="5635" width="8.1640625" style="482" bestFit="1" customWidth="1"/>
    <col min="5636" max="5636" width="10.1640625" style="482" bestFit="1" customWidth="1"/>
    <col min="5637" max="5637" width="15.33203125" style="482" bestFit="1" customWidth="1"/>
    <col min="5638" max="5638" width="9.1640625" style="482" bestFit="1" customWidth="1"/>
    <col min="5639" max="5639" width="14.83203125" style="482" bestFit="1" customWidth="1"/>
    <col min="5640" max="5640" width="10.1640625" style="482" bestFit="1" customWidth="1"/>
    <col min="5641" max="5641" width="17.1640625" style="482" bestFit="1" customWidth="1"/>
    <col min="5642" max="5888" width="9.33203125" style="482"/>
    <col min="5889" max="5889" width="71.33203125" style="482" customWidth="1"/>
    <col min="5890" max="5890" width="4" style="482" bestFit="1" customWidth="1"/>
    <col min="5891" max="5891" width="8.1640625" style="482" bestFit="1" customWidth="1"/>
    <col min="5892" max="5892" width="10.1640625" style="482" bestFit="1" customWidth="1"/>
    <col min="5893" max="5893" width="15.33203125" style="482" bestFit="1" customWidth="1"/>
    <col min="5894" max="5894" width="9.1640625" style="482" bestFit="1" customWidth="1"/>
    <col min="5895" max="5895" width="14.83203125" style="482" bestFit="1" customWidth="1"/>
    <col min="5896" max="5896" width="10.1640625" style="482" bestFit="1" customWidth="1"/>
    <col min="5897" max="5897" width="17.1640625" style="482" bestFit="1" customWidth="1"/>
    <col min="5898" max="6144" width="9.33203125" style="482"/>
    <col min="6145" max="6145" width="71.33203125" style="482" customWidth="1"/>
    <col min="6146" max="6146" width="4" style="482" bestFit="1" customWidth="1"/>
    <col min="6147" max="6147" width="8.1640625" style="482" bestFit="1" customWidth="1"/>
    <col min="6148" max="6148" width="10.1640625" style="482" bestFit="1" customWidth="1"/>
    <col min="6149" max="6149" width="15.33203125" style="482" bestFit="1" customWidth="1"/>
    <col min="6150" max="6150" width="9.1640625" style="482" bestFit="1" customWidth="1"/>
    <col min="6151" max="6151" width="14.83203125" style="482" bestFit="1" customWidth="1"/>
    <col min="6152" max="6152" width="10.1640625" style="482" bestFit="1" customWidth="1"/>
    <col min="6153" max="6153" width="17.1640625" style="482" bestFit="1" customWidth="1"/>
    <col min="6154" max="6400" width="9.33203125" style="482"/>
    <col min="6401" max="6401" width="71.33203125" style="482" customWidth="1"/>
    <col min="6402" max="6402" width="4" style="482" bestFit="1" customWidth="1"/>
    <col min="6403" max="6403" width="8.1640625" style="482" bestFit="1" customWidth="1"/>
    <col min="6404" max="6404" width="10.1640625" style="482" bestFit="1" customWidth="1"/>
    <col min="6405" max="6405" width="15.33203125" style="482" bestFit="1" customWidth="1"/>
    <col min="6406" max="6406" width="9.1640625" style="482" bestFit="1" customWidth="1"/>
    <col min="6407" max="6407" width="14.83203125" style="482" bestFit="1" customWidth="1"/>
    <col min="6408" max="6408" width="10.1640625" style="482" bestFit="1" customWidth="1"/>
    <col min="6409" max="6409" width="17.1640625" style="482" bestFit="1" customWidth="1"/>
    <col min="6410" max="6656" width="9.33203125" style="482"/>
    <col min="6657" max="6657" width="71.33203125" style="482" customWidth="1"/>
    <col min="6658" max="6658" width="4" style="482" bestFit="1" customWidth="1"/>
    <col min="6659" max="6659" width="8.1640625" style="482" bestFit="1" customWidth="1"/>
    <col min="6660" max="6660" width="10.1640625" style="482" bestFit="1" customWidth="1"/>
    <col min="6661" max="6661" width="15.33203125" style="482" bestFit="1" customWidth="1"/>
    <col min="6662" max="6662" width="9.1640625" style="482" bestFit="1" customWidth="1"/>
    <col min="6663" max="6663" width="14.83203125" style="482" bestFit="1" customWidth="1"/>
    <col min="6664" max="6664" width="10.1640625" style="482" bestFit="1" customWidth="1"/>
    <col min="6665" max="6665" width="17.1640625" style="482" bestFit="1" customWidth="1"/>
    <col min="6666" max="6912" width="9.33203125" style="482"/>
    <col min="6913" max="6913" width="71.33203125" style="482" customWidth="1"/>
    <col min="6914" max="6914" width="4" style="482" bestFit="1" customWidth="1"/>
    <col min="6915" max="6915" width="8.1640625" style="482" bestFit="1" customWidth="1"/>
    <col min="6916" max="6916" width="10.1640625" style="482" bestFit="1" customWidth="1"/>
    <col min="6917" max="6917" width="15.33203125" style="482" bestFit="1" customWidth="1"/>
    <col min="6918" max="6918" width="9.1640625" style="482" bestFit="1" customWidth="1"/>
    <col min="6919" max="6919" width="14.83203125" style="482" bestFit="1" customWidth="1"/>
    <col min="6920" max="6920" width="10.1640625" style="482" bestFit="1" customWidth="1"/>
    <col min="6921" max="6921" width="17.1640625" style="482" bestFit="1" customWidth="1"/>
    <col min="6922" max="7168" width="9.33203125" style="482"/>
    <col min="7169" max="7169" width="71.33203125" style="482" customWidth="1"/>
    <col min="7170" max="7170" width="4" style="482" bestFit="1" customWidth="1"/>
    <col min="7171" max="7171" width="8.1640625" style="482" bestFit="1" customWidth="1"/>
    <col min="7172" max="7172" width="10.1640625" style="482" bestFit="1" customWidth="1"/>
    <col min="7173" max="7173" width="15.33203125" style="482" bestFit="1" customWidth="1"/>
    <col min="7174" max="7174" width="9.1640625" style="482" bestFit="1" customWidth="1"/>
    <col min="7175" max="7175" width="14.83203125" style="482" bestFit="1" customWidth="1"/>
    <col min="7176" max="7176" width="10.1640625" style="482" bestFit="1" customWidth="1"/>
    <col min="7177" max="7177" width="17.1640625" style="482" bestFit="1" customWidth="1"/>
    <col min="7178" max="7424" width="9.33203125" style="482"/>
    <col min="7425" max="7425" width="71.33203125" style="482" customWidth="1"/>
    <col min="7426" max="7426" width="4" style="482" bestFit="1" customWidth="1"/>
    <col min="7427" max="7427" width="8.1640625" style="482" bestFit="1" customWidth="1"/>
    <col min="7428" max="7428" width="10.1640625" style="482" bestFit="1" customWidth="1"/>
    <col min="7429" max="7429" width="15.33203125" style="482" bestFit="1" customWidth="1"/>
    <col min="7430" max="7430" width="9.1640625" style="482" bestFit="1" customWidth="1"/>
    <col min="7431" max="7431" width="14.83203125" style="482" bestFit="1" customWidth="1"/>
    <col min="7432" max="7432" width="10.1640625" style="482" bestFit="1" customWidth="1"/>
    <col min="7433" max="7433" width="17.1640625" style="482" bestFit="1" customWidth="1"/>
    <col min="7434" max="7680" width="9.33203125" style="482"/>
    <col min="7681" max="7681" width="71.33203125" style="482" customWidth="1"/>
    <col min="7682" max="7682" width="4" style="482" bestFit="1" customWidth="1"/>
    <col min="7683" max="7683" width="8.1640625" style="482" bestFit="1" customWidth="1"/>
    <col min="7684" max="7684" width="10.1640625" style="482" bestFit="1" customWidth="1"/>
    <col min="7685" max="7685" width="15.33203125" style="482" bestFit="1" customWidth="1"/>
    <col min="7686" max="7686" width="9.1640625" style="482" bestFit="1" customWidth="1"/>
    <col min="7687" max="7687" width="14.83203125" style="482" bestFit="1" customWidth="1"/>
    <col min="7688" max="7688" width="10.1640625" style="482" bestFit="1" customWidth="1"/>
    <col min="7689" max="7689" width="17.1640625" style="482" bestFit="1" customWidth="1"/>
    <col min="7690" max="7936" width="9.33203125" style="482"/>
    <col min="7937" max="7937" width="71.33203125" style="482" customWidth="1"/>
    <col min="7938" max="7938" width="4" style="482" bestFit="1" customWidth="1"/>
    <col min="7939" max="7939" width="8.1640625" style="482" bestFit="1" customWidth="1"/>
    <col min="7940" max="7940" width="10.1640625" style="482" bestFit="1" customWidth="1"/>
    <col min="7941" max="7941" width="15.33203125" style="482" bestFit="1" customWidth="1"/>
    <col min="7942" max="7942" width="9.1640625" style="482" bestFit="1" customWidth="1"/>
    <col min="7943" max="7943" width="14.83203125" style="482" bestFit="1" customWidth="1"/>
    <col min="7944" max="7944" width="10.1640625" style="482" bestFit="1" customWidth="1"/>
    <col min="7945" max="7945" width="17.1640625" style="482" bestFit="1" customWidth="1"/>
    <col min="7946" max="8192" width="9.33203125" style="482"/>
    <col min="8193" max="8193" width="71.33203125" style="482" customWidth="1"/>
    <col min="8194" max="8194" width="4" style="482" bestFit="1" customWidth="1"/>
    <col min="8195" max="8195" width="8.1640625" style="482" bestFit="1" customWidth="1"/>
    <col min="8196" max="8196" width="10.1640625" style="482" bestFit="1" customWidth="1"/>
    <col min="8197" max="8197" width="15.33203125" style="482" bestFit="1" customWidth="1"/>
    <col min="8198" max="8198" width="9.1640625" style="482" bestFit="1" customWidth="1"/>
    <col min="8199" max="8199" width="14.83203125" style="482" bestFit="1" customWidth="1"/>
    <col min="8200" max="8200" width="10.1640625" style="482" bestFit="1" customWidth="1"/>
    <col min="8201" max="8201" width="17.1640625" style="482" bestFit="1" customWidth="1"/>
    <col min="8202" max="8448" width="9.33203125" style="482"/>
    <col min="8449" max="8449" width="71.33203125" style="482" customWidth="1"/>
    <col min="8450" max="8450" width="4" style="482" bestFit="1" customWidth="1"/>
    <col min="8451" max="8451" width="8.1640625" style="482" bestFit="1" customWidth="1"/>
    <col min="8452" max="8452" width="10.1640625" style="482" bestFit="1" customWidth="1"/>
    <col min="8453" max="8453" width="15.33203125" style="482" bestFit="1" customWidth="1"/>
    <col min="8454" max="8454" width="9.1640625" style="482" bestFit="1" customWidth="1"/>
    <col min="8455" max="8455" width="14.83203125" style="482" bestFit="1" customWidth="1"/>
    <col min="8456" max="8456" width="10.1640625" style="482" bestFit="1" customWidth="1"/>
    <col min="8457" max="8457" width="17.1640625" style="482" bestFit="1" customWidth="1"/>
    <col min="8458" max="8704" width="9.33203125" style="482"/>
    <col min="8705" max="8705" width="71.33203125" style="482" customWidth="1"/>
    <col min="8706" max="8706" width="4" style="482" bestFit="1" customWidth="1"/>
    <col min="8707" max="8707" width="8.1640625" style="482" bestFit="1" customWidth="1"/>
    <col min="8708" max="8708" width="10.1640625" style="482" bestFit="1" customWidth="1"/>
    <col min="8709" max="8709" width="15.33203125" style="482" bestFit="1" customWidth="1"/>
    <col min="8710" max="8710" width="9.1640625" style="482" bestFit="1" customWidth="1"/>
    <col min="8711" max="8711" width="14.83203125" style="482" bestFit="1" customWidth="1"/>
    <col min="8712" max="8712" width="10.1640625" style="482" bestFit="1" customWidth="1"/>
    <col min="8713" max="8713" width="17.1640625" style="482" bestFit="1" customWidth="1"/>
    <col min="8714" max="8960" width="9.33203125" style="482"/>
    <col min="8961" max="8961" width="71.33203125" style="482" customWidth="1"/>
    <col min="8962" max="8962" width="4" style="482" bestFit="1" customWidth="1"/>
    <col min="8963" max="8963" width="8.1640625" style="482" bestFit="1" customWidth="1"/>
    <col min="8964" max="8964" width="10.1640625" style="482" bestFit="1" customWidth="1"/>
    <col min="8965" max="8965" width="15.33203125" style="482" bestFit="1" customWidth="1"/>
    <col min="8966" max="8966" width="9.1640625" style="482" bestFit="1" customWidth="1"/>
    <col min="8967" max="8967" width="14.83203125" style="482" bestFit="1" customWidth="1"/>
    <col min="8968" max="8968" width="10.1640625" style="482" bestFit="1" customWidth="1"/>
    <col min="8969" max="8969" width="17.1640625" style="482" bestFit="1" customWidth="1"/>
    <col min="8970" max="9216" width="9.33203125" style="482"/>
    <col min="9217" max="9217" width="71.33203125" style="482" customWidth="1"/>
    <col min="9218" max="9218" width="4" style="482" bestFit="1" customWidth="1"/>
    <col min="9219" max="9219" width="8.1640625" style="482" bestFit="1" customWidth="1"/>
    <col min="9220" max="9220" width="10.1640625" style="482" bestFit="1" customWidth="1"/>
    <col min="9221" max="9221" width="15.33203125" style="482" bestFit="1" customWidth="1"/>
    <col min="9222" max="9222" width="9.1640625" style="482" bestFit="1" customWidth="1"/>
    <col min="9223" max="9223" width="14.83203125" style="482" bestFit="1" customWidth="1"/>
    <col min="9224" max="9224" width="10.1640625" style="482" bestFit="1" customWidth="1"/>
    <col min="9225" max="9225" width="17.1640625" style="482" bestFit="1" customWidth="1"/>
    <col min="9226" max="9472" width="9.33203125" style="482"/>
    <col min="9473" max="9473" width="71.33203125" style="482" customWidth="1"/>
    <col min="9474" max="9474" width="4" style="482" bestFit="1" customWidth="1"/>
    <col min="9475" max="9475" width="8.1640625" style="482" bestFit="1" customWidth="1"/>
    <col min="9476" max="9476" width="10.1640625" style="482" bestFit="1" customWidth="1"/>
    <col min="9477" max="9477" width="15.33203125" style="482" bestFit="1" customWidth="1"/>
    <col min="9478" max="9478" width="9.1640625" style="482" bestFit="1" customWidth="1"/>
    <col min="9479" max="9479" width="14.83203125" style="482" bestFit="1" customWidth="1"/>
    <col min="9480" max="9480" width="10.1640625" style="482" bestFit="1" customWidth="1"/>
    <col min="9481" max="9481" width="17.1640625" style="482" bestFit="1" customWidth="1"/>
    <col min="9482" max="9728" width="9.33203125" style="482"/>
    <col min="9729" max="9729" width="71.33203125" style="482" customWidth="1"/>
    <col min="9730" max="9730" width="4" style="482" bestFit="1" customWidth="1"/>
    <col min="9731" max="9731" width="8.1640625" style="482" bestFit="1" customWidth="1"/>
    <col min="9732" max="9732" width="10.1640625" style="482" bestFit="1" customWidth="1"/>
    <col min="9733" max="9733" width="15.33203125" style="482" bestFit="1" customWidth="1"/>
    <col min="9734" max="9734" width="9.1640625" style="482" bestFit="1" customWidth="1"/>
    <col min="9735" max="9735" width="14.83203125" style="482" bestFit="1" customWidth="1"/>
    <col min="9736" max="9736" width="10.1640625" style="482" bestFit="1" customWidth="1"/>
    <col min="9737" max="9737" width="17.1640625" style="482" bestFit="1" customWidth="1"/>
    <col min="9738" max="9984" width="9.33203125" style="482"/>
    <col min="9985" max="9985" width="71.33203125" style="482" customWidth="1"/>
    <col min="9986" max="9986" width="4" style="482" bestFit="1" customWidth="1"/>
    <col min="9987" max="9987" width="8.1640625" style="482" bestFit="1" customWidth="1"/>
    <col min="9988" max="9988" width="10.1640625" style="482" bestFit="1" customWidth="1"/>
    <col min="9989" max="9989" width="15.33203125" style="482" bestFit="1" customWidth="1"/>
    <col min="9990" max="9990" width="9.1640625" style="482" bestFit="1" customWidth="1"/>
    <col min="9991" max="9991" width="14.83203125" style="482" bestFit="1" customWidth="1"/>
    <col min="9992" max="9992" width="10.1640625" style="482" bestFit="1" customWidth="1"/>
    <col min="9993" max="9993" width="17.1640625" style="482" bestFit="1" customWidth="1"/>
    <col min="9994" max="10240" width="9.33203125" style="482"/>
    <col min="10241" max="10241" width="71.33203125" style="482" customWidth="1"/>
    <col min="10242" max="10242" width="4" style="482" bestFit="1" customWidth="1"/>
    <col min="10243" max="10243" width="8.1640625" style="482" bestFit="1" customWidth="1"/>
    <col min="10244" max="10244" width="10.1640625" style="482" bestFit="1" customWidth="1"/>
    <col min="10245" max="10245" width="15.33203125" style="482" bestFit="1" customWidth="1"/>
    <col min="10246" max="10246" width="9.1640625" style="482" bestFit="1" customWidth="1"/>
    <col min="10247" max="10247" width="14.83203125" style="482" bestFit="1" customWidth="1"/>
    <col min="10248" max="10248" width="10.1640625" style="482" bestFit="1" customWidth="1"/>
    <col min="10249" max="10249" width="17.1640625" style="482" bestFit="1" customWidth="1"/>
    <col min="10250" max="10496" width="9.33203125" style="482"/>
    <col min="10497" max="10497" width="71.33203125" style="482" customWidth="1"/>
    <col min="10498" max="10498" width="4" style="482" bestFit="1" customWidth="1"/>
    <col min="10499" max="10499" width="8.1640625" style="482" bestFit="1" customWidth="1"/>
    <col min="10500" max="10500" width="10.1640625" style="482" bestFit="1" customWidth="1"/>
    <col min="10501" max="10501" width="15.33203125" style="482" bestFit="1" customWidth="1"/>
    <col min="10502" max="10502" width="9.1640625" style="482" bestFit="1" customWidth="1"/>
    <col min="10503" max="10503" width="14.83203125" style="482" bestFit="1" customWidth="1"/>
    <col min="10504" max="10504" width="10.1640625" style="482" bestFit="1" customWidth="1"/>
    <col min="10505" max="10505" width="17.1640625" style="482" bestFit="1" customWidth="1"/>
    <col min="10506" max="10752" width="9.33203125" style="482"/>
    <col min="10753" max="10753" width="71.33203125" style="482" customWidth="1"/>
    <col min="10754" max="10754" width="4" style="482" bestFit="1" customWidth="1"/>
    <col min="10755" max="10755" width="8.1640625" style="482" bestFit="1" customWidth="1"/>
    <col min="10756" max="10756" width="10.1640625" style="482" bestFit="1" customWidth="1"/>
    <col min="10757" max="10757" width="15.33203125" style="482" bestFit="1" customWidth="1"/>
    <col min="10758" max="10758" width="9.1640625" style="482" bestFit="1" customWidth="1"/>
    <col min="10759" max="10759" width="14.83203125" style="482" bestFit="1" customWidth="1"/>
    <col min="10760" max="10760" width="10.1640625" style="482" bestFit="1" customWidth="1"/>
    <col min="10761" max="10761" width="17.1640625" style="482" bestFit="1" customWidth="1"/>
    <col min="10762" max="11008" width="9.33203125" style="482"/>
    <col min="11009" max="11009" width="71.33203125" style="482" customWidth="1"/>
    <col min="11010" max="11010" width="4" style="482" bestFit="1" customWidth="1"/>
    <col min="11011" max="11011" width="8.1640625" style="482" bestFit="1" customWidth="1"/>
    <col min="11012" max="11012" width="10.1640625" style="482" bestFit="1" customWidth="1"/>
    <col min="11013" max="11013" width="15.33203125" style="482" bestFit="1" customWidth="1"/>
    <col min="11014" max="11014" width="9.1640625" style="482" bestFit="1" customWidth="1"/>
    <col min="11015" max="11015" width="14.83203125" style="482" bestFit="1" customWidth="1"/>
    <col min="11016" max="11016" width="10.1640625" style="482" bestFit="1" customWidth="1"/>
    <col min="11017" max="11017" width="17.1640625" style="482" bestFit="1" customWidth="1"/>
    <col min="11018" max="11264" width="9.33203125" style="482"/>
    <col min="11265" max="11265" width="71.33203125" style="482" customWidth="1"/>
    <col min="11266" max="11266" width="4" style="482" bestFit="1" customWidth="1"/>
    <col min="11267" max="11267" width="8.1640625" style="482" bestFit="1" customWidth="1"/>
    <col min="11268" max="11268" width="10.1640625" style="482" bestFit="1" customWidth="1"/>
    <col min="11269" max="11269" width="15.33203125" style="482" bestFit="1" customWidth="1"/>
    <col min="11270" max="11270" width="9.1640625" style="482" bestFit="1" customWidth="1"/>
    <col min="11271" max="11271" width="14.83203125" style="482" bestFit="1" customWidth="1"/>
    <col min="11272" max="11272" width="10.1640625" style="482" bestFit="1" customWidth="1"/>
    <col min="11273" max="11273" width="17.1640625" style="482" bestFit="1" customWidth="1"/>
    <col min="11274" max="11520" width="9.33203125" style="482"/>
    <col min="11521" max="11521" width="71.33203125" style="482" customWidth="1"/>
    <col min="11522" max="11522" width="4" style="482" bestFit="1" customWidth="1"/>
    <col min="11523" max="11523" width="8.1640625" style="482" bestFit="1" customWidth="1"/>
    <col min="11524" max="11524" width="10.1640625" style="482" bestFit="1" customWidth="1"/>
    <col min="11525" max="11525" width="15.33203125" style="482" bestFit="1" customWidth="1"/>
    <col min="11526" max="11526" width="9.1640625" style="482" bestFit="1" customWidth="1"/>
    <col min="11527" max="11527" width="14.83203125" style="482" bestFit="1" customWidth="1"/>
    <col min="11528" max="11528" width="10.1640625" style="482" bestFit="1" customWidth="1"/>
    <col min="11529" max="11529" width="17.1640625" style="482" bestFit="1" customWidth="1"/>
    <col min="11530" max="11776" width="9.33203125" style="482"/>
    <col min="11777" max="11777" width="71.33203125" style="482" customWidth="1"/>
    <col min="11778" max="11778" width="4" style="482" bestFit="1" customWidth="1"/>
    <col min="11779" max="11779" width="8.1640625" style="482" bestFit="1" customWidth="1"/>
    <col min="11780" max="11780" width="10.1640625" style="482" bestFit="1" customWidth="1"/>
    <col min="11781" max="11781" width="15.33203125" style="482" bestFit="1" customWidth="1"/>
    <col min="11782" max="11782" width="9.1640625" style="482" bestFit="1" customWidth="1"/>
    <col min="11783" max="11783" width="14.83203125" style="482" bestFit="1" customWidth="1"/>
    <col min="11784" max="11784" width="10.1640625" style="482" bestFit="1" customWidth="1"/>
    <col min="11785" max="11785" width="17.1640625" style="482" bestFit="1" customWidth="1"/>
    <col min="11786" max="12032" width="9.33203125" style="482"/>
    <col min="12033" max="12033" width="71.33203125" style="482" customWidth="1"/>
    <col min="12034" max="12034" width="4" style="482" bestFit="1" customWidth="1"/>
    <col min="12035" max="12035" width="8.1640625" style="482" bestFit="1" customWidth="1"/>
    <col min="12036" max="12036" width="10.1640625" style="482" bestFit="1" customWidth="1"/>
    <col min="12037" max="12037" width="15.33203125" style="482" bestFit="1" customWidth="1"/>
    <col min="12038" max="12038" width="9.1640625" style="482" bestFit="1" customWidth="1"/>
    <col min="12039" max="12039" width="14.83203125" style="482" bestFit="1" customWidth="1"/>
    <col min="12040" max="12040" width="10.1640625" style="482" bestFit="1" customWidth="1"/>
    <col min="12041" max="12041" width="17.1640625" style="482" bestFit="1" customWidth="1"/>
    <col min="12042" max="12288" width="9.33203125" style="482"/>
    <col min="12289" max="12289" width="71.33203125" style="482" customWidth="1"/>
    <col min="12290" max="12290" width="4" style="482" bestFit="1" customWidth="1"/>
    <col min="12291" max="12291" width="8.1640625" style="482" bestFit="1" customWidth="1"/>
    <col min="12292" max="12292" width="10.1640625" style="482" bestFit="1" customWidth="1"/>
    <col min="12293" max="12293" width="15.33203125" style="482" bestFit="1" customWidth="1"/>
    <col min="12294" max="12294" width="9.1640625" style="482" bestFit="1" customWidth="1"/>
    <col min="12295" max="12295" width="14.83203125" style="482" bestFit="1" customWidth="1"/>
    <col min="12296" max="12296" width="10.1640625" style="482" bestFit="1" customWidth="1"/>
    <col min="12297" max="12297" width="17.1640625" style="482" bestFit="1" customWidth="1"/>
    <col min="12298" max="12544" width="9.33203125" style="482"/>
    <col min="12545" max="12545" width="71.33203125" style="482" customWidth="1"/>
    <col min="12546" max="12546" width="4" style="482" bestFit="1" customWidth="1"/>
    <col min="12547" max="12547" width="8.1640625" style="482" bestFit="1" customWidth="1"/>
    <col min="12548" max="12548" width="10.1640625" style="482" bestFit="1" customWidth="1"/>
    <col min="12549" max="12549" width="15.33203125" style="482" bestFit="1" customWidth="1"/>
    <col min="12550" max="12550" width="9.1640625" style="482" bestFit="1" customWidth="1"/>
    <col min="12551" max="12551" width="14.83203125" style="482" bestFit="1" customWidth="1"/>
    <col min="12552" max="12552" width="10.1640625" style="482" bestFit="1" customWidth="1"/>
    <col min="12553" max="12553" width="17.1640625" style="482" bestFit="1" customWidth="1"/>
    <col min="12554" max="12800" width="9.33203125" style="482"/>
    <col min="12801" max="12801" width="71.33203125" style="482" customWidth="1"/>
    <col min="12802" max="12802" width="4" style="482" bestFit="1" customWidth="1"/>
    <col min="12803" max="12803" width="8.1640625" style="482" bestFit="1" customWidth="1"/>
    <col min="12804" max="12804" width="10.1640625" style="482" bestFit="1" customWidth="1"/>
    <col min="12805" max="12805" width="15.33203125" style="482" bestFit="1" customWidth="1"/>
    <col min="12806" max="12806" width="9.1640625" style="482" bestFit="1" customWidth="1"/>
    <col min="12807" max="12807" width="14.83203125" style="482" bestFit="1" customWidth="1"/>
    <col min="12808" max="12808" width="10.1640625" style="482" bestFit="1" customWidth="1"/>
    <col min="12809" max="12809" width="17.1640625" style="482" bestFit="1" customWidth="1"/>
    <col min="12810" max="13056" width="9.33203125" style="482"/>
    <col min="13057" max="13057" width="71.33203125" style="482" customWidth="1"/>
    <col min="13058" max="13058" width="4" style="482" bestFit="1" customWidth="1"/>
    <col min="13059" max="13059" width="8.1640625" style="482" bestFit="1" customWidth="1"/>
    <col min="13060" max="13060" width="10.1640625" style="482" bestFit="1" customWidth="1"/>
    <col min="13061" max="13061" width="15.33203125" style="482" bestFit="1" customWidth="1"/>
    <col min="13062" max="13062" width="9.1640625" style="482" bestFit="1" customWidth="1"/>
    <col min="13063" max="13063" width="14.83203125" style="482" bestFit="1" customWidth="1"/>
    <col min="13064" max="13064" width="10.1640625" style="482" bestFit="1" customWidth="1"/>
    <col min="13065" max="13065" width="17.1640625" style="482" bestFit="1" customWidth="1"/>
    <col min="13066" max="13312" width="9.33203125" style="482"/>
    <col min="13313" max="13313" width="71.33203125" style="482" customWidth="1"/>
    <col min="13314" max="13314" width="4" style="482" bestFit="1" customWidth="1"/>
    <col min="13315" max="13315" width="8.1640625" style="482" bestFit="1" customWidth="1"/>
    <col min="13316" max="13316" width="10.1640625" style="482" bestFit="1" customWidth="1"/>
    <col min="13317" max="13317" width="15.33203125" style="482" bestFit="1" customWidth="1"/>
    <col min="13318" max="13318" width="9.1640625" style="482" bestFit="1" customWidth="1"/>
    <col min="13319" max="13319" width="14.83203125" style="482" bestFit="1" customWidth="1"/>
    <col min="13320" max="13320" width="10.1640625" style="482" bestFit="1" customWidth="1"/>
    <col min="13321" max="13321" width="17.1640625" style="482" bestFit="1" customWidth="1"/>
    <col min="13322" max="13568" width="9.33203125" style="482"/>
    <col min="13569" max="13569" width="71.33203125" style="482" customWidth="1"/>
    <col min="13570" max="13570" width="4" style="482" bestFit="1" customWidth="1"/>
    <col min="13571" max="13571" width="8.1640625" style="482" bestFit="1" customWidth="1"/>
    <col min="13572" max="13572" width="10.1640625" style="482" bestFit="1" customWidth="1"/>
    <col min="13573" max="13573" width="15.33203125" style="482" bestFit="1" customWidth="1"/>
    <col min="13574" max="13574" width="9.1640625" style="482" bestFit="1" customWidth="1"/>
    <col min="13575" max="13575" width="14.83203125" style="482" bestFit="1" customWidth="1"/>
    <col min="13576" max="13576" width="10.1640625" style="482" bestFit="1" customWidth="1"/>
    <col min="13577" max="13577" width="17.1640625" style="482" bestFit="1" customWidth="1"/>
    <col min="13578" max="13824" width="9.33203125" style="482"/>
    <col min="13825" max="13825" width="71.33203125" style="482" customWidth="1"/>
    <col min="13826" max="13826" width="4" style="482" bestFit="1" customWidth="1"/>
    <col min="13827" max="13827" width="8.1640625" style="482" bestFit="1" customWidth="1"/>
    <col min="13828" max="13828" width="10.1640625" style="482" bestFit="1" customWidth="1"/>
    <col min="13829" max="13829" width="15.33203125" style="482" bestFit="1" customWidth="1"/>
    <col min="13830" max="13830" width="9.1640625" style="482" bestFit="1" customWidth="1"/>
    <col min="13831" max="13831" width="14.83203125" style="482" bestFit="1" customWidth="1"/>
    <col min="13832" max="13832" width="10.1640625" style="482" bestFit="1" customWidth="1"/>
    <col min="13833" max="13833" width="17.1640625" style="482" bestFit="1" customWidth="1"/>
    <col min="13834" max="14080" width="9.33203125" style="482"/>
    <col min="14081" max="14081" width="71.33203125" style="482" customWidth="1"/>
    <col min="14082" max="14082" width="4" style="482" bestFit="1" customWidth="1"/>
    <col min="14083" max="14083" width="8.1640625" style="482" bestFit="1" customWidth="1"/>
    <col min="14084" max="14084" width="10.1640625" style="482" bestFit="1" customWidth="1"/>
    <col min="14085" max="14085" width="15.33203125" style="482" bestFit="1" customWidth="1"/>
    <col min="14086" max="14086" width="9.1640625" style="482" bestFit="1" customWidth="1"/>
    <col min="14087" max="14087" width="14.83203125" style="482" bestFit="1" customWidth="1"/>
    <col min="14088" max="14088" width="10.1640625" style="482" bestFit="1" customWidth="1"/>
    <col min="14089" max="14089" width="17.1640625" style="482" bestFit="1" customWidth="1"/>
    <col min="14090" max="14336" width="9.33203125" style="482"/>
    <col min="14337" max="14337" width="71.33203125" style="482" customWidth="1"/>
    <col min="14338" max="14338" width="4" style="482" bestFit="1" customWidth="1"/>
    <col min="14339" max="14339" width="8.1640625" style="482" bestFit="1" customWidth="1"/>
    <col min="14340" max="14340" width="10.1640625" style="482" bestFit="1" customWidth="1"/>
    <col min="14341" max="14341" width="15.33203125" style="482" bestFit="1" customWidth="1"/>
    <col min="14342" max="14342" width="9.1640625" style="482" bestFit="1" customWidth="1"/>
    <col min="14343" max="14343" width="14.83203125" style="482" bestFit="1" customWidth="1"/>
    <col min="14344" max="14344" width="10.1640625" style="482" bestFit="1" customWidth="1"/>
    <col min="14345" max="14345" width="17.1640625" style="482" bestFit="1" customWidth="1"/>
    <col min="14346" max="14592" width="9.33203125" style="482"/>
    <col min="14593" max="14593" width="71.33203125" style="482" customWidth="1"/>
    <col min="14594" max="14594" width="4" style="482" bestFit="1" customWidth="1"/>
    <col min="14595" max="14595" width="8.1640625" style="482" bestFit="1" customWidth="1"/>
    <col min="14596" max="14596" width="10.1640625" style="482" bestFit="1" customWidth="1"/>
    <col min="14597" max="14597" width="15.33203125" style="482" bestFit="1" customWidth="1"/>
    <col min="14598" max="14598" width="9.1640625" style="482" bestFit="1" customWidth="1"/>
    <col min="14599" max="14599" width="14.83203125" style="482" bestFit="1" customWidth="1"/>
    <col min="14600" max="14600" width="10.1640625" style="482" bestFit="1" customWidth="1"/>
    <col min="14601" max="14601" width="17.1640625" style="482" bestFit="1" customWidth="1"/>
    <col min="14602" max="14848" width="9.33203125" style="482"/>
    <col min="14849" max="14849" width="71.33203125" style="482" customWidth="1"/>
    <col min="14850" max="14850" width="4" style="482" bestFit="1" customWidth="1"/>
    <col min="14851" max="14851" width="8.1640625" style="482" bestFit="1" customWidth="1"/>
    <col min="14852" max="14852" width="10.1640625" style="482" bestFit="1" customWidth="1"/>
    <col min="14853" max="14853" width="15.33203125" style="482" bestFit="1" customWidth="1"/>
    <col min="14854" max="14854" width="9.1640625" style="482" bestFit="1" customWidth="1"/>
    <col min="14855" max="14855" width="14.83203125" style="482" bestFit="1" customWidth="1"/>
    <col min="14856" max="14856" width="10.1640625" style="482" bestFit="1" customWidth="1"/>
    <col min="14857" max="14857" width="17.1640625" style="482" bestFit="1" customWidth="1"/>
    <col min="14858" max="15104" width="9.33203125" style="482"/>
    <col min="15105" max="15105" width="71.33203125" style="482" customWidth="1"/>
    <col min="15106" max="15106" width="4" style="482" bestFit="1" customWidth="1"/>
    <col min="15107" max="15107" width="8.1640625" style="482" bestFit="1" customWidth="1"/>
    <col min="15108" max="15108" width="10.1640625" style="482" bestFit="1" customWidth="1"/>
    <col min="15109" max="15109" width="15.33203125" style="482" bestFit="1" customWidth="1"/>
    <col min="15110" max="15110" width="9.1640625" style="482" bestFit="1" customWidth="1"/>
    <col min="15111" max="15111" width="14.83203125" style="482" bestFit="1" customWidth="1"/>
    <col min="15112" max="15112" width="10.1640625" style="482" bestFit="1" customWidth="1"/>
    <col min="15113" max="15113" width="17.1640625" style="482" bestFit="1" customWidth="1"/>
    <col min="15114" max="15360" width="9.33203125" style="482"/>
    <col min="15361" max="15361" width="71.33203125" style="482" customWidth="1"/>
    <col min="15362" max="15362" width="4" style="482" bestFit="1" customWidth="1"/>
    <col min="15363" max="15363" width="8.1640625" style="482" bestFit="1" customWidth="1"/>
    <col min="15364" max="15364" width="10.1640625" style="482" bestFit="1" customWidth="1"/>
    <col min="15365" max="15365" width="15.33203125" style="482" bestFit="1" customWidth="1"/>
    <col min="15366" max="15366" width="9.1640625" style="482" bestFit="1" customWidth="1"/>
    <col min="15367" max="15367" width="14.83203125" style="482" bestFit="1" customWidth="1"/>
    <col min="15368" max="15368" width="10.1640625" style="482" bestFit="1" customWidth="1"/>
    <col min="15369" max="15369" width="17.1640625" style="482" bestFit="1" customWidth="1"/>
    <col min="15370" max="15616" width="9.33203125" style="482"/>
    <col min="15617" max="15617" width="71.33203125" style="482" customWidth="1"/>
    <col min="15618" max="15618" width="4" style="482" bestFit="1" customWidth="1"/>
    <col min="15619" max="15619" width="8.1640625" style="482" bestFit="1" customWidth="1"/>
    <col min="15620" max="15620" width="10.1640625" style="482" bestFit="1" customWidth="1"/>
    <col min="15621" max="15621" width="15.33203125" style="482" bestFit="1" customWidth="1"/>
    <col min="15622" max="15622" width="9.1640625" style="482" bestFit="1" customWidth="1"/>
    <col min="15623" max="15623" width="14.83203125" style="482" bestFit="1" customWidth="1"/>
    <col min="15624" max="15624" width="10.1640625" style="482" bestFit="1" customWidth="1"/>
    <col min="15625" max="15625" width="17.1640625" style="482" bestFit="1" customWidth="1"/>
    <col min="15626" max="15872" width="9.33203125" style="482"/>
    <col min="15873" max="15873" width="71.33203125" style="482" customWidth="1"/>
    <col min="15874" max="15874" width="4" style="482" bestFit="1" customWidth="1"/>
    <col min="15875" max="15875" width="8.1640625" style="482" bestFit="1" customWidth="1"/>
    <col min="15876" max="15876" width="10.1640625" style="482" bestFit="1" customWidth="1"/>
    <col min="15877" max="15877" width="15.33203125" style="482" bestFit="1" customWidth="1"/>
    <col min="15878" max="15878" width="9.1640625" style="482" bestFit="1" customWidth="1"/>
    <col min="15879" max="15879" width="14.83203125" style="482" bestFit="1" customWidth="1"/>
    <col min="15880" max="15880" width="10.1640625" style="482" bestFit="1" customWidth="1"/>
    <col min="15881" max="15881" width="17.1640625" style="482" bestFit="1" customWidth="1"/>
    <col min="15882" max="16128" width="9.33203125" style="482"/>
    <col min="16129" max="16129" width="71.33203125" style="482" customWidth="1"/>
    <col min="16130" max="16130" width="4" style="482" bestFit="1" customWidth="1"/>
    <col min="16131" max="16131" width="8.1640625" style="482" bestFit="1" customWidth="1"/>
    <col min="16132" max="16132" width="10.1640625" style="482" bestFit="1" customWidth="1"/>
    <col min="16133" max="16133" width="15.33203125" style="482" bestFit="1" customWidth="1"/>
    <col min="16134" max="16134" width="9.1640625" style="482" bestFit="1" customWidth="1"/>
    <col min="16135" max="16135" width="14.83203125" style="482" bestFit="1" customWidth="1"/>
    <col min="16136" max="16136" width="10.1640625" style="482" bestFit="1" customWidth="1"/>
    <col min="16137" max="16137" width="17.1640625" style="482" bestFit="1" customWidth="1"/>
    <col min="16138" max="16384" width="9.33203125" style="482"/>
  </cols>
  <sheetData>
    <row r="1" spans="1:9">
      <c r="A1" s="479" t="s">
        <v>1895</v>
      </c>
      <c r="B1" s="480" t="s">
        <v>1896</v>
      </c>
      <c r="C1" s="481" t="s">
        <v>1897</v>
      </c>
      <c r="D1" s="481" t="s">
        <v>1898</v>
      </c>
      <c r="E1" s="481" t="s">
        <v>1899</v>
      </c>
      <c r="F1" s="481" t="s">
        <v>1771</v>
      </c>
      <c r="G1" s="481" t="s">
        <v>1900</v>
      </c>
      <c r="H1" s="481" t="s">
        <v>1901</v>
      </c>
      <c r="I1" s="481" t="s">
        <v>1902</v>
      </c>
    </row>
    <row r="2" spans="1:9" ht="16.5">
      <c r="A2" s="483" t="s">
        <v>1903</v>
      </c>
      <c r="B2" s="484" t="s">
        <v>1</v>
      </c>
      <c r="C2" s="485"/>
      <c r="D2" s="485"/>
      <c r="E2" s="485"/>
      <c r="F2" s="485"/>
      <c r="G2" s="485"/>
      <c r="H2" s="485"/>
      <c r="I2" s="485"/>
    </row>
    <row r="3" spans="1:9">
      <c r="A3" s="486" t="s">
        <v>1904</v>
      </c>
      <c r="B3" s="487" t="s">
        <v>1</v>
      </c>
      <c r="C3" s="488"/>
      <c r="D3" s="488"/>
      <c r="E3" s="488"/>
      <c r="F3" s="488"/>
      <c r="G3" s="488"/>
      <c r="H3" s="488"/>
      <c r="I3" s="488"/>
    </row>
    <row r="4" spans="1:9">
      <c r="A4" s="489" t="s">
        <v>1905</v>
      </c>
      <c r="B4" s="490" t="s">
        <v>1792</v>
      </c>
      <c r="C4" s="491">
        <v>1</v>
      </c>
      <c r="D4" s="492">
        <v>0</v>
      </c>
      <c r="E4" s="491">
        <f>C4*D4</f>
        <v>0</v>
      </c>
      <c r="F4" s="492">
        <v>0</v>
      </c>
      <c r="G4" s="491">
        <f>C4*F4</f>
        <v>0</v>
      </c>
      <c r="H4" s="491">
        <f>D4+F4</f>
        <v>0</v>
      </c>
      <c r="I4" s="491">
        <f>C4*H4</f>
        <v>0</v>
      </c>
    </row>
    <row r="5" spans="1:9">
      <c r="A5" s="489" t="s">
        <v>1906</v>
      </c>
      <c r="B5" s="490" t="s">
        <v>1792</v>
      </c>
      <c r="C5" s="491">
        <v>3</v>
      </c>
      <c r="D5" s="492">
        <v>0</v>
      </c>
      <c r="E5" s="491">
        <f t="shared" ref="E5:E63" si="0">C5*D5</f>
        <v>0</v>
      </c>
      <c r="F5" s="492">
        <v>0</v>
      </c>
      <c r="G5" s="491">
        <f t="shared" ref="G5:G67" si="1">C5*F5</f>
        <v>0</v>
      </c>
      <c r="H5" s="491">
        <f t="shared" ref="H5:H67" si="2">D5+F5</f>
        <v>0</v>
      </c>
      <c r="I5" s="491">
        <f t="shared" ref="I5:I67" si="3">C5*H5</f>
        <v>0</v>
      </c>
    </row>
    <row r="6" spans="1:9">
      <c r="A6" s="489" t="s">
        <v>1907</v>
      </c>
      <c r="B6" s="490" t="s">
        <v>1792</v>
      </c>
      <c r="C6" s="491">
        <v>1</v>
      </c>
      <c r="D6" s="492">
        <v>0</v>
      </c>
      <c r="E6" s="491">
        <f t="shared" si="0"/>
        <v>0</v>
      </c>
      <c r="F6" s="492">
        <v>0</v>
      </c>
      <c r="G6" s="491">
        <f t="shared" si="1"/>
        <v>0</v>
      </c>
      <c r="H6" s="491">
        <f t="shared" si="2"/>
        <v>0</v>
      </c>
      <c r="I6" s="491">
        <f t="shared" si="3"/>
        <v>0</v>
      </c>
    </row>
    <row r="7" spans="1:9" ht="24.75">
      <c r="A7" s="489" t="s">
        <v>1908</v>
      </c>
      <c r="B7" s="490" t="s">
        <v>1792</v>
      </c>
      <c r="C7" s="491">
        <v>8</v>
      </c>
      <c r="D7" s="492">
        <v>0</v>
      </c>
      <c r="E7" s="491">
        <f t="shared" si="0"/>
        <v>0</v>
      </c>
      <c r="F7" s="492">
        <v>0</v>
      </c>
      <c r="G7" s="491">
        <f t="shared" si="1"/>
        <v>0</v>
      </c>
      <c r="H7" s="491">
        <f t="shared" si="2"/>
        <v>0</v>
      </c>
      <c r="I7" s="491">
        <f t="shared" si="3"/>
        <v>0</v>
      </c>
    </row>
    <row r="8" spans="1:9" ht="24.75">
      <c r="A8" s="489" t="s">
        <v>1909</v>
      </c>
      <c r="B8" s="490" t="s">
        <v>1792</v>
      </c>
      <c r="C8" s="491">
        <v>1</v>
      </c>
      <c r="D8" s="492">
        <v>0</v>
      </c>
      <c r="E8" s="491">
        <f t="shared" si="0"/>
        <v>0</v>
      </c>
      <c r="F8" s="492">
        <v>0</v>
      </c>
      <c r="G8" s="491">
        <f t="shared" si="1"/>
        <v>0</v>
      </c>
      <c r="H8" s="491">
        <f t="shared" si="2"/>
        <v>0</v>
      </c>
      <c r="I8" s="491">
        <f t="shared" si="3"/>
        <v>0</v>
      </c>
    </row>
    <row r="9" spans="1:9">
      <c r="A9" s="486" t="s">
        <v>1910</v>
      </c>
      <c r="B9" s="487" t="s">
        <v>1</v>
      </c>
      <c r="C9" s="488"/>
      <c r="D9" s="488"/>
      <c r="E9" s="488">
        <f>SUM(E4:E8)</f>
        <v>0</v>
      </c>
      <c r="F9" s="488"/>
      <c r="G9" s="488">
        <f>SUM(G4:G8)</f>
        <v>0</v>
      </c>
      <c r="H9" s="488"/>
      <c r="I9" s="488">
        <f>SUM(I4:I8)</f>
        <v>0</v>
      </c>
    </row>
    <row r="10" spans="1:9">
      <c r="A10" s="486" t="s">
        <v>1911</v>
      </c>
      <c r="B10" s="487" t="s">
        <v>1</v>
      </c>
      <c r="C10" s="488"/>
      <c r="D10" s="488"/>
      <c r="E10" s="488"/>
      <c r="F10" s="488"/>
      <c r="G10" s="488"/>
      <c r="H10" s="488"/>
      <c r="I10" s="488"/>
    </row>
    <row r="11" spans="1:9" ht="24.75">
      <c r="A11" s="489" t="s">
        <v>1912</v>
      </c>
      <c r="B11" s="490" t="s">
        <v>1</v>
      </c>
      <c r="C11" s="491"/>
      <c r="D11" s="491"/>
      <c r="E11" s="491">
        <f t="shared" si="0"/>
        <v>0</v>
      </c>
      <c r="F11" s="491"/>
      <c r="G11" s="491">
        <f t="shared" si="1"/>
        <v>0</v>
      </c>
      <c r="H11" s="491">
        <f t="shared" si="2"/>
        <v>0</v>
      </c>
      <c r="I11" s="491">
        <f t="shared" si="3"/>
        <v>0</v>
      </c>
    </row>
    <row r="12" spans="1:9">
      <c r="A12" s="489" t="s">
        <v>1913</v>
      </c>
      <c r="B12" s="490" t="s">
        <v>1792</v>
      </c>
      <c r="C12" s="491">
        <v>1</v>
      </c>
      <c r="D12" s="492">
        <v>0</v>
      </c>
      <c r="E12" s="491">
        <f t="shared" si="0"/>
        <v>0</v>
      </c>
      <c r="F12" s="492">
        <v>0</v>
      </c>
      <c r="G12" s="491">
        <f t="shared" si="1"/>
        <v>0</v>
      </c>
      <c r="H12" s="491">
        <f t="shared" si="2"/>
        <v>0</v>
      </c>
      <c r="I12" s="491">
        <f t="shared" si="3"/>
        <v>0</v>
      </c>
    </row>
    <row r="13" spans="1:9">
      <c r="A13" s="489" t="s">
        <v>1914</v>
      </c>
      <c r="B13" s="490" t="s">
        <v>1792</v>
      </c>
      <c r="C13" s="491">
        <v>5</v>
      </c>
      <c r="D13" s="492">
        <v>0</v>
      </c>
      <c r="E13" s="491">
        <f t="shared" si="0"/>
        <v>0</v>
      </c>
      <c r="F13" s="492">
        <v>0</v>
      </c>
      <c r="G13" s="491">
        <f t="shared" si="1"/>
        <v>0</v>
      </c>
      <c r="H13" s="491">
        <f t="shared" si="2"/>
        <v>0</v>
      </c>
      <c r="I13" s="491">
        <f t="shared" si="3"/>
        <v>0</v>
      </c>
    </row>
    <row r="14" spans="1:9">
      <c r="A14" s="489" t="s">
        <v>1915</v>
      </c>
      <c r="B14" s="490" t="s">
        <v>1792</v>
      </c>
      <c r="C14" s="491">
        <v>10</v>
      </c>
      <c r="D14" s="492">
        <v>0</v>
      </c>
      <c r="E14" s="491">
        <f t="shared" si="0"/>
        <v>0</v>
      </c>
      <c r="F14" s="492">
        <v>0</v>
      </c>
      <c r="G14" s="491">
        <f t="shared" si="1"/>
        <v>0</v>
      </c>
      <c r="H14" s="491">
        <f t="shared" si="2"/>
        <v>0</v>
      </c>
      <c r="I14" s="491">
        <f t="shared" si="3"/>
        <v>0</v>
      </c>
    </row>
    <row r="15" spans="1:9">
      <c r="A15" s="489" t="s">
        <v>1916</v>
      </c>
      <c r="B15" s="490" t="s">
        <v>1792</v>
      </c>
      <c r="C15" s="491">
        <v>8</v>
      </c>
      <c r="D15" s="492">
        <v>0</v>
      </c>
      <c r="E15" s="491">
        <f t="shared" si="0"/>
        <v>0</v>
      </c>
      <c r="F15" s="492">
        <v>0</v>
      </c>
      <c r="G15" s="491">
        <f t="shared" si="1"/>
        <v>0</v>
      </c>
      <c r="H15" s="491">
        <f t="shared" si="2"/>
        <v>0</v>
      </c>
      <c r="I15" s="491">
        <f t="shared" si="3"/>
        <v>0</v>
      </c>
    </row>
    <row r="16" spans="1:9" ht="24.75">
      <c r="A16" s="489" t="s">
        <v>1917</v>
      </c>
      <c r="B16" s="490" t="s">
        <v>1792</v>
      </c>
      <c r="C16" s="491">
        <v>12</v>
      </c>
      <c r="D16" s="492">
        <v>0</v>
      </c>
      <c r="E16" s="491">
        <f t="shared" si="0"/>
        <v>0</v>
      </c>
      <c r="F16" s="492">
        <v>0</v>
      </c>
      <c r="G16" s="491">
        <f t="shared" si="1"/>
        <v>0</v>
      </c>
      <c r="H16" s="491">
        <f t="shared" si="2"/>
        <v>0</v>
      </c>
      <c r="I16" s="491">
        <f t="shared" si="3"/>
        <v>0</v>
      </c>
    </row>
    <row r="17" spans="1:9" ht="24.75">
      <c r="A17" s="489" t="s">
        <v>1918</v>
      </c>
      <c r="B17" s="490" t="s">
        <v>1792</v>
      </c>
      <c r="C17" s="491">
        <v>6</v>
      </c>
      <c r="D17" s="492">
        <v>0</v>
      </c>
      <c r="E17" s="491">
        <f t="shared" si="0"/>
        <v>0</v>
      </c>
      <c r="F17" s="491"/>
      <c r="G17" s="491"/>
      <c r="H17" s="491">
        <f t="shared" si="2"/>
        <v>0</v>
      </c>
      <c r="I17" s="491">
        <f t="shared" si="3"/>
        <v>0</v>
      </c>
    </row>
    <row r="18" spans="1:9">
      <c r="A18" s="489" t="s">
        <v>1919</v>
      </c>
      <c r="B18" s="490" t="s">
        <v>1792</v>
      </c>
      <c r="C18" s="491">
        <v>6</v>
      </c>
      <c r="D18" s="492">
        <v>0</v>
      </c>
      <c r="E18" s="491">
        <f t="shared" si="0"/>
        <v>0</v>
      </c>
      <c r="F18" s="492">
        <v>0</v>
      </c>
      <c r="G18" s="491">
        <f t="shared" si="1"/>
        <v>0</v>
      </c>
      <c r="H18" s="491">
        <f t="shared" si="2"/>
        <v>0</v>
      </c>
      <c r="I18" s="491">
        <f t="shared" si="3"/>
        <v>0</v>
      </c>
    </row>
    <row r="19" spans="1:9">
      <c r="A19" s="489" t="s">
        <v>1920</v>
      </c>
      <c r="B19" s="490" t="s">
        <v>1792</v>
      </c>
      <c r="C19" s="491">
        <v>1</v>
      </c>
      <c r="D19" s="492">
        <v>0</v>
      </c>
      <c r="E19" s="491">
        <f t="shared" si="0"/>
        <v>0</v>
      </c>
      <c r="F19" s="492">
        <v>0</v>
      </c>
      <c r="G19" s="491">
        <f t="shared" si="1"/>
        <v>0</v>
      </c>
      <c r="H19" s="491">
        <f t="shared" si="2"/>
        <v>0</v>
      </c>
      <c r="I19" s="491">
        <f t="shared" si="3"/>
        <v>0</v>
      </c>
    </row>
    <row r="20" spans="1:9">
      <c r="A20" s="486" t="s">
        <v>1921</v>
      </c>
      <c r="B20" s="487" t="s">
        <v>1</v>
      </c>
      <c r="C20" s="488"/>
      <c r="D20" s="488"/>
      <c r="E20" s="488">
        <f>SUM(E11:E19)</f>
        <v>0</v>
      </c>
      <c r="F20" s="488"/>
      <c r="G20" s="488">
        <f>SUM(G11:G19)</f>
        <v>0</v>
      </c>
      <c r="H20" s="488"/>
      <c r="I20" s="488">
        <f>SUM(I11:I19)</f>
        <v>0</v>
      </c>
    </row>
    <row r="21" spans="1:9">
      <c r="A21" s="486" t="s">
        <v>1922</v>
      </c>
      <c r="B21" s="487" t="s">
        <v>1</v>
      </c>
      <c r="C21" s="488"/>
      <c r="D21" s="488"/>
      <c r="E21" s="488"/>
      <c r="F21" s="488"/>
      <c r="G21" s="488"/>
      <c r="H21" s="488"/>
      <c r="I21" s="488"/>
    </row>
    <row r="22" spans="1:9" ht="24.75">
      <c r="A22" s="489" t="s">
        <v>1923</v>
      </c>
      <c r="B22" s="490" t="s">
        <v>1792</v>
      </c>
      <c r="C22" s="491">
        <v>16</v>
      </c>
      <c r="D22" s="492">
        <v>0</v>
      </c>
      <c r="E22" s="491">
        <f t="shared" si="0"/>
        <v>0</v>
      </c>
      <c r="F22" s="492">
        <v>0</v>
      </c>
      <c r="G22" s="491">
        <f t="shared" si="1"/>
        <v>0</v>
      </c>
      <c r="H22" s="491">
        <f t="shared" si="2"/>
        <v>0</v>
      </c>
      <c r="I22" s="491">
        <f t="shared" si="3"/>
        <v>0</v>
      </c>
    </row>
    <row r="23" spans="1:9" ht="24.75">
      <c r="A23" s="489" t="s">
        <v>1924</v>
      </c>
      <c r="B23" s="490" t="s">
        <v>1792</v>
      </c>
      <c r="C23" s="491">
        <v>40</v>
      </c>
      <c r="D23" s="492">
        <v>0</v>
      </c>
      <c r="E23" s="491">
        <f t="shared" si="0"/>
        <v>0</v>
      </c>
      <c r="F23" s="492">
        <v>0</v>
      </c>
      <c r="G23" s="491">
        <f t="shared" si="1"/>
        <v>0</v>
      </c>
      <c r="H23" s="491">
        <f t="shared" si="2"/>
        <v>0</v>
      </c>
      <c r="I23" s="491">
        <f t="shared" si="3"/>
        <v>0</v>
      </c>
    </row>
    <row r="24" spans="1:9" ht="24.75">
      <c r="A24" s="489" t="s">
        <v>1925</v>
      </c>
      <c r="B24" s="490" t="s">
        <v>1792</v>
      </c>
      <c r="C24" s="491">
        <v>8</v>
      </c>
      <c r="D24" s="492">
        <v>0</v>
      </c>
      <c r="E24" s="491">
        <f t="shared" si="0"/>
        <v>0</v>
      </c>
      <c r="F24" s="492">
        <v>0</v>
      </c>
      <c r="G24" s="491">
        <f t="shared" si="1"/>
        <v>0</v>
      </c>
      <c r="H24" s="491">
        <f t="shared" si="2"/>
        <v>0</v>
      </c>
      <c r="I24" s="491">
        <f t="shared" si="3"/>
        <v>0</v>
      </c>
    </row>
    <row r="25" spans="1:9" ht="24.75">
      <c r="A25" s="489" t="s">
        <v>1926</v>
      </c>
      <c r="B25" s="490" t="s">
        <v>1792</v>
      </c>
      <c r="C25" s="491">
        <v>5</v>
      </c>
      <c r="D25" s="492">
        <v>0</v>
      </c>
      <c r="E25" s="491">
        <f t="shared" si="0"/>
        <v>0</v>
      </c>
      <c r="F25" s="492">
        <v>0</v>
      </c>
      <c r="G25" s="491">
        <f t="shared" si="1"/>
        <v>0</v>
      </c>
      <c r="H25" s="491">
        <f t="shared" si="2"/>
        <v>0</v>
      </c>
      <c r="I25" s="491">
        <f t="shared" si="3"/>
        <v>0</v>
      </c>
    </row>
    <row r="26" spans="1:9" ht="24.75">
      <c r="A26" s="489" t="s">
        <v>1927</v>
      </c>
      <c r="B26" s="490" t="s">
        <v>1792</v>
      </c>
      <c r="C26" s="491">
        <v>19</v>
      </c>
      <c r="D26" s="492">
        <v>0</v>
      </c>
      <c r="E26" s="491">
        <f t="shared" si="0"/>
        <v>0</v>
      </c>
      <c r="F26" s="492">
        <v>0</v>
      </c>
      <c r="G26" s="491">
        <f t="shared" si="1"/>
        <v>0</v>
      </c>
      <c r="H26" s="491">
        <f t="shared" si="2"/>
        <v>0</v>
      </c>
      <c r="I26" s="491">
        <f t="shared" si="3"/>
        <v>0</v>
      </c>
    </row>
    <row r="27" spans="1:9" ht="24.75">
      <c r="A27" s="489" t="s">
        <v>1928</v>
      </c>
      <c r="B27" s="490" t="s">
        <v>1792</v>
      </c>
      <c r="C27" s="491">
        <v>10</v>
      </c>
      <c r="D27" s="492">
        <v>0</v>
      </c>
      <c r="E27" s="491">
        <f t="shared" si="0"/>
        <v>0</v>
      </c>
      <c r="F27" s="492">
        <v>0</v>
      </c>
      <c r="G27" s="491">
        <f t="shared" si="1"/>
        <v>0</v>
      </c>
      <c r="H27" s="491">
        <f t="shared" si="2"/>
        <v>0</v>
      </c>
      <c r="I27" s="491">
        <f t="shared" si="3"/>
        <v>0</v>
      </c>
    </row>
    <row r="28" spans="1:9">
      <c r="A28" s="489" t="s">
        <v>1929</v>
      </c>
      <c r="B28" s="490" t="s">
        <v>1</v>
      </c>
      <c r="C28" s="491"/>
      <c r="D28" s="491"/>
      <c r="E28" s="491"/>
      <c r="F28" s="491"/>
      <c r="G28" s="491"/>
      <c r="H28" s="491"/>
      <c r="I28" s="491"/>
    </row>
    <row r="29" spans="1:9">
      <c r="A29" s="486" t="s">
        <v>1930</v>
      </c>
      <c r="B29" s="487" t="s">
        <v>1</v>
      </c>
      <c r="C29" s="488"/>
      <c r="D29" s="488"/>
      <c r="E29" s="488">
        <f>SUM(E22:E28)</f>
        <v>0</v>
      </c>
      <c r="F29" s="488"/>
      <c r="G29" s="488">
        <f>SUM(G22:G28)</f>
        <v>0</v>
      </c>
      <c r="H29" s="488"/>
      <c r="I29" s="488">
        <f>SUM(I22:I28)</f>
        <v>0</v>
      </c>
    </row>
    <row r="30" spans="1:9">
      <c r="A30" s="486" t="s">
        <v>1931</v>
      </c>
      <c r="B30" s="487" t="s">
        <v>1</v>
      </c>
      <c r="C30" s="488"/>
      <c r="D30" s="488"/>
      <c r="E30" s="488"/>
      <c r="F30" s="488"/>
      <c r="G30" s="488"/>
      <c r="H30" s="488"/>
      <c r="I30" s="488"/>
    </row>
    <row r="31" spans="1:9">
      <c r="A31" s="489" t="s">
        <v>1932</v>
      </c>
      <c r="B31" s="490" t="s">
        <v>257</v>
      </c>
      <c r="C31" s="491">
        <v>42</v>
      </c>
      <c r="D31" s="492">
        <v>0</v>
      </c>
      <c r="E31" s="491">
        <f t="shared" si="0"/>
        <v>0</v>
      </c>
      <c r="F31" s="492">
        <v>0</v>
      </c>
      <c r="G31" s="491">
        <f t="shared" si="1"/>
        <v>0</v>
      </c>
      <c r="H31" s="491">
        <f t="shared" si="2"/>
        <v>0</v>
      </c>
      <c r="I31" s="491">
        <f t="shared" si="3"/>
        <v>0</v>
      </c>
    </row>
    <row r="32" spans="1:9">
      <c r="A32" s="489" t="s">
        <v>1933</v>
      </c>
      <c r="B32" s="490" t="s">
        <v>257</v>
      </c>
      <c r="C32" s="491">
        <v>2314</v>
      </c>
      <c r="D32" s="492">
        <v>0</v>
      </c>
      <c r="E32" s="491">
        <f t="shared" si="0"/>
        <v>0</v>
      </c>
      <c r="F32" s="492">
        <v>0</v>
      </c>
      <c r="G32" s="491">
        <f t="shared" si="1"/>
        <v>0</v>
      </c>
      <c r="H32" s="491">
        <f t="shared" si="2"/>
        <v>0</v>
      </c>
      <c r="I32" s="491">
        <f t="shared" si="3"/>
        <v>0</v>
      </c>
    </row>
    <row r="33" spans="1:9">
      <c r="A33" s="489" t="s">
        <v>1934</v>
      </c>
      <c r="B33" s="490" t="s">
        <v>257</v>
      </c>
      <c r="C33" s="491">
        <v>1376</v>
      </c>
      <c r="D33" s="492">
        <v>0</v>
      </c>
      <c r="E33" s="491">
        <f t="shared" si="0"/>
        <v>0</v>
      </c>
      <c r="F33" s="492">
        <v>0</v>
      </c>
      <c r="G33" s="491">
        <f t="shared" si="1"/>
        <v>0</v>
      </c>
      <c r="H33" s="491">
        <f t="shared" si="2"/>
        <v>0</v>
      </c>
      <c r="I33" s="491">
        <f t="shared" si="3"/>
        <v>0</v>
      </c>
    </row>
    <row r="34" spans="1:9">
      <c r="A34" s="489" t="s">
        <v>1935</v>
      </c>
      <c r="B34" s="490" t="s">
        <v>257</v>
      </c>
      <c r="C34" s="491">
        <v>384</v>
      </c>
      <c r="D34" s="492">
        <v>0</v>
      </c>
      <c r="E34" s="491">
        <f t="shared" si="0"/>
        <v>0</v>
      </c>
      <c r="F34" s="492">
        <v>0</v>
      </c>
      <c r="G34" s="491">
        <f t="shared" si="1"/>
        <v>0</v>
      </c>
      <c r="H34" s="491">
        <f t="shared" si="2"/>
        <v>0</v>
      </c>
      <c r="I34" s="491">
        <f t="shared" si="3"/>
        <v>0</v>
      </c>
    </row>
    <row r="35" spans="1:9">
      <c r="A35" s="489" t="s">
        <v>1936</v>
      </c>
      <c r="B35" s="490" t="s">
        <v>257</v>
      </c>
      <c r="C35" s="491">
        <v>280</v>
      </c>
      <c r="D35" s="492">
        <v>0</v>
      </c>
      <c r="E35" s="491">
        <f t="shared" si="0"/>
        <v>0</v>
      </c>
      <c r="F35" s="492">
        <v>0</v>
      </c>
      <c r="G35" s="491">
        <f t="shared" si="1"/>
        <v>0</v>
      </c>
      <c r="H35" s="491">
        <f t="shared" si="2"/>
        <v>0</v>
      </c>
      <c r="I35" s="491">
        <f t="shared" si="3"/>
        <v>0</v>
      </c>
    </row>
    <row r="36" spans="1:9">
      <c r="A36" s="489" t="s">
        <v>1937</v>
      </c>
      <c r="B36" s="490" t="s">
        <v>257</v>
      </c>
      <c r="C36" s="491">
        <v>70</v>
      </c>
      <c r="D36" s="492">
        <v>0</v>
      </c>
      <c r="E36" s="491">
        <f t="shared" si="0"/>
        <v>0</v>
      </c>
      <c r="F36" s="492">
        <v>0</v>
      </c>
      <c r="G36" s="491">
        <f t="shared" si="1"/>
        <v>0</v>
      </c>
      <c r="H36" s="491">
        <f t="shared" si="2"/>
        <v>0</v>
      </c>
      <c r="I36" s="491">
        <f t="shared" si="3"/>
        <v>0</v>
      </c>
    </row>
    <row r="37" spans="1:9">
      <c r="A37" s="489" t="s">
        <v>1938</v>
      </c>
      <c r="B37" s="490" t="s">
        <v>257</v>
      </c>
      <c r="C37" s="491">
        <v>10</v>
      </c>
      <c r="D37" s="492">
        <v>0</v>
      </c>
      <c r="E37" s="491">
        <f t="shared" si="0"/>
        <v>0</v>
      </c>
      <c r="F37" s="492">
        <v>0</v>
      </c>
      <c r="G37" s="491">
        <f t="shared" si="1"/>
        <v>0</v>
      </c>
      <c r="H37" s="491">
        <f t="shared" si="2"/>
        <v>0</v>
      </c>
      <c r="I37" s="491">
        <f t="shared" si="3"/>
        <v>0</v>
      </c>
    </row>
    <row r="38" spans="1:9">
      <c r="A38" s="489" t="s">
        <v>1939</v>
      </c>
      <c r="B38" s="490" t="s">
        <v>257</v>
      </c>
      <c r="C38" s="491">
        <v>110</v>
      </c>
      <c r="D38" s="492">
        <v>0</v>
      </c>
      <c r="E38" s="491">
        <f t="shared" si="0"/>
        <v>0</v>
      </c>
      <c r="F38" s="492">
        <v>0</v>
      </c>
      <c r="G38" s="491">
        <f t="shared" si="1"/>
        <v>0</v>
      </c>
      <c r="H38" s="491">
        <f t="shared" si="2"/>
        <v>0</v>
      </c>
      <c r="I38" s="491">
        <f t="shared" si="3"/>
        <v>0</v>
      </c>
    </row>
    <row r="39" spans="1:9">
      <c r="A39" s="489" t="s">
        <v>1940</v>
      </c>
      <c r="B39" s="490" t="s">
        <v>257</v>
      </c>
      <c r="C39" s="491">
        <v>300</v>
      </c>
      <c r="D39" s="492">
        <v>0</v>
      </c>
      <c r="E39" s="491">
        <f t="shared" si="0"/>
        <v>0</v>
      </c>
      <c r="F39" s="492">
        <v>0</v>
      </c>
      <c r="G39" s="491">
        <f t="shared" si="1"/>
        <v>0</v>
      </c>
      <c r="H39" s="491">
        <f t="shared" si="2"/>
        <v>0</v>
      </c>
      <c r="I39" s="491">
        <f t="shared" si="3"/>
        <v>0</v>
      </c>
    </row>
    <row r="40" spans="1:9">
      <c r="A40" s="489" t="s">
        <v>1941</v>
      </c>
      <c r="B40" s="490" t="s">
        <v>257</v>
      </c>
      <c r="C40" s="491">
        <v>200</v>
      </c>
      <c r="D40" s="492">
        <v>0</v>
      </c>
      <c r="E40" s="491">
        <f t="shared" si="0"/>
        <v>0</v>
      </c>
      <c r="F40" s="492">
        <v>0</v>
      </c>
      <c r="G40" s="491">
        <f t="shared" si="1"/>
        <v>0</v>
      </c>
      <c r="H40" s="491">
        <f t="shared" si="2"/>
        <v>0</v>
      </c>
      <c r="I40" s="491">
        <f t="shared" si="3"/>
        <v>0</v>
      </c>
    </row>
    <row r="41" spans="1:9">
      <c r="A41" s="489" t="s">
        <v>1942</v>
      </c>
      <c r="B41" s="490" t="s">
        <v>257</v>
      </c>
      <c r="C41" s="491">
        <v>70</v>
      </c>
      <c r="D41" s="492">
        <v>0</v>
      </c>
      <c r="E41" s="491">
        <f t="shared" si="0"/>
        <v>0</v>
      </c>
      <c r="F41" s="492">
        <v>0</v>
      </c>
      <c r="G41" s="491">
        <f t="shared" si="1"/>
        <v>0</v>
      </c>
      <c r="H41" s="491">
        <f t="shared" si="2"/>
        <v>0</v>
      </c>
      <c r="I41" s="491">
        <f t="shared" si="3"/>
        <v>0</v>
      </c>
    </row>
    <row r="42" spans="1:9">
      <c r="A42" s="489" t="s">
        <v>1943</v>
      </c>
      <c r="B42" s="490" t="s">
        <v>257</v>
      </c>
      <c r="C42" s="491">
        <v>70</v>
      </c>
      <c r="D42" s="492">
        <v>0</v>
      </c>
      <c r="E42" s="491">
        <f t="shared" si="0"/>
        <v>0</v>
      </c>
      <c r="F42" s="492">
        <v>0</v>
      </c>
      <c r="G42" s="491">
        <f t="shared" si="1"/>
        <v>0</v>
      </c>
      <c r="H42" s="491">
        <f t="shared" si="2"/>
        <v>0</v>
      </c>
      <c r="I42" s="491">
        <f t="shared" si="3"/>
        <v>0</v>
      </c>
    </row>
    <row r="43" spans="1:9" ht="24.75">
      <c r="A43" s="489" t="s">
        <v>1944</v>
      </c>
      <c r="B43" s="490" t="s">
        <v>1792</v>
      </c>
      <c r="C43" s="491">
        <v>250</v>
      </c>
      <c r="D43" s="491"/>
      <c r="E43" s="491"/>
      <c r="F43" s="492">
        <v>0</v>
      </c>
      <c r="G43" s="491">
        <f t="shared" si="1"/>
        <v>0</v>
      </c>
      <c r="H43" s="491">
        <f t="shared" si="2"/>
        <v>0</v>
      </c>
      <c r="I43" s="491">
        <f t="shared" si="3"/>
        <v>0</v>
      </c>
    </row>
    <row r="44" spans="1:9">
      <c r="A44" s="486" t="s">
        <v>1945</v>
      </c>
      <c r="B44" s="487" t="s">
        <v>1</v>
      </c>
      <c r="C44" s="488"/>
      <c r="D44" s="488"/>
      <c r="E44" s="488">
        <f>SUM(E31:E43)</f>
        <v>0</v>
      </c>
      <c r="F44" s="488"/>
      <c r="G44" s="488">
        <f>SUM(G31:G43)</f>
        <v>0</v>
      </c>
      <c r="H44" s="488"/>
      <c r="I44" s="488">
        <f>SUM(I31:I43)</f>
        <v>0</v>
      </c>
    </row>
    <row r="45" spans="1:9">
      <c r="A45" s="486" t="s">
        <v>1946</v>
      </c>
      <c r="B45" s="487" t="s">
        <v>1</v>
      </c>
      <c r="C45" s="488"/>
      <c r="D45" s="488"/>
      <c r="E45" s="488"/>
      <c r="F45" s="488"/>
      <c r="G45" s="488"/>
      <c r="H45" s="488"/>
      <c r="I45" s="488"/>
    </row>
    <row r="46" spans="1:9">
      <c r="A46" s="489" t="s">
        <v>1947</v>
      </c>
      <c r="B46" s="490" t="s">
        <v>1792</v>
      </c>
      <c r="C46" s="491">
        <v>145</v>
      </c>
      <c r="D46" s="492">
        <v>0</v>
      </c>
      <c r="E46" s="491">
        <f t="shared" si="0"/>
        <v>0</v>
      </c>
      <c r="F46" s="492">
        <v>0</v>
      </c>
      <c r="G46" s="491">
        <f t="shared" si="1"/>
        <v>0</v>
      </c>
      <c r="H46" s="491">
        <f t="shared" si="2"/>
        <v>0</v>
      </c>
      <c r="I46" s="491">
        <f t="shared" si="3"/>
        <v>0</v>
      </c>
    </row>
    <row r="47" spans="1:9">
      <c r="A47" s="489" t="s">
        <v>1948</v>
      </c>
      <c r="B47" s="490" t="s">
        <v>1792</v>
      </c>
      <c r="C47" s="491">
        <v>12</v>
      </c>
      <c r="D47" s="492">
        <v>0</v>
      </c>
      <c r="E47" s="491">
        <f t="shared" si="0"/>
        <v>0</v>
      </c>
      <c r="F47" s="492">
        <v>0</v>
      </c>
      <c r="G47" s="491">
        <f t="shared" si="1"/>
        <v>0</v>
      </c>
      <c r="H47" s="491">
        <f t="shared" si="2"/>
        <v>0</v>
      </c>
      <c r="I47" s="491">
        <f t="shared" si="3"/>
        <v>0</v>
      </c>
    </row>
    <row r="48" spans="1:9">
      <c r="A48" s="489" t="s">
        <v>1949</v>
      </c>
      <c r="B48" s="490" t="s">
        <v>1792</v>
      </c>
      <c r="C48" s="491">
        <v>4</v>
      </c>
      <c r="D48" s="492">
        <v>0</v>
      </c>
      <c r="E48" s="491">
        <f t="shared" si="0"/>
        <v>0</v>
      </c>
      <c r="F48" s="491"/>
      <c r="G48" s="491"/>
      <c r="H48" s="491">
        <f t="shared" si="2"/>
        <v>0</v>
      </c>
      <c r="I48" s="491">
        <f t="shared" si="3"/>
        <v>0</v>
      </c>
    </row>
    <row r="49" spans="1:9">
      <c r="A49" s="489" t="s">
        <v>1950</v>
      </c>
      <c r="B49" s="490" t="s">
        <v>257</v>
      </c>
      <c r="C49" s="491">
        <v>65</v>
      </c>
      <c r="D49" s="492">
        <v>0</v>
      </c>
      <c r="E49" s="491">
        <f t="shared" si="0"/>
        <v>0</v>
      </c>
      <c r="F49" s="492">
        <v>0</v>
      </c>
      <c r="G49" s="491">
        <f t="shared" si="1"/>
        <v>0</v>
      </c>
      <c r="H49" s="491">
        <f t="shared" si="2"/>
        <v>0</v>
      </c>
      <c r="I49" s="491">
        <f t="shared" si="3"/>
        <v>0</v>
      </c>
    </row>
    <row r="50" spans="1:9">
      <c r="A50" s="489" t="s">
        <v>1951</v>
      </c>
      <c r="B50" s="490" t="s">
        <v>257</v>
      </c>
      <c r="C50" s="491">
        <v>200</v>
      </c>
      <c r="D50" s="492">
        <v>0</v>
      </c>
      <c r="E50" s="491">
        <f t="shared" si="0"/>
        <v>0</v>
      </c>
      <c r="F50" s="492">
        <v>0</v>
      </c>
      <c r="G50" s="491">
        <f t="shared" si="1"/>
        <v>0</v>
      </c>
      <c r="H50" s="491">
        <f t="shared" si="2"/>
        <v>0</v>
      </c>
      <c r="I50" s="491">
        <f t="shared" si="3"/>
        <v>0</v>
      </c>
    </row>
    <row r="51" spans="1:9">
      <c r="A51" s="489" t="s">
        <v>1952</v>
      </c>
      <c r="B51" s="490" t="s">
        <v>257</v>
      </c>
      <c r="C51" s="491">
        <v>200</v>
      </c>
      <c r="D51" s="492">
        <v>0</v>
      </c>
      <c r="E51" s="491">
        <f t="shared" si="0"/>
        <v>0</v>
      </c>
      <c r="F51" s="492">
        <v>0</v>
      </c>
      <c r="G51" s="491">
        <f t="shared" si="1"/>
        <v>0</v>
      </c>
      <c r="H51" s="491">
        <f t="shared" si="2"/>
        <v>0</v>
      </c>
      <c r="I51" s="491">
        <f t="shared" si="3"/>
        <v>0</v>
      </c>
    </row>
    <row r="52" spans="1:9">
      <c r="A52" s="489" t="s">
        <v>1953</v>
      </c>
      <c r="B52" s="490" t="s">
        <v>257</v>
      </c>
      <c r="C52" s="491">
        <v>40</v>
      </c>
      <c r="D52" s="492">
        <v>0</v>
      </c>
      <c r="E52" s="491">
        <f t="shared" si="0"/>
        <v>0</v>
      </c>
      <c r="F52" s="492">
        <v>0</v>
      </c>
      <c r="G52" s="491">
        <f t="shared" si="1"/>
        <v>0</v>
      </c>
      <c r="H52" s="491">
        <f t="shared" si="2"/>
        <v>0</v>
      </c>
      <c r="I52" s="491">
        <f t="shared" si="3"/>
        <v>0</v>
      </c>
    </row>
    <row r="53" spans="1:9">
      <c r="A53" s="489" t="s">
        <v>1954</v>
      </c>
      <c r="B53" s="490" t="s">
        <v>257</v>
      </c>
      <c r="C53" s="491">
        <v>60</v>
      </c>
      <c r="D53" s="492">
        <v>0</v>
      </c>
      <c r="E53" s="491">
        <f t="shared" si="0"/>
        <v>0</v>
      </c>
      <c r="F53" s="492">
        <v>0</v>
      </c>
      <c r="G53" s="491">
        <f t="shared" si="1"/>
        <v>0</v>
      </c>
      <c r="H53" s="491">
        <f t="shared" si="2"/>
        <v>0</v>
      </c>
      <c r="I53" s="491">
        <f t="shared" si="3"/>
        <v>0</v>
      </c>
    </row>
    <row r="54" spans="1:9">
      <c r="A54" s="489" t="s">
        <v>1955</v>
      </c>
      <c r="B54" s="490" t="s">
        <v>257</v>
      </c>
      <c r="C54" s="491">
        <v>40</v>
      </c>
      <c r="D54" s="492">
        <v>0</v>
      </c>
      <c r="E54" s="491">
        <f t="shared" si="0"/>
        <v>0</v>
      </c>
      <c r="F54" s="492">
        <v>0</v>
      </c>
      <c r="G54" s="491">
        <f t="shared" si="1"/>
        <v>0</v>
      </c>
      <c r="H54" s="491">
        <f t="shared" si="2"/>
        <v>0</v>
      </c>
      <c r="I54" s="491">
        <f t="shared" si="3"/>
        <v>0</v>
      </c>
    </row>
    <row r="55" spans="1:9">
      <c r="A55" s="489" t="s">
        <v>1956</v>
      </c>
      <c r="B55" s="490" t="s">
        <v>257</v>
      </c>
      <c r="C55" s="491">
        <v>30</v>
      </c>
      <c r="D55" s="492">
        <v>0</v>
      </c>
      <c r="E55" s="491">
        <f t="shared" si="0"/>
        <v>0</v>
      </c>
      <c r="F55" s="492">
        <v>0</v>
      </c>
      <c r="G55" s="491">
        <f t="shared" si="1"/>
        <v>0</v>
      </c>
      <c r="H55" s="491">
        <f t="shared" si="2"/>
        <v>0</v>
      </c>
      <c r="I55" s="491">
        <f t="shared" si="3"/>
        <v>0</v>
      </c>
    </row>
    <row r="56" spans="1:9">
      <c r="A56" s="489" t="s">
        <v>1957</v>
      </c>
      <c r="B56" s="490" t="s">
        <v>257</v>
      </c>
      <c r="C56" s="491">
        <v>20</v>
      </c>
      <c r="D56" s="492">
        <v>0</v>
      </c>
      <c r="E56" s="491">
        <f t="shared" si="0"/>
        <v>0</v>
      </c>
      <c r="F56" s="492">
        <v>0</v>
      </c>
      <c r="G56" s="491">
        <f t="shared" si="1"/>
        <v>0</v>
      </c>
      <c r="H56" s="491">
        <f t="shared" si="2"/>
        <v>0</v>
      </c>
      <c r="I56" s="491">
        <f t="shared" si="3"/>
        <v>0</v>
      </c>
    </row>
    <row r="57" spans="1:9" ht="24.75">
      <c r="A57" s="489" t="s">
        <v>1958</v>
      </c>
      <c r="B57" s="490" t="s">
        <v>257</v>
      </c>
      <c r="C57" s="491">
        <v>320</v>
      </c>
      <c r="D57" s="492">
        <v>0</v>
      </c>
      <c r="E57" s="491">
        <f t="shared" si="0"/>
        <v>0</v>
      </c>
      <c r="F57" s="492">
        <v>0</v>
      </c>
      <c r="G57" s="491">
        <f t="shared" si="1"/>
        <v>0</v>
      </c>
      <c r="H57" s="491">
        <f t="shared" si="2"/>
        <v>0</v>
      </c>
      <c r="I57" s="491">
        <f t="shared" si="3"/>
        <v>0</v>
      </c>
    </row>
    <row r="58" spans="1:9" ht="24.75">
      <c r="A58" s="489" t="s">
        <v>1959</v>
      </c>
      <c r="B58" s="490" t="s">
        <v>257</v>
      </c>
      <c r="C58" s="491">
        <v>40</v>
      </c>
      <c r="D58" s="492">
        <v>0</v>
      </c>
      <c r="E58" s="491">
        <f t="shared" si="0"/>
        <v>0</v>
      </c>
      <c r="F58" s="492">
        <v>0</v>
      </c>
      <c r="G58" s="491">
        <f t="shared" si="1"/>
        <v>0</v>
      </c>
      <c r="H58" s="491">
        <f t="shared" si="2"/>
        <v>0</v>
      </c>
      <c r="I58" s="491">
        <f t="shared" si="3"/>
        <v>0</v>
      </c>
    </row>
    <row r="59" spans="1:9" ht="24.75">
      <c r="A59" s="489" t="s">
        <v>1960</v>
      </c>
      <c r="B59" s="490" t="s">
        <v>257</v>
      </c>
      <c r="C59" s="491">
        <v>60</v>
      </c>
      <c r="D59" s="492">
        <v>0</v>
      </c>
      <c r="E59" s="491">
        <f t="shared" si="0"/>
        <v>0</v>
      </c>
      <c r="F59" s="492">
        <v>0</v>
      </c>
      <c r="G59" s="491">
        <f t="shared" si="1"/>
        <v>0</v>
      </c>
      <c r="H59" s="491">
        <f t="shared" si="2"/>
        <v>0</v>
      </c>
      <c r="I59" s="491">
        <f t="shared" si="3"/>
        <v>0</v>
      </c>
    </row>
    <row r="60" spans="1:9" ht="24.75">
      <c r="A60" s="489" t="s">
        <v>1961</v>
      </c>
      <c r="B60" s="490" t="s">
        <v>257</v>
      </c>
      <c r="C60" s="491">
        <v>6</v>
      </c>
      <c r="D60" s="492">
        <v>0</v>
      </c>
      <c r="E60" s="491">
        <f t="shared" si="0"/>
        <v>0</v>
      </c>
      <c r="F60" s="492">
        <v>0</v>
      </c>
      <c r="G60" s="491">
        <f t="shared" si="1"/>
        <v>0</v>
      </c>
      <c r="H60" s="491">
        <f t="shared" si="2"/>
        <v>0</v>
      </c>
      <c r="I60" s="491">
        <f t="shared" si="3"/>
        <v>0</v>
      </c>
    </row>
    <row r="61" spans="1:9" ht="24.75">
      <c r="A61" s="489" t="s">
        <v>1962</v>
      </c>
      <c r="B61" s="490" t="s">
        <v>1792</v>
      </c>
      <c r="C61" s="491">
        <v>25</v>
      </c>
      <c r="D61" s="492">
        <v>0</v>
      </c>
      <c r="E61" s="491">
        <f t="shared" si="0"/>
        <v>0</v>
      </c>
      <c r="F61" s="492">
        <v>0</v>
      </c>
      <c r="G61" s="491">
        <f t="shared" si="1"/>
        <v>0</v>
      </c>
      <c r="H61" s="491">
        <f t="shared" si="2"/>
        <v>0</v>
      </c>
      <c r="I61" s="491">
        <f t="shared" si="3"/>
        <v>0</v>
      </c>
    </row>
    <row r="62" spans="1:9">
      <c r="A62" s="489" t="s">
        <v>1963</v>
      </c>
      <c r="B62" s="490" t="s">
        <v>257</v>
      </c>
      <c r="C62" s="491">
        <v>70</v>
      </c>
      <c r="D62" s="492">
        <v>0</v>
      </c>
      <c r="E62" s="491">
        <f t="shared" si="0"/>
        <v>0</v>
      </c>
      <c r="F62" s="492">
        <v>0</v>
      </c>
      <c r="G62" s="491">
        <f t="shared" si="1"/>
        <v>0</v>
      </c>
      <c r="H62" s="491">
        <f t="shared" si="2"/>
        <v>0</v>
      </c>
      <c r="I62" s="491">
        <f t="shared" si="3"/>
        <v>0</v>
      </c>
    </row>
    <row r="63" spans="1:9">
      <c r="A63" s="489" t="s">
        <v>1964</v>
      </c>
      <c r="B63" s="490" t="s">
        <v>257</v>
      </c>
      <c r="C63" s="491">
        <v>52</v>
      </c>
      <c r="D63" s="492">
        <v>0</v>
      </c>
      <c r="E63" s="491">
        <f t="shared" si="0"/>
        <v>0</v>
      </c>
      <c r="F63" s="492">
        <v>0</v>
      </c>
      <c r="G63" s="491">
        <f t="shared" si="1"/>
        <v>0</v>
      </c>
      <c r="H63" s="491">
        <f t="shared" si="2"/>
        <v>0</v>
      </c>
      <c r="I63" s="491">
        <f t="shared" si="3"/>
        <v>0</v>
      </c>
    </row>
    <row r="64" spans="1:9" ht="36.75">
      <c r="A64" s="489" t="s">
        <v>1965</v>
      </c>
      <c r="B64" s="490" t="s">
        <v>1</v>
      </c>
      <c r="C64" s="491"/>
      <c r="D64" s="491"/>
      <c r="E64" s="491"/>
      <c r="F64" s="491"/>
      <c r="G64" s="491"/>
      <c r="H64" s="491"/>
      <c r="I64" s="491"/>
    </row>
    <row r="65" spans="1:9">
      <c r="A65" s="486" t="s">
        <v>1966</v>
      </c>
      <c r="B65" s="487" t="s">
        <v>1</v>
      </c>
      <c r="C65" s="488"/>
      <c r="D65" s="488"/>
      <c r="E65" s="488">
        <f>SUM(E46:E64)</f>
        <v>0</v>
      </c>
      <c r="F65" s="488"/>
      <c r="G65" s="488">
        <f>SUM(G46:G64)</f>
        <v>0</v>
      </c>
      <c r="H65" s="488"/>
      <c r="I65" s="488">
        <f>SUM(I46:I64)</f>
        <v>0</v>
      </c>
    </row>
    <row r="66" spans="1:9">
      <c r="A66" s="486" t="s">
        <v>1967</v>
      </c>
      <c r="B66" s="487" t="s">
        <v>1</v>
      </c>
      <c r="C66" s="488"/>
      <c r="D66" s="488"/>
      <c r="E66" s="488"/>
      <c r="F66" s="488"/>
      <c r="G66" s="488"/>
      <c r="H66" s="488"/>
      <c r="I66" s="488"/>
    </row>
    <row r="67" spans="1:9">
      <c r="A67" s="489" t="s">
        <v>1968</v>
      </c>
      <c r="B67" s="490" t="s">
        <v>1792</v>
      </c>
      <c r="C67" s="491">
        <v>11</v>
      </c>
      <c r="D67" s="491"/>
      <c r="E67" s="491"/>
      <c r="F67" s="492">
        <v>0</v>
      </c>
      <c r="G67" s="491">
        <f t="shared" si="1"/>
        <v>0</v>
      </c>
      <c r="H67" s="491">
        <f t="shared" si="2"/>
        <v>0</v>
      </c>
      <c r="I67" s="491">
        <f t="shared" si="3"/>
        <v>0</v>
      </c>
    </row>
    <row r="68" spans="1:9">
      <c r="A68" s="486" t="s">
        <v>1969</v>
      </c>
      <c r="B68" s="487" t="s">
        <v>1</v>
      </c>
      <c r="C68" s="488"/>
      <c r="D68" s="488"/>
      <c r="E68" s="488">
        <f>SUM(E67)</f>
        <v>0</v>
      </c>
      <c r="F68" s="488"/>
      <c r="G68" s="488">
        <f>SUM(G67)</f>
        <v>0</v>
      </c>
      <c r="H68" s="488"/>
      <c r="I68" s="488">
        <f>SUM(I67)</f>
        <v>0</v>
      </c>
    </row>
    <row r="69" spans="1:9">
      <c r="A69" s="486" t="s">
        <v>1970</v>
      </c>
      <c r="B69" s="487" t="s">
        <v>1</v>
      </c>
      <c r="C69" s="488"/>
      <c r="D69" s="488"/>
      <c r="E69" s="488"/>
      <c r="F69" s="488"/>
      <c r="G69" s="488"/>
      <c r="H69" s="488"/>
      <c r="I69" s="488"/>
    </row>
    <row r="70" spans="1:9">
      <c r="A70" s="489" t="s">
        <v>1971</v>
      </c>
      <c r="B70" s="490" t="s">
        <v>257</v>
      </c>
      <c r="C70" s="491">
        <v>576</v>
      </c>
      <c r="D70" s="492">
        <v>0</v>
      </c>
      <c r="E70" s="491">
        <f t="shared" ref="E70:E110" si="4">C70*D70</f>
        <v>0</v>
      </c>
      <c r="F70" s="492">
        <v>0</v>
      </c>
      <c r="G70" s="491">
        <f t="shared" ref="G70:G104" si="5">C70*F70</f>
        <v>0</v>
      </c>
      <c r="H70" s="491">
        <f t="shared" ref="H70:H110" si="6">D70+F70</f>
        <v>0</v>
      </c>
      <c r="I70" s="491">
        <f t="shared" ref="I70:I110" si="7">C70*H70</f>
        <v>0</v>
      </c>
    </row>
    <row r="71" spans="1:9">
      <c r="A71" s="489" t="s">
        <v>1972</v>
      </c>
      <c r="B71" s="490" t="s">
        <v>257</v>
      </c>
      <c r="C71" s="491">
        <v>288</v>
      </c>
      <c r="D71" s="492">
        <v>0</v>
      </c>
      <c r="E71" s="491">
        <f t="shared" si="4"/>
        <v>0</v>
      </c>
      <c r="F71" s="492">
        <v>0</v>
      </c>
      <c r="G71" s="491">
        <f t="shared" si="5"/>
        <v>0</v>
      </c>
      <c r="H71" s="491">
        <f t="shared" si="6"/>
        <v>0</v>
      </c>
      <c r="I71" s="491">
        <f t="shared" si="7"/>
        <v>0</v>
      </c>
    </row>
    <row r="72" spans="1:9">
      <c r="A72" s="489" t="s">
        <v>1973</v>
      </c>
      <c r="B72" s="490" t="s">
        <v>257</v>
      </c>
      <c r="C72" s="491">
        <v>182</v>
      </c>
      <c r="D72" s="492">
        <v>0</v>
      </c>
      <c r="E72" s="491">
        <f t="shared" si="4"/>
        <v>0</v>
      </c>
      <c r="F72" s="492">
        <v>0</v>
      </c>
      <c r="G72" s="491">
        <f t="shared" si="5"/>
        <v>0</v>
      </c>
      <c r="H72" s="491">
        <f t="shared" si="6"/>
        <v>0</v>
      </c>
      <c r="I72" s="491">
        <f t="shared" si="7"/>
        <v>0</v>
      </c>
    </row>
    <row r="73" spans="1:9">
      <c r="A73" s="489" t="s">
        <v>1974</v>
      </c>
      <c r="B73" s="490" t="s">
        <v>1792</v>
      </c>
      <c r="C73" s="491">
        <v>45</v>
      </c>
      <c r="D73" s="492">
        <v>0</v>
      </c>
      <c r="E73" s="491">
        <f t="shared" si="4"/>
        <v>0</v>
      </c>
      <c r="F73" s="492">
        <v>0</v>
      </c>
      <c r="G73" s="491">
        <f t="shared" si="5"/>
        <v>0</v>
      </c>
      <c r="H73" s="491">
        <f t="shared" si="6"/>
        <v>0</v>
      </c>
      <c r="I73" s="491">
        <f t="shared" si="7"/>
        <v>0</v>
      </c>
    </row>
    <row r="74" spans="1:9">
      <c r="A74" s="489" t="s">
        <v>1975</v>
      </c>
      <c r="B74" s="490" t="s">
        <v>1792</v>
      </c>
      <c r="C74" s="491">
        <v>45</v>
      </c>
      <c r="D74" s="492">
        <v>0</v>
      </c>
      <c r="E74" s="491">
        <f t="shared" si="4"/>
        <v>0</v>
      </c>
      <c r="F74" s="492">
        <v>0</v>
      </c>
      <c r="G74" s="491">
        <f t="shared" si="5"/>
        <v>0</v>
      </c>
      <c r="H74" s="491">
        <f t="shared" si="6"/>
        <v>0</v>
      </c>
      <c r="I74" s="491">
        <f t="shared" si="7"/>
        <v>0</v>
      </c>
    </row>
    <row r="75" spans="1:9">
      <c r="A75" s="489" t="s">
        <v>1976</v>
      </c>
      <c r="B75" s="490" t="s">
        <v>1792</v>
      </c>
      <c r="C75" s="491">
        <v>80</v>
      </c>
      <c r="D75" s="492">
        <v>0</v>
      </c>
      <c r="E75" s="491">
        <f t="shared" si="4"/>
        <v>0</v>
      </c>
      <c r="F75" s="492">
        <v>0</v>
      </c>
      <c r="G75" s="491">
        <f t="shared" si="5"/>
        <v>0</v>
      </c>
      <c r="H75" s="491">
        <f t="shared" si="6"/>
        <v>0</v>
      </c>
      <c r="I75" s="491">
        <f t="shared" si="7"/>
        <v>0</v>
      </c>
    </row>
    <row r="76" spans="1:9">
      <c r="A76" s="489" t="s">
        <v>1977</v>
      </c>
      <c r="B76" s="490" t="s">
        <v>1792</v>
      </c>
      <c r="C76" s="491">
        <v>288</v>
      </c>
      <c r="D76" s="492">
        <v>0</v>
      </c>
      <c r="E76" s="491">
        <f t="shared" si="4"/>
        <v>0</v>
      </c>
      <c r="F76" s="492">
        <v>0</v>
      </c>
      <c r="G76" s="491">
        <f t="shared" si="5"/>
        <v>0</v>
      </c>
      <c r="H76" s="491">
        <f t="shared" si="6"/>
        <v>0</v>
      </c>
      <c r="I76" s="491">
        <f t="shared" si="7"/>
        <v>0</v>
      </c>
    </row>
    <row r="77" spans="1:9">
      <c r="A77" s="489" t="s">
        <v>1978</v>
      </c>
      <c r="B77" s="490" t="s">
        <v>1792</v>
      </c>
      <c r="C77" s="491">
        <v>40</v>
      </c>
      <c r="D77" s="492">
        <v>0</v>
      </c>
      <c r="E77" s="491">
        <f t="shared" si="4"/>
        <v>0</v>
      </c>
      <c r="F77" s="492">
        <v>0</v>
      </c>
      <c r="G77" s="491">
        <f t="shared" si="5"/>
        <v>0</v>
      </c>
      <c r="H77" s="491">
        <f t="shared" si="6"/>
        <v>0</v>
      </c>
      <c r="I77" s="491">
        <f t="shared" si="7"/>
        <v>0</v>
      </c>
    </row>
    <row r="78" spans="1:9">
      <c r="A78" s="489" t="s">
        <v>1979</v>
      </c>
      <c r="B78" s="490" t="s">
        <v>1792</v>
      </c>
      <c r="C78" s="491">
        <v>140</v>
      </c>
      <c r="D78" s="492">
        <v>0</v>
      </c>
      <c r="E78" s="491">
        <f t="shared" si="4"/>
        <v>0</v>
      </c>
      <c r="F78" s="492">
        <v>0</v>
      </c>
      <c r="G78" s="491">
        <f t="shared" si="5"/>
        <v>0</v>
      </c>
      <c r="H78" s="491">
        <f t="shared" si="6"/>
        <v>0</v>
      </c>
      <c r="I78" s="491">
        <f t="shared" si="7"/>
        <v>0</v>
      </c>
    </row>
    <row r="79" spans="1:9">
      <c r="A79" s="489" t="s">
        <v>1980</v>
      </c>
      <c r="B79" s="490" t="s">
        <v>1792</v>
      </c>
      <c r="C79" s="491">
        <v>4</v>
      </c>
      <c r="D79" s="492">
        <v>0</v>
      </c>
      <c r="E79" s="491">
        <f t="shared" si="4"/>
        <v>0</v>
      </c>
      <c r="F79" s="492">
        <v>0</v>
      </c>
      <c r="G79" s="491">
        <f t="shared" si="5"/>
        <v>0</v>
      </c>
      <c r="H79" s="491">
        <f t="shared" si="6"/>
        <v>0</v>
      </c>
      <c r="I79" s="491">
        <f t="shared" si="7"/>
        <v>0</v>
      </c>
    </row>
    <row r="80" spans="1:9">
      <c r="A80" s="489" t="s">
        <v>1981</v>
      </c>
      <c r="B80" s="490" t="s">
        <v>1792</v>
      </c>
      <c r="C80" s="491">
        <v>20</v>
      </c>
      <c r="D80" s="492">
        <v>0</v>
      </c>
      <c r="E80" s="491">
        <f t="shared" si="4"/>
        <v>0</v>
      </c>
      <c r="F80" s="492">
        <v>0</v>
      </c>
      <c r="G80" s="491">
        <f t="shared" si="5"/>
        <v>0</v>
      </c>
      <c r="H80" s="491">
        <f t="shared" si="6"/>
        <v>0</v>
      </c>
      <c r="I80" s="491">
        <f t="shared" si="7"/>
        <v>0</v>
      </c>
    </row>
    <row r="81" spans="1:9" ht="36.75">
      <c r="A81" s="489" t="s">
        <v>1982</v>
      </c>
      <c r="B81" s="490" t="s">
        <v>1792</v>
      </c>
      <c r="C81" s="491">
        <v>5</v>
      </c>
      <c r="D81" s="492">
        <v>0</v>
      </c>
      <c r="E81" s="491">
        <f t="shared" si="4"/>
        <v>0</v>
      </c>
      <c r="F81" s="492">
        <v>0</v>
      </c>
      <c r="G81" s="491">
        <f t="shared" si="5"/>
        <v>0</v>
      </c>
      <c r="H81" s="491">
        <f t="shared" si="6"/>
        <v>0</v>
      </c>
      <c r="I81" s="491">
        <f t="shared" si="7"/>
        <v>0</v>
      </c>
    </row>
    <row r="82" spans="1:9">
      <c r="A82" s="489" t="s">
        <v>1983</v>
      </c>
      <c r="B82" s="490" t="s">
        <v>1792</v>
      </c>
      <c r="C82" s="491">
        <v>10</v>
      </c>
      <c r="D82" s="492">
        <v>0</v>
      </c>
      <c r="E82" s="491">
        <f t="shared" si="4"/>
        <v>0</v>
      </c>
      <c r="F82" s="492">
        <v>0</v>
      </c>
      <c r="G82" s="491">
        <f t="shared" si="5"/>
        <v>0</v>
      </c>
      <c r="H82" s="491">
        <f t="shared" si="6"/>
        <v>0</v>
      </c>
      <c r="I82" s="491">
        <f t="shared" si="7"/>
        <v>0</v>
      </c>
    </row>
    <row r="83" spans="1:9">
      <c r="A83" s="489" t="s">
        <v>1984</v>
      </c>
      <c r="B83" s="490" t="s">
        <v>1792</v>
      </c>
      <c r="C83" s="491">
        <v>20</v>
      </c>
      <c r="D83" s="492">
        <v>0</v>
      </c>
      <c r="E83" s="491">
        <f t="shared" si="4"/>
        <v>0</v>
      </c>
      <c r="F83" s="491"/>
      <c r="G83" s="491"/>
      <c r="H83" s="491">
        <f t="shared" si="6"/>
        <v>0</v>
      </c>
      <c r="I83" s="491">
        <f t="shared" si="7"/>
        <v>0</v>
      </c>
    </row>
    <row r="84" spans="1:9">
      <c r="A84" s="489" t="s">
        <v>1985</v>
      </c>
      <c r="B84" s="490" t="s">
        <v>1792</v>
      </c>
      <c r="C84" s="491">
        <v>4</v>
      </c>
      <c r="D84" s="492">
        <v>0</v>
      </c>
      <c r="E84" s="491">
        <f t="shared" si="4"/>
        <v>0</v>
      </c>
      <c r="F84" s="492">
        <v>0</v>
      </c>
      <c r="G84" s="491">
        <f t="shared" si="5"/>
        <v>0</v>
      </c>
      <c r="H84" s="491">
        <f t="shared" si="6"/>
        <v>0</v>
      </c>
      <c r="I84" s="491">
        <f t="shared" si="7"/>
        <v>0</v>
      </c>
    </row>
    <row r="85" spans="1:9">
      <c r="A85" s="489" t="s">
        <v>1986</v>
      </c>
      <c r="B85" s="490" t="s">
        <v>1792</v>
      </c>
      <c r="C85" s="491">
        <v>34</v>
      </c>
      <c r="D85" s="492">
        <v>0</v>
      </c>
      <c r="E85" s="491">
        <f t="shared" si="4"/>
        <v>0</v>
      </c>
      <c r="F85" s="492">
        <v>0</v>
      </c>
      <c r="G85" s="491">
        <f t="shared" si="5"/>
        <v>0</v>
      </c>
      <c r="H85" s="491">
        <f t="shared" si="6"/>
        <v>0</v>
      </c>
      <c r="I85" s="491">
        <f t="shared" si="7"/>
        <v>0</v>
      </c>
    </row>
    <row r="86" spans="1:9">
      <c r="A86" s="486" t="s">
        <v>1987</v>
      </c>
      <c r="B86" s="487" t="s">
        <v>1</v>
      </c>
      <c r="C86" s="488"/>
      <c r="D86" s="488"/>
      <c r="E86" s="488">
        <f>SUM(E70:E85)</f>
        <v>0</v>
      </c>
      <c r="F86" s="488"/>
      <c r="G86" s="488">
        <f>SUM(G70:G85)</f>
        <v>0</v>
      </c>
      <c r="H86" s="488"/>
      <c r="I86" s="488">
        <f>SUM(I70:I85)</f>
        <v>0</v>
      </c>
    </row>
    <row r="87" spans="1:9">
      <c r="A87" s="486" t="s">
        <v>129</v>
      </c>
      <c r="B87" s="487" t="s">
        <v>1</v>
      </c>
      <c r="C87" s="488"/>
      <c r="D87" s="488"/>
      <c r="E87" s="488"/>
      <c r="F87" s="488"/>
      <c r="G87" s="488"/>
      <c r="H87" s="488"/>
      <c r="I87" s="488"/>
    </row>
    <row r="88" spans="1:9">
      <c r="A88" s="489" t="s">
        <v>1988</v>
      </c>
      <c r="B88" s="490" t="s">
        <v>1989</v>
      </c>
      <c r="C88" s="491">
        <v>0.5</v>
      </c>
      <c r="D88" s="491"/>
      <c r="E88" s="491"/>
      <c r="F88" s="492">
        <v>0</v>
      </c>
      <c r="G88" s="491">
        <f t="shared" si="5"/>
        <v>0</v>
      </c>
      <c r="H88" s="491">
        <f t="shared" si="6"/>
        <v>0</v>
      </c>
      <c r="I88" s="491">
        <f t="shared" si="7"/>
        <v>0</v>
      </c>
    </row>
    <row r="89" spans="1:9">
      <c r="A89" s="489" t="s">
        <v>1990</v>
      </c>
      <c r="B89" s="490" t="s">
        <v>144</v>
      </c>
      <c r="C89" s="491">
        <v>70</v>
      </c>
      <c r="D89" s="491"/>
      <c r="E89" s="491"/>
      <c r="F89" s="492">
        <v>0</v>
      </c>
      <c r="G89" s="491">
        <f t="shared" si="5"/>
        <v>0</v>
      </c>
      <c r="H89" s="491">
        <f t="shared" si="6"/>
        <v>0</v>
      </c>
      <c r="I89" s="491">
        <f t="shared" si="7"/>
        <v>0</v>
      </c>
    </row>
    <row r="90" spans="1:9">
      <c r="A90" s="489" t="s">
        <v>1991</v>
      </c>
      <c r="B90" s="490" t="s">
        <v>144</v>
      </c>
      <c r="C90" s="491">
        <v>70</v>
      </c>
      <c r="D90" s="491"/>
      <c r="E90" s="491"/>
      <c r="F90" s="492">
        <v>0</v>
      </c>
      <c r="G90" s="491">
        <f t="shared" si="5"/>
        <v>0</v>
      </c>
      <c r="H90" s="491">
        <f t="shared" si="6"/>
        <v>0</v>
      </c>
      <c r="I90" s="491">
        <f t="shared" si="7"/>
        <v>0</v>
      </c>
    </row>
    <row r="91" spans="1:9" ht="24.75">
      <c r="A91" s="489" t="s">
        <v>1992</v>
      </c>
      <c r="B91" s="490" t="s">
        <v>257</v>
      </c>
      <c r="C91" s="491">
        <v>350</v>
      </c>
      <c r="D91" s="491"/>
      <c r="E91" s="491"/>
      <c r="F91" s="492">
        <v>0</v>
      </c>
      <c r="G91" s="491">
        <f t="shared" si="5"/>
        <v>0</v>
      </c>
      <c r="H91" s="491">
        <f t="shared" si="6"/>
        <v>0</v>
      </c>
      <c r="I91" s="491">
        <f t="shared" si="7"/>
        <v>0</v>
      </c>
    </row>
    <row r="92" spans="1:9" ht="24.75">
      <c r="A92" s="489" t="s">
        <v>1993</v>
      </c>
      <c r="B92" s="490" t="s">
        <v>257</v>
      </c>
      <c r="C92" s="491">
        <v>350</v>
      </c>
      <c r="D92" s="491"/>
      <c r="E92" s="491"/>
      <c r="F92" s="492">
        <v>0</v>
      </c>
      <c r="G92" s="491">
        <f t="shared" si="5"/>
        <v>0</v>
      </c>
      <c r="H92" s="491">
        <f t="shared" si="6"/>
        <v>0</v>
      </c>
      <c r="I92" s="491">
        <f t="shared" si="7"/>
        <v>0</v>
      </c>
    </row>
    <row r="93" spans="1:9">
      <c r="A93" s="489" t="s">
        <v>1994</v>
      </c>
      <c r="B93" s="490" t="s">
        <v>257</v>
      </c>
      <c r="C93" s="491">
        <v>101</v>
      </c>
      <c r="D93" s="492">
        <v>0</v>
      </c>
      <c r="E93" s="491">
        <f t="shared" si="4"/>
        <v>0</v>
      </c>
      <c r="F93" s="491"/>
      <c r="G93" s="491"/>
      <c r="H93" s="491">
        <f t="shared" si="6"/>
        <v>0</v>
      </c>
      <c r="I93" s="491">
        <f t="shared" si="7"/>
        <v>0</v>
      </c>
    </row>
    <row r="94" spans="1:9" ht="24.75">
      <c r="A94" s="489" t="s">
        <v>1995</v>
      </c>
      <c r="B94" s="490" t="s">
        <v>257</v>
      </c>
      <c r="C94" s="491">
        <v>202</v>
      </c>
      <c r="D94" s="492">
        <v>0</v>
      </c>
      <c r="E94" s="491">
        <f t="shared" si="4"/>
        <v>0</v>
      </c>
      <c r="F94" s="492">
        <v>0</v>
      </c>
      <c r="G94" s="491">
        <f t="shared" si="5"/>
        <v>0</v>
      </c>
      <c r="H94" s="491">
        <f t="shared" si="6"/>
        <v>0</v>
      </c>
      <c r="I94" s="491">
        <f t="shared" si="7"/>
        <v>0</v>
      </c>
    </row>
    <row r="95" spans="1:9" ht="24.75">
      <c r="A95" s="489" t="s">
        <v>1996</v>
      </c>
      <c r="B95" s="490" t="s">
        <v>257</v>
      </c>
      <c r="C95" s="491">
        <v>101</v>
      </c>
      <c r="D95" s="492">
        <v>0</v>
      </c>
      <c r="E95" s="491">
        <f t="shared" si="4"/>
        <v>0</v>
      </c>
      <c r="F95" s="491"/>
      <c r="G95" s="491"/>
      <c r="H95" s="491">
        <f t="shared" si="6"/>
        <v>0</v>
      </c>
      <c r="I95" s="491">
        <f t="shared" si="7"/>
        <v>0</v>
      </c>
    </row>
    <row r="96" spans="1:9">
      <c r="A96" s="489" t="s">
        <v>1997</v>
      </c>
      <c r="B96" s="490" t="s">
        <v>257</v>
      </c>
      <c r="C96" s="491">
        <v>101</v>
      </c>
      <c r="D96" s="492">
        <v>0</v>
      </c>
      <c r="E96" s="491">
        <f t="shared" si="4"/>
        <v>0</v>
      </c>
      <c r="F96" s="492">
        <v>0</v>
      </c>
      <c r="G96" s="491">
        <f t="shared" si="5"/>
        <v>0</v>
      </c>
      <c r="H96" s="491">
        <f t="shared" si="6"/>
        <v>0</v>
      </c>
      <c r="I96" s="491">
        <f t="shared" si="7"/>
        <v>0</v>
      </c>
    </row>
    <row r="97" spans="1:9">
      <c r="A97" s="489" t="s">
        <v>1998</v>
      </c>
      <c r="B97" s="490" t="s">
        <v>133</v>
      </c>
      <c r="C97" s="491">
        <v>10.1</v>
      </c>
      <c r="D97" s="491"/>
      <c r="E97" s="491"/>
      <c r="F97" s="492">
        <v>0</v>
      </c>
      <c r="G97" s="491">
        <f t="shared" si="5"/>
        <v>0</v>
      </c>
      <c r="H97" s="491">
        <f t="shared" si="6"/>
        <v>0</v>
      </c>
      <c r="I97" s="491">
        <f t="shared" si="7"/>
        <v>0</v>
      </c>
    </row>
    <row r="98" spans="1:9">
      <c r="A98" s="489" t="s">
        <v>1999</v>
      </c>
      <c r="B98" s="490" t="s">
        <v>144</v>
      </c>
      <c r="C98" s="491">
        <v>178</v>
      </c>
      <c r="D98" s="491"/>
      <c r="E98" s="491"/>
      <c r="F98" s="492">
        <v>0</v>
      </c>
      <c r="G98" s="491">
        <f t="shared" si="5"/>
        <v>0</v>
      </c>
      <c r="H98" s="491">
        <f t="shared" si="6"/>
        <v>0</v>
      </c>
      <c r="I98" s="491">
        <f t="shared" si="7"/>
        <v>0</v>
      </c>
    </row>
    <row r="99" spans="1:9">
      <c r="A99" s="489" t="s">
        <v>2000</v>
      </c>
      <c r="B99" s="490" t="s">
        <v>1</v>
      </c>
      <c r="C99" s="491"/>
      <c r="D99" s="491"/>
      <c r="E99" s="491"/>
      <c r="F99" s="491"/>
      <c r="G99" s="491"/>
      <c r="H99" s="491"/>
      <c r="I99" s="491"/>
    </row>
    <row r="100" spans="1:9">
      <c r="A100" s="486" t="s">
        <v>2001</v>
      </c>
      <c r="B100" s="487" t="s">
        <v>1</v>
      </c>
      <c r="C100" s="488"/>
      <c r="D100" s="488"/>
      <c r="E100" s="488">
        <f>SUM(E88:E99)</f>
        <v>0</v>
      </c>
      <c r="F100" s="488"/>
      <c r="G100" s="488">
        <f>SUM(G88:G99)</f>
        <v>0</v>
      </c>
      <c r="H100" s="488"/>
      <c r="I100" s="488">
        <f>SUM(I88:I99)</f>
        <v>0</v>
      </c>
    </row>
    <row r="101" spans="1:9">
      <c r="A101" s="486" t="s">
        <v>2002</v>
      </c>
      <c r="B101" s="487" t="s">
        <v>1</v>
      </c>
      <c r="C101" s="488"/>
      <c r="D101" s="488"/>
      <c r="E101" s="488"/>
      <c r="F101" s="488"/>
      <c r="G101" s="488"/>
      <c r="H101" s="488"/>
      <c r="I101" s="488"/>
    </row>
    <row r="102" spans="1:9">
      <c r="A102" s="489" t="s">
        <v>2003</v>
      </c>
      <c r="B102" s="490" t="s">
        <v>1792</v>
      </c>
      <c r="C102" s="491">
        <v>1</v>
      </c>
      <c r="D102" s="492">
        <v>0</v>
      </c>
      <c r="E102" s="491">
        <f t="shared" si="4"/>
        <v>0</v>
      </c>
      <c r="F102" s="491"/>
      <c r="G102" s="491"/>
      <c r="H102" s="491">
        <f t="shared" si="6"/>
        <v>0</v>
      </c>
      <c r="I102" s="491">
        <f t="shared" si="7"/>
        <v>0</v>
      </c>
    </row>
    <row r="103" spans="1:9">
      <c r="A103" s="489" t="s">
        <v>2004</v>
      </c>
      <c r="B103" s="490" t="s">
        <v>1792</v>
      </c>
      <c r="C103" s="491">
        <v>43</v>
      </c>
      <c r="D103" s="492">
        <v>0</v>
      </c>
      <c r="E103" s="491">
        <f t="shared" si="4"/>
        <v>0</v>
      </c>
      <c r="F103" s="492">
        <v>0</v>
      </c>
      <c r="G103" s="491">
        <f t="shared" si="5"/>
        <v>0</v>
      </c>
      <c r="H103" s="491">
        <f t="shared" si="6"/>
        <v>0</v>
      </c>
      <c r="I103" s="491">
        <f t="shared" si="7"/>
        <v>0</v>
      </c>
    </row>
    <row r="104" spans="1:9">
      <c r="A104" s="489" t="s">
        <v>2005</v>
      </c>
      <c r="B104" s="490" t="s">
        <v>1792</v>
      </c>
      <c r="C104" s="491">
        <v>2</v>
      </c>
      <c r="D104" s="492">
        <v>0</v>
      </c>
      <c r="E104" s="491">
        <f t="shared" si="4"/>
        <v>0</v>
      </c>
      <c r="F104" s="492">
        <v>0</v>
      </c>
      <c r="G104" s="491">
        <f t="shared" si="5"/>
        <v>0</v>
      </c>
      <c r="H104" s="491">
        <f t="shared" si="6"/>
        <v>0</v>
      </c>
      <c r="I104" s="491">
        <f t="shared" si="7"/>
        <v>0</v>
      </c>
    </row>
    <row r="105" spans="1:9">
      <c r="A105" s="489" t="s">
        <v>2006</v>
      </c>
      <c r="B105" s="490" t="s">
        <v>1792</v>
      </c>
      <c r="C105" s="491">
        <v>1</v>
      </c>
      <c r="D105" s="492">
        <v>0</v>
      </c>
      <c r="E105" s="491">
        <f t="shared" si="4"/>
        <v>0</v>
      </c>
      <c r="F105" s="491"/>
      <c r="G105" s="491"/>
      <c r="H105" s="491">
        <f t="shared" si="6"/>
        <v>0</v>
      </c>
      <c r="I105" s="491">
        <f t="shared" si="7"/>
        <v>0</v>
      </c>
    </row>
    <row r="106" spans="1:9">
      <c r="A106" s="489" t="s">
        <v>2007</v>
      </c>
      <c r="B106" s="490" t="s">
        <v>1792</v>
      </c>
      <c r="C106" s="491">
        <v>11</v>
      </c>
      <c r="D106" s="492">
        <v>0</v>
      </c>
      <c r="E106" s="491">
        <f t="shared" si="4"/>
        <v>0</v>
      </c>
      <c r="F106" s="491"/>
      <c r="G106" s="491"/>
      <c r="H106" s="491">
        <f t="shared" si="6"/>
        <v>0</v>
      </c>
      <c r="I106" s="491">
        <f t="shared" si="7"/>
        <v>0</v>
      </c>
    </row>
    <row r="107" spans="1:9">
      <c r="A107" s="489" t="s">
        <v>2008</v>
      </c>
      <c r="B107" s="490" t="s">
        <v>1792</v>
      </c>
      <c r="C107" s="491">
        <v>1</v>
      </c>
      <c r="D107" s="492">
        <v>0</v>
      </c>
      <c r="E107" s="491">
        <f t="shared" si="4"/>
        <v>0</v>
      </c>
      <c r="F107" s="491"/>
      <c r="G107" s="491"/>
      <c r="H107" s="491">
        <f t="shared" si="6"/>
        <v>0</v>
      </c>
      <c r="I107" s="491">
        <f t="shared" si="7"/>
        <v>0</v>
      </c>
    </row>
    <row r="108" spans="1:9">
      <c r="A108" s="489" t="s">
        <v>2009</v>
      </c>
      <c r="B108" s="490" t="s">
        <v>1792</v>
      </c>
      <c r="C108" s="491">
        <v>1</v>
      </c>
      <c r="D108" s="492">
        <v>0</v>
      </c>
      <c r="E108" s="491">
        <f t="shared" si="4"/>
        <v>0</v>
      </c>
      <c r="F108" s="491"/>
      <c r="G108" s="491"/>
      <c r="H108" s="491">
        <f t="shared" si="6"/>
        <v>0</v>
      </c>
      <c r="I108" s="491">
        <f t="shared" si="7"/>
        <v>0</v>
      </c>
    </row>
    <row r="109" spans="1:9">
      <c r="A109" s="489" t="s">
        <v>2010</v>
      </c>
      <c r="B109" s="490" t="s">
        <v>1792</v>
      </c>
      <c r="C109" s="491">
        <v>1</v>
      </c>
      <c r="D109" s="492">
        <v>0</v>
      </c>
      <c r="E109" s="491">
        <f t="shared" si="4"/>
        <v>0</v>
      </c>
      <c r="F109" s="491"/>
      <c r="G109" s="491"/>
      <c r="H109" s="491">
        <f t="shared" si="6"/>
        <v>0</v>
      </c>
      <c r="I109" s="491">
        <f t="shared" si="7"/>
        <v>0</v>
      </c>
    </row>
    <row r="110" spans="1:9">
      <c r="A110" s="489" t="s">
        <v>2011</v>
      </c>
      <c r="B110" s="490" t="s">
        <v>1792</v>
      </c>
      <c r="C110" s="491">
        <v>1</v>
      </c>
      <c r="D110" s="492">
        <v>0</v>
      </c>
      <c r="E110" s="491">
        <f t="shared" si="4"/>
        <v>0</v>
      </c>
      <c r="F110" s="491"/>
      <c r="G110" s="491"/>
      <c r="H110" s="491">
        <f t="shared" si="6"/>
        <v>0</v>
      </c>
      <c r="I110" s="491">
        <f t="shared" si="7"/>
        <v>0</v>
      </c>
    </row>
    <row r="111" spans="1:9">
      <c r="A111" s="486" t="s">
        <v>2012</v>
      </c>
      <c r="B111" s="487" t="s">
        <v>1</v>
      </c>
      <c r="C111" s="488"/>
      <c r="D111" s="488"/>
      <c r="E111" s="488">
        <f>SUM(E102:E110)</f>
        <v>0</v>
      </c>
      <c r="F111" s="488"/>
      <c r="G111" s="488">
        <f>SUM(G102:G110)</f>
        <v>0</v>
      </c>
      <c r="H111" s="488"/>
      <c r="I111" s="488">
        <f>SUM(I102:I110)</f>
        <v>0</v>
      </c>
    </row>
    <row r="112" spans="1:9" ht="16.5">
      <c r="A112" s="483" t="s">
        <v>2013</v>
      </c>
      <c r="B112" s="484" t="s">
        <v>1</v>
      </c>
      <c r="C112" s="485"/>
      <c r="D112" s="485"/>
      <c r="E112" s="485">
        <f>E9+E20+E29+E44+E65+E68+E86+E100+E111</f>
        <v>0</v>
      </c>
      <c r="F112" s="485"/>
      <c r="G112" s="485">
        <f>G9+G20+G29+G44+G65+G68+G86+G100+G111</f>
        <v>0</v>
      </c>
      <c r="H112" s="485"/>
      <c r="I112" s="485">
        <f>I9+I20+I29+I44+I65+I68+I86+I100+I111</f>
        <v>0</v>
      </c>
    </row>
    <row r="113" spans="1:9" ht="36.75">
      <c r="A113" s="489" t="s">
        <v>2014</v>
      </c>
      <c r="B113" s="490" t="s">
        <v>1</v>
      </c>
      <c r="C113" s="491"/>
      <c r="D113" s="491"/>
      <c r="E113" s="491"/>
      <c r="F113" s="491"/>
      <c r="G113" s="491"/>
      <c r="H113" s="491"/>
      <c r="I113" s="491"/>
    </row>
    <row r="114" spans="1:9" ht="48.75">
      <c r="A114" s="489" t="s">
        <v>2015</v>
      </c>
      <c r="B114" s="490" t="s">
        <v>1</v>
      </c>
      <c r="C114" s="491"/>
      <c r="D114" s="491"/>
      <c r="E114" s="491"/>
      <c r="F114" s="491"/>
      <c r="G114" s="491"/>
      <c r="H114" s="491"/>
      <c r="I114" s="491"/>
    </row>
    <row r="115" spans="1:9" ht="60.75">
      <c r="A115" s="489" t="s">
        <v>2016</v>
      </c>
      <c r="B115" s="490" t="s">
        <v>1</v>
      </c>
      <c r="C115" s="491"/>
      <c r="D115" s="491"/>
      <c r="E115" s="491"/>
      <c r="F115" s="491"/>
      <c r="G115" s="491"/>
      <c r="H115" s="491"/>
      <c r="I115" s="491"/>
    </row>
  </sheetData>
  <sheetProtection algorithmName="SHA-512" hashValue="p8mu/uvopbg9PvKHius+3ayZnjF+rRkQ3NQzR8vsU/ltRZlRcSJQI2/4KUNh5hTKpJCxwIJI68YgwOqIyHLs4Q==" saltValue="wnBkRS/Z3MljRIk7Zs8G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FE89-941D-4A14-8B0A-0D366B5CE978}">
  <dimension ref="A2:H95"/>
  <sheetViews>
    <sheetView view="pageBreakPreview" zoomScale="110" zoomScaleSheetLayoutView="110" workbookViewId="0">
      <selection activeCell="H11" sqref="H11"/>
    </sheetView>
  </sheetViews>
  <sheetFormatPr defaultRowHeight="12.75"/>
  <cols>
    <col min="1" max="1" width="4.6640625" style="497" customWidth="1"/>
    <col min="2" max="2" width="59.1640625" style="530" customWidth="1"/>
    <col min="3" max="3" width="6" style="497" customWidth="1"/>
    <col min="4" max="4" width="9.33203125" style="497" customWidth="1"/>
    <col min="5" max="5" width="12.6640625" style="531" customWidth="1"/>
    <col min="6" max="6" width="17.1640625" style="497" bestFit="1" customWidth="1"/>
    <col min="7" max="7" width="12.6640625" style="497" customWidth="1"/>
    <col min="8" max="8" width="16.5" style="497" customWidth="1"/>
    <col min="9" max="256" width="9.33203125" style="497"/>
    <col min="257" max="257" width="4.6640625" style="497" customWidth="1"/>
    <col min="258" max="258" width="59.1640625" style="497" customWidth="1"/>
    <col min="259" max="259" width="6" style="497" customWidth="1"/>
    <col min="260" max="260" width="9.33203125" style="497"/>
    <col min="261" max="261" width="12.6640625" style="497" customWidth="1"/>
    <col min="262" max="262" width="17.1640625" style="497" bestFit="1" customWidth="1"/>
    <col min="263" max="263" width="12.6640625" style="497" customWidth="1"/>
    <col min="264" max="264" width="16.5" style="497" customWidth="1"/>
    <col min="265" max="512" width="9.33203125" style="497"/>
    <col min="513" max="513" width="4.6640625" style="497" customWidth="1"/>
    <col min="514" max="514" width="59.1640625" style="497" customWidth="1"/>
    <col min="515" max="515" width="6" style="497" customWidth="1"/>
    <col min="516" max="516" width="9.33203125" style="497"/>
    <col min="517" max="517" width="12.6640625" style="497" customWidth="1"/>
    <col min="518" max="518" width="17.1640625" style="497" bestFit="1" customWidth="1"/>
    <col min="519" max="519" width="12.6640625" style="497" customWidth="1"/>
    <col min="520" max="520" width="16.5" style="497" customWidth="1"/>
    <col min="521" max="768" width="9.33203125" style="497"/>
    <col min="769" max="769" width="4.6640625" style="497" customWidth="1"/>
    <col min="770" max="770" width="59.1640625" style="497" customWidth="1"/>
    <col min="771" max="771" width="6" style="497" customWidth="1"/>
    <col min="772" max="772" width="9.33203125" style="497"/>
    <col min="773" max="773" width="12.6640625" style="497" customWidth="1"/>
    <col min="774" max="774" width="17.1640625" style="497" bestFit="1" customWidth="1"/>
    <col min="775" max="775" width="12.6640625" style="497" customWidth="1"/>
    <col min="776" max="776" width="16.5" style="497" customWidth="1"/>
    <col min="777" max="1024" width="9.33203125" style="497"/>
    <col min="1025" max="1025" width="4.6640625" style="497" customWidth="1"/>
    <col min="1026" max="1026" width="59.1640625" style="497" customWidth="1"/>
    <col min="1027" max="1027" width="6" style="497" customWidth="1"/>
    <col min="1028" max="1028" width="9.33203125" style="497"/>
    <col min="1029" max="1029" width="12.6640625" style="497" customWidth="1"/>
    <col min="1030" max="1030" width="17.1640625" style="497" bestFit="1" customWidth="1"/>
    <col min="1031" max="1031" width="12.6640625" style="497" customWidth="1"/>
    <col min="1032" max="1032" width="16.5" style="497" customWidth="1"/>
    <col min="1033" max="1280" width="9.33203125" style="497"/>
    <col min="1281" max="1281" width="4.6640625" style="497" customWidth="1"/>
    <col min="1282" max="1282" width="59.1640625" style="497" customWidth="1"/>
    <col min="1283" max="1283" width="6" style="497" customWidth="1"/>
    <col min="1284" max="1284" width="9.33203125" style="497"/>
    <col min="1285" max="1285" width="12.6640625" style="497" customWidth="1"/>
    <col min="1286" max="1286" width="17.1640625" style="497" bestFit="1" customWidth="1"/>
    <col min="1287" max="1287" width="12.6640625" style="497" customWidth="1"/>
    <col min="1288" max="1288" width="16.5" style="497" customWidth="1"/>
    <col min="1289" max="1536" width="9.33203125" style="497"/>
    <col min="1537" max="1537" width="4.6640625" style="497" customWidth="1"/>
    <col min="1538" max="1538" width="59.1640625" style="497" customWidth="1"/>
    <col min="1539" max="1539" width="6" style="497" customWidth="1"/>
    <col min="1540" max="1540" width="9.33203125" style="497"/>
    <col min="1541" max="1541" width="12.6640625" style="497" customWidth="1"/>
    <col min="1542" max="1542" width="17.1640625" style="497" bestFit="1" customWidth="1"/>
    <col min="1543" max="1543" width="12.6640625" style="497" customWidth="1"/>
    <col min="1544" max="1544" width="16.5" style="497" customWidth="1"/>
    <col min="1545" max="1792" width="9.33203125" style="497"/>
    <col min="1793" max="1793" width="4.6640625" style="497" customWidth="1"/>
    <col min="1794" max="1794" width="59.1640625" style="497" customWidth="1"/>
    <col min="1795" max="1795" width="6" style="497" customWidth="1"/>
    <col min="1796" max="1796" width="9.33203125" style="497"/>
    <col min="1797" max="1797" width="12.6640625" style="497" customWidth="1"/>
    <col min="1798" max="1798" width="17.1640625" style="497" bestFit="1" customWidth="1"/>
    <col min="1799" max="1799" width="12.6640625" style="497" customWidth="1"/>
    <col min="1800" max="1800" width="16.5" style="497" customWidth="1"/>
    <col min="1801" max="2048" width="9.33203125" style="497"/>
    <col min="2049" max="2049" width="4.6640625" style="497" customWidth="1"/>
    <col min="2050" max="2050" width="59.1640625" style="497" customWidth="1"/>
    <col min="2051" max="2051" width="6" style="497" customWidth="1"/>
    <col min="2052" max="2052" width="9.33203125" style="497"/>
    <col min="2053" max="2053" width="12.6640625" style="497" customWidth="1"/>
    <col min="2054" max="2054" width="17.1640625" style="497" bestFit="1" customWidth="1"/>
    <col min="2055" max="2055" width="12.6640625" style="497" customWidth="1"/>
    <col min="2056" max="2056" width="16.5" style="497" customWidth="1"/>
    <col min="2057" max="2304" width="9.33203125" style="497"/>
    <col min="2305" max="2305" width="4.6640625" style="497" customWidth="1"/>
    <col min="2306" max="2306" width="59.1640625" style="497" customWidth="1"/>
    <col min="2307" max="2307" width="6" style="497" customWidth="1"/>
    <col min="2308" max="2308" width="9.33203125" style="497"/>
    <col min="2309" max="2309" width="12.6640625" style="497" customWidth="1"/>
    <col min="2310" max="2310" width="17.1640625" style="497" bestFit="1" customWidth="1"/>
    <col min="2311" max="2311" width="12.6640625" style="497" customWidth="1"/>
    <col min="2312" max="2312" width="16.5" style="497" customWidth="1"/>
    <col min="2313" max="2560" width="9.33203125" style="497"/>
    <col min="2561" max="2561" width="4.6640625" style="497" customWidth="1"/>
    <col min="2562" max="2562" width="59.1640625" style="497" customWidth="1"/>
    <col min="2563" max="2563" width="6" style="497" customWidth="1"/>
    <col min="2564" max="2564" width="9.33203125" style="497"/>
    <col min="2565" max="2565" width="12.6640625" style="497" customWidth="1"/>
    <col min="2566" max="2566" width="17.1640625" style="497" bestFit="1" customWidth="1"/>
    <col min="2567" max="2567" width="12.6640625" style="497" customWidth="1"/>
    <col min="2568" max="2568" width="16.5" style="497" customWidth="1"/>
    <col min="2569" max="2816" width="9.33203125" style="497"/>
    <col min="2817" max="2817" width="4.6640625" style="497" customWidth="1"/>
    <col min="2818" max="2818" width="59.1640625" style="497" customWidth="1"/>
    <col min="2819" max="2819" width="6" style="497" customWidth="1"/>
    <col min="2820" max="2820" width="9.33203125" style="497"/>
    <col min="2821" max="2821" width="12.6640625" style="497" customWidth="1"/>
    <col min="2822" max="2822" width="17.1640625" style="497" bestFit="1" customWidth="1"/>
    <col min="2823" max="2823" width="12.6640625" style="497" customWidth="1"/>
    <col min="2824" max="2824" width="16.5" style="497" customWidth="1"/>
    <col min="2825" max="3072" width="9.33203125" style="497"/>
    <col min="3073" max="3073" width="4.6640625" style="497" customWidth="1"/>
    <col min="3074" max="3074" width="59.1640625" style="497" customWidth="1"/>
    <col min="3075" max="3075" width="6" style="497" customWidth="1"/>
    <col min="3076" max="3076" width="9.33203125" style="497"/>
    <col min="3077" max="3077" width="12.6640625" style="497" customWidth="1"/>
    <col min="3078" max="3078" width="17.1640625" style="497" bestFit="1" customWidth="1"/>
    <col min="3079" max="3079" width="12.6640625" style="497" customWidth="1"/>
    <col min="3080" max="3080" width="16.5" style="497" customWidth="1"/>
    <col min="3081" max="3328" width="9.33203125" style="497"/>
    <col min="3329" max="3329" width="4.6640625" style="497" customWidth="1"/>
    <col min="3330" max="3330" width="59.1640625" style="497" customWidth="1"/>
    <col min="3331" max="3331" width="6" style="497" customWidth="1"/>
    <col min="3332" max="3332" width="9.33203125" style="497"/>
    <col min="3333" max="3333" width="12.6640625" style="497" customWidth="1"/>
    <col min="3334" max="3334" width="17.1640625" style="497" bestFit="1" customWidth="1"/>
    <col min="3335" max="3335" width="12.6640625" style="497" customWidth="1"/>
    <col min="3336" max="3336" width="16.5" style="497" customWidth="1"/>
    <col min="3337" max="3584" width="9.33203125" style="497"/>
    <col min="3585" max="3585" width="4.6640625" style="497" customWidth="1"/>
    <col min="3586" max="3586" width="59.1640625" style="497" customWidth="1"/>
    <col min="3587" max="3587" width="6" style="497" customWidth="1"/>
    <col min="3588" max="3588" width="9.33203125" style="497"/>
    <col min="3589" max="3589" width="12.6640625" style="497" customWidth="1"/>
    <col min="3590" max="3590" width="17.1640625" style="497" bestFit="1" customWidth="1"/>
    <col min="3591" max="3591" width="12.6640625" style="497" customWidth="1"/>
    <col min="3592" max="3592" width="16.5" style="497" customWidth="1"/>
    <col min="3593" max="3840" width="9.33203125" style="497"/>
    <col min="3841" max="3841" width="4.6640625" style="497" customWidth="1"/>
    <col min="3842" max="3842" width="59.1640625" style="497" customWidth="1"/>
    <col min="3843" max="3843" width="6" style="497" customWidth="1"/>
    <col min="3844" max="3844" width="9.33203125" style="497"/>
    <col min="3845" max="3845" width="12.6640625" style="497" customWidth="1"/>
    <col min="3846" max="3846" width="17.1640625" style="497" bestFit="1" customWidth="1"/>
    <col min="3847" max="3847" width="12.6640625" style="497" customWidth="1"/>
    <col min="3848" max="3848" width="16.5" style="497" customWidth="1"/>
    <col min="3849" max="4096" width="9.33203125" style="497"/>
    <col min="4097" max="4097" width="4.6640625" style="497" customWidth="1"/>
    <col min="4098" max="4098" width="59.1640625" style="497" customWidth="1"/>
    <col min="4099" max="4099" width="6" style="497" customWidth="1"/>
    <col min="4100" max="4100" width="9.33203125" style="497"/>
    <col min="4101" max="4101" width="12.6640625" style="497" customWidth="1"/>
    <col min="4102" max="4102" width="17.1640625" style="497" bestFit="1" customWidth="1"/>
    <col min="4103" max="4103" width="12.6640625" style="497" customWidth="1"/>
    <col min="4104" max="4104" width="16.5" style="497" customWidth="1"/>
    <col min="4105" max="4352" width="9.33203125" style="497"/>
    <col min="4353" max="4353" width="4.6640625" style="497" customWidth="1"/>
    <col min="4354" max="4354" width="59.1640625" style="497" customWidth="1"/>
    <col min="4355" max="4355" width="6" style="497" customWidth="1"/>
    <col min="4356" max="4356" width="9.33203125" style="497"/>
    <col min="4357" max="4357" width="12.6640625" style="497" customWidth="1"/>
    <col min="4358" max="4358" width="17.1640625" style="497" bestFit="1" customWidth="1"/>
    <col min="4359" max="4359" width="12.6640625" style="497" customWidth="1"/>
    <col min="4360" max="4360" width="16.5" style="497" customWidth="1"/>
    <col min="4361" max="4608" width="9.33203125" style="497"/>
    <col min="4609" max="4609" width="4.6640625" style="497" customWidth="1"/>
    <col min="4610" max="4610" width="59.1640625" style="497" customWidth="1"/>
    <col min="4611" max="4611" width="6" style="497" customWidth="1"/>
    <col min="4612" max="4612" width="9.33203125" style="497"/>
    <col min="4613" max="4613" width="12.6640625" style="497" customWidth="1"/>
    <col min="4614" max="4614" width="17.1640625" style="497" bestFit="1" customWidth="1"/>
    <col min="4615" max="4615" width="12.6640625" style="497" customWidth="1"/>
    <col min="4616" max="4616" width="16.5" style="497" customWidth="1"/>
    <col min="4617" max="4864" width="9.33203125" style="497"/>
    <col min="4865" max="4865" width="4.6640625" style="497" customWidth="1"/>
    <col min="4866" max="4866" width="59.1640625" style="497" customWidth="1"/>
    <col min="4867" max="4867" width="6" style="497" customWidth="1"/>
    <col min="4868" max="4868" width="9.33203125" style="497"/>
    <col min="4869" max="4869" width="12.6640625" style="497" customWidth="1"/>
    <col min="4870" max="4870" width="17.1640625" style="497" bestFit="1" customWidth="1"/>
    <col min="4871" max="4871" width="12.6640625" style="497" customWidth="1"/>
    <col min="4872" max="4872" width="16.5" style="497" customWidth="1"/>
    <col min="4873" max="5120" width="9.33203125" style="497"/>
    <col min="5121" max="5121" width="4.6640625" style="497" customWidth="1"/>
    <col min="5122" max="5122" width="59.1640625" style="497" customWidth="1"/>
    <col min="5123" max="5123" width="6" style="497" customWidth="1"/>
    <col min="5124" max="5124" width="9.33203125" style="497"/>
    <col min="5125" max="5125" width="12.6640625" style="497" customWidth="1"/>
    <col min="5126" max="5126" width="17.1640625" style="497" bestFit="1" customWidth="1"/>
    <col min="5127" max="5127" width="12.6640625" style="497" customWidth="1"/>
    <col min="5128" max="5128" width="16.5" style="497" customWidth="1"/>
    <col min="5129" max="5376" width="9.33203125" style="497"/>
    <col min="5377" max="5377" width="4.6640625" style="497" customWidth="1"/>
    <col min="5378" max="5378" width="59.1640625" style="497" customWidth="1"/>
    <col min="5379" max="5379" width="6" style="497" customWidth="1"/>
    <col min="5380" max="5380" width="9.33203125" style="497"/>
    <col min="5381" max="5381" width="12.6640625" style="497" customWidth="1"/>
    <col min="5382" max="5382" width="17.1640625" style="497" bestFit="1" customWidth="1"/>
    <col min="5383" max="5383" width="12.6640625" style="497" customWidth="1"/>
    <col min="5384" max="5384" width="16.5" style="497" customWidth="1"/>
    <col min="5385" max="5632" width="9.33203125" style="497"/>
    <col min="5633" max="5633" width="4.6640625" style="497" customWidth="1"/>
    <col min="5634" max="5634" width="59.1640625" style="497" customWidth="1"/>
    <col min="5635" max="5635" width="6" style="497" customWidth="1"/>
    <col min="5636" max="5636" width="9.33203125" style="497"/>
    <col min="5637" max="5637" width="12.6640625" style="497" customWidth="1"/>
    <col min="5638" max="5638" width="17.1640625" style="497" bestFit="1" customWidth="1"/>
    <col min="5639" max="5639" width="12.6640625" style="497" customWidth="1"/>
    <col min="5640" max="5640" width="16.5" style="497" customWidth="1"/>
    <col min="5641" max="5888" width="9.33203125" style="497"/>
    <col min="5889" max="5889" width="4.6640625" style="497" customWidth="1"/>
    <col min="5890" max="5890" width="59.1640625" style="497" customWidth="1"/>
    <col min="5891" max="5891" width="6" style="497" customWidth="1"/>
    <col min="5892" max="5892" width="9.33203125" style="497"/>
    <col min="5893" max="5893" width="12.6640625" style="497" customWidth="1"/>
    <col min="5894" max="5894" width="17.1640625" style="497" bestFit="1" customWidth="1"/>
    <col min="5895" max="5895" width="12.6640625" style="497" customWidth="1"/>
    <col min="5896" max="5896" width="16.5" style="497" customWidth="1"/>
    <col min="5897" max="6144" width="9.33203125" style="497"/>
    <col min="6145" max="6145" width="4.6640625" style="497" customWidth="1"/>
    <col min="6146" max="6146" width="59.1640625" style="497" customWidth="1"/>
    <col min="6147" max="6147" width="6" style="497" customWidth="1"/>
    <col min="6148" max="6148" width="9.33203125" style="497"/>
    <col min="6149" max="6149" width="12.6640625" style="497" customWidth="1"/>
    <col min="6150" max="6150" width="17.1640625" style="497" bestFit="1" customWidth="1"/>
    <col min="6151" max="6151" width="12.6640625" style="497" customWidth="1"/>
    <col min="6152" max="6152" width="16.5" style="497" customWidth="1"/>
    <col min="6153" max="6400" width="9.33203125" style="497"/>
    <col min="6401" max="6401" width="4.6640625" style="497" customWidth="1"/>
    <col min="6402" max="6402" width="59.1640625" style="497" customWidth="1"/>
    <col min="6403" max="6403" width="6" style="497" customWidth="1"/>
    <col min="6404" max="6404" width="9.33203125" style="497"/>
    <col min="6405" max="6405" width="12.6640625" style="497" customWidth="1"/>
    <col min="6406" max="6406" width="17.1640625" style="497" bestFit="1" customWidth="1"/>
    <col min="6407" max="6407" width="12.6640625" style="497" customWidth="1"/>
    <col min="6408" max="6408" width="16.5" style="497" customWidth="1"/>
    <col min="6409" max="6656" width="9.33203125" style="497"/>
    <col min="6657" max="6657" width="4.6640625" style="497" customWidth="1"/>
    <col min="6658" max="6658" width="59.1640625" style="497" customWidth="1"/>
    <col min="6659" max="6659" width="6" style="497" customWidth="1"/>
    <col min="6660" max="6660" width="9.33203125" style="497"/>
    <col min="6661" max="6661" width="12.6640625" style="497" customWidth="1"/>
    <col min="6662" max="6662" width="17.1640625" style="497" bestFit="1" customWidth="1"/>
    <col min="6663" max="6663" width="12.6640625" style="497" customWidth="1"/>
    <col min="6664" max="6664" width="16.5" style="497" customWidth="1"/>
    <col min="6665" max="6912" width="9.33203125" style="497"/>
    <col min="6913" max="6913" width="4.6640625" style="497" customWidth="1"/>
    <col min="6914" max="6914" width="59.1640625" style="497" customWidth="1"/>
    <col min="6915" max="6915" width="6" style="497" customWidth="1"/>
    <col min="6916" max="6916" width="9.33203125" style="497"/>
    <col min="6917" max="6917" width="12.6640625" style="497" customWidth="1"/>
    <col min="6918" max="6918" width="17.1640625" style="497" bestFit="1" customWidth="1"/>
    <col min="6919" max="6919" width="12.6640625" style="497" customWidth="1"/>
    <col min="6920" max="6920" width="16.5" style="497" customWidth="1"/>
    <col min="6921" max="7168" width="9.33203125" style="497"/>
    <col min="7169" max="7169" width="4.6640625" style="497" customWidth="1"/>
    <col min="7170" max="7170" width="59.1640625" style="497" customWidth="1"/>
    <col min="7171" max="7171" width="6" style="497" customWidth="1"/>
    <col min="7172" max="7172" width="9.33203125" style="497"/>
    <col min="7173" max="7173" width="12.6640625" style="497" customWidth="1"/>
    <col min="7174" max="7174" width="17.1640625" style="497" bestFit="1" customWidth="1"/>
    <col min="7175" max="7175" width="12.6640625" style="497" customWidth="1"/>
    <col min="7176" max="7176" width="16.5" style="497" customWidth="1"/>
    <col min="7177" max="7424" width="9.33203125" style="497"/>
    <col min="7425" max="7425" width="4.6640625" style="497" customWidth="1"/>
    <col min="7426" max="7426" width="59.1640625" style="497" customWidth="1"/>
    <col min="7427" max="7427" width="6" style="497" customWidth="1"/>
    <col min="7428" max="7428" width="9.33203125" style="497"/>
    <col min="7429" max="7429" width="12.6640625" style="497" customWidth="1"/>
    <col min="7430" max="7430" width="17.1640625" style="497" bestFit="1" customWidth="1"/>
    <col min="7431" max="7431" width="12.6640625" style="497" customWidth="1"/>
    <col min="7432" max="7432" width="16.5" style="497" customWidth="1"/>
    <col min="7433" max="7680" width="9.33203125" style="497"/>
    <col min="7681" max="7681" width="4.6640625" style="497" customWidth="1"/>
    <col min="7682" max="7682" width="59.1640625" style="497" customWidth="1"/>
    <col min="7683" max="7683" width="6" style="497" customWidth="1"/>
    <col min="7684" max="7684" width="9.33203125" style="497"/>
    <col min="7685" max="7685" width="12.6640625" style="497" customWidth="1"/>
    <col min="7686" max="7686" width="17.1640625" style="497" bestFit="1" customWidth="1"/>
    <col min="7687" max="7687" width="12.6640625" style="497" customWidth="1"/>
    <col min="7688" max="7688" width="16.5" style="497" customWidth="1"/>
    <col min="7689" max="7936" width="9.33203125" style="497"/>
    <col min="7937" max="7937" width="4.6640625" style="497" customWidth="1"/>
    <col min="7938" max="7938" width="59.1640625" style="497" customWidth="1"/>
    <col min="7939" max="7939" width="6" style="497" customWidth="1"/>
    <col min="7940" max="7940" width="9.33203125" style="497"/>
    <col min="7941" max="7941" width="12.6640625" style="497" customWidth="1"/>
    <col min="7942" max="7942" width="17.1640625" style="497" bestFit="1" customWidth="1"/>
    <col min="7943" max="7943" width="12.6640625" style="497" customWidth="1"/>
    <col min="7944" max="7944" width="16.5" style="497" customWidth="1"/>
    <col min="7945" max="8192" width="9.33203125" style="497"/>
    <col min="8193" max="8193" width="4.6640625" style="497" customWidth="1"/>
    <col min="8194" max="8194" width="59.1640625" style="497" customWidth="1"/>
    <col min="8195" max="8195" width="6" style="497" customWidth="1"/>
    <col min="8196" max="8196" width="9.33203125" style="497"/>
    <col min="8197" max="8197" width="12.6640625" style="497" customWidth="1"/>
    <col min="8198" max="8198" width="17.1640625" style="497" bestFit="1" customWidth="1"/>
    <col min="8199" max="8199" width="12.6640625" style="497" customWidth="1"/>
    <col min="8200" max="8200" width="16.5" style="497" customWidth="1"/>
    <col min="8201" max="8448" width="9.33203125" style="497"/>
    <col min="8449" max="8449" width="4.6640625" style="497" customWidth="1"/>
    <col min="8450" max="8450" width="59.1640625" style="497" customWidth="1"/>
    <col min="8451" max="8451" width="6" style="497" customWidth="1"/>
    <col min="8452" max="8452" width="9.33203125" style="497"/>
    <col min="8453" max="8453" width="12.6640625" style="497" customWidth="1"/>
    <col min="8454" max="8454" width="17.1640625" style="497" bestFit="1" customWidth="1"/>
    <col min="8455" max="8455" width="12.6640625" style="497" customWidth="1"/>
    <col min="8456" max="8456" width="16.5" style="497" customWidth="1"/>
    <col min="8457" max="8704" width="9.33203125" style="497"/>
    <col min="8705" max="8705" width="4.6640625" style="497" customWidth="1"/>
    <col min="8706" max="8706" width="59.1640625" style="497" customWidth="1"/>
    <col min="8707" max="8707" width="6" style="497" customWidth="1"/>
    <col min="8708" max="8708" width="9.33203125" style="497"/>
    <col min="8709" max="8709" width="12.6640625" style="497" customWidth="1"/>
    <col min="8710" max="8710" width="17.1640625" style="497" bestFit="1" customWidth="1"/>
    <col min="8711" max="8711" width="12.6640625" style="497" customWidth="1"/>
    <col min="8712" max="8712" width="16.5" style="497" customWidth="1"/>
    <col min="8713" max="8960" width="9.33203125" style="497"/>
    <col min="8961" max="8961" width="4.6640625" style="497" customWidth="1"/>
    <col min="8962" max="8962" width="59.1640625" style="497" customWidth="1"/>
    <col min="8963" max="8963" width="6" style="497" customWidth="1"/>
    <col min="8964" max="8964" width="9.33203125" style="497"/>
    <col min="8965" max="8965" width="12.6640625" style="497" customWidth="1"/>
    <col min="8966" max="8966" width="17.1640625" style="497" bestFit="1" customWidth="1"/>
    <col min="8967" max="8967" width="12.6640625" style="497" customWidth="1"/>
    <col min="8968" max="8968" width="16.5" style="497" customWidth="1"/>
    <col min="8969" max="9216" width="9.33203125" style="497"/>
    <col min="9217" max="9217" width="4.6640625" style="497" customWidth="1"/>
    <col min="9218" max="9218" width="59.1640625" style="497" customWidth="1"/>
    <col min="9219" max="9219" width="6" style="497" customWidth="1"/>
    <col min="9220" max="9220" width="9.33203125" style="497"/>
    <col min="9221" max="9221" width="12.6640625" style="497" customWidth="1"/>
    <col min="9222" max="9222" width="17.1640625" style="497" bestFit="1" customWidth="1"/>
    <col min="9223" max="9223" width="12.6640625" style="497" customWidth="1"/>
    <col min="9224" max="9224" width="16.5" style="497" customWidth="1"/>
    <col min="9225" max="9472" width="9.33203125" style="497"/>
    <col min="9473" max="9473" width="4.6640625" style="497" customWidth="1"/>
    <col min="9474" max="9474" width="59.1640625" style="497" customWidth="1"/>
    <col min="9475" max="9475" width="6" style="497" customWidth="1"/>
    <col min="9476" max="9476" width="9.33203125" style="497"/>
    <col min="9477" max="9477" width="12.6640625" style="497" customWidth="1"/>
    <col min="9478" max="9478" width="17.1640625" style="497" bestFit="1" customWidth="1"/>
    <col min="9479" max="9479" width="12.6640625" style="497" customWidth="1"/>
    <col min="9480" max="9480" width="16.5" style="497" customWidth="1"/>
    <col min="9481" max="9728" width="9.33203125" style="497"/>
    <col min="9729" max="9729" width="4.6640625" style="497" customWidth="1"/>
    <col min="9730" max="9730" width="59.1640625" style="497" customWidth="1"/>
    <col min="9731" max="9731" width="6" style="497" customWidth="1"/>
    <col min="9732" max="9732" width="9.33203125" style="497"/>
    <col min="9733" max="9733" width="12.6640625" style="497" customWidth="1"/>
    <col min="9734" max="9734" width="17.1640625" style="497" bestFit="1" customWidth="1"/>
    <col min="9735" max="9735" width="12.6640625" style="497" customWidth="1"/>
    <col min="9736" max="9736" width="16.5" style="497" customWidth="1"/>
    <col min="9737" max="9984" width="9.33203125" style="497"/>
    <col min="9985" max="9985" width="4.6640625" style="497" customWidth="1"/>
    <col min="9986" max="9986" width="59.1640625" style="497" customWidth="1"/>
    <col min="9987" max="9987" width="6" style="497" customWidth="1"/>
    <col min="9988" max="9988" width="9.33203125" style="497"/>
    <col min="9989" max="9989" width="12.6640625" style="497" customWidth="1"/>
    <col min="9990" max="9990" width="17.1640625" style="497" bestFit="1" customWidth="1"/>
    <col min="9991" max="9991" width="12.6640625" style="497" customWidth="1"/>
    <col min="9992" max="9992" width="16.5" style="497" customWidth="1"/>
    <col min="9993" max="10240" width="9.33203125" style="497"/>
    <col min="10241" max="10241" width="4.6640625" style="497" customWidth="1"/>
    <col min="10242" max="10242" width="59.1640625" style="497" customWidth="1"/>
    <col min="10243" max="10243" width="6" style="497" customWidth="1"/>
    <col min="10244" max="10244" width="9.33203125" style="497"/>
    <col min="10245" max="10245" width="12.6640625" style="497" customWidth="1"/>
    <col min="10246" max="10246" width="17.1640625" style="497" bestFit="1" customWidth="1"/>
    <col min="10247" max="10247" width="12.6640625" style="497" customWidth="1"/>
    <col min="10248" max="10248" width="16.5" style="497" customWidth="1"/>
    <col min="10249" max="10496" width="9.33203125" style="497"/>
    <col min="10497" max="10497" width="4.6640625" style="497" customWidth="1"/>
    <col min="10498" max="10498" width="59.1640625" style="497" customWidth="1"/>
    <col min="10499" max="10499" width="6" style="497" customWidth="1"/>
    <col min="10500" max="10500" width="9.33203125" style="497"/>
    <col min="10501" max="10501" width="12.6640625" style="497" customWidth="1"/>
    <col min="10502" max="10502" width="17.1640625" style="497" bestFit="1" customWidth="1"/>
    <col min="10503" max="10503" width="12.6640625" style="497" customWidth="1"/>
    <col min="10504" max="10504" width="16.5" style="497" customWidth="1"/>
    <col min="10505" max="10752" width="9.33203125" style="497"/>
    <col min="10753" max="10753" width="4.6640625" style="497" customWidth="1"/>
    <col min="10754" max="10754" width="59.1640625" style="497" customWidth="1"/>
    <col min="10755" max="10755" width="6" style="497" customWidth="1"/>
    <col min="10756" max="10756" width="9.33203125" style="497"/>
    <col min="10757" max="10757" width="12.6640625" style="497" customWidth="1"/>
    <col min="10758" max="10758" width="17.1640625" style="497" bestFit="1" customWidth="1"/>
    <col min="10759" max="10759" width="12.6640625" style="497" customWidth="1"/>
    <col min="10760" max="10760" width="16.5" style="497" customWidth="1"/>
    <col min="10761" max="11008" width="9.33203125" style="497"/>
    <col min="11009" max="11009" width="4.6640625" style="497" customWidth="1"/>
    <col min="11010" max="11010" width="59.1640625" style="497" customWidth="1"/>
    <col min="11011" max="11011" width="6" style="497" customWidth="1"/>
    <col min="11012" max="11012" width="9.33203125" style="497"/>
    <col min="11013" max="11013" width="12.6640625" style="497" customWidth="1"/>
    <col min="11014" max="11014" width="17.1640625" style="497" bestFit="1" customWidth="1"/>
    <col min="11015" max="11015" width="12.6640625" style="497" customWidth="1"/>
    <col min="11016" max="11016" width="16.5" style="497" customWidth="1"/>
    <col min="11017" max="11264" width="9.33203125" style="497"/>
    <col min="11265" max="11265" width="4.6640625" style="497" customWidth="1"/>
    <col min="11266" max="11266" width="59.1640625" style="497" customWidth="1"/>
    <col min="11267" max="11267" width="6" style="497" customWidth="1"/>
    <col min="11268" max="11268" width="9.33203125" style="497"/>
    <col min="11269" max="11269" width="12.6640625" style="497" customWidth="1"/>
    <col min="11270" max="11270" width="17.1640625" style="497" bestFit="1" customWidth="1"/>
    <col min="11271" max="11271" width="12.6640625" style="497" customWidth="1"/>
    <col min="11272" max="11272" width="16.5" style="497" customWidth="1"/>
    <col min="11273" max="11520" width="9.33203125" style="497"/>
    <col min="11521" max="11521" width="4.6640625" style="497" customWidth="1"/>
    <col min="11522" max="11522" width="59.1640625" style="497" customWidth="1"/>
    <col min="11523" max="11523" width="6" style="497" customWidth="1"/>
    <col min="11524" max="11524" width="9.33203125" style="497"/>
    <col min="11525" max="11525" width="12.6640625" style="497" customWidth="1"/>
    <col min="11526" max="11526" width="17.1640625" style="497" bestFit="1" customWidth="1"/>
    <col min="11527" max="11527" width="12.6640625" style="497" customWidth="1"/>
    <col min="11528" max="11528" width="16.5" style="497" customWidth="1"/>
    <col min="11529" max="11776" width="9.33203125" style="497"/>
    <col min="11777" max="11777" width="4.6640625" style="497" customWidth="1"/>
    <col min="11778" max="11778" width="59.1640625" style="497" customWidth="1"/>
    <col min="11779" max="11779" width="6" style="497" customWidth="1"/>
    <col min="11780" max="11780" width="9.33203125" style="497"/>
    <col min="11781" max="11781" width="12.6640625" style="497" customWidth="1"/>
    <col min="11782" max="11782" width="17.1640625" style="497" bestFit="1" customWidth="1"/>
    <col min="11783" max="11783" width="12.6640625" style="497" customWidth="1"/>
    <col min="11784" max="11784" width="16.5" style="497" customWidth="1"/>
    <col min="11785" max="12032" width="9.33203125" style="497"/>
    <col min="12033" max="12033" width="4.6640625" style="497" customWidth="1"/>
    <col min="12034" max="12034" width="59.1640625" style="497" customWidth="1"/>
    <col min="12035" max="12035" width="6" style="497" customWidth="1"/>
    <col min="12036" max="12036" width="9.33203125" style="497"/>
    <col min="12037" max="12037" width="12.6640625" style="497" customWidth="1"/>
    <col min="12038" max="12038" width="17.1640625" style="497" bestFit="1" customWidth="1"/>
    <col min="12039" max="12039" width="12.6640625" style="497" customWidth="1"/>
    <col min="12040" max="12040" width="16.5" style="497" customWidth="1"/>
    <col min="12041" max="12288" width="9.33203125" style="497"/>
    <col min="12289" max="12289" width="4.6640625" style="497" customWidth="1"/>
    <col min="12290" max="12290" width="59.1640625" style="497" customWidth="1"/>
    <col min="12291" max="12291" width="6" style="497" customWidth="1"/>
    <col min="12292" max="12292" width="9.33203125" style="497"/>
    <col min="12293" max="12293" width="12.6640625" style="497" customWidth="1"/>
    <col min="12294" max="12294" width="17.1640625" style="497" bestFit="1" customWidth="1"/>
    <col min="12295" max="12295" width="12.6640625" style="497" customWidth="1"/>
    <col min="12296" max="12296" width="16.5" style="497" customWidth="1"/>
    <col min="12297" max="12544" width="9.33203125" style="497"/>
    <col min="12545" max="12545" width="4.6640625" style="497" customWidth="1"/>
    <col min="12546" max="12546" width="59.1640625" style="497" customWidth="1"/>
    <col min="12547" max="12547" width="6" style="497" customWidth="1"/>
    <col min="12548" max="12548" width="9.33203125" style="497"/>
    <col min="12549" max="12549" width="12.6640625" style="497" customWidth="1"/>
    <col min="12550" max="12550" width="17.1640625" style="497" bestFit="1" customWidth="1"/>
    <col min="12551" max="12551" width="12.6640625" style="497" customWidth="1"/>
    <col min="12552" max="12552" width="16.5" style="497" customWidth="1"/>
    <col min="12553" max="12800" width="9.33203125" style="497"/>
    <col min="12801" max="12801" width="4.6640625" style="497" customWidth="1"/>
    <col min="12802" max="12802" width="59.1640625" style="497" customWidth="1"/>
    <col min="12803" max="12803" width="6" style="497" customWidth="1"/>
    <col min="12804" max="12804" width="9.33203125" style="497"/>
    <col min="12805" max="12805" width="12.6640625" style="497" customWidth="1"/>
    <col min="12806" max="12806" width="17.1640625" style="497" bestFit="1" customWidth="1"/>
    <col min="12807" max="12807" width="12.6640625" style="497" customWidth="1"/>
    <col min="12808" max="12808" width="16.5" style="497" customWidth="1"/>
    <col min="12809" max="13056" width="9.33203125" style="497"/>
    <col min="13057" max="13057" width="4.6640625" style="497" customWidth="1"/>
    <col min="13058" max="13058" width="59.1640625" style="497" customWidth="1"/>
    <col min="13059" max="13059" width="6" style="497" customWidth="1"/>
    <col min="13060" max="13060" width="9.33203125" style="497"/>
    <col min="13061" max="13061" width="12.6640625" style="497" customWidth="1"/>
    <col min="13062" max="13062" width="17.1640625" style="497" bestFit="1" customWidth="1"/>
    <col min="13063" max="13063" width="12.6640625" style="497" customWidth="1"/>
    <col min="13064" max="13064" width="16.5" style="497" customWidth="1"/>
    <col min="13065" max="13312" width="9.33203125" style="497"/>
    <col min="13313" max="13313" width="4.6640625" style="497" customWidth="1"/>
    <col min="13314" max="13314" width="59.1640625" style="497" customWidth="1"/>
    <col min="13315" max="13315" width="6" style="497" customWidth="1"/>
    <col min="13316" max="13316" width="9.33203125" style="497"/>
    <col min="13317" max="13317" width="12.6640625" style="497" customWidth="1"/>
    <col min="13318" max="13318" width="17.1640625" style="497" bestFit="1" customWidth="1"/>
    <col min="13319" max="13319" width="12.6640625" style="497" customWidth="1"/>
    <col min="13320" max="13320" width="16.5" style="497" customWidth="1"/>
    <col min="13321" max="13568" width="9.33203125" style="497"/>
    <col min="13569" max="13569" width="4.6640625" style="497" customWidth="1"/>
    <col min="13570" max="13570" width="59.1640625" style="497" customWidth="1"/>
    <col min="13571" max="13571" width="6" style="497" customWidth="1"/>
    <col min="13572" max="13572" width="9.33203125" style="497"/>
    <col min="13573" max="13573" width="12.6640625" style="497" customWidth="1"/>
    <col min="13574" max="13574" width="17.1640625" style="497" bestFit="1" customWidth="1"/>
    <col min="13575" max="13575" width="12.6640625" style="497" customWidth="1"/>
    <col min="13576" max="13576" width="16.5" style="497" customWidth="1"/>
    <col min="13577" max="13824" width="9.33203125" style="497"/>
    <col min="13825" max="13825" width="4.6640625" style="497" customWidth="1"/>
    <col min="13826" max="13826" width="59.1640625" style="497" customWidth="1"/>
    <col min="13827" max="13827" width="6" style="497" customWidth="1"/>
    <col min="13828" max="13828" width="9.33203125" style="497"/>
    <col min="13829" max="13829" width="12.6640625" style="497" customWidth="1"/>
    <col min="13830" max="13830" width="17.1640625" style="497" bestFit="1" customWidth="1"/>
    <col min="13831" max="13831" width="12.6640625" style="497" customWidth="1"/>
    <col min="13832" max="13832" width="16.5" style="497" customWidth="1"/>
    <col min="13833" max="14080" width="9.33203125" style="497"/>
    <col min="14081" max="14081" width="4.6640625" style="497" customWidth="1"/>
    <col min="14082" max="14082" width="59.1640625" style="497" customWidth="1"/>
    <col min="14083" max="14083" width="6" style="497" customWidth="1"/>
    <col min="14084" max="14084" width="9.33203125" style="497"/>
    <col min="14085" max="14085" width="12.6640625" style="497" customWidth="1"/>
    <col min="14086" max="14086" width="17.1640625" style="497" bestFit="1" customWidth="1"/>
    <col min="14087" max="14087" width="12.6640625" style="497" customWidth="1"/>
    <col min="14088" max="14088" width="16.5" style="497" customWidth="1"/>
    <col min="14089" max="14336" width="9.33203125" style="497"/>
    <col min="14337" max="14337" width="4.6640625" style="497" customWidth="1"/>
    <col min="14338" max="14338" width="59.1640625" style="497" customWidth="1"/>
    <col min="14339" max="14339" width="6" style="497" customWidth="1"/>
    <col min="14340" max="14340" width="9.33203125" style="497"/>
    <col min="14341" max="14341" width="12.6640625" style="497" customWidth="1"/>
    <col min="14342" max="14342" width="17.1640625" style="497" bestFit="1" customWidth="1"/>
    <col min="14343" max="14343" width="12.6640625" style="497" customWidth="1"/>
    <col min="14344" max="14344" width="16.5" style="497" customWidth="1"/>
    <col min="14345" max="14592" width="9.33203125" style="497"/>
    <col min="14593" max="14593" width="4.6640625" style="497" customWidth="1"/>
    <col min="14594" max="14594" width="59.1640625" style="497" customWidth="1"/>
    <col min="14595" max="14595" width="6" style="497" customWidth="1"/>
    <col min="14596" max="14596" width="9.33203125" style="497"/>
    <col min="14597" max="14597" width="12.6640625" style="497" customWidth="1"/>
    <col min="14598" max="14598" width="17.1640625" style="497" bestFit="1" customWidth="1"/>
    <col min="14599" max="14599" width="12.6640625" style="497" customWidth="1"/>
    <col min="14600" max="14600" width="16.5" style="497" customWidth="1"/>
    <col min="14601" max="14848" width="9.33203125" style="497"/>
    <col min="14849" max="14849" width="4.6640625" style="497" customWidth="1"/>
    <col min="14850" max="14850" width="59.1640625" style="497" customWidth="1"/>
    <col min="14851" max="14851" width="6" style="497" customWidth="1"/>
    <col min="14852" max="14852" width="9.33203125" style="497"/>
    <col min="14853" max="14853" width="12.6640625" style="497" customWidth="1"/>
    <col min="14854" max="14854" width="17.1640625" style="497" bestFit="1" customWidth="1"/>
    <col min="14855" max="14855" width="12.6640625" style="497" customWidth="1"/>
    <col min="14856" max="14856" width="16.5" style="497" customWidth="1"/>
    <col min="14857" max="15104" width="9.33203125" style="497"/>
    <col min="15105" max="15105" width="4.6640625" style="497" customWidth="1"/>
    <col min="15106" max="15106" width="59.1640625" style="497" customWidth="1"/>
    <col min="15107" max="15107" width="6" style="497" customWidth="1"/>
    <col min="15108" max="15108" width="9.33203125" style="497"/>
    <col min="15109" max="15109" width="12.6640625" style="497" customWidth="1"/>
    <col min="15110" max="15110" width="17.1640625" style="497" bestFit="1" customWidth="1"/>
    <col min="15111" max="15111" width="12.6640625" style="497" customWidth="1"/>
    <col min="15112" max="15112" width="16.5" style="497" customWidth="1"/>
    <col min="15113" max="15360" width="9.33203125" style="497"/>
    <col min="15361" max="15361" width="4.6640625" style="497" customWidth="1"/>
    <col min="15362" max="15362" width="59.1640625" style="497" customWidth="1"/>
    <col min="15363" max="15363" width="6" style="497" customWidth="1"/>
    <col min="15364" max="15364" width="9.33203125" style="497"/>
    <col min="15365" max="15365" width="12.6640625" style="497" customWidth="1"/>
    <col min="15366" max="15366" width="17.1640625" style="497" bestFit="1" customWidth="1"/>
    <col min="15367" max="15367" width="12.6640625" style="497" customWidth="1"/>
    <col min="15368" max="15368" width="16.5" style="497" customWidth="1"/>
    <col min="15369" max="15616" width="9.33203125" style="497"/>
    <col min="15617" max="15617" width="4.6640625" style="497" customWidth="1"/>
    <col min="15618" max="15618" width="59.1640625" style="497" customWidth="1"/>
    <col min="15619" max="15619" width="6" style="497" customWidth="1"/>
    <col min="15620" max="15620" width="9.33203125" style="497"/>
    <col min="15621" max="15621" width="12.6640625" style="497" customWidth="1"/>
    <col min="15622" max="15622" width="17.1640625" style="497" bestFit="1" customWidth="1"/>
    <col min="15623" max="15623" width="12.6640625" style="497" customWidth="1"/>
    <col min="15624" max="15624" width="16.5" style="497" customWidth="1"/>
    <col min="15625" max="15872" width="9.33203125" style="497"/>
    <col min="15873" max="15873" width="4.6640625" style="497" customWidth="1"/>
    <col min="15874" max="15874" width="59.1640625" style="497" customWidth="1"/>
    <col min="15875" max="15875" width="6" style="497" customWidth="1"/>
    <col min="15876" max="15876" width="9.33203125" style="497"/>
    <col min="15877" max="15877" width="12.6640625" style="497" customWidth="1"/>
    <col min="15878" max="15878" width="17.1640625" style="497" bestFit="1" customWidth="1"/>
    <col min="15879" max="15879" width="12.6640625" style="497" customWidth="1"/>
    <col min="15880" max="15880" width="16.5" style="497" customWidth="1"/>
    <col min="15881" max="16128" width="9.33203125" style="497"/>
    <col min="16129" max="16129" width="4.6640625" style="497" customWidth="1"/>
    <col min="16130" max="16130" width="59.1640625" style="497" customWidth="1"/>
    <col min="16131" max="16131" width="6" style="497" customWidth="1"/>
    <col min="16132" max="16132" width="9.33203125" style="497"/>
    <col min="16133" max="16133" width="12.6640625" style="497" customWidth="1"/>
    <col min="16134" max="16134" width="17.1640625" style="497" bestFit="1" customWidth="1"/>
    <col min="16135" max="16135" width="12.6640625" style="497" customWidth="1"/>
    <col min="16136" max="16136" width="16.5" style="497" customWidth="1"/>
    <col min="16137" max="16384" width="9.33203125" style="497"/>
  </cols>
  <sheetData>
    <row r="2" spans="1:8" ht="17.850000000000001" customHeight="1">
      <c r="A2" s="496" t="s">
        <v>2017</v>
      </c>
      <c r="B2" s="496"/>
      <c r="C2" s="496"/>
      <c r="D2" s="496"/>
      <c r="E2" s="496"/>
      <c r="F2" s="496"/>
      <c r="G2" s="496"/>
      <c r="H2" s="496"/>
    </row>
    <row r="3" spans="1:8">
      <c r="B3" s="498"/>
      <c r="C3" s="499"/>
      <c r="D3" s="499"/>
      <c r="E3" s="499"/>
      <c r="F3" s="499"/>
      <c r="G3" s="499"/>
      <c r="H3" s="499"/>
    </row>
    <row r="4" spans="1:8">
      <c r="A4" s="500" t="s">
        <v>2018</v>
      </c>
      <c r="B4" s="500" t="s">
        <v>2019</v>
      </c>
      <c r="C4" s="500" t="s">
        <v>2020</v>
      </c>
      <c r="D4" s="500" t="s">
        <v>1897</v>
      </c>
      <c r="E4" s="500" t="s">
        <v>1898</v>
      </c>
      <c r="F4" s="500" t="s">
        <v>1899</v>
      </c>
      <c r="G4" s="500" t="s">
        <v>1771</v>
      </c>
      <c r="H4" s="500" t="s">
        <v>1900</v>
      </c>
    </row>
    <row r="5" spans="1:8" ht="14.25">
      <c r="A5" s="501"/>
      <c r="B5" s="502" t="s">
        <v>2021</v>
      </c>
      <c r="C5" s="501"/>
      <c r="D5" s="503"/>
      <c r="E5" s="503"/>
      <c r="F5" s="503"/>
      <c r="G5" s="503"/>
      <c r="H5" s="503"/>
    </row>
    <row r="6" spans="1:8">
      <c r="A6" s="504"/>
      <c r="B6" s="505" t="s">
        <v>2022</v>
      </c>
      <c r="C6" s="504"/>
      <c r="D6" s="506"/>
      <c r="E6" s="506"/>
      <c r="F6" s="506"/>
      <c r="G6" s="506"/>
      <c r="H6" s="506"/>
    </row>
    <row r="7" spans="1:8" s="511" customFormat="1" ht="25.5" customHeight="1">
      <c r="A7" s="507" t="s">
        <v>85</v>
      </c>
      <c r="B7" s="508" t="s">
        <v>2023</v>
      </c>
      <c r="C7" s="507" t="s">
        <v>1792</v>
      </c>
      <c r="D7" s="509">
        <v>1</v>
      </c>
      <c r="E7" s="510">
        <v>0</v>
      </c>
      <c r="F7" s="509">
        <f>E7*D7</f>
        <v>0</v>
      </c>
      <c r="G7" s="510">
        <v>0</v>
      </c>
      <c r="H7" s="509">
        <f>G7*D7</f>
        <v>0</v>
      </c>
    </row>
    <row r="8" spans="1:8" s="511" customFormat="1">
      <c r="A8" s="507" t="s">
        <v>87</v>
      </c>
      <c r="B8" s="508" t="s">
        <v>2024</v>
      </c>
      <c r="C8" s="507" t="s">
        <v>1792</v>
      </c>
      <c r="D8" s="509">
        <v>1</v>
      </c>
      <c r="E8" s="510">
        <v>0</v>
      </c>
      <c r="F8" s="509">
        <f t="shared" ref="F8:F17" si="0">E8*D8</f>
        <v>0</v>
      </c>
      <c r="G8" s="510">
        <v>0</v>
      </c>
      <c r="H8" s="509">
        <f t="shared" ref="H8:H20" si="1">G8*D8</f>
        <v>0</v>
      </c>
    </row>
    <row r="9" spans="1:8" s="511" customFormat="1" ht="21">
      <c r="A9" s="507" t="s">
        <v>146</v>
      </c>
      <c r="B9" s="508" t="s">
        <v>2025</v>
      </c>
      <c r="C9" s="507" t="s">
        <v>1792</v>
      </c>
      <c r="D9" s="509">
        <v>2</v>
      </c>
      <c r="E9" s="510">
        <v>0</v>
      </c>
      <c r="F9" s="509">
        <f t="shared" si="0"/>
        <v>0</v>
      </c>
      <c r="G9" s="510">
        <v>0</v>
      </c>
      <c r="H9" s="509">
        <f t="shared" si="1"/>
        <v>0</v>
      </c>
    </row>
    <row r="10" spans="1:8" ht="21">
      <c r="A10" s="507" t="s">
        <v>134</v>
      </c>
      <c r="B10" s="512" t="s">
        <v>2026</v>
      </c>
      <c r="C10" s="513" t="s">
        <v>1792</v>
      </c>
      <c r="D10" s="514">
        <v>1</v>
      </c>
      <c r="E10" s="515">
        <v>0</v>
      </c>
      <c r="F10" s="514">
        <f t="shared" si="0"/>
        <v>0</v>
      </c>
      <c r="G10" s="514"/>
      <c r="H10" s="514"/>
    </row>
    <row r="11" spans="1:8" s="511" customFormat="1" ht="21">
      <c r="A11" s="507" t="s">
        <v>160</v>
      </c>
      <c r="B11" s="508" t="s">
        <v>2027</v>
      </c>
      <c r="C11" s="507" t="s">
        <v>1792</v>
      </c>
      <c r="D11" s="509">
        <v>1</v>
      </c>
      <c r="E11" s="510">
        <v>0</v>
      </c>
      <c r="F11" s="509">
        <f t="shared" si="0"/>
        <v>0</v>
      </c>
      <c r="G11" s="510">
        <v>0</v>
      </c>
      <c r="H11" s="509">
        <f t="shared" si="1"/>
        <v>0</v>
      </c>
    </row>
    <row r="12" spans="1:8" s="511" customFormat="1" ht="21">
      <c r="A12" s="507" t="s">
        <v>149</v>
      </c>
      <c r="B12" s="508" t="s">
        <v>2028</v>
      </c>
      <c r="C12" s="507" t="s">
        <v>1792</v>
      </c>
      <c r="D12" s="509">
        <v>2</v>
      </c>
      <c r="E12" s="510">
        <v>0</v>
      </c>
      <c r="F12" s="509">
        <f t="shared" si="0"/>
        <v>0</v>
      </c>
      <c r="G12" s="510">
        <v>0</v>
      </c>
      <c r="H12" s="509">
        <f t="shared" si="1"/>
        <v>0</v>
      </c>
    </row>
    <row r="13" spans="1:8" s="511" customFormat="1">
      <c r="A13" s="507" t="s">
        <v>172</v>
      </c>
      <c r="B13" s="508" t="s">
        <v>2029</v>
      </c>
      <c r="C13" s="507" t="s">
        <v>1792</v>
      </c>
      <c r="D13" s="509">
        <v>2</v>
      </c>
      <c r="E13" s="510">
        <v>0</v>
      </c>
      <c r="F13" s="509">
        <f t="shared" si="0"/>
        <v>0</v>
      </c>
      <c r="G13" s="510">
        <v>0</v>
      </c>
      <c r="H13" s="509">
        <f t="shared" si="1"/>
        <v>0</v>
      </c>
    </row>
    <row r="14" spans="1:8" s="511" customFormat="1">
      <c r="A14" s="507" t="s">
        <v>156</v>
      </c>
      <c r="B14" s="508" t="s">
        <v>2030</v>
      </c>
      <c r="C14" s="507" t="s">
        <v>1792</v>
      </c>
      <c r="D14" s="509">
        <v>8</v>
      </c>
      <c r="E14" s="510">
        <v>0</v>
      </c>
      <c r="F14" s="509">
        <f t="shared" si="0"/>
        <v>0</v>
      </c>
      <c r="G14" s="509"/>
      <c r="H14" s="509"/>
    </row>
    <row r="15" spans="1:8" s="511" customFormat="1">
      <c r="A15" s="507" t="s">
        <v>140</v>
      </c>
      <c r="B15" s="508" t="s">
        <v>2031</v>
      </c>
      <c r="C15" s="507" t="s">
        <v>1792</v>
      </c>
      <c r="D15" s="509">
        <v>1</v>
      </c>
      <c r="E15" s="510">
        <v>0</v>
      </c>
      <c r="F15" s="509">
        <f t="shared" si="0"/>
        <v>0</v>
      </c>
      <c r="G15" s="510">
        <v>0</v>
      </c>
      <c r="H15" s="509">
        <f t="shared" si="1"/>
        <v>0</v>
      </c>
    </row>
    <row r="16" spans="1:8" s="511" customFormat="1" ht="21">
      <c r="A16" s="507" t="s">
        <v>163</v>
      </c>
      <c r="B16" s="508" t="s">
        <v>2032</v>
      </c>
      <c r="C16" s="507" t="s">
        <v>1792</v>
      </c>
      <c r="D16" s="509">
        <v>1</v>
      </c>
      <c r="E16" s="510">
        <v>0</v>
      </c>
      <c r="F16" s="509">
        <f t="shared" si="0"/>
        <v>0</v>
      </c>
      <c r="G16" s="510">
        <v>0</v>
      </c>
      <c r="H16" s="509">
        <f t="shared" si="1"/>
        <v>0</v>
      </c>
    </row>
    <row r="17" spans="1:8" s="511" customFormat="1" ht="21">
      <c r="A17" s="507" t="s">
        <v>199</v>
      </c>
      <c r="B17" s="508" t="s">
        <v>2033</v>
      </c>
      <c r="C17" s="507" t="s">
        <v>1792</v>
      </c>
      <c r="D17" s="509">
        <v>1</v>
      </c>
      <c r="E17" s="510">
        <v>0</v>
      </c>
      <c r="F17" s="509">
        <f t="shared" si="0"/>
        <v>0</v>
      </c>
      <c r="G17" s="510">
        <v>0</v>
      </c>
      <c r="H17" s="509">
        <f t="shared" si="1"/>
        <v>0</v>
      </c>
    </row>
    <row r="18" spans="1:8" s="511" customFormat="1">
      <c r="A18" s="507" t="s">
        <v>166</v>
      </c>
      <c r="B18" s="508" t="s">
        <v>2034</v>
      </c>
      <c r="C18" s="507" t="s">
        <v>1792</v>
      </c>
      <c r="D18" s="509">
        <f>D8</f>
        <v>1</v>
      </c>
      <c r="E18" s="509"/>
      <c r="F18" s="509"/>
      <c r="G18" s="510">
        <v>0</v>
      </c>
      <c r="H18" s="509">
        <f t="shared" si="1"/>
        <v>0</v>
      </c>
    </row>
    <row r="19" spans="1:8" s="511" customFormat="1">
      <c r="A19" s="507" t="s">
        <v>207</v>
      </c>
      <c r="B19" s="508" t="s">
        <v>2035</v>
      </c>
      <c r="C19" s="507" t="s">
        <v>1792</v>
      </c>
      <c r="D19" s="509">
        <v>1</v>
      </c>
      <c r="E19" s="509"/>
      <c r="F19" s="509"/>
      <c r="G19" s="510">
        <v>0</v>
      </c>
      <c r="H19" s="509">
        <f t="shared" si="1"/>
        <v>0</v>
      </c>
    </row>
    <row r="20" spans="1:8" s="511" customFormat="1">
      <c r="A20" s="507" t="s">
        <v>175</v>
      </c>
      <c r="B20" s="508" t="s">
        <v>2036</v>
      </c>
      <c r="C20" s="507" t="s">
        <v>1792</v>
      </c>
      <c r="D20" s="509">
        <v>1</v>
      </c>
      <c r="E20" s="509"/>
      <c r="F20" s="509"/>
      <c r="G20" s="510">
        <v>0</v>
      </c>
      <c r="H20" s="509">
        <f t="shared" si="1"/>
        <v>0</v>
      </c>
    </row>
    <row r="21" spans="1:8">
      <c r="A21" s="504"/>
      <c r="B21" s="505" t="s">
        <v>2037</v>
      </c>
      <c r="C21" s="504"/>
      <c r="D21" s="506"/>
      <c r="E21" s="506"/>
      <c r="F21" s="506">
        <f>SUM(F7:F20)</f>
        <v>0</v>
      </c>
      <c r="G21" s="506"/>
      <c r="H21" s="506">
        <f>SUM(H7:H20)</f>
        <v>0</v>
      </c>
    </row>
    <row r="22" spans="1:8">
      <c r="A22" s="504"/>
      <c r="B22" s="505" t="s">
        <v>2038</v>
      </c>
      <c r="C22" s="504"/>
      <c r="D22" s="506"/>
      <c r="E22" s="506"/>
      <c r="F22" s="506"/>
      <c r="G22" s="506"/>
      <c r="H22" s="506"/>
    </row>
    <row r="23" spans="1:8" s="511" customFormat="1">
      <c r="A23" s="507" t="s">
        <v>8</v>
      </c>
      <c r="B23" s="508" t="s">
        <v>2039</v>
      </c>
      <c r="C23" s="507" t="s">
        <v>1792</v>
      </c>
      <c r="D23" s="509">
        <v>18</v>
      </c>
      <c r="E23" s="510">
        <v>0</v>
      </c>
      <c r="F23" s="509">
        <f>E23*D23</f>
        <v>0</v>
      </c>
      <c r="G23" s="510">
        <v>0</v>
      </c>
      <c r="H23" s="509">
        <f>G23*D23</f>
        <v>0</v>
      </c>
    </row>
    <row r="24" spans="1:8" s="511" customFormat="1">
      <c r="A24" s="507" t="s">
        <v>183</v>
      </c>
      <c r="B24" s="508" t="s">
        <v>2040</v>
      </c>
      <c r="C24" s="507" t="s">
        <v>1792</v>
      </c>
      <c r="D24" s="509">
        <v>2</v>
      </c>
      <c r="E24" s="510">
        <v>0</v>
      </c>
      <c r="F24" s="509">
        <f>E24*D24</f>
        <v>0</v>
      </c>
      <c r="G24" s="509"/>
      <c r="H24" s="509"/>
    </row>
    <row r="25" spans="1:8" s="511" customFormat="1">
      <c r="A25" s="507" t="s">
        <v>223</v>
      </c>
      <c r="B25" s="508" t="s">
        <v>2041</v>
      </c>
      <c r="C25" s="507" t="s">
        <v>1792</v>
      </c>
      <c r="D25" s="509">
        <v>2</v>
      </c>
      <c r="E25" s="510">
        <v>0</v>
      </c>
      <c r="F25" s="509">
        <f>E25*D25</f>
        <v>0</v>
      </c>
      <c r="G25" s="509"/>
      <c r="H25" s="509"/>
    </row>
    <row r="26" spans="1:8" s="511" customFormat="1">
      <c r="A26" s="507" t="s">
        <v>192</v>
      </c>
      <c r="B26" s="508" t="s">
        <v>2042</v>
      </c>
      <c r="C26" s="507" t="s">
        <v>1792</v>
      </c>
      <c r="D26" s="509">
        <v>49</v>
      </c>
      <c r="E26" s="510">
        <v>0</v>
      </c>
      <c r="F26" s="509">
        <f>E26*D26</f>
        <v>0</v>
      </c>
      <c r="G26" s="509"/>
      <c r="H26" s="509"/>
    </row>
    <row r="27" spans="1:8">
      <c r="A27" s="504"/>
      <c r="B27" s="505" t="s">
        <v>2043</v>
      </c>
      <c r="C27" s="504"/>
      <c r="D27" s="506"/>
      <c r="E27" s="506"/>
      <c r="F27" s="506">
        <f>SUM(F23:F26)</f>
        <v>0</v>
      </c>
      <c r="G27" s="506"/>
      <c r="H27" s="506">
        <f>SUM(H23:H26)</f>
        <v>0</v>
      </c>
    </row>
    <row r="28" spans="1:8">
      <c r="A28" s="504"/>
      <c r="B28" s="505" t="s">
        <v>2044</v>
      </c>
      <c r="C28" s="504"/>
      <c r="D28" s="506"/>
      <c r="E28" s="506"/>
      <c r="F28" s="506"/>
      <c r="G28" s="506"/>
      <c r="H28" s="506"/>
    </row>
    <row r="29" spans="1:8" s="511" customFormat="1">
      <c r="A29" s="507" t="s">
        <v>232</v>
      </c>
      <c r="B29" s="508" t="s">
        <v>2045</v>
      </c>
      <c r="C29" s="507" t="s">
        <v>257</v>
      </c>
      <c r="D29" s="509">
        <v>1340</v>
      </c>
      <c r="E29" s="510">
        <v>0</v>
      </c>
      <c r="F29" s="509">
        <f>E29*D29</f>
        <v>0</v>
      </c>
      <c r="G29" s="510">
        <v>0</v>
      </c>
      <c r="H29" s="509">
        <f>G29*D29</f>
        <v>0</v>
      </c>
    </row>
    <row r="30" spans="1:8" s="511" customFormat="1">
      <c r="A30" s="507" t="s">
        <v>196</v>
      </c>
      <c r="B30" s="508" t="s">
        <v>2046</v>
      </c>
      <c r="C30" s="507" t="s">
        <v>257</v>
      </c>
      <c r="D30" s="509">
        <v>200</v>
      </c>
      <c r="E30" s="510">
        <v>0</v>
      </c>
      <c r="F30" s="509">
        <f>E30*D30</f>
        <v>0</v>
      </c>
      <c r="G30" s="510">
        <v>0</v>
      </c>
      <c r="H30" s="509">
        <f>G30*D30</f>
        <v>0</v>
      </c>
    </row>
    <row r="31" spans="1:8">
      <c r="A31" s="504"/>
      <c r="B31" s="505" t="s">
        <v>2047</v>
      </c>
      <c r="C31" s="504"/>
      <c r="D31" s="506"/>
      <c r="E31" s="506"/>
      <c r="F31" s="506">
        <f>SUM(F29:F30)</f>
        <v>0</v>
      </c>
      <c r="G31" s="506"/>
      <c r="H31" s="506">
        <f>SUM(H29:H30)</f>
        <v>0</v>
      </c>
    </row>
    <row r="32" spans="1:8">
      <c r="A32" s="504"/>
      <c r="B32" s="505" t="s">
        <v>2048</v>
      </c>
      <c r="C32" s="504"/>
      <c r="D32" s="506"/>
      <c r="E32" s="506"/>
      <c r="F32" s="506"/>
      <c r="G32" s="506"/>
      <c r="H32" s="506"/>
    </row>
    <row r="33" spans="1:8" s="511" customFormat="1">
      <c r="A33" s="507" t="s">
        <v>7</v>
      </c>
      <c r="B33" s="508" t="s">
        <v>2049</v>
      </c>
      <c r="C33" s="507" t="s">
        <v>257</v>
      </c>
      <c r="D33" s="509">
        <v>96</v>
      </c>
      <c r="E33" s="510">
        <v>0</v>
      </c>
      <c r="F33" s="509">
        <f t="shared" ref="F33:F43" si="2">E33*D33</f>
        <v>0</v>
      </c>
      <c r="G33" s="510">
        <v>0</v>
      </c>
      <c r="H33" s="509">
        <f t="shared" ref="H33:H43" si="3">G33*D33</f>
        <v>0</v>
      </c>
    </row>
    <row r="34" spans="1:8" s="511" customFormat="1">
      <c r="A34" s="507" t="s">
        <v>203</v>
      </c>
      <c r="B34" s="508" t="s">
        <v>2050</v>
      </c>
      <c r="C34" s="507" t="s">
        <v>257</v>
      </c>
      <c r="D34" s="509">
        <v>3</v>
      </c>
      <c r="E34" s="510">
        <v>0</v>
      </c>
      <c r="F34" s="509">
        <f t="shared" si="2"/>
        <v>0</v>
      </c>
      <c r="G34" s="510">
        <v>0</v>
      </c>
      <c r="H34" s="509">
        <f t="shared" si="3"/>
        <v>0</v>
      </c>
    </row>
    <row r="35" spans="1:8" s="511" customFormat="1">
      <c r="A35" s="507" t="s">
        <v>254</v>
      </c>
      <c r="B35" s="508" t="s">
        <v>2051</v>
      </c>
      <c r="C35" s="507" t="s">
        <v>257</v>
      </c>
      <c r="D35" s="509">
        <v>8</v>
      </c>
      <c r="E35" s="510">
        <v>0</v>
      </c>
      <c r="F35" s="509">
        <f t="shared" si="2"/>
        <v>0</v>
      </c>
      <c r="G35" s="510">
        <v>0</v>
      </c>
      <c r="H35" s="509">
        <f t="shared" si="3"/>
        <v>0</v>
      </c>
    </row>
    <row r="36" spans="1:8" s="511" customFormat="1">
      <c r="A36" s="507" t="s">
        <v>206</v>
      </c>
      <c r="B36" s="508" t="s">
        <v>2052</v>
      </c>
      <c r="C36" s="507" t="s">
        <v>257</v>
      </c>
      <c r="D36" s="509">
        <v>10</v>
      </c>
      <c r="E36" s="510">
        <v>0</v>
      </c>
      <c r="F36" s="509">
        <f t="shared" si="2"/>
        <v>0</v>
      </c>
      <c r="G36" s="510">
        <v>0</v>
      </c>
      <c r="H36" s="509">
        <f t="shared" si="3"/>
        <v>0</v>
      </c>
    </row>
    <row r="37" spans="1:8" s="511" customFormat="1">
      <c r="A37" s="507" t="s">
        <v>398</v>
      </c>
      <c r="B37" s="508" t="s">
        <v>1952</v>
      </c>
      <c r="C37" s="507" t="s">
        <v>257</v>
      </c>
      <c r="D37" s="509">
        <v>30</v>
      </c>
      <c r="E37" s="510">
        <v>0</v>
      </c>
      <c r="F37" s="509">
        <f t="shared" si="2"/>
        <v>0</v>
      </c>
      <c r="G37" s="510">
        <v>0</v>
      </c>
      <c r="H37" s="509">
        <f t="shared" si="3"/>
        <v>0</v>
      </c>
    </row>
    <row r="38" spans="1:8" s="511" customFormat="1">
      <c r="A38" s="507" t="s">
        <v>210</v>
      </c>
      <c r="B38" s="508" t="s">
        <v>2053</v>
      </c>
      <c r="C38" s="507" t="s">
        <v>257</v>
      </c>
      <c r="D38" s="509">
        <v>4</v>
      </c>
      <c r="E38" s="510">
        <v>0</v>
      </c>
      <c r="F38" s="509">
        <f t="shared" si="2"/>
        <v>0</v>
      </c>
      <c r="G38" s="510">
        <v>0</v>
      </c>
      <c r="H38" s="509">
        <f t="shared" si="3"/>
        <v>0</v>
      </c>
    </row>
    <row r="39" spans="1:8" s="511" customFormat="1">
      <c r="A39" s="507" t="s">
        <v>408</v>
      </c>
      <c r="B39" s="508" t="s">
        <v>2054</v>
      </c>
      <c r="C39" s="507" t="s">
        <v>257</v>
      </c>
      <c r="D39" s="509">
        <v>200</v>
      </c>
      <c r="E39" s="510">
        <v>0</v>
      </c>
      <c r="F39" s="509">
        <f>E39*D39</f>
        <v>0</v>
      </c>
      <c r="G39" s="510">
        <v>0</v>
      </c>
      <c r="H39" s="509">
        <f>G39*D39</f>
        <v>0</v>
      </c>
    </row>
    <row r="40" spans="1:8" s="511" customFormat="1">
      <c r="A40" s="507" t="s">
        <v>213</v>
      </c>
      <c r="B40" s="508" t="s">
        <v>2055</v>
      </c>
      <c r="C40" s="507" t="s">
        <v>1792</v>
      </c>
      <c r="D40" s="509">
        <v>16</v>
      </c>
      <c r="E40" s="510">
        <v>0</v>
      </c>
      <c r="F40" s="509">
        <f t="shared" si="2"/>
        <v>0</v>
      </c>
      <c r="G40" s="510">
        <v>0</v>
      </c>
      <c r="H40" s="509">
        <f t="shared" si="3"/>
        <v>0</v>
      </c>
    </row>
    <row r="41" spans="1:8" s="511" customFormat="1">
      <c r="A41" s="507" t="s">
        <v>415</v>
      </c>
      <c r="B41" s="508" t="s">
        <v>1948</v>
      </c>
      <c r="C41" s="507" t="s">
        <v>1792</v>
      </c>
      <c r="D41" s="509">
        <v>2</v>
      </c>
      <c r="E41" s="510">
        <v>0</v>
      </c>
      <c r="F41" s="509">
        <f t="shared" si="2"/>
        <v>0</v>
      </c>
      <c r="G41" s="510">
        <v>0</v>
      </c>
      <c r="H41" s="509">
        <f t="shared" si="3"/>
        <v>0</v>
      </c>
    </row>
    <row r="42" spans="1:8" s="511" customFormat="1">
      <c r="A42" s="507" t="s">
        <v>219</v>
      </c>
      <c r="B42" s="508" t="s">
        <v>2056</v>
      </c>
      <c r="C42" s="507" t="s">
        <v>257</v>
      </c>
      <c r="D42" s="509">
        <v>40</v>
      </c>
      <c r="E42" s="510">
        <v>0</v>
      </c>
      <c r="F42" s="509">
        <f t="shared" si="2"/>
        <v>0</v>
      </c>
      <c r="G42" s="510">
        <v>0</v>
      </c>
      <c r="H42" s="509">
        <f t="shared" si="3"/>
        <v>0</v>
      </c>
    </row>
    <row r="43" spans="1:8" s="511" customFormat="1">
      <c r="A43" s="507" t="s">
        <v>423</v>
      </c>
      <c r="B43" s="508" t="s">
        <v>2057</v>
      </c>
      <c r="C43" s="507" t="s">
        <v>257</v>
      </c>
      <c r="D43" s="509">
        <v>20</v>
      </c>
      <c r="E43" s="510">
        <v>0</v>
      </c>
      <c r="F43" s="509">
        <f t="shared" si="2"/>
        <v>0</v>
      </c>
      <c r="G43" s="510">
        <v>0</v>
      </c>
      <c r="H43" s="509">
        <f t="shared" si="3"/>
        <v>0</v>
      </c>
    </row>
    <row r="44" spans="1:8">
      <c r="A44" s="504"/>
      <c r="B44" s="505" t="s">
        <v>2058</v>
      </c>
      <c r="C44" s="504"/>
      <c r="D44" s="506"/>
      <c r="E44" s="506"/>
      <c r="F44" s="506">
        <f>SUM(F33:F43)</f>
        <v>0</v>
      </c>
      <c r="G44" s="506"/>
      <c r="H44" s="506">
        <f>SUM(H33:H43)</f>
        <v>0</v>
      </c>
    </row>
    <row r="45" spans="1:8">
      <c r="A45" s="504"/>
      <c r="B45" s="505" t="s">
        <v>129</v>
      </c>
      <c r="C45" s="504"/>
      <c r="D45" s="506"/>
      <c r="E45" s="506"/>
      <c r="F45" s="506"/>
      <c r="G45" s="506"/>
      <c r="H45" s="506"/>
    </row>
    <row r="46" spans="1:8">
      <c r="A46" s="507" t="s">
        <v>222</v>
      </c>
      <c r="B46" s="508" t="s">
        <v>1988</v>
      </c>
      <c r="C46" s="507" t="s">
        <v>1989</v>
      </c>
      <c r="D46" s="509">
        <v>0.02</v>
      </c>
      <c r="E46" s="509"/>
      <c r="F46" s="509"/>
      <c r="G46" s="510">
        <v>0</v>
      </c>
      <c r="H46" s="509">
        <f t="shared" ref="H46:H56" si="4">G46*D46</f>
        <v>0</v>
      </c>
    </row>
    <row r="47" spans="1:8">
      <c r="A47" s="507" t="s">
        <v>429</v>
      </c>
      <c r="B47" s="508" t="s">
        <v>1990</v>
      </c>
      <c r="C47" s="507" t="s">
        <v>144</v>
      </c>
      <c r="D47" s="509">
        <v>11</v>
      </c>
      <c r="E47" s="509"/>
      <c r="F47" s="509"/>
      <c r="G47" s="510">
        <v>0</v>
      </c>
      <c r="H47" s="509">
        <f t="shared" si="4"/>
        <v>0</v>
      </c>
    </row>
    <row r="48" spans="1:8">
      <c r="A48" s="507" t="s">
        <v>226</v>
      </c>
      <c r="B48" s="508" t="s">
        <v>1991</v>
      </c>
      <c r="C48" s="507" t="s">
        <v>144</v>
      </c>
      <c r="D48" s="509">
        <v>11</v>
      </c>
      <c r="E48" s="509"/>
      <c r="F48" s="509"/>
      <c r="G48" s="510">
        <v>0</v>
      </c>
      <c r="H48" s="509">
        <f t="shared" si="4"/>
        <v>0</v>
      </c>
    </row>
    <row r="49" spans="1:8" ht="22.5" customHeight="1">
      <c r="A49" s="507" t="s">
        <v>436</v>
      </c>
      <c r="B49" s="516" t="s">
        <v>2059</v>
      </c>
      <c r="C49" s="507" t="s">
        <v>257</v>
      </c>
      <c r="D49" s="509">
        <v>12</v>
      </c>
      <c r="E49" s="509"/>
      <c r="F49" s="509"/>
      <c r="G49" s="510">
        <v>0</v>
      </c>
      <c r="H49" s="509">
        <f t="shared" si="4"/>
        <v>0</v>
      </c>
    </row>
    <row r="50" spans="1:8">
      <c r="A50" s="507" t="s">
        <v>230</v>
      </c>
      <c r="B50" s="516" t="s">
        <v>2060</v>
      </c>
      <c r="C50" s="507" t="s">
        <v>133</v>
      </c>
      <c r="D50" s="509">
        <v>1.5</v>
      </c>
      <c r="E50" s="510">
        <v>0</v>
      </c>
      <c r="F50" s="509">
        <f t="shared" ref="F50:F54" si="5">E50*D50</f>
        <v>0</v>
      </c>
      <c r="G50" s="510">
        <v>0</v>
      </c>
      <c r="H50" s="509">
        <f t="shared" si="4"/>
        <v>0</v>
      </c>
    </row>
    <row r="51" spans="1:8" ht="22.5" customHeight="1">
      <c r="A51" s="507" t="s">
        <v>445</v>
      </c>
      <c r="B51" s="508" t="s">
        <v>1995</v>
      </c>
      <c r="C51" s="507" t="s">
        <v>257</v>
      </c>
      <c r="D51" s="509">
        <v>24</v>
      </c>
      <c r="E51" s="510">
        <v>0</v>
      </c>
      <c r="F51" s="509">
        <f t="shared" si="5"/>
        <v>0</v>
      </c>
      <c r="G51" s="510">
        <v>0</v>
      </c>
      <c r="H51" s="509">
        <f t="shared" si="4"/>
        <v>0</v>
      </c>
    </row>
    <row r="52" spans="1:8">
      <c r="A52" s="507" t="s">
        <v>235</v>
      </c>
      <c r="B52" s="516" t="s">
        <v>2061</v>
      </c>
      <c r="C52" s="507" t="s">
        <v>257</v>
      </c>
      <c r="D52" s="509">
        <v>12</v>
      </c>
      <c r="E52" s="509"/>
      <c r="F52" s="509"/>
      <c r="G52" s="510">
        <v>0</v>
      </c>
      <c r="H52" s="509">
        <f t="shared" si="4"/>
        <v>0</v>
      </c>
    </row>
    <row r="53" spans="1:8">
      <c r="A53" s="507" t="s">
        <v>452</v>
      </c>
      <c r="B53" s="517" t="s">
        <v>2062</v>
      </c>
      <c r="C53" s="507" t="s">
        <v>1792</v>
      </c>
      <c r="D53" s="509">
        <v>1</v>
      </c>
      <c r="E53" s="509"/>
      <c r="F53" s="509"/>
      <c r="G53" s="510">
        <v>0</v>
      </c>
      <c r="H53" s="509">
        <f t="shared" si="4"/>
        <v>0</v>
      </c>
    </row>
    <row r="54" spans="1:8">
      <c r="A54" s="507" t="s">
        <v>239</v>
      </c>
      <c r="B54" s="508" t="s">
        <v>1997</v>
      </c>
      <c r="C54" s="507" t="s">
        <v>257</v>
      </c>
      <c r="D54" s="509">
        <v>12</v>
      </c>
      <c r="E54" s="510">
        <v>0</v>
      </c>
      <c r="F54" s="509">
        <f t="shared" si="5"/>
        <v>0</v>
      </c>
      <c r="G54" s="510">
        <v>0</v>
      </c>
      <c r="H54" s="509">
        <f t="shared" si="4"/>
        <v>0</v>
      </c>
    </row>
    <row r="55" spans="1:8">
      <c r="A55" s="507" t="s">
        <v>459</v>
      </c>
      <c r="B55" s="508" t="s">
        <v>1998</v>
      </c>
      <c r="C55" s="507" t="s">
        <v>133</v>
      </c>
      <c r="D55" s="509">
        <v>4.32</v>
      </c>
      <c r="E55" s="509"/>
      <c r="F55" s="509"/>
      <c r="G55" s="510">
        <v>0</v>
      </c>
      <c r="H55" s="509">
        <f t="shared" si="4"/>
        <v>0</v>
      </c>
    </row>
    <row r="56" spans="1:8">
      <c r="A56" s="507" t="s">
        <v>243</v>
      </c>
      <c r="B56" s="508" t="s">
        <v>1999</v>
      </c>
      <c r="C56" s="507" t="s">
        <v>144</v>
      </c>
      <c r="D56" s="509">
        <v>11</v>
      </c>
      <c r="E56" s="509"/>
      <c r="F56" s="509"/>
      <c r="G56" s="510">
        <v>0</v>
      </c>
      <c r="H56" s="509">
        <f t="shared" si="4"/>
        <v>0</v>
      </c>
    </row>
    <row r="57" spans="1:8">
      <c r="A57" s="504"/>
      <c r="B57" s="505" t="s">
        <v>2001</v>
      </c>
      <c r="C57" s="504"/>
      <c r="D57" s="506"/>
      <c r="E57" s="506"/>
      <c r="F57" s="506">
        <f>SUM(F46:F56)</f>
        <v>0</v>
      </c>
      <c r="G57" s="506"/>
      <c r="H57" s="506">
        <f>SUM(H46:H56)</f>
        <v>0</v>
      </c>
    </row>
    <row r="58" spans="1:8">
      <c r="A58" s="504"/>
      <c r="B58" s="505" t="s">
        <v>2063</v>
      </c>
      <c r="C58" s="504"/>
      <c r="D58" s="506"/>
      <c r="E58" s="506"/>
      <c r="F58" s="506"/>
      <c r="G58" s="506"/>
      <c r="H58" s="506"/>
    </row>
    <row r="59" spans="1:8">
      <c r="A59" s="507" t="s">
        <v>468</v>
      </c>
      <c r="B59" s="508" t="s">
        <v>2064</v>
      </c>
      <c r="C59" s="507" t="s">
        <v>1792</v>
      </c>
      <c r="D59" s="509">
        <v>11</v>
      </c>
      <c r="E59" s="510">
        <v>0</v>
      </c>
      <c r="F59" s="509">
        <f t="shared" ref="F59:F65" si="6">E59*D59</f>
        <v>0</v>
      </c>
      <c r="G59" s="510">
        <v>0</v>
      </c>
      <c r="H59" s="509">
        <f t="shared" ref="H59:H64" si="7">G59*D59</f>
        <v>0</v>
      </c>
    </row>
    <row r="60" spans="1:8" ht="22.5" customHeight="1">
      <c r="A60" s="507" t="s">
        <v>250</v>
      </c>
      <c r="B60" s="508" t="s">
        <v>2065</v>
      </c>
      <c r="C60" s="507" t="s">
        <v>1792</v>
      </c>
      <c r="D60" s="509">
        <v>10</v>
      </c>
      <c r="E60" s="510">
        <v>0</v>
      </c>
      <c r="F60" s="509">
        <f t="shared" si="6"/>
        <v>0</v>
      </c>
      <c r="G60" s="510">
        <v>0</v>
      </c>
      <c r="H60" s="509">
        <f t="shared" si="7"/>
        <v>0</v>
      </c>
    </row>
    <row r="61" spans="1:8">
      <c r="A61" s="507" t="s">
        <v>476</v>
      </c>
      <c r="B61" s="508" t="s">
        <v>2066</v>
      </c>
      <c r="C61" s="507" t="s">
        <v>1792</v>
      </c>
      <c r="D61" s="509">
        <v>1</v>
      </c>
      <c r="E61" s="510">
        <v>0</v>
      </c>
      <c r="F61" s="509">
        <f t="shared" si="6"/>
        <v>0</v>
      </c>
      <c r="G61" s="510">
        <v>0</v>
      </c>
      <c r="H61" s="509">
        <f t="shared" si="7"/>
        <v>0</v>
      </c>
    </row>
    <row r="62" spans="1:8" ht="33.75" customHeight="1">
      <c r="A62" s="507" t="s">
        <v>258</v>
      </c>
      <c r="B62" s="508" t="s">
        <v>2067</v>
      </c>
      <c r="C62" s="507" t="s">
        <v>1792</v>
      </c>
      <c r="D62" s="509">
        <v>1</v>
      </c>
      <c r="E62" s="510">
        <v>0</v>
      </c>
      <c r="F62" s="509">
        <f t="shared" si="6"/>
        <v>0</v>
      </c>
      <c r="G62" s="510">
        <v>0</v>
      </c>
      <c r="H62" s="509">
        <f t="shared" si="7"/>
        <v>0</v>
      </c>
    </row>
    <row r="63" spans="1:8">
      <c r="A63" s="507" t="s">
        <v>485</v>
      </c>
      <c r="B63" s="508" t="s">
        <v>2068</v>
      </c>
      <c r="C63" s="507" t="s">
        <v>1792</v>
      </c>
      <c r="D63" s="509">
        <v>10</v>
      </c>
      <c r="E63" s="510">
        <v>0</v>
      </c>
      <c r="F63" s="509">
        <f t="shared" si="6"/>
        <v>0</v>
      </c>
      <c r="G63" s="510">
        <v>0</v>
      </c>
      <c r="H63" s="509">
        <f t="shared" si="7"/>
        <v>0</v>
      </c>
    </row>
    <row r="64" spans="1:8">
      <c r="A64" s="507" t="s">
        <v>490</v>
      </c>
      <c r="B64" s="508" t="s">
        <v>2069</v>
      </c>
      <c r="C64" s="507" t="s">
        <v>1792</v>
      </c>
      <c r="D64" s="509">
        <v>2</v>
      </c>
      <c r="E64" s="510">
        <v>0</v>
      </c>
      <c r="F64" s="509">
        <f t="shared" si="6"/>
        <v>0</v>
      </c>
      <c r="G64" s="510">
        <v>0</v>
      </c>
      <c r="H64" s="509">
        <f t="shared" si="7"/>
        <v>0</v>
      </c>
    </row>
    <row r="65" spans="1:8">
      <c r="A65" s="507" t="s">
        <v>495</v>
      </c>
      <c r="B65" s="508" t="s">
        <v>2070</v>
      </c>
      <c r="C65" s="507" t="s">
        <v>1792</v>
      </c>
      <c r="D65" s="509">
        <v>80</v>
      </c>
      <c r="E65" s="510">
        <v>0</v>
      </c>
      <c r="F65" s="509">
        <f t="shared" si="6"/>
        <v>0</v>
      </c>
      <c r="G65" s="509"/>
      <c r="H65" s="509"/>
    </row>
    <row r="66" spans="1:8">
      <c r="A66" s="504"/>
      <c r="B66" s="505" t="s">
        <v>2071</v>
      </c>
      <c r="C66" s="504"/>
      <c r="D66" s="506"/>
      <c r="E66" s="506"/>
      <c r="F66" s="506">
        <f>SUM(F59:F65)</f>
        <v>0</v>
      </c>
      <c r="G66" s="506"/>
      <c r="H66" s="506">
        <f>SUM(H59:H65)</f>
        <v>0</v>
      </c>
    </row>
    <row r="67" spans="1:8" s="521" customFormat="1">
      <c r="A67" s="518"/>
      <c r="B67" s="519" t="s">
        <v>2072</v>
      </c>
      <c r="C67" s="518"/>
      <c r="D67" s="520"/>
      <c r="E67" s="520"/>
      <c r="F67" s="520"/>
      <c r="G67" s="520"/>
      <c r="H67" s="520"/>
    </row>
    <row r="68" spans="1:8" s="526" customFormat="1" ht="21">
      <c r="A68" s="522" t="s">
        <v>503</v>
      </c>
      <c r="B68" s="523" t="s">
        <v>2073</v>
      </c>
      <c r="C68" s="524" t="s">
        <v>1792</v>
      </c>
      <c r="D68" s="525">
        <v>4</v>
      </c>
      <c r="E68" s="510">
        <v>0</v>
      </c>
      <c r="F68" s="525">
        <f t="shared" ref="F68:F75" si="8">E68*D68</f>
        <v>0</v>
      </c>
      <c r="G68" s="510">
        <v>0</v>
      </c>
      <c r="H68" s="525">
        <f t="shared" ref="H68:H76" si="9">G68*D68</f>
        <v>0</v>
      </c>
    </row>
    <row r="69" spans="1:8" s="526" customFormat="1" ht="21">
      <c r="A69" s="522" t="s">
        <v>511</v>
      </c>
      <c r="B69" s="523" t="s">
        <v>2074</v>
      </c>
      <c r="C69" s="524" t="s">
        <v>1792</v>
      </c>
      <c r="D69" s="525">
        <v>1</v>
      </c>
      <c r="E69" s="510">
        <v>0</v>
      </c>
      <c r="F69" s="525">
        <f t="shared" si="8"/>
        <v>0</v>
      </c>
      <c r="G69" s="510">
        <v>0</v>
      </c>
      <c r="H69" s="525">
        <f t="shared" si="9"/>
        <v>0</v>
      </c>
    </row>
    <row r="70" spans="1:8" s="526" customFormat="1">
      <c r="A70" s="522" t="s">
        <v>516</v>
      </c>
      <c r="B70" s="523" t="s">
        <v>2075</v>
      </c>
      <c r="C70" s="524" t="s">
        <v>1792</v>
      </c>
      <c r="D70" s="525">
        <v>8</v>
      </c>
      <c r="E70" s="510">
        <v>0</v>
      </c>
      <c r="F70" s="525">
        <f t="shared" si="8"/>
        <v>0</v>
      </c>
      <c r="G70" s="510">
        <v>0</v>
      </c>
      <c r="H70" s="525">
        <f t="shared" si="9"/>
        <v>0</v>
      </c>
    </row>
    <row r="71" spans="1:8" s="526" customFormat="1">
      <c r="A71" s="522" t="s">
        <v>520</v>
      </c>
      <c r="B71" s="523" t="s">
        <v>2076</v>
      </c>
      <c r="C71" s="524" t="s">
        <v>1792</v>
      </c>
      <c r="D71" s="525">
        <v>1</v>
      </c>
      <c r="E71" s="510">
        <v>0</v>
      </c>
      <c r="F71" s="525">
        <f t="shared" si="8"/>
        <v>0</v>
      </c>
      <c r="G71" s="525"/>
      <c r="H71" s="525"/>
    </row>
    <row r="72" spans="1:8" s="526" customFormat="1">
      <c r="A72" s="522" t="s">
        <v>528</v>
      </c>
      <c r="B72" s="523" t="s">
        <v>2076</v>
      </c>
      <c r="C72" s="524" t="s">
        <v>1792</v>
      </c>
      <c r="D72" s="525">
        <v>8</v>
      </c>
      <c r="E72" s="510">
        <v>0</v>
      </c>
      <c r="F72" s="525">
        <f t="shared" si="8"/>
        <v>0</v>
      </c>
      <c r="G72" s="525"/>
      <c r="H72" s="525"/>
    </row>
    <row r="73" spans="1:8" s="526" customFormat="1">
      <c r="A73" s="522" t="s">
        <v>533</v>
      </c>
      <c r="B73" s="523" t="s">
        <v>2077</v>
      </c>
      <c r="C73" s="524" t="s">
        <v>1792</v>
      </c>
      <c r="D73" s="525">
        <v>8</v>
      </c>
      <c r="E73" s="510">
        <v>0</v>
      </c>
      <c r="F73" s="525">
        <f t="shared" si="8"/>
        <v>0</v>
      </c>
      <c r="G73" s="510">
        <v>0</v>
      </c>
      <c r="H73" s="525">
        <f t="shared" si="9"/>
        <v>0</v>
      </c>
    </row>
    <row r="74" spans="1:8" s="526" customFormat="1">
      <c r="A74" s="522" t="s">
        <v>540</v>
      </c>
      <c r="B74" s="527" t="s">
        <v>2078</v>
      </c>
      <c r="C74" s="524" t="s">
        <v>1792</v>
      </c>
      <c r="D74" s="525">
        <v>3</v>
      </c>
      <c r="E74" s="510">
        <v>0</v>
      </c>
      <c r="F74" s="525">
        <f t="shared" si="8"/>
        <v>0</v>
      </c>
      <c r="G74" s="510">
        <v>0</v>
      </c>
      <c r="H74" s="525">
        <f t="shared" si="9"/>
        <v>0</v>
      </c>
    </row>
    <row r="75" spans="1:8" s="526" customFormat="1" ht="21">
      <c r="A75" s="522" t="s">
        <v>546</v>
      </c>
      <c r="B75" s="508" t="s">
        <v>2079</v>
      </c>
      <c r="C75" s="524" t="s">
        <v>1792</v>
      </c>
      <c r="D75" s="525">
        <v>1</v>
      </c>
      <c r="E75" s="510">
        <v>0</v>
      </c>
      <c r="F75" s="525">
        <f t="shared" si="8"/>
        <v>0</v>
      </c>
      <c r="G75" s="510">
        <v>0</v>
      </c>
      <c r="H75" s="525">
        <f t="shared" si="9"/>
        <v>0</v>
      </c>
    </row>
    <row r="76" spans="1:8" s="526" customFormat="1" ht="21">
      <c r="A76" s="522" t="s">
        <v>550</v>
      </c>
      <c r="B76" s="508" t="s">
        <v>2080</v>
      </c>
      <c r="C76" s="524" t="s">
        <v>1792</v>
      </c>
      <c r="D76" s="525">
        <v>1</v>
      </c>
      <c r="E76" s="525"/>
      <c r="F76" s="525"/>
      <c r="G76" s="510">
        <v>0</v>
      </c>
      <c r="H76" s="525">
        <f t="shared" si="9"/>
        <v>0</v>
      </c>
    </row>
    <row r="77" spans="1:8" s="526" customFormat="1">
      <c r="A77" s="518"/>
      <c r="B77" s="519" t="s">
        <v>2081</v>
      </c>
      <c r="C77" s="518"/>
      <c r="D77" s="520"/>
      <c r="E77" s="520"/>
      <c r="F77" s="520">
        <f>SUM(F68:F76)</f>
        <v>0</v>
      </c>
      <c r="G77" s="520"/>
      <c r="H77" s="520">
        <f>SUM(H68:H76)</f>
        <v>0</v>
      </c>
    </row>
    <row r="78" spans="1:8">
      <c r="A78" s="504"/>
      <c r="B78" s="505" t="s">
        <v>2002</v>
      </c>
      <c r="C78" s="504"/>
      <c r="D78" s="506"/>
      <c r="E78" s="506"/>
      <c r="F78" s="506"/>
      <c r="G78" s="506"/>
      <c r="H78" s="506"/>
    </row>
    <row r="79" spans="1:8" s="511" customFormat="1">
      <c r="A79" s="507" t="s">
        <v>559</v>
      </c>
      <c r="B79" s="508" t="s">
        <v>2082</v>
      </c>
      <c r="C79" s="507" t="s">
        <v>1792</v>
      </c>
      <c r="D79" s="509">
        <v>39</v>
      </c>
      <c r="E79" s="509"/>
      <c r="F79" s="509"/>
      <c r="G79" s="510">
        <v>0</v>
      </c>
      <c r="H79" s="509">
        <f t="shared" ref="H79:H91" si="10">G79*D79</f>
        <v>0</v>
      </c>
    </row>
    <row r="80" spans="1:8" s="511" customFormat="1">
      <c r="A80" s="507" t="s">
        <v>564</v>
      </c>
      <c r="B80" s="508" t="s">
        <v>2083</v>
      </c>
      <c r="C80" s="507" t="s">
        <v>1792</v>
      </c>
      <c r="D80" s="509">
        <f>D79*2</f>
        <v>78</v>
      </c>
      <c r="E80" s="509"/>
      <c r="F80" s="509"/>
      <c r="G80" s="510">
        <v>0</v>
      </c>
      <c r="H80" s="509">
        <f t="shared" si="10"/>
        <v>0</v>
      </c>
    </row>
    <row r="81" spans="1:8" s="511" customFormat="1">
      <c r="A81" s="507" t="s">
        <v>569</v>
      </c>
      <c r="B81" s="508" t="s">
        <v>2084</v>
      </c>
      <c r="C81" s="507" t="s">
        <v>1792</v>
      </c>
      <c r="D81" s="509">
        <f>D79*2</f>
        <v>78</v>
      </c>
      <c r="E81" s="509"/>
      <c r="F81" s="509"/>
      <c r="G81" s="510">
        <v>0</v>
      </c>
      <c r="H81" s="509">
        <f t="shared" si="10"/>
        <v>0</v>
      </c>
    </row>
    <row r="82" spans="1:8" s="511" customFormat="1">
      <c r="A82" s="507" t="s">
        <v>573</v>
      </c>
      <c r="B82" s="508" t="s">
        <v>2085</v>
      </c>
      <c r="C82" s="507" t="s">
        <v>1792</v>
      </c>
      <c r="D82" s="509">
        <f>D79</f>
        <v>39</v>
      </c>
      <c r="E82" s="509"/>
      <c r="F82" s="509"/>
      <c r="G82" s="510">
        <v>0</v>
      </c>
      <c r="H82" s="509">
        <f t="shared" si="10"/>
        <v>0</v>
      </c>
    </row>
    <row r="83" spans="1:8" s="511" customFormat="1">
      <c r="A83" s="507" t="s">
        <v>579</v>
      </c>
      <c r="B83" s="508" t="s">
        <v>2086</v>
      </c>
      <c r="C83" s="507" t="s">
        <v>1792</v>
      </c>
      <c r="D83" s="509">
        <f>D82</f>
        <v>39</v>
      </c>
      <c r="E83" s="509"/>
      <c r="F83" s="509"/>
      <c r="G83" s="510">
        <v>0</v>
      </c>
      <c r="H83" s="509">
        <f t="shared" si="10"/>
        <v>0</v>
      </c>
    </row>
    <row r="84" spans="1:8" s="511" customFormat="1">
      <c r="A84" s="507" t="s">
        <v>584</v>
      </c>
      <c r="B84" s="508" t="s">
        <v>2087</v>
      </c>
      <c r="C84" s="507" t="s">
        <v>1792</v>
      </c>
      <c r="D84" s="509">
        <v>24</v>
      </c>
      <c r="E84" s="510">
        <v>0</v>
      </c>
      <c r="F84" s="509">
        <f>E84*D84</f>
        <v>0</v>
      </c>
      <c r="G84" s="510">
        <v>0</v>
      </c>
      <c r="H84" s="509">
        <f>G84*D84</f>
        <v>0</v>
      </c>
    </row>
    <row r="85" spans="1:8" s="511" customFormat="1">
      <c r="A85" s="507" t="s">
        <v>588</v>
      </c>
      <c r="B85" s="508" t="s">
        <v>2088</v>
      </c>
      <c r="C85" s="507" t="s">
        <v>1792</v>
      </c>
      <c r="D85" s="509">
        <v>12</v>
      </c>
      <c r="E85" s="509"/>
      <c r="F85" s="509"/>
      <c r="G85" s="510">
        <v>0</v>
      </c>
      <c r="H85" s="509">
        <f>G85*D85</f>
        <v>0</v>
      </c>
    </row>
    <row r="86" spans="1:8" s="511" customFormat="1">
      <c r="A86" s="507" t="s">
        <v>594</v>
      </c>
      <c r="B86" s="508" t="s">
        <v>2089</v>
      </c>
      <c r="C86" s="507" t="s">
        <v>1792</v>
      </c>
      <c r="D86" s="509">
        <v>1</v>
      </c>
      <c r="E86" s="509"/>
      <c r="F86" s="509"/>
      <c r="G86" s="510">
        <v>0</v>
      </c>
      <c r="H86" s="509">
        <f t="shared" si="10"/>
        <v>0</v>
      </c>
    </row>
    <row r="87" spans="1:8" s="511" customFormat="1">
      <c r="A87" s="507" t="s">
        <v>601</v>
      </c>
      <c r="B87" s="508" t="s">
        <v>2090</v>
      </c>
      <c r="C87" s="507" t="s">
        <v>1792</v>
      </c>
      <c r="D87" s="509">
        <v>1</v>
      </c>
      <c r="E87" s="509"/>
      <c r="F87" s="509"/>
      <c r="G87" s="510">
        <v>0</v>
      </c>
      <c r="H87" s="509">
        <f t="shared" si="10"/>
        <v>0</v>
      </c>
    </row>
    <row r="88" spans="1:8" s="511" customFormat="1">
      <c r="A88" s="507" t="s">
        <v>607</v>
      </c>
      <c r="B88" s="508" t="s">
        <v>2091</v>
      </c>
      <c r="C88" s="507" t="s">
        <v>1792</v>
      </c>
      <c r="D88" s="509">
        <v>1</v>
      </c>
      <c r="E88" s="509"/>
      <c r="F88" s="509"/>
      <c r="G88" s="510">
        <v>0</v>
      </c>
      <c r="H88" s="509">
        <f t="shared" si="10"/>
        <v>0</v>
      </c>
    </row>
    <row r="89" spans="1:8" s="511" customFormat="1" ht="25.5" customHeight="1">
      <c r="A89" s="507" t="s">
        <v>613</v>
      </c>
      <c r="B89" s="508" t="s">
        <v>2092</v>
      </c>
      <c r="C89" s="507" t="s">
        <v>1792</v>
      </c>
      <c r="D89" s="509">
        <v>24</v>
      </c>
      <c r="E89" s="510">
        <v>0</v>
      </c>
      <c r="F89" s="509">
        <f t="shared" ref="F89:F91" si="11">E89*D89</f>
        <v>0</v>
      </c>
      <c r="G89" s="510">
        <v>0</v>
      </c>
      <c r="H89" s="509">
        <f t="shared" si="10"/>
        <v>0</v>
      </c>
    </row>
    <row r="90" spans="1:8" s="511" customFormat="1">
      <c r="A90" s="507" t="s">
        <v>617</v>
      </c>
      <c r="B90" s="508" t="s">
        <v>2093</v>
      </c>
      <c r="C90" s="507" t="s">
        <v>1792</v>
      </c>
      <c r="D90" s="509">
        <v>1</v>
      </c>
      <c r="E90" s="509"/>
      <c r="F90" s="509"/>
      <c r="G90" s="510">
        <v>0</v>
      </c>
      <c r="H90" s="509">
        <f t="shared" si="10"/>
        <v>0</v>
      </c>
    </row>
    <row r="91" spans="1:8" s="511" customFormat="1">
      <c r="A91" s="507" t="s">
        <v>621</v>
      </c>
      <c r="B91" s="508" t="s">
        <v>2011</v>
      </c>
      <c r="C91" s="507" t="s">
        <v>1792</v>
      </c>
      <c r="D91" s="509">
        <v>1</v>
      </c>
      <c r="E91" s="510">
        <v>0</v>
      </c>
      <c r="F91" s="509">
        <f t="shared" si="11"/>
        <v>0</v>
      </c>
      <c r="G91" s="510">
        <v>0</v>
      </c>
      <c r="H91" s="509">
        <f t="shared" si="10"/>
        <v>0</v>
      </c>
    </row>
    <row r="92" spans="1:8">
      <c r="A92" s="504"/>
      <c r="B92" s="505" t="s">
        <v>2012</v>
      </c>
      <c r="C92" s="504"/>
      <c r="D92" s="506"/>
      <c r="E92" s="506"/>
      <c r="F92" s="506">
        <f>SUM(F79:F91)</f>
        <v>0</v>
      </c>
      <c r="G92" s="506"/>
      <c r="H92" s="506">
        <f>SUM(H79:H91)</f>
        <v>0</v>
      </c>
    </row>
    <row r="93" spans="1:8" ht="31.5">
      <c r="A93" s="507"/>
      <c r="B93" s="528" t="s">
        <v>2094</v>
      </c>
      <c r="C93" s="507"/>
      <c r="D93" s="509"/>
      <c r="E93" s="509"/>
      <c r="F93" s="509"/>
      <c r="G93" s="509"/>
      <c r="H93" s="509"/>
    </row>
    <row r="94" spans="1:8" ht="21">
      <c r="A94" s="507"/>
      <c r="B94" s="528" t="s">
        <v>2095</v>
      </c>
      <c r="C94" s="507"/>
      <c r="D94" s="509"/>
      <c r="E94" s="509"/>
      <c r="F94" s="509"/>
      <c r="G94" s="509"/>
      <c r="H94" s="509"/>
    </row>
    <row r="95" spans="1:8" ht="14.25">
      <c r="A95" s="501"/>
      <c r="B95" s="502" t="s">
        <v>2096</v>
      </c>
      <c r="C95" s="501"/>
      <c r="D95" s="503"/>
      <c r="E95" s="503"/>
      <c r="F95" s="529">
        <f>F92+F44+F31+F27+F21+F77+F66+F57</f>
        <v>0</v>
      </c>
      <c r="G95" s="529"/>
      <c r="H95" s="529">
        <f>H92+H44+H31+H27+H21+H77+H66+H57</f>
        <v>0</v>
      </c>
    </row>
  </sheetData>
  <sheetProtection algorithmName="SHA-512" hashValue="y+tUQr2fFucPc34ni12tMU1oQXSUJnZz7GQwr0D6+xWINPEWL81NjZHBEjLuhgF6HYh7ZxatxQvfybtlH1CvyQ==" saltValue="Mxt8F7SVAMMCORxiFnTz4A==" spinCount="100000" sheet="1" objects="1" scenarios="1"/>
  <mergeCells count="1">
    <mergeCell ref="A2:H2"/>
  </mergeCells>
  <pageMargins left="0.78749999999999998" right="0.78749999999999998" top="0.98402777777777772" bottom="0.98402777777777772" header="0.51180555555555551" footer="0.51180555555555551"/>
  <pageSetup paperSize="9" scale="73" firstPageNumber="0" orientation="portrait" horizontalDpi="300" verticalDpi="300" r:id="rId1"/>
  <headerFooter alignWithMargins="0"/>
  <rowBreaks count="1" manualBreakCount="1">
    <brk id="5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CD98-AF96-4399-9241-88DE6F5261CD}">
  <dimension ref="A2:H82"/>
  <sheetViews>
    <sheetView view="pageBreakPreview" zoomScale="110" zoomScaleSheetLayoutView="110" workbookViewId="0">
      <selection activeCell="H11" sqref="H11"/>
    </sheetView>
  </sheetViews>
  <sheetFormatPr defaultRowHeight="12.75"/>
  <cols>
    <col min="1" max="1" width="4.6640625" style="497" customWidth="1"/>
    <col min="2" max="2" width="59.1640625" style="530" customWidth="1"/>
    <col min="3" max="3" width="6.6640625" style="497" customWidth="1"/>
    <col min="4" max="4" width="9.33203125" style="497" customWidth="1"/>
    <col min="5" max="5" width="12.6640625" style="531" customWidth="1"/>
    <col min="6" max="6" width="16.5" style="497" customWidth="1"/>
    <col min="7" max="7" width="12.6640625" style="497" customWidth="1"/>
    <col min="8" max="8" width="16.5" style="497" customWidth="1"/>
    <col min="9" max="256" width="9.33203125" style="497"/>
    <col min="257" max="257" width="4.6640625" style="497" customWidth="1"/>
    <col min="258" max="258" width="59.1640625" style="497" customWidth="1"/>
    <col min="259" max="259" width="6.6640625" style="497" customWidth="1"/>
    <col min="260" max="260" width="9.33203125" style="497"/>
    <col min="261" max="261" width="12.6640625" style="497" customWidth="1"/>
    <col min="262" max="262" width="16.5" style="497" customWidth="1"/>
    <col min="263" max="263" width="12.6640625" style="497" customWidth="1"/>
    <col min="264" max="264" width="16.5" style="497" customWidth="1"/>
    <col min="265" max="512" width="9.33203125" style="497"/>
    <col min="513" max="513" width="4.6640625" style="497" customWidth="1"/>
    <col min="514" max="514" width="59.1640625" style="497" customWidth="1"/>
    <col min="515" max="515" width="6.6640625" style="497" customWidth="1"/>
    <col min="516" max="516" width="9.33203125" style="497"/>
    <col min="517" max="517" width="12.6640625" style="497" customWidth="1"/>
    <col min="518" max="518" width="16.5" style="497" customWidth="1"/>
    <col min="519" max="519" width="12.6640625" style="497" customWidth="1"/>
    <col min="520" max="520" width="16.5" style="497" customWidth="1"/>
    <col min="521" max="768" width="9.33203125" style="497"/>
    <col min="769" max="769" width="4.6640625" style="497" customWidth="1"/>
    <col min="770" max="770" width="59.1640625" style="497" customWidth="1"/>
    <col min="771" max="771" width="6.6640625" style="497" customWidth="1"/>
    <col min="772" max="772" width="9.33203125" style="497"/>
    <col min="773" max="773" width="12.6640625" style="497" customWidth="1"/>
    <col min="774" max="774" width="16.5" style="497" customWidth="1"/>
    <col min="775" max="775" width="12.6640625" style="497" customWidth="1"/>
    <col min="776" max="776" width="16.5" style="497" customWidth="1"/>
    <col min="777" max="1024" width="9.33203125" style="497"/>
    <col min="1025" max="1025" width="4.6640625" style="497" customWidth="1"/>
    <col min="1026" max="1026" width="59.1640625" style="497" customWidth="1"/>
    <col min="1027" max="1027" width="6.6640625" style="497" customWidth="1"/>
    <col min="1028" max="1028" width="9.33203125" style="497"/>
    <col min="1029" max="1029" width="12.6640625" style="497" customWidth="1"/>
    <col min="1030" max="1030" width="16.5" style="497" customWidth="1"/>
    <col min="1031" max="1031" width="12.6640625" style="497" customWidth="1"/>
    <col min="1032" max="1032" width="16.5" style="497" customWidth="1"/>
    <col min="1033" max="1280" width="9.33203125" style="497"/>
    <col min="1281" max="1281" width="4.6640625" style="497" customWidth="1"/>
    <col min="1282" max="1282" width="59.1640625" style="497" customWidth="1"/>
    <col min="1283" max="1283" width="6.6640625" style="497" customWidth="1"/>
    <col min="1284" max="1284" width="9.33203125" style="497"/>
    <col min="1285" max="1285" width="12.6640625" style="497" customWidth="1"/>
    <col min="1286" max="1286" width="16.5" style="497" customWidth="1"/>
    <col min="1287" max="1287" width="12.6640625" style="497" customWidth="1"/>
    <col min="1288" max="1288" width="16.5" style="497" customWidth="1"/>
    <col min="1289" max="1536" width="9.33203125" style="497"/>
    <col min="1537" max="1537" width="4.6640625" style="497" customWidth="1"/>
    <col min="1538" max="1538" width="59.1640625" style="497" customWidth="1"/>
    <col min="1539" max="1539" width="6.6640625" style="497" customWidth="1"/>
    <col min="1540" max="1540" width="9.33203125" style="497"/>
    <col min="1541" max="1541" width="12.6640625" style="497" customWidth="1"/>
    <col min="1542" max="1542" width="16.5" style="497" customWidth="1"/>
    <col min="1543" max="1543" width="12.6640625" style="497" customWidth="1"/>
    <col min="1544" max="1544" width="16.5" style="497" customWidth="1"/>
    <col min="1545" max="1792" width="9.33203125" style="497"/>
    <col min="1793" max="1793" width="4.6640625" style="497" customWidth="1"/>
    <col min="1794" max="1794" width="59.1640625" style="497" customWidth="1"/>
    <col min="1795" max="1795" width="6.6640625" style="497" customWidth="1"/>
    <col min="1796" max="1796" width="9.33203125" style="497"/>
    <col min="1797" max="1797" width="12.6640625" style="497" customWidth="1"/>
    <col min="1798" max="1798" width="16.5" style="497" customWidth="1"/>
    <col min="1799" max="1799" width="12.6640625" style="497" customWidth="1"/>
    <col min="1800" max="1800" width="16.5" style="497" customWidth="1"/>
    <col min="1801" max="2048" width="9.33203125" style="497"/>
    <col min="2049" max="2049" width="4.6640625" style="497" customWidth="1"/>
    <col min="2050" max="2050" width="59.1640625" style="497" customWidth="1"/>
    <col min="2051" max="2051" width="6.6640625" style="497" customWidth="1"/>
    <col min="2052" max="2052" width="9.33203125" style="497"/>
    <col min="2053" max="2053" width="12.6640625" style="497" customWidth="1"/>
    <col min="2054" max="2054" width="16.5" style="497" customWidth="1"/>
    <col min="2055" max="2055" width="12.6640625" style="497" customWidth="1"/>
    <col min="2056" max="2056" width="16.5" style="497" customWidth="1"/>
    <col min="2057" max="2304" width="9.33203125" style="497"/>
    <col min="2305" max="2305" width="4.6640625" style="497" customWidth="1"/>
    <col min="2306" max="2306" width="59.1640625" style="497" customWidth="1"/>
    <col min="2307" max="2307" width="6.6640625" style="497" customWidth="1"/>
    <col min="2308" max="2308" width="9.33203125" style="497"/>
    <col min="2309" max="2309" width="12.6640625" style="497" customWidth="1"/>
    <col min="2310" max="2310" width="16.5" style="497" customWidth="1"/>
    <col min="2311" max="2311" width="12.6640625" style="497" customWidth="1"/>
    <col min="2312" max="2312" width="16.5" style="497" customWidth="1"/>
    <col min="2313" max="2560" width="9.33203125" style="497"/>
    <col min="2561" max="2561" width="4.6640625" style="497" customWidth="1"/>
    <col min="2562" max="2562" width="59.1640625" style="497" customWidth="1"/>
    <col min="2563" max="2563" width="6.6640625" style="497" customWidth="1"/>
    <col min="2564" max="2564" width="9.33203125" style="497"/>
    <col min="2565" max="2565" width="12.6640625" style="497" customWidth="1"/>
    <col min="2566" max="2566" width="16.5" style="497" customWidth="1"/>
    <col min="2567" max="2567" width="12.6640625" style="497" customWidth="1"/>
    <col min="2568" max="2568" width="16.5" style="497" customWidth="1"/>
    <col min="2569" max="2816" width="9.33203125" style="497"/>
    <col min="2817" max="2817" width="4.6640625" style="497" customWidth="1"/>
    <col min="2818" max="2818" width="59.1640625" style="497" customWidth="1"/>
    <col min="2819" max="2819" width="6.6640625" style="497" customWidth="1"/>
    <col min="2820" max="2820" width="9.33203125" style="497"/>
    <col min="2821" max="2821" width="12.6640625" style="497" customWidth="1"/>
    <col min="2822" max="2822" width="16.5" style="497" customWidth="1"/>
    <col min="2823" max="2823" width="12.6640625" style="497" customWidth="1"/>
    <col min="2824" max="2824" width="16.5" style="497" customWidth="1"/>
    <col min="2825" max="3072" width="9.33203125" style="497"/>
    <col min="3073" max="3073" width="4.6640625" style="497" customWidth="1"/>
    <col min="3074" max="3074" width="59.1640625" style="497" customWidth="1"/>
    <col min="3075" max="3075" width="6.6640625" style="497" customWidth="1"/>
    <col min="3076" max="3076" width="9.33203125" style="497"/>
    <col min="3077" max="3077" width="12.6640625" style="497" customWidth="1"/>
    <col min="3078" max="3078" width="16.5" style="497" customWidth="1"/>
    <col min="3079" max="3079" width="12.6640625" style="497" customWidth="1"/>
    <col min="3080" max="3080" width="16.5" style="497" customWidth="1"/>
    <col min="3081" max="3328" width="9.33203125" style="497"/>
    <col min="3329" max="3329" width="4.6640625" style="497" customWidth="1"/>
    <col min="3330" max="3330" width="59.1640625" style="497" customWidth="1"/>
    <col min="3331" max="3331" width="6.6640625" style="497" customWidth="1"/>
    <col min="3332" max="3332" width="9.33203125" style="497"/>
    <col min="3333" max="3333" width="12.6640625" style="497" customWidth="1"/>
    <col min="3334" max="3334" width="16.5" style="497" customWidth="1"/>
    <col min="3335" max="3335" width="12.6640625" style="497" customWidth="1"/>
    <col min="3336" max="3336" width="16.5" style="497" customWidth="1"/>
    <col min="3337" max="3584" width="9.33203125" style="497"/>
    <col min="3585" max="3585" width="4.6640625" style="497" customWidth="1"/>
    <col min="3586" max="3586" width="59.1640625" style="497" customWidth="1"/>
    <col min="3587" max="3587" width="6.6640625" style="497" customWidth="1"/>
    <col min="3588" max="3588" width="9.33203125" style="497"/>
    <col min="3589" max="3589" width="12.6640625" style="497" customWidth="1"/>
    <col min="3590" max="3590" width="16.5" style="497" customWidth="1"/>
    <col min="3591" max="3591" width="12.6640625" style="497" customWidth="1"/>
    <col min="3592" max="3592" width="16.5" style="497" customWidth="1"/>
    <col min="3593" max="3840" width="9.33203125" style="497"/>
    <col min="3841" max="3841" width="4.6640625" style="497" customWidth="1"/>
    <col min="3842" max="3842" width="59.1640625" style="497" customWidth="1"/>
    <col min="3843" max="3843" width="6.6640625" style="497" customWidth="1"/>
    <col min="3844" max="3844" width="9.33203125" style="497"/>
    <col min="3845" max="3845" width="12.6640625" style="497" customWidth="1"/>
    <col min="3846" max="3846" width="16.5" style="497" customWidth="1"/>
    <col min="3847" max="3847" width="12.6640625" style="497" customWidth="1"/>
    <col min="3848" max="3848" width="16.5" style="497" customWidth="1"/>
    <col min="3849" max="4096" width="9.33203125" style="497"/>
    <col min="4097" max="4097" width="4.6640625" style="497" customWidth="1"/>
    <col min="4098" max="4098" width="59.1640625" style="497" customWidth="1"/>
    <col min="4099" max="4099" width="6.6640625" style="497" customWidth="1"/>
    <col min="4100" max="4100" width="9.33203125" style="497"/>
    <col min="4101" max="4101" width="12.6640625" style="497" customWidth="1"/>
    <col min="4102" max="4102" width="16.5" style="497" customWidth="1"/>
    <col min="4103" max="4103" width="12.6640625" style="497" customWidth="1"/>
    <col min="4104" max="4104" width="16.5" style="497" customWidth="1"/>
    <col min="4105" max="4352" width="9.33203125" style="497"/>
    <col min="4353" max="4353" width="4.6640625" style="497" customWidth="1"/>
    <col min="4354" max="4354" width="59.1640625" style="497" customWidth="1"/>
    <col min="4355" max="4355" width="6.6640625" style="497" customWidth="1"/>
    <col min="4356" max="4356" width="9.33203125" style="497"/>
    <col min="4357" max="4357" width="12.6640625" style="497" customWidth="1"/>
    <col min="4358" max="4358" width="16.5" style="497" customWidth="1"/>
    <col min="4359" max="4359" width="12.6640625" style="497" customWidth="1"/>
    <col min="4360" max="4360" width="16.5" style="497" customWidth="1"/>
    <col min="4361" max="4608" width="9.33203125" style="497"/>
    <col min="4609" max="4609" width="4.6640625" style="497" customWidth="1"/>
    <col min="4610" max="4610" width="59.1640625" style="497" customWidth="1"/>
    <col min="4611" max="4611" width="6.6640625" style="497" customWidth="1"/>
    <col min="4612" max="4612" width="9.33203125" style="497"/>
    <col min="4613" max="4613" width="12.6640625" style="497" customWidth="1"/>
    <col min="4614" max="4614" width="16.5" style="497" customWidth="1"/>
    <col min="4615" max="4615" width="12.6640625" style="497" customWidth="1"/>
    <col min="4616" max="4616" width="16.5" style="497" customWidth="1"/>
    <col min="4617" max="4864" width="9.33203125" style="497"/>
    <col min="4865" max="4865" width="4.6640625" style="497" customWidth="1"/>
    <col min="4866" max="4866" width="59.1640625" style="497" customWidth="1"/>
    <col min="4867" max="4867" width="6.6640625" style="497" customWidth="1"/>
    <col min="4868" max="4868" width="9.33203125" style="497"/>
    <col min="4869" max="4869" width="12.6640625" style="497" customWidth="1"/>
    <col min="4870" max="4870" width="16.5" style="497" customWidth="1"/>
    <col min="4871" max="4871" width="12.6640625" style="497" customWidth="1"/>
    <col min="4872" max="4872" width="16.5" style="497" customWidth="1"/>
    <col min="4873" max="5120" width="9.33203125" style="497"/>
    <col min="5121" max="5121" width="4.6640625" style="497" customWidth="1"/>
    <col min="5122" max="5122" width="59.1640625" style="497" customWidth="1"/>
    <col min="5123" max="5123" width="6.6640625" style="497" customWidth="1"/>
    <col min="5124" max="5124" width="9.33203125" style="497"/>
    <col min="5125" max="5125" width="12.6640625" style="497" customWidth="1"/>
    <col min="5126" max="5126" width="16.5" style="497" customWidth="1"/>
    <col min="5127" max="5127" width="12.6640625" style="497" customWidth="1"/>
    <col min="5128" max="5128" width="16.5" style="497" customWidth="1"/>
    <col min="5129" max="5376" width="9.33203125" style="497"/>
    <col min="5377" max="5377" width="4.6640625" style="497" customWidth="1"/>
    <col min="5378" max="5378" width="59.1640625" style="497" customWidth="1"/>
    <col min="5379" max="5379" width="6.6640625" style="497" customWidth="1"/>
    <col min="5380" max="5380" width="9.33203125" style="497"/>
    <col min="5381" max="5381" width="12.6640625" style="497" customWidth="1"/>
    <col min="5382" max="5382" width="16.5" style="497" customWidth="1"/>
    <col min="5383" max="5383" width="12.6640625" style="497" customWidth="1"/>
    <col min="5384" max="5384" width="16.5" style="497" customWidth="1"/>
    <col min="5385" max="5632" width="9.33203125" style="497"/>
    <col min="5633" max="5633" width="4.6640625" style="497" customWidth="1"/>
    <col min="5634" max="5634" width="59.1640625" style="497" customWidth="1"/>
    <col min="5635" max="5635" width="6.6640625" style="497" customWidth="1"/>
    <col min="5636" max="5636" width="9.33203125" style="497"/>
    <col min="5637" max="5637" width="12.6640625" style="497" customWidth="1"/>
    <col min="5638" max="5638" width="16.5" style="497" customWidth="1"/>
    <col min="5639" max="5639" width="12.6640625" style="497" customWidth="1"/>
    <col min="5640" max="5640" width="16.5" style="497" customWidth="1"/>
    <col min="5641" max="5888" width="9.33203125" style="497"/>
    <col min="5889" max="5889" width="4.6640625" style="497" customWidth="1"/>
    <col min="5890" max="5890" width="59.1640625" style="497" customWidth="1"/>
    <col min="5891" max="5891" width="6.6640625" style="497" customWidth="1"/>
    <col min="5892" max="5892" width="9.33203125" style="497"/>
    <col min="5893" max="5893" width="12.6640625" style="497" customWidth="1"/>
    <col min="5894" max="5894" width="16.5" style="497" customWidth="1"/>
    <col min="5895" max="5895" width="12.6640625" style="497" customWidth="1"/>
    <col min="5896" max="5896" width="16.5" style="497" customWidth="1"/>
    <col min="5897" max="6144" width="9.33203125" style="497"/>
    <col min="6145" max="6145" width="4.6640625" style="497" customWidth="1"/>
    <col min="6146" max="6146" width="59.1640625" style="497" customWidth="1"/>
    <col min="6147" max="6147" width="6.6640625" style="497" customWidth="1"/>
    <col min="6148" max="6148" width="9.33203125" style="497"/>
    <col min="6149" max="6149" width="12.6640625" style="497" customWidth="1"/>
    <col min="6150" max="6150" width="16.5" style="497" customWidth="1"/>
    <col min="6151" max="6151" width="12.6640625" style="497" customWidth="1"/>
    <col min="6152" max="6152" width="16.5" style="497" customWidth="1"/>
    <col min="6153" max="6400" width="9.33203125" style="497"/>
    <col min="6401" max="6401" width="4.6640625" style="497" customWidth="1"/>
    <col min="6402" max="6402" width="59.1640625" style="497" customWidth="1"/>
    <col min="6403" max="6403" width="6.6640625" style="497" customWidth="1"/>
    <col min="6404" max="6404" width="9.33203125" style="497"/>
    <col min="6405" max="6405" width="12.6640625" style="497" customWidth="1"/>
    <col min="6406" max="6406" width="16.5" style="497" customWidth="1"/>
    <col min="6407" max="6407" width="12.6640625" style="497" customWidth="1"/>
    <col min="6408" max="6408" width="16.5" style="497" customWidth="1"/>
    <col min="6409" max="6656" width="9.33203125" style="497"/>
    <col min="6657" max="6657" width="4.6640625" style="497" customWidth="1"/>
    <col min="6658" max="6658" width="59.1640625" style="497" customWidth="1"/>
    <col min="6659" max="6659" width="6.6640625" style="497" customWidth="1"/>
    <col min="6660" max="6660" width="9.33203125" style="497"/>
    <col min="6661" max="6661" width="12.6640625" style="497" customWidth="1"/>
    <col min="6662" max="6662" width="16.5" style="497" customWidth="1"/>
    <col min="6663" max="6663" width="12.6640625" style="497" customWidth="1"/>
    <col min="6664" max="6664" width="16.5" style="497" customWidth="1"/>
    <col min="6665" max="6912" width="9.33203125" style="497"/>
    <col min="6913" max="6913" width="4.6640625" style="497" customWidth="1"/>
    <col min="6914" max="6914" width="59.1640625" style="497" customWidth="1"/>
    <col min="6915" max="6915" width="6.6640625" style="497" customWidth="1"/>
    <col min="6916" max="6916" width="9.33203125" style="497"/>
    <col min="6917" max="6917" width="12.6640625" style="497" customWidth="1"/>
    <col min="6918" max="6918" width="16.5" style="497" customWidth="1"/>
    <col min="6919" max="6919" width="12.6640625" style="497" customWidth="1"/>
    <col min="6920" max="6920" width="16.5" style="497" customWidth="1"/>
    <col min="6921" max="7168" width="9.33203125" style="497"/>
    <col min="7169" max="7169" width="4.6640625" style="497" customWidth="1"/>
    <col min="7170" max="7170" width="59.1640625" style="497" customWidth="1"/>
    <col min="7171" max="7171" width="6.6640625" style="497" customWidth="1"/>
    <col min="7172" max="7172" width="9.33203125" style="497"/>
    <col min="7173" max="7173" width="12.6640625" style="497" customWidth="1"/>
    <col min="7174" max="7174" width="16.5" style="497" customWidth="1"/>
    <col min="7175" max="7175" width="12.6640625" style="497" customWidth="1"/>
    <col min="7176" max="7176" width="16.5" style="497" customWidth="1"/>
    <col min="7177" max="7424" width="9.33203125" style="497"/>
    <col min="7425" max="7425" width="4.6640625" style="497" customWidth="1"/>
    <col min="7426" max="7426" width="59.1640625" style="497" customWidth="1"/>
    <col min="7427" max="7427" width="6.6640625" style="497" customWidth="1"/>
    <col min="7428" max="7428" width="9.33203125" style="497"/>
    <col min="7429" max="7429" width="12.6640625" style="497" customWidth="1"/>
    <col min="7430" max="7430" width="16.5" style="497" customWidth="1"/>
    <col min="7431" max="7431" width="12.6640625" style="497" customWidth="1"/>
    <col min="7432" max="7432" width="16.5" style="497" customWidth="1"/>
    <col min="7433" max="7680" width="9.33203125" style="497"/>
    <col min="7681" max="7681" width="4.6640625" style="497" customWidth="1"/>
    <col min="7682" max="7682" width="59.1640625" style="497" customWidth="1"/>
    <col min="7683" max="7683" width="6.6640625" style="497" customWidth="1"/>
    <col min="7684" max="7684" width="9.33203125" style="497"/>
    <col min="7685" max="7685" width="12.6640625" style="497" customWidth="1"/>
    <col min="7686" max="7686" width="16.5" style="497" customWidth="1"/>
    <col min="7687" max="7687" width="12.6640625" style="497" customWidth="1"/>
    <col min="7688" max="7688" width="16.5" style="497" customWidth="1"/>
    <col min="7689" max="7936" width="9.33203125" style="497"/>
    <col min="7937" max="7937" width="4.6640625" style="497" customWidth="1"/>
    <col min="7938" max="7938" width="59.1640625" style="497" customWidth="1"/>
    <col min="7939" max="7939" width="6.6640625" style="497" customWidth="1"/>
    <col min="7940" max="7940" width="9.33203125" style="497"/>
    <col min="7941" max="7941" width="12.6640625" style="497" customWidth="1"/>
    <col min="7942" max="7942" width="16.5" style="497" customWidth="1"/>
    <col min="7943" max="7943" width="12.6640625" style="497" customWidth="1"/>
    <col min="7944" max="7944" width="16.5" style="497" customWidth="1"/>
    <col min="7945" max="8192" width="9.33203125" style="497"/>
    <col min="8193" max="8193" width="4.6640625" style="497" customWidth="1"/>
    <col min="8194" max="8194" width="59.1640625" style="497" customWidth="1"/>
    <col min="8195" max="8195" width="6.6640625" style="497" customWidth="1"/>
    <col min="8196" max="8196" width="9.33203125" style="497"/>
    <col min="8197" max="8197" width="12.6640625" style="497" customWidth="1"/>
    <col min="8198" max="8198" width="16.5" style="497" customWidth="1"/>
    <col min="8199" max="8199" width="12.6640625" style="497" customWidth="1"/>
    <col min="8200" max="8200" width="16.5" style="497" customWidth="1"/>
    <col min="8201" max="8448" width="9.33203125" style="497"/>
    <col min="8449" max="8449" width="4.6640625" style="497" customWidth="1"/>
    <col min="8450" max="8450" width="59.1640625" style="497" customWidth="1"/>
    <col min="8451" max="8451" width="6.6640625" style="497" customWidth="1"/>
    <col min="8452" max="8452" width="9.33203125" style="497"/>
    <col min="8453" max="8453" width="12.6640625" style="497" customWidth="1"/>
    <col min="8454" max="8454" width="16.5" style="497" customWidth="1"/>
    <col min="8455" max="8455" width="12.6640625" style="497" customWidth="1"/>
    <col min="8456" max="8456" width="16.5" style="497" customWidth="1"/>
    <col min="8457" max="8704" width="9.33203125" style="497"/>
    <col min="8705" max="8705" width="4.6640625" style="497" customWidth="1"/>
    <col min="8706" max="8706" width="59.1640625" style="497" customWidth="1"/>
    <col min="8707" max="8707" width="6.6640625" style="497" customWidth="1"/>
    <col min="8708" max="8708" width="9.33203125" style="497"/>
    <col min="8709" max="8709" width="12.6640625" style="497" customWidth="1"/>
    <col min="8710" max="8710" width="16.5" style="497" customWidth="1"/>
    <col min="8711" max="8711" width="12.6640625" style="497" customWidth="1"/>
    <col min="8712" max="8712" width="16.5" style="497" customWidth="1"/>
    <col min="8713" max="8960" width="9.33203125" style="497"/>
    <col min="8961" max="8961" width="4.6640625" style="497" customWidth="1"/>
    <col min="8962" max="8962" width="59.1640625" style="497" customWidth="1"/>
    <col min="8963" max="8963" width="6.6640625" style="497" customWidth="1"/>
    <col min="8964" max="8964" width="9.33203125" style="497"/>
    <col min="8965" max="8965" width="12.6640625" style="497" customWidth="1"/>
    <col min="8966" max="8966" width="16.5" style="497" customWidth="1"/>
    <col min="8967" max="8967" width="12.6640625" style="497" customWidth="1"/>
    <col min="8968" max="8968" width="16.5" style="497" customWidth="1"/>
    <col min="8969" max="9216" width="9.33203125" style="497"/>
    <col min="9217" max="9217" width="4.6640625" style="497" customWidth="1"/>
    <col min="9218" max="9218" width="59.1640625" style="497" customWidth="1"/>
    <col min="9219" max="9219" width="6.6640625" style="497" customWidth="1"/>
    <col min="9220" max="9220" width="9.33203125" style="497"/>
    <col min="9221" max="9221" width="12.6640625" style="497" customWidth="1"/>
    <col min="9222" max="9222" width="16.5" style="497" customWidth="1"/>
    <col min="9223" max="9223" width="12.6640625" style="497" customWidth="1"/>
    <col min="9224" max="9224" width="16.5" style="497" customWidth="1"/>
    <col min="9225" max="9472" width="9.33203125" style="497"/>
    <col min="9473" max="9473" width="4.6640625" style="497" customWidth="1"/>
    <col min="9474" max="9474" width="59.1640625" style="497" customWidth="1"/>
    <col min="9475" max="9475" width="6.6640625" style="497" customWidth="1"/>
    <col min="9476" max="9476" width="9.33203125" style="497"/>
    <col min="9477" max="9477" width="12.6640625" style="497" customWidth="1"/>
    <col min="9478" max="9478" width="16.5" style="497" customWidth="1"/>
    <col min="9479" max="9479" width="12.6640625" style="497" customWidth="1"/>
    <col min="9480" max="9480" width="16.5" style="497" customWidth="1"/>
    <col min="9481" max="9728" width="9.33203125" style="497"/>
    <col min="9729" max="9729" width="4.6640625" style="497" customWidth="1"/>
    <col min="9730" max="9730" width="59.1640625" style="497" customWidth="1"/>
    <col min="9731" max="9731" width="6.6640625" style="497" customWidth="1"/>
    <col min="9732" max="9732" width="9.33203125" style="497"/>
    <col min="9733" max="9733" width="12.6640625" style="497" customWidth="1"/>
    <col min="9734" max="9734" width="16.5" style="497" customWidth="1"/>
    <col min="9735" max="9735" width="12.6640625" style="497" customWidth="1"/>
    <col min="9736" max="9736" width="16.5" style="497" customWidth="1"/>
    <col min="9737" max="9984" width="9.33203125" style="497"/>
    <col min="9985" max="9985" width="4.6640625" style="497" customWidth="1"/>
    <col min="9986" max="9986" width="59.1640625" style="497" customWidth="1"/>
    <col min="9987" max="9987" width="6.6640625" style="497" customWidth="1"/>
    <col min="9988" max="9988" width="9.33203125" style="497"/>
    <col min="9989" max="9989" width="12.6640625" style="497" customWidth="1"/>
    <col min="9990" max="9990" width="16.5" style="497" customWidth="1"/>
    <col min="9991" max="9991" width="12.6640625" style="497" customWidth="1"/>
    <col min="9992" max="9992" width="16.5" style="497" customWidth="1"/>
    <col min="9993" max="10240" width="9.33203125" style="497"/>
    <col min="10241" max="10241" width="4.6640625" style="497" customWidth="1"/>
    <col min="10242" max="10242" width="59.1640625" style="497" customWidth="1"/>
    <col min="10243" max="10243" width="6.6640625" style="497" customWidth="1"/>
    <col min="10244" max="10244" width="9.33203125" style="497"/>
    <col min="10245" max="10245" width="12.6640625" style="497" customWidth="1"/>
    <col min="10246" max="10246" width="16.5" style="497" customWidth="1"/>
    <col min="10247" max="10247" width="12.6640625" style="497" customWidth="1"/>
    <col min="10248" max="10248" width="16.5" style="497" customWidth="1"/>
    <col min="10249" max="10496" width="9.33203125" style="497"/>
    <col min="10497" max="10497" width="4.6640625" style="497" customWidth="1"/>
    <col min="10498" max="10498" width="59.1640625" style="497" customWidth="1"/>
    <col min="10499" max="10499" width="6.6640625" style="497" customWidth="1"/>
    <col min="10500" max="10500" width="9.33203125" style="497"/>
    <col min="10501" max="10501" width="12.6640625" style="497" customWidth="1"/>
    <col min="10502" max="10502" width="16.5" style="497" customWidth="1"/>
    <col min="10503" max="10503" width="12.6640625" style="497" customWidth="1"/>
    <col min="10504" max="10504" width="16.5" style="497" customWidth="1"/>
    <col min="10505" max="10752" width="9.33203125" style="497"/>
    <col min="10753" max="10753" width="4.6640625" style="497" customWidth="1"/>
    <col min="10754" max="10754" width="59.1640625" style="497" customWidth="1"/>
    <col min="10755" max="10755" width="6.6640625" style="497" customWidth="1"/>
    <col min="10756" max="10756" width="9.33203125" style="497"/>
    <col min="10757" max="10757" width="12.6640625" style="497" customWidth="1"/>
    <col min="10758" max="10758" width="16.5" style="497" customWidth="1"/>
    <col min="10759" max="10759" width="12.6640625" style="497" customWidth="1"/>
    <col min="10760" max="10760" width="16.5" style="497" customWidth="1"/>
    <col min="10761" max="11008" width="9.33203125" style="497"/>
    <col min="11009" max="11009" width="4.6640625" style="497" customWidth="1"/>
    <col min="11010" max="11010" width="59.1640625" style="497" customWidth="1"/>
    <col min="11011" max="11011" width="6.6640625" style="497" customWidth="1"/>
    <col min="11012" max="11012" width="9.33203125" style="497"/>
    <col min="11013" max="11013" width="12.6640625" style="497" customWidth="1"/>
    <col min="11014" max="11014" width="16.5" style="497" customWidth="1"/>
    <col min="11015" max="11015" width="12.6640625" style="497" customWidth="1"/>
    <col min="11016" max="11016" width="16.5" style="497" customWidth="1"/>
    <col min="11017" max="11264" width="9.33203125" style="497"/>
    <col min="11265" max="11265" width="4.6640625" style="497" customWidth="1"/>
    <col min="11266" max="11266" width="59.1640625" style="497" customWidth="1"/>
    <col min="11267" max="11267" width="6.6640625" style="497" customWidth="1"/>
    <col min="11268" max="11268" width="9.33203125" style="497"/>
    <col min="11269" max="11269" width="12.6640625" style="497" customWidth="1"/>
    <col min="11270" max="11270" width="16.5" style="497" customWidth="1"/>
    <col min="11271" max="11271" width="12.6640625" style="497" customWidth="1"/>
    <col min="11272" max="11272" width="16.5" style="497" customWidth="1"/>
    <col min="11273" max="11520" width="9.33203125" style="497"/>
    <col min="11521" max="11521" width="4.6640625" style="497" customWidth="1"/>
    <col min="11522" max="11522" width="59.1640625" style="497" customWidth="1"/>
    <col min="11523" max="11523" width="6.6640625" style="497" customWidth="1"/>
    <col min="11524" max="11524" width="9.33203125" style="497"/>
    <col min="11525" max="11525" width="12.6640625" style="497" customWidth="1"/>
    <col min="11526" max="11526" width="16.5" style="497" customWidth="1"/>
    <col min="11527" max="11527" width="12.6640625" style="497" customWidth="1"/>
    <col min="11528" max="11528" width="16.5" style="497" customWidth="1"/>
    <col min="11529" max="11776" width="9.33203125" style="497"/>
    <col min="11777" max="11777" width="4.6640625" style="497" customWidth="1"/>
    <col min="11778" max="11778" width="59.1640625" style="497" customWidth="1"/>
    <col min="11779" max="11779" width="6.6640625" style="497" customWidth="1"/>
    <col min="11780" max="11780" width="9.33203125" style="497"/>
    <col min="11781" max="11781" width="12.6640625" style="497" customWidth="1"/>
    <col min="11782" max="11782" width="16.5" style="497" customWidth="1"/>
    <col min="11783" max="11783" width="12.6640625" style="497" customWidth="1"/>
    <col min="11784" max="11784" width="16.5" style="497" customWidth="1"/>
    <col min="11785" max="12032" width="9.33203125" style="497"/>
    <col min="12033" max="12033" width="4.6640625" style="497" customWidth="1"/>
    <col min="12034" max="12034" width="59.1640625" style="497" customWidth="1"/>
    <col min="12035" max="12035" width="6.6640625" style="497" customWidth="1"/>
    <col min="12036" max="12036" width="9.33203125" style="497"/>
    <col min="12037" max="12037" width="12.6640625" style="497" customWidth="1"/>
    <col min="12038" max="12038" width="16.5" style="497" customWidth="1"/>
    <col min="12039" max="12039" width="12.6640625" style="497" customWidth="1"/>
    <col min="12040" max="12040" width="16.5" style="497" customWidth="1"/>
    <col min="12041" max="12288" width="9.33203125" style="497"/>
    <col min="12289" max="12289" width="4.6640625" style="497" customWidth="1"/>
    <col min="12290" max="12290" width="59.1640625" style="497" customWidth="1"/>
    <col min="12291" max="12291" width="6.6640625" style="497" customWidth="1"/>
    <col min="12292" max="12292" width="9.33203125" style="497"/>
    <col min="12293" max="12293" width="12.6640625" style="497" customWidth="1"/>
    <col min="12294" max="12294" width="16.5" style="497" customWidth="1"/>
    <col min="12295" max="12295" width="12.6640625" style="497" customWidth="1"/>
    <col min="12296" max="12296" width="16.5" style="497" customWidth="1"/>
    <col min="12297" max="12544" width="9.33203125" style="497"/>
    <col min="12545" max="12545" width="4.6640625" style="497" customWidth="1"/>
    <col min="12546" max="12546" width="59.1640625" style="497" customWidth="1"/>
    <col min="12547" max="12547" width="6.6640625" style="497" customWidth="1"/>
    <col min="12548" max="12548" width="9.33203125" style="497"/>
    <col min="12549" max="12549" width="12.6640625" style="497" customWidth="1"/>
    <col min="12550" max="12550" width="16.5" style="497" customWidth="1"/>
    <col min="12551" max="12551" width="12.6640625" style="497" customWidth="1"/>
    <col min="12552" max="12552" width="16.5" style="497" customWidth="1"/>
    <col min="12553" max="12800" width="9.33203125" style="497"/>
    <col min="12801" max="12801" width="4.6640625" style="497" customWidth="1"/>
    <col min="12802" max="12802" width="59.1640625" style="497" customWidth="1"/>
    <col min="12803" max="12803" width="6.6640625" style="497" customWidth="1"/>
    <col min="12804" max="12804" width="9.33203125" style="497"/>
    <col min="12805" max="12805" width="12.6640625" style="497" customWidth="1"/>
    <col min="12806" max="12806" width="16.5" style="497" customWidth="1"/>
    <col min="12807" max="12807" width="12.6640625" style="497" customWidth="1"/>
    <col min="12808" max="12808" width="16.5" style="497" customWidth="1"/>
    <col min="12809" max="13056" width="9.33203125" style="497"/>
    <col min="13057" max="13057" width="4.6640625" style="497" customWidth="1"/>
    <col min="13058" max="13058" width="59.1640625" style="497" customWidth="1"/>
    <col min="13059" max="13059" width="6.6640625" style="497" customWidth="1"/>
    <col min="13060" max="13060" width="9.33203125" style="497"/>
    <col min="13061" max="13061" width="12.6640625" style="497" customWidth="1"/>
    <col min="13062" max="13062" width="16.5" style="497" customWidth="1"/>
    <col min="13063" max="13063" width="12.6640625" style="497" customWidth="1"/>
    <col min="13064" max="13064" width="16.5" style="497" customWidth="1"/>
    <col min="13065" max="13312" width="9.33203125" style="497"/>
    <col min="13313" max="13313" width="4.6640625" style="497" customWidth="1"/>
    <col min="13314" max="13314" width="59.1640625" style="497" customWidth="1"/>
    <col min="13315" max="13315" width="6.6640625" style="497" customWidth="1"/>
    <col min="13316" max="13316" width="9.33203125" style="497"/>
    <col min="13317" max="13317" width="12.6640625" style="497" customWidth="1"/>
    <col min="13318" max="13318" width="16.5" style="497" customWidth="1"/>
    <col min="13319" max="13319" width="12.6640625" style="497" customWidth="1"/>
    <col min="13320" max="13320" width="16.5" style="497" customWidth="1"/>
    <col min="13321" max="13568" width="9.33203125" style="497"/>
    <col min="13569" max="13569" width="4.6640625" style="497" customWidth="1"/>
    <col min="13570" max="13570" width="59.1640625" style="497" customWidth="1"/>
    <col min="13571" max="13571" width="6.6640625" style="497" customWidth="1"/>
    <col min="13572" max="13572" width="9.33203125" style="497"/>
    <col min="13573" max="13573" width="12.6640625" style="497" customWidth="1"/>
    <col min="13574" max="13574" width="16.5" style="497" customWidth="1"/>
    <col min="13575" max="13575" width="12.6640625" style="497" customWidth="1"/>
    <col min="13576" max="13576" width="16.5" style="497" customWidth="1"/>
    <col min="13577" max="13824" width="9.33203125" style="497"/>
    <col min="13825" max="13825" width="4.6640625" style="497" customWidth="1"/>
    <col min="13826" max="13826" width="59.1640625" style="497" customWidth="1"/>
    <col min="13827" max="13827" width="6.6640625" style="497" customWidth="1"/>
    <col min="13828" max="13828" width="9.33203125" style="497"/>
    <col min="13829" max="13829" width="12.6640625" style="497" customWidth="1"/>
    <col min="13830" max="13830" width="16.5" style="497" customWidth="1"/>
    <col min="13831" max="13831" width="12.6640625" style="497" customWidth="1"/>
    <col min="13832" max="13832" width="16.5" style="497" customWidth="1"/>
    <col min="13833" max="14080" width="9.33203125" style="497"/>
    <col min="14081" max="14081" width="4.6640625" style="497" customWidth="1"/>
    <col min="14082" max="14082" width="59.1640625" style="497" customWidth="1"/>
    <col min="14083" max="14083" width="6.6640625" style="497" customWidth="1"/>
    <col min="14084" max="14084" width="9.33203125" style="497"/>
    <col min="14085" max="14085" width="12.6640625" style="497" customWidth="1"/>
    <col min="14086" max="14086" width="16.5" style="497" customWidth="1"/>
    <col min="14087" max="14087" width="12.6640625" style="497" customWidth="1"/>
    <col min="14088" max="14088" width="16.5" style="497" customWidth="1"/>
    <col min="14089" max="14336" width="9.33203125" style="497"/>
    <col min="14337" max="14337" width="4.6640625" style="497" customWidth="1"/>
    <col min="14338" max="14338" width="59.1640625" style="497" customWidth="1"/>
    <col min="14339" max="14339" width="6.6640625" style="497" customWidth="1"/>
    <col min="14340" max="14340" width="9.33203125" style="497"/>
    <col min="14341" max="14341" width="12.6640625" style="497" customWidth="1"/>
    <col min="14342" max="14342" width="16.5" style="497" customWidth="1"/>
    <col min="14343" max="14343" width="12.6640625" style="497" customWidth="1"/>
    <col min="14344" max="14344" width="16.5" style="497" customWidth="1"/>
    <col min="14345" max="14592" width="9.33203125" style="497"/>
    <col min="14593" max="14593" width="4.6640625" style="497" customWidth="1"/>
    <col min="14594" max="14594" width="59.1640625" style="497" customWidth="1"/>
    <col min="14595" max="14595" width="6.6640625" style="497" customWidth="1"/>
    <col min="14596" max="14596" width="9.33203125" style="497"/>
    <col min="14597" max="14597" width="12.6640625" style="497" customWidth="1"/>
    <col min="14598" max="14598" width="16.5" style="497" customWidth="1"/>
    <col min="14599" max="14599" width="12.6640625" style="497" customWidth="1"/>
    <col min="14600" max="14600" width="16.5" style="497" customWidth="1"/>
    <col min="14601" max="14848" width="9.33203125" style="497"/>
    <col min="14849" max="14849" width="4.6640625" style="497" customWidth="1"/>
    <col min="14850" max="14850" width="59.1640625" style="497" customWidth="1"/>
    <col min="14851" max="14851" width="6.6640625" style="497" customWidth="1"/>
    <col min="14852" max="14852" width="9.33203125" style="497"/>
    <col min="14853" max="14853" width="12.6640625" style="497" customWidth="1"/>
    <col min="14854" max="14854" width="16.5" style="497" customWidth="1"/>
    <col min="14855" max="14855" width="12.6640625" style="497" customWidth="1"/>
    <col min="14856" max="14856" width="16.5" style="497" customWidth="1"/>
    <col min="14857" max="15104" width="9.33203125" style="497"/>
    <col min="15105" max="15105" width="4.6640625" style="497" customWidth="1"/>
    <col min="15106" max="15106" width="59.1640625" style="497" customWidth="1"/>
    <col min="15107" max="15107" width="6.6640625" style="497" customWidth="1"/>
    <col min="15108" max="15108" width="9.33203125" style="497"/>
    <col min="15109" max="15109" width="12.6640625" style="497" customWidth="1"/>
    <col min="15110" max="15110" width="16.5" style="497" customWidth="1"/>
    <col min="15111" max="15111" width="12.6640625" style="497" customWidth="1"/>
    <col min="15112" max="15112" width="16.5" style="497" customWidth="1"/>
    <col min="15113" max="15360" width="9.33203125" style="497"/>
    <col min="15361" max="15361" width="4.6640625" style="497" customWidth="1"/>
    <col min="15362" max="15362" width="59.1640625" style="497" customWidth="1"/>
    <col min="15363" max="15363" width="6.6640625" style="497" customWidth="1"/>
    <col min="15364" max="15364" width="9.33203125" style="497"/>
    <col min="15365" max="15365" width="12.6640625" style="497" customWidth="1"/>
    <col min="15366" max="15366" width="16.5" style="497" customWidth="1"/>
    <col min="15367" max="15367" width="12.6640625" style="497" customWidth="1"/>
    <col min="15368" max="15368" width="16.5" style="497" customWidth="1"/>
    <col min="15369" max="15616" width="9.33203125" style="497"/>
    <col min="15617" max="15617" width="4.6640625" style="497" customWidth="1"/>
    <col min="15618" max="15618" width="59.1640625" style="497" customWidth="1"/>
    <col min="15619" max="15619" width="6.6640625" style="497" customWidth="1"/>
    <col min="15620" max="15620" width="9.33203125" style="497"/>
    <col min="15621" max="15621" width="12.6640625" style="497" customWidth="1"/>
    <col min="15622" max="15622" width="16.5" style="497" customWidth="1"/>
    <col min="15623" max="15623" width="12.6640625" style="497" customWidth="1"/>
    <col min="15624" max="15624" width="16.5" style="497" customWidth="1"/>
    <col min="15625" max="15872" width="9.33203125" style="497"/>
    <col min="15873" max="15873" width="4.6640625" style="497" customWidth="1"/>
    <col min="15874" max="15874" width="59.1640625" style="497" customWidth="1"/>
    <col min="15875" max="15875" width="6.6640625" style="497" customWidth="1"/>
    <col min="15876" max="15876" width="9.33203125" style="497"/>
    <col min="15877" max="15877" width="12.6640625" style="497" customWidth="1"/>
    <col min="15878" max="15878" width="16.5" style="497" customWidth="1"/>
    <col min="15879" max="15879" width="12.6640625" style="497" customWidth="1"/>
    <col min="15880" max="15880" width="16.5" style="497" customWidth="1"/>
    <col min="15881" max="16128" width="9.33203125" style="497"/>
    <col min="16129" max="16129" width="4.6640625" style="497" customWidth="1"/>
    <col min="16130" max="16130" width="59.1640625" style="497" customWidth="1"/>
    <col min="16131" max="16131" width="6.6640625" style="497" customWidth="1"/>
    <col min="16132" max="16132" width="9.33203125" style="497"/>
    <col min="16133" max="16133" width="12.6640625" style="497" customWidth="1"/>
    <col min="16134" max="16134" width="16.5" style="497" customWidth="1"/>
    <col min="16135" max="16135" width="12.6640625" style="497" customWidth="1"/>
    <col min="16136" max="16136" width="16.5" style="497" customWidth="1"/>
    <col min="16137" max="16384" width="9.33203125" style="497"/>
  </cols>
  <sheetData>
    <row r="2" spans="1:8" ht="17.850000000000001" customHeight="1">
      <c r="A2" s="496" t="s">
        <v>2097</v>
      </c>
      <c r="B2" s="496"/>
      <c r="C2" s="496"/>
      <c r="D2" s="496"/>
      <c r="E2" s="496"/>
      <c r="F2" s="496"/>
      <c r="G2" s="496"/>
      <c r="H2" s="496"/>
    </row>
    <row r="3" spans="1:8">
      <c r="E3" s="497"/>
    </row>
    <row r="4" spans="1:8">
      <c r="A4" s="500" t="s">
        <v>2018</v>
      </c>
      <c r="B4" s="500" t="s">
        <v>2019</v>
      </c>
      <c r="C4" s="500" t="s">
        <v>2020</v>
      </c>
      <c r="D4" s="500" t="s">
        <v>1897</v>
      </c>
      <c r="E4" s="500" t="s">
        <v>1898</v>
      </c>
      <c r="F4" s="500" t="s">
        <v>1899</v>
      </c>
      <c r="G4" s="500" t="s">
        <v>1771</v>
      </c>
      <c r="H4" s="500" t="s">
        <v>1900</v>
      </c>
    </row>
    <row r="5" spans="1:8" ht="14.25">
      <c r="A5" s="501"/>
      <c r="B5" s="502" t="s">
        <v>2098</v>
      </c>
      <c r="C5" s="501"/>
      <c r="D5" s="503"/>
      <c r="E5" s="503"/>
      <c r="F5" s="503"/>
      <c r="G5" s="503"/>
      <c r="H5" s="503"/>
    </row>
    <row r="6" spans="1:8">
      <c r="A6" s="504"/>
      <c r="B6" s="505" t="s">
        <v>2099</v>
      </c>
      <c r="C6" s="504"/>
      <c r="D6" s="506"/>
      <c r="E6" s="506"/>
      <c r="F6" s="506"/>
      <c r="G6" s="506"/>
      <c r="H6" s="506"/>
    </row>
    <row r="7" spans="1:8" ht="84">
      <c r="A7" s="507" t="s">
        <v>85</v>
      </c>
      <c r="B7" s="508" t="s">
        <v>2100</v>
      </c>
      <c r="C7" s="507" t="s">
        <v>1792</v>
      </c>
      <c r="D7" s="509">
        <v>1</v>
      </c>
      <c r="E7" s="510">
        <v>0</v>
      </c>
      <c r="F7" s="509">
        <f>E7*D7</f>
        <v>0</v>
      </c>
      <c r="G7" s="510">
        <v>0</v>
      </c>
      <c r="H7" s="509">
        <f>G7*D7</f>
        <v>0</v>
      </c>
    </row>
    <row r="8" spans="1:8" ht="21">
      <c r="A8" s="507" t="s">
        <v>87</v>
      </c>
      <c r="B8" s="508" t="s">
        <v>2101</v>
      </c>
      <c r="C8" s="507" t="s">
        <v>1792</v>
      </c>
      <c r="D8" s="509">
        <v>2</v>
      </c>
      <c r="E8" s="510">
        <v>0</v>
      </c>
      <c r="F8" s="509">
        <f>E8*D8</f>
        <v>0</v>
      </c>
      <c r="G8" s="510">
        <v>0</v>
      </c>
      <c r="H8" s="509">
        <f>G8*D8</f>
        <v>0</v>
      </c>
    </row>
    <row r="9" spans="1:8">
      <c r="A9" s="507" t="s">
        <v>146</v>
      </c>
      <c r="B9" s="508" t="s">
        <v>2102</v>
      </c>
      <c r="C9" s="507" t="s">
        <v>1792</v>
      </c>
      <c r="D9" s="509">
        <v>1</v>
      </c>
      <c r="E9" s="510">
        <v>0</v>
      </c>
      <c r="F9" s="509">
        <f>E9*D9</f>
        <v>0</v>
      </c>
      <c r="G9" s="510">
        <v>0</v>
      </c>
      <c r="H9" s="509">
        <f>G9*D9</f>
        <v>0</v>
      </c>
    </row>
    <row r="10" spans="1:8">
      <c r="A10" s="507" t="s">
        <v>134</v>
      </c>
      <c r="B10" s="508" t="s">
        <v>2103</v>
      </c>
      <c r="C10" s="507" t="s">
        <v>1792</v>
      </c>
      <c r="D10" s="509">
        <v>1</v>
      </c>
      <c r="E10" s="510">
        <v>0</v>
      </c>
      <c r="F10" s="509">
        <f>E10*D10</f>
        <v>0</v>
      </c>
      <c r="G10" s="510">
        <v>0</v>
      </c>
      <c r="H10" s="509">
        <f>G10*D10</f>
        <v>0</v>
      </c>
    </row>
    <row r="11" spans="1:8">
      <c r="A11" s="504"/>
      <c r="B11" s="505" t="s">
        <v>2104</v>
      </c>
      <c r="C11" s="504"/>
      <c r="D11" s="506"/>
      <c r="E11" s="506"/>
      <c r="F11" s="506">
        <f>SUM(F7:F10)</f>
        <v>0</v>
      </c>
      <c r="G11" s="506"/>
      <c r="H11" s="506">
        <f>SUM(H7:H10)</f>
        <v>0</v>
      </c>
    </row>
    <row r="12" spans="1:8">
      <c r="A12" s="504"/>
      <c r="B12" s="505" t="s">
        <v>2105</v>
      </c>
      <c r="C12" s="504"/>
      <c r="D12" s="506"/>
      <c r="E12" s="506"/>
      <c r="F12" s="506"/>
      <c r="G12" s="506"/>
      <c r="H12" s="506"/>
    </row>
    <row r="13" spans="1:8" s="511" customFormat="1" ht="21">
      <c r="A13" s="507" t="s">
        <v>160</v>
      </c>
      <c r="B13" s="508" t="s">
        <v>2106</v>
      </c>
      <c r="C13" s="507" t="s">
        <v>1792</v>
      </c>
      <c r="D13" s="509">
        <v>1</v>
      </c>
      <c r="E13" s="510">
        <v>0</v>
      </c>
      <c r="F13" s="509">
        <f t="shared" ref="F13:F19" si="0">E13*D13</f>
        <v>0</v>
      </c>
      <c r="G13" s="510">
        <v>0</v>
      </c>
      <c r="H13" s="509">
        <f t="shared" ref="H13:H19" si="1">G13*D13</f>
        <v>0</v>
      </c>
    </row>
    <row r="14" spans="1:8" s="511" customFormat="1">
      <c r="A14" s="507" t="s">
        <v>149</v>
      </c>
      <c r="B14" s="508" t="s">
        <v>2107</v>
      </c>
      <c r="C14" s="507" t="s">
        <v>1792</v>
      </c>
      <c r="D14" s="509">
        <v>9</v>
      </c>
      <c r="E14" s="510">
        <v>0</v>
      </c>
      <c r="F14" s="509">
        <f t="shared" si="0"/>
        <v>0</v>
      </c>
      <c r="G14" s="510">
        <v>0</v>
      </c>
      <c r="H14" s="509">
        <f t="shared" si="1"/>
        <v>0</v>
      </c>
    </row>
    <row r="15" spans="1:8" s="511" customFormat="1" ht="21">
      <c r="A15" s="507" t="s">
        <v>172</v>
      </c>
      <c r="B15" s="508" t="s">
        <v>2108</v>
      </c>
      <c r="C15" s="507" t="s">
        <v>1792</v>
      </c>
      <c r="D15" s="509">
        <v>1</v>
      </c>
      <c r="E15" s="510">
        <v>0</v>
      </c>
      <c r="F15" s="509">
        <f t="shared" si="0"/>
        <v>0</v>
      </c>
      <c r="G15" s="510">
        <v>0</v>
      </c>
      <c r="H15" s="509">
        <f t="shared" si="1"/>
        <v>0</v>
      </c>
    </row>
    <row r="16" spans="1:8" s="511" customFormat="1" ht="42">
      <c r="A16" s="507" t="s">
        <v>156</v>
      </c>
      <c r="B16" s="508" t="s">
        <v>2109</v>
      </c>
      <c r="C16" s="507" t="s">
        <v>1792</v>
      </c>
      <c r="D16" s="509">
        <v>4</v>
      </c>
      <c r="E16" s="510">
        <v>0</v>
      </c>
      <c r="F16" s="509">
        <f t="shared" si="0"/>
        <v>0</v>
      </c>
      <c r="G16" s="510">
        <v>0</v>
      </c>
      <c r="H16" s="509">
        <f t="shared" si="1"/>
        <v>0</v>
      </c>
    </row>
    <row r="17" spans="1:8" s="511" customFormat="1" ht="21">
      <c r="A17" s="507" t="s">
        <v>140</v>
      </c>
      <c r="B17" s="508" t="s">
        <v>2110</v>
      </c>
      <c r="C17" s="507" t="s">
        <v>1792</v>
      </c>
      <c r="D17" s="509">
        <v>8</v>
      </c>
      <c r="E17" s="510">
        <v>0</v>
      </c>
      <c r="F17" s="509">
        <f t="shared" si="0"/>
        <v>0</v>
      </c>
      <c r="G17" s="510">
        <v>0</v>
      </c>
      <c r="H17" s="509">
        <f t="shared" si="1"/>
        <v>0</v>
      </c>
    </row>
    <row r="18" spans="1:8" s="511" customFormat="1" ht="21">
      <c r="A18" s="507" t="s">
        <v>163</v>
      </c>
      <c r="B18" s="508" t="s">
        <v>2111</v>
      </c>
      <c r="C18" s="507" t="s">
        <v>1792</v>
      </c>
      <c r="D18" s="509">
        <v>4</v>
      </c>
      <c r="E18" s="510">
        <v>0</v>
      </c>
      <c r="F18" s="509">
        <f t="shared" si="0"/>
        <v>0</v>
      </c>
      <c r="G18" s="510">
        <v>0</v>
      </c>
      <c r="H18" s="509">
        <f t="shared" si="1"/>
        <v>0</v>
      </c>
    </row>
    <row r="19" spans="1:8" s="511" customFormat="1">
      <c r="A19" s="507" t="s">
        <v>199</v>
      </c>
      <c r="B19" s="508" t="s">
        <v>2112</v>
      </c>
      <c r="C19" s="507" t="s">
        <v>1792</v>
      </c>
      <c r="D19" s="509">
        <v>4</v>
      </c>
      <c r="E19" s="510">
        <v>0</v>
      </c>
      <c r="F19" s="509">
        <f t="shared" si="0"/>
        <v>0</v>
      </c>
      <c r="G19" s="510">
        <v>0</v>
      </c>
      <c r="H19" s="509">
        <f t="shared" si="1"/>
        <v>0</v>
      </c>
    </row>
    <row r="20" spans="1:8">
      <c r="A20" s="504"/>
      <c r="B20" s="505" t="s">
        <v>2113</v>
      </c>
      <c r="C20" s="504"/>
      <c r="D20" s="506"/>
      <c r="E20" s="506"/>
      <c r="F20" s="506">
        <f>SUM(F13:F19)</f>
        <v>0</v>
      </c>
      <c r="G20" s="506"/>
      <c r="H20" s="506">
        <f>SUM(H13:H19)</f>
        <v>0</v>
      </c>
    </row>
    <row r="21" spans="1:8">
      <c r="A21" s="504"/>
      <c r="B21" s="505" t="s">
        <v>2044</v>
      </c>
      <c r="C21" s="504"/>
      <c r="D21" s="506"/>
      <c r="E21" s="506"/>
      <c r="F21" s="506"/>
      <c r="G21" s="506"/>
      <c r="H21" s="506"/>
    </row>
    <row r="22" spans="1:8" s="511" customFormat="1">
      <c r="A22" s="507" t="s">
        <v>166</v>
      </c>
      <c r="B22" s="508" t="s">
        <v>2114</v>
      </c>
      <c r="C22" s="507" t="s">
        <v>257</v>
      </c>
      <c r="D22" s="509">
        <v>120</v>
      </c>
      <c r="E22" s="510">
        <v>0</v>
      </c>
      <c r="F22" s="509">
        <f>E22*D22</f>
        <v>0</v>
      </c>
      <c r="G22" s="510">
        <v>0</v>
      </c>
      <c r="H22" s="509">
        <f>G22*D22</f>
        <v>0</v>
      </c>
    </row>
    <row r="23" spans="1:8" s="511" customFormat="1">
      <c r="A23" s="507" t="s">
        <v>207</v>
      </c>
      <c r="B23" s="508" t="s">
        <v>2115</v>
      </c>
      <c r="C23" s="507" t="s">
        <v>257</v>
      </c>
      <c r="D23" s="509">
        <v>559</v>
      </c>
      <c r="E23" s="510">
        <v>0</v>
      </c>
      <c r="F23" s="509">
        <f>E23*D23</f>
        <v>0</v>
      </c>
      <c r="G23" s="510">
        <v>0</v>
      </c>
      <c r="H23" s="509">
        <f>G23*D23</f>
        <v>0</v>
      </c>
    </row>
    <row r="24" spans="1:8">
      <c r="A24" s="504"/>
      <c r="B24" s="505" t="s">
        <v>2047</v>
      </c>
      <c r="C24" s="504"/>
      <c r="D24" s="506"/>
      <c r="E24" s="506"/>
      <c r="F24" s="506">
        <f>SUM(F22:F23)</f>
        <v>0</v>
      </c>
      <c r="G24" s="506"/>
      <c r="H24" s="506">
        <f>SUM(H22:H23)</f>
        <v>0</v>
      </c>
    </row>
    <row r="25" spans="1:8" s="532" customFormat="1">
      <c r="A25" s="518"/>
      <c r="B25" s="519" t="s">
        <v>2116</v>
      </c>
      <c r="C25" s="518"/>
      <c r="D25" s="520"/>
      <c r="E25" s="520"/>
      <c r="F25" s="520"/>
      <c r="G25" s="520"/>
      <c r="H25" s="520"/>
    </row>
    <row r="26" spans="1:8" s="532" customFormat="1">
      <c r="A26" s="524" t="s">
        <v>175</v>
      </c>
      <c r="B26" s="508" t="s">
        <v>2117</v>
      </c>
      <c r="C26" s="507" t="s">
        <v>1792</v>
      </c>
      <c r="D26" s="509">
        <v>1</v>
      </c>
      <c r="E26" s="510">
        <v>0</v>
      </c>
      <c r="F26" s="509">
        <f t="shared" ref="F26:F42" si="2">E26*D26</f>
        <v>0</v>
      </c>
      <c r="G26" s="510">
        <v>0</v>
      </c>
      <c r="H26" s="509">
        <f t="shared" ref="H26:H42" si="3">G26*D26</f>
        <v>0</v>
      </c>
    </row>
    <row r="27" spans="1:8" s="532" customFormat="1" ht="52.5">
      <c r="A27" s="524" t="s">
        <v>8</v>
      </c>
      <c r="B27" s="508" t="s">
        <v>2118</v>
      </c>
      <c r="C27" s="507" t="s">
        <v>1792</v>
      </c>
      <c r="D27" s="509">
        <v>4</v>
      </c>
      <c r="E27" s="510">
        <v>0</v>
      </c>
      <c r="F27" s="509">
        <f t="shared" si="2"/>
        <v>0</v>
      </c>
      <c r="G27" s="510">
        <v>0</v>
      </c>
      <c r="H27" s="509">
        <f t="shared" si="3"/>
        <v>0</v>
      </c>
    </row>
    <row r="28" spans="1:8" s="532" customFormat="1">
      <c r="A28" s="524" t="s">
        <v>183</v>
      </c>
      <c r="B28" s="508" t="s">
        <v>2119</v>
      </c>
      <c r="C28" s="507" t="s">
        <v>1792</v>
      </c>
      <c r="D28" s="509">
        <v>4</v>
      </c>
      <c r="E28" s="510">
        <v>0</v>
      </c>
      <c r="F28" s="509">
        <f t="shared" si="2"/>
        <v>0</v>
      </c>
      <c r="G28" s="509"/>
      <c r="H28" s="509">
        <f t="shared" si="3"/>
        <v>0</v>
      </c>
    </row>
    <row r="29" spans="1:8" s="532" customFormat="1">
      <c r="A29" s="524" t="s">
        <v>223</v>
      </c>
      <c r="B29" s="508" t="s">
        <v>2120</v>
      </c>
      <c r="C29" s="507" t="s">
        <v>1792</v>
      </c>
      <c r="D29" s="509">
        <v>16</v>
      </c>
      <c r="E29" s="510">
        <v>0</v>
      </c>
      <c r="F29" s="509">
        <f t="shared" si="2"/>
        <v>0</v>
      </c>
      <c r="G29" s="510">
        <v>0</v>
      </c>
      <c r="H29" s="509">
        <f t="shared" si="3"/>
        <v>0</v>
      </c>
    </row>
    <row r="30" spans="1:8" s="526" customFormat="1" ht="21">
      <c r="A30" s="524" t="s">
        <v>192</v>
      </c>
      <c r="B30" s="508" t="s">
        <v>2121</v>
      </c>
      <c r="C30" s="507" t="s">
        <v>1792</v>
      </c>
      <c r="D30" s="509">
        <v>7</v>
      </c>
      <c r="E30" s="510">
        <v>0</v>
      </c>
      <c r="F30" s="509">
        <f t="shared" si="2"/>
        <v>0</v>
      </c>
      <c r="G30" s="510">
        <v>0</v>
      </c>
      <c r="H30" s="509">
        <f t="shared" si="3"/>
        <v>0</v>
      </c>
    </row>
    <row r="31" spans="1:8" s="526" customFormat="1">
      <c r="A31" s="524" t="s">
        <v>232</v>
      </c>
      <c r="B31" s="508" t="s">
        <v>2122</v>
      </c>
      <c r="C31" s="507" t="s">
        <v>1792</v>
      </c>
      <c r="D31" s="509">
        <v>4</v>
      </c>
      <c r="E31" s="510">
        <v>0</v>
      </c>
      <c r="F31" s="509">
        <f t="shared" si="2"/>
        <v>0</v>
      </c>
      <c r="G31" s="510">
        <v>0</v>
      </c>
      <c r="H31" s="509">
        <f t="shared" si="3"/>
        <v>0</v>
      </c>
    </row>
    <row r="32" spans="1:8" s="526" customFormat="1" ht="21">
      <c r="A32" s="524" t="s">
        <v>196</v>
      </c>
      <c r="B32" s="508" t="s">
        <v>2123</v>
      </c>
      <c r="C32" s="507" t="s">
        <v>1792</v>
      </c>
      <c r="D32" s="509">
        <v>1</v>
      </c>
      <c r="E32" s="510">
        <v>0</v>
      </c>
      <c r="F32" s="509">
        <f t="shared" si="2"/>
        <v>0</v>
      </c>
      <c r="G32" s="510">
        <v>0</v>
      </c>
      <c r="H32" s="509">
        <f t="shared" si="3"/>
        <v>0</v>
      </c>
    </row>
    <row r="33" spans="1:8" s="526" customFormat="1" ht="21">
      <c r="A33" s="524" t="s">
        <v>7</v>
      </c>
      <c r="B33" s="508" t="s">
        <v>2124</v>
      </c>
      <c r="C33" s="507" t="s">
        <v>1792</v>
      </c>
      <c r="D33" s="509">
        <v>1</v>
      </c>
      <c r="E33" s="510">
        <v>0</v>
      </c>
      <c r="F33" s="509">
        <f t="shared" si="2"/>
        <v>0</v>
      </c>
      <c r="G33" s="510">
        <v>0</v>
      </c>
      <c r="H33" s="509">
        <f t="shared" si="3"/>
        <v>0</v>
      </c>
    </row>
    <row r="34" spans="1:8" s="526" customFormat="1">
      <c r="A34" s="524" t="s">
        <v>203</v>
      </c>
      <c r="B34" s="508" t="s">
        <v>2125</v>
      </c>
      <c r="C34" s="507" t="s">
        <v>1792</v>
      </c>
      <c r="D34" s="509">
        <v>4</v>
      </c>
      <c r="E34" s="510">
        <v>0</v>
      </c>
      <c r="F34" s="509">
        <f t="shared" si="2"/>
        <v>0</v>
      </c>
      <c r="G34" s="510">
        <v>0</v>
      </c>
      <c r="H34" s="509">
        <f t="shared" si="3"/>
        <v>0</v>
      </c>
    </row>
    <row r="35" spans="1:8" s="526" customFormat="1">
      <c r="A35" s="524" t="s">
        <v>254</v>
      </c>
      <c r="B35" s="508" t="s">
        <v>2126</v>
      </c>
      <c r="C35" s="507" t="s">
        <v>1792</v>
      </c>
      <c r="D35" s="509">
        <v>4</v>
      </c>
      <c r="E35" s="510">
        <v>0</v>
      </c>
      <c r="F35" s="509">
        <f t="shared" si="2"/>
        <v>0</v>
      </c>
      <c r="G35" s="510">
        <v>0</v>
      </c>
      <c r="H35" s="509">
        <f t="shared" si="3"/>
        <v>0</v>
      </c>
    </row>
    <row r="36" spans="1:8" s="526" customFormat="1">
      <c r="A36" s="524" t="s">
        <v>206</v>
      </c>
      <c r="B36" s="508" t="s">
        <v>2127</v>
      </c>
      <c r="C36" s="507" t="s">
        <v>1792</v>
      </c>
      <c r="D36" s="509">
        <v>4</v>
      </c>
      <c r="E36" s="510">
        <v>0</v>
      </c>
      <c r="F36" s="509">
        <f t="shared" si="2"/>
        <v>0</v>
      </c>
      <c r="G36" s="510">
        <v>0</v>
      </c>
      <c r="H36" s="509">
        <f t="shared" si="3"/>
        <v>0</v>
      </c>
    </row>
    <row r="37" spans="1:8" s="526" customFormat="1">
      <c r="A37" s="524" t="s">
        <v>398</v>
      </c>
      <c r="B37" s="508" t="s">
        <v>2128</v>
      </c>
      <c r="C37" s="507" t="s">
        <v>1792</v>
      </c>
      <c r="D37" s="509">
        <v>4</v>
      </c>
      <c r="E37" s="510">
        <v>0</v>
      </c>
      <c r="F37" s="509">
        <f t="shared" si="2"/>
        <v>0</v>
      </c>
      <c r="G37" s="510">
        <v>0</v>
      </c>
      <c r="H37" s="509">
        <f t="shared" si="3"/>
        <v>0</v>
      </c>
    </row>
    <row r="38" spans="1:8" s="526" customFormat="1">
      <c r="A38" s="524" t="s">
        <v>210</v>
      </c>
      <c r="B38" s="508" t="s">
        <v>2129</v>
      </c>
      <c r="C38" s="507" t="s">
        <v>257</v>
      </c>
      <c r="D38" s="509">
        <v>48</v>
      </c>
      <c r="E38" s="510">
        <v>0</v>
      </c>
      <c r="F38" s="509">
        <f t="shared" si="2"/>
        <v>0</v>
      </c>
      <c r="G38" s="510">
        <v>0</v>
      </c>
      <c r="H38" s="509">
        <f t="shared" si="3"/>
        <v>0</v>
      </c>
    </row>
    <row r="39" spans="1:8" s="526" customFormat="1">
      <c r="A39" s="524" t="s">
        <v>408</v>
      </c>
      <c r="B39" s="508" t="s">
        <v>2130</v>
      </c>
      <c r="C39" s="507" t="s">
        <v>257</v>
      </c>
      <c r="D39" s="509">
        <v>48</v>
      </c>
      <c r="E39" s="510">
        <v>0</v>
      </c>
      <c r="F39" s="509">
        <f t="shared" si="2"/>
        <v>0</v>
      </c>
      <c r="G39" s="510">
        <v>0</v>
      </c>
      <c r="H39" s="509">
        <f t="shared" si="3"/>
        <v>0</v>
      </c>
    </row>
    <row r="40" spans="1:8" s="526" customFormat="1">
      <c r="A40" s="524" t="s">
        <v>213</v>
      </c>
      <c r="B40" s="508" t="s">
        <v>2131</v>
      </c>
      <c r="C40" s="507" t="s">
        <v>257</v>
      </c>
      <c r="D40" s="509">
        <v>16</v>
      </c>
      <c r="E40" s="510">
        <v>0</v>
      </c>
      <c r="F40" s="509">
        <f>E40*D40</f>
        <v>0</v>
      </c>
      <c r="G40" s="510">
        <v>0</v>
      </c>
      <c r="H40" s="509">
        <f>G40*D40</f>
        <v>0</v>
      </c>
    </row>
    <row r="41" spans="1:8" s="526" customFormat="1" ht="21">
      <c r="A41" s="524" t="s">
        <v>415</v>
      </c>
      <c r="B41" s="508" t="s">
        <v>2132</v>
      </c>
      <c r="C41" s="507" t="s">
        <v>257</v>
      </c>
      <c r="D41" s="509">
        <v>21</v>
      </c>
      <c r="E41" s="510">
        <v>0</v>
      </c>
      <c r="F41" s="509">
        <f>E41*D41</f>
        <v>0</v>
      </c>
      <c r="G41" s="510">
        <v>0</v>
      </c>
      <c r="H41" s="509">
        <f>G41*D41</f>
        <v>0</v>
      </c>
    </row>
    <row r="42" spans="1:8" s="526" customFormat="1" ht="21">
      <c r="A42" s="524" t="s">
        <v>219</v>
      </c>
      <c r="B42" s="508" t="s">
        <v>2133</v>
      </c>
      <c r="C42" s="507" t="s">
        <v>1792</v>
      </c>
      <c r="D42" s="509">
        <v>1</v>
      </c>
      <c r="E42" s="510">
        <v>0</v>
      </c>
      <c r="F42" s="509">
        <f t="shared" si="2"/>
        <v>0</v>
      </c>
      <c r="G42" s="510">
        <v>0</v>
      </c>
      <c r="H42" s="509">
        <f t="shared" si="3"/>
        <v>0</v>
      </c>
    </row>
    <row r="43" spans="1:8" s="526" customFormat="1">
      <c r="A43" s="518"/>
      <c r="B43" s="519" t="s">
        <v>2134</v>
      </c>
      <c r="C43" s="518"/>
      <c r="D43" s="520"/>
      <c r="E43" s="520"/>
      <c r="F43" s="520">
        <f>SUM(F26:F42)</f>
        <v>0</v>
      </c>
      <c r="G43" s="520"/>
      <c r="H43" s="520">
        <f>SUM(H26:H42)</f>
        <v>0</v>
      </c>
    </row>
    <row r="44" spans="1:8">
      <c r="A44" s="504"/>
      <c r="B44" s="505" t="s">
        <v>2048</v>
      </c>
      <c r="C44" s="504"/>
      <c r="D44" s="506"/>
      <c r="E44" s="506"/>
      <c r="F44" s="506"/>
      <c r="G44" s="506"/>
      <c r="H44" s="506"/>
    </row>
    <row r="45" spans="1:8" s="511" customFormat="1">
      <c r="A45" s="507" t="s">
        <v>423</v>
      </c>
      <c r="B45" s="508" t="s">
        <v>1951</v>
      </c>
      <c r="C45" s="507" t="s">
        <v>257</v>
      </c>
      <c r="D45" s="509">
        <v>200</v>
      </c>
      <c r="E45" s="510">
        <v>0</v>
      </c>
      <c r="F45" s="509">
        <f>E45*D45</f>
        <v>0</v>
      </c>
      <c r="G45" s="510">
        <v>0</v>
      </c>
      <c r="H45" s="509">
        <f>G45*D45</f>
        <v>0</v>
      </c>
    </row>
    <row r="46" spans="1:8" s="511" customFormat="1">
      <c r="A46" s="507" t="s">
        <v>222</v>
      </c>
      <c r="B46" s="508" t="s">
        <v>1952</v>
      </c>
      <c r="C46" s="507" t="s">
        <v>257</v>
      </c>
      <c r="D46" s="509">
        <v>40</v>
      </c>
      <c r="E46" s="510">
        <v>0</v>
      </c>
      <c r="F46" s="509">
        <f>E46*D46</f>
        <v>0</v>
      </c>
      <c r="G46" s="510">
        <v>0</v>
      </c>
      <c r="H46" s="509">
        <f>G46*D46</f>
        <v>0</v>
      </c>
    </row>
    <row r="47" spans="1:8" s="511" customFormat="1">
      <c r="A47" s="507" t="s">
        <v>429</v>
      </c>
      <c r="B47" s="508" t="s">
        <v>2135</v>
      </c>
      <c r="C47" s="507" t="s">
        <v>257</v>
      </c>
      <c r="D47" s="509">
        <v>15</v>
      </c>
      <c r="E47" s="510">
        <v>0</v>
      </c>
      <c r="F47" s="509">
        <f>E47*D47</f>
        <v>0</v>
      </c>
      <c r="G47" s="510">
        <v>0</v>
      </c>
      <c r="H47" s="509">
        <f>G47*D47</f>
        <v>0</v>
      </c>
    </row>
    <row r="48" spans="1:8" s="511" customFormat="1">
      <c r="A48" s="507" t="s">
        <v>226</v>
      </c>
      <c r="B48" s="508" t="s">
        <v>2052</v>
      </c>
      <c r="C48" s="507" t="s">
        <v>257</v>
      </c>
      <c r="D48" s="509">
        <f>SUM(D45:D47)</f>
        <v>255</v>
      </c>
      <c r="E48" s="510">
        <v>0</v>
      </c>
      <c r="F48" s="509">
        <f>E48*D48</f>
        <v>0</v>
      </c>
      <c r="G48" s="510">
        <v>0</v>
      </c>
      <c r="H48" s="509">
        <f>G48*D48</f>
        <v>0</v>
      </c>
    </row>
    <row r="49" spans="1:8" s="511" customFormat="1">
      <c r="A49" s="507" t="s">
        <v>436</v>
      </c>
      <c r="B49" s="508" t="s">
        <v>1947</v>
      </c>
      <c r="C49" s="507" t="s">
        <v>1792</v>
      </c>
      <c r="D49" s="509">
        <v>30</v>
      </c>
      <c r="E49" s="510">
        <v>0</v>
      </c>
      <c r="F49" s="509">
        <f>E49*D49</f>
        <v>0</v>
      </c>
      <c r="G49" s="510">
        <v>0</v>
      </c>
      <c r="H49" s="509">
        <f>G49*D49</f>
        <v>0</v>
      </c>
    </row>
    <row r="50" spans="1:8">
      <c r="A50" s="504"/>
      <c r="B50" s="505" t="s">
        <v>2058</v>
      </c>
      <c r="C50" s="504"/>
      <c r="D50" s="506"/>
      <c r="E50" s="506"/>
      <c r="F50" s="506">
        <f>SUM(F45:F49)</f>
        <v>0</v>
      </c>
      <c r="G50" s="506"/>
      <c r="H50" s="506">
        <f>SUM(H45:H49)</f>
        <v>0</v>
      </c>
    </row>
    <row r="51" spans="1:8">
      <c r="A51" s="504"/>
      <c r="B51" s="505" t="s">
        <v>2002</v>
      </c>
      <c r="C51" s="504"/>
      <c r="D51" s="506"/>
      <c r="E51" s="506"/>
      <c r="F51" s="506"/>
      <c r="G51" s="506"/>
      <c r="H51" s="506"/>
    </row>
    <row r="52" spans="1:8" s="511" customFormat="1">
      <c r="A52" s="507" t="s">
        <v>230</v>
      </c>
      <c r="B52" s="508" t="s">
        <v>2136</v>
      </c>
      <c r="C52" s="507" t="s">
        <v>1792</v>
      </c>
      <c r="D52" s="509">
        <v>1</v>
      </c>
      <c r="E52" s="509"/>
      <c r="F52" s="509"/>
      <c r="G52" s="510">
        <v>0</v>
      </c>
      <c r="H52" s="509">
        <f t="shared" ref="H52:H63" si="4">G52*D52</f>
        <v>0</v>
      </c>
    </row>
    <row r="53" spans="1:8" s="511" customFormat="1">
      <c r="A53" s="507" t="s">
        <v>445</v>
      </c>
      <c r="B53" s="508" t="s">
        <v>2137</v>
      </c>
      <c r="C53" s="507" t="s">
        <v>1792</v>
      </c>
      <c r="D53" s="509">
        <v>1</v>
      </c>
      <c r="E53" s="509"/>
      <c r="F53" s="509"/>
      <c r="G53" s="510">
        <v>0</v>
      </c>
      <c r="H53" s="509">
        <f t="shared" si="4"/>
        <v>0</v>
      </c>
    </row>
    <row r="54" spans="1:8" s="511" customFormat="1">
      <c r="A54" s="507" t="s">
        <v>235</v>
      </c>
      <c r="B54" s="508" t="s">
        <v>2138</v>
      </c>
      <c r="C54" s="507" t="s">
        <v>1792</v>
      </c>
      <c r="D54" s="509">
        <v>3</v>
      </c>
      <c r="E54" s="509"/>
      <c r="F54" s="509"/>
      <c r="G54" s="510">
        <v>0</v>
      </c>
      <c r="H54" s="509">
        <f t="shared" si="4"/>
        <v>0</v>
      </c>
    </row>
    <row r="55" spans="1:8" s="511" customFormat="1">
      <c r="A55" s="507" t="s">
        <v>452</v>
      </c>
      <c r="B55" s="508" t="s">
        <v>2090</v>
      </c>
      <c r="C55" s="507" t="s">
        <v>1792</v>
      </c>
      <c r="D55" s="509">
        <v>1</v>
      </c>
      <c r="E55" s="509"/>
      <c r="F55" s="509"/>
      <c r="G55" s="510">
        <v>0</v>
      </c>
      <c r="H55" s="509">
        <f t="shared" si="4"/>
        <v>0</v>
      </c>
    </row>
    <row r="56" spans="1:8" s="511" customFormat="1">
      <c r="A56" s="507" t="s">
        <v>239</v>
      </c>
      <c r="B56" s="508" t="s">
        <v>2091</v>
      </c>
      <c r="C56" s="507" t="s">
        <v>1792</v>
      </c>
      <c r="D56" s="509">
        <v>1</v>
      </c>
      <c r="E56" s="509"/>
      <c r="F56" s="509"/>
      <c r="G56" s="510">
        <v>0</v>
      </c>
      <c r="H56" s="509">
        <f t="shared" si="4"/>
        <v>0</v>
      </c>
    </row>
    <row r="57" spans="1:8" s="511" customFormat="1">
      <c r="A57" s="507" t="s">
        <v>459</v>
      </c>
      <c r="B57" s="508" t="s">
        <v>2139</v>
      </c>
      <c r="C57" s="507" t="s">
        <v>2140</v>
      </c>
      <c r="D57" s="509">
        <v>3</v>
      </c>
      <c r="E57" s="509"/>
      <c r="F57" s="509"/>
      <c r="G57" s="510">
        <v>0</v>
      </c>
      <c r="H57" s="509">
        <f t="shared" si="4"/>
        <v>0</v>
      </c>
    </row>
    <row r="58" spans="1:8" s="511" customFormat="1">
      <c r="A58" s="507" t="s">
        <v>243</v>
      </c>
      <c r="B58" s="508" t="s">
        <v>2141</v>
      </c>
      <c r="C58" s="507" t="s">
        <v>2140</v>
      </c>
      <c r="D58" s="509">
        <v>1</v>
      </c>
      <c r="E58" s="509"/>
      <c r="F58" s="509"/>
      <c r="G58" s="510">
        <v>0</v>
      </c>
      <c r="H58" s="509">
        <f t="shared" si="4"/>
        <v>0</v>
      </c>
    </row>
    <row r="59" spans="1:8" s="511" customFormat="1">
      <c r="A59" s="507" t="s">
        <v>468</v>
      </c>
      <c r="B59" s="508" t="s">
        <v>2142</v>
      </c>
      <c r="C59" s="507" t="s">
        <v>2140</v>
      </c>
      <c r="D59" s="509">
        <v>1</v>
      </c>
      <c r="E59" s="509"/>
      <c r="F59" s="509"/>
      <c r="G59" s="510">
        <v>0</v>
      </c>
      <c r="H59" s="509">
        <f t="shared" si="4"/>
        <v>0</v>
      </c>
    </row>
    <row r="60" spans="1:8" s="511" customFormat="1">
      <c r="A60" s="507" t="s">
        <v>250</v>
      </c>
      <c r="B60" s="508" t="s">
        <v>2143</v>
      </c>
      <c r="C60" s="507" t="s">
        <v>2144</v>
      </c>
      <c r="D60" s="509">
        <v>1</v>
      </c>
      <c r="E60" s="509"/>
      <c r="F60" s="509"/>
      <c r="G60" s="510">
        <v>0</v>
      </c>
      <c r="H60" s="509">
        <f t="shared" si="4"/>
        <v>0</v>
      </c>
    </row>
    <row r="61" spans="1:8" s="511" customFormat="1" ht="26.25" customHeight="1">
      <c r="A61" s="507" t="s">
        <v>476</v>
      </c>
      <c r="B61" s="508" t="s">
        <v>2092</v>
      </c>
      <c r="C61" s="507" t="s">
        <v>1792</v>
      </c>
      <c r="D61" s="509">
        <v>5</v>
      </c>
      <c r="E61" s="510">
        <v>0</v>
      </c>
      <c r="F61" s="509">
        <f t="shared" ref="F61:F63" si="5">E61*D61</f>
        <v>0</v>
      </c>
      <c r="G61" s="510">
        <v>0</v>
      </c>
      <c r="H61" s="509">
        <f t="shared" si="4"/>
        <v>0</v>
      </c>
    </row>
    <row r="62" spans="1:8" s="511" customFormat="1">
      <c r="A62" s="507" t="s">
        <v>258</v>
      </c>
      <c r="B62" s="508" t="s">
        <v>2093</v>
      </c>
      <c r="C62" s="507" t="s">
        <v>1792</v>
      </c>
      <c r="D62" s="509">
        <v>1</v>
      </c>
      <c r="E62" s="510">
        <v>0</v>
      </c>
      <c r="F62" s="509">
        <f t="shared" si="5"/>
        <v>0</v>
      </c>
      <c r="G62" s="510">
        <v>0</v>
      </c>
      <c r="H62" s="509">
        <f t="shared" si="4"/>
        <v>0</v>
      </c>
    </row>
    <row r="63" spans="1:8" s="511" customFormat="1">
      <c r="A63" s="507" t="s">
        <v>485</v>
      </c>
      <c r="B63" s="508" t="s">
        <v>2011</v>
      </c>
      <c r="C63" s="507" t="s">
        <v>1792</v>
      </c>
      <c r="D63" s="509">
        <v>1</v>
      </c>
      <c r="E63" s="510">
        <v>0</v>
      </c>
      <c r="F63" s="509">
        <f t="shared" si="5"/>
        <v>0</v>
      </c>
      <c r="G63" s="510">
        <v>0</v>
      </c>
      <c r="H63" s="509">
        <f t="shared" si="4"/>
        <v>0</v>
      </c>
    </row>
    <row r="64" spans="1:8">
      <c r="A64" s="504"/>
      <c r="B64" s="505" t="s">
        <v>2012</v>
      </c>
      <c r="C64" s="504"/>
      <c r="D64" s="506"/>
      <c r="E64" s="506"/>
      <c r="F64" s="506">
        <f>SUM(F52:F63)</f>
        <v>0</v>
      </c>
      <c r="G64" s="506"/>
      <c r="H64" s="506">
        <f>SUM(H52:H63)</f>
        <v>0</v>
      </c>
    </row>
    <row r="65" spans="1:8" ht="52.5">
      <c r="A65" s="507"/>
      <c r="B65" s="528" t="s">
        <v>2145</v>
      </c>
      <c r="C65" s="507"/>
      <c r="D65" s="509"/>
      <c r="E65" s="509"/>
      <c r="F65" s="509"/>
      <c r="G65" s="509"/>
      <c r="H65" s="509"/>
    </row>
    <row r="66" spans="1:8" ht="52.5">
      <c r="A66" s="507"/>
      <c r="B66" s="528" t="s">
        <v>2015</v>
      </c>
      <c r="C66" s="507"/>
      <c r="D66" s="509"/>
      <c r="E66" s="509"/>
      <c r="F66" s="509"/>
      <c r="G66" s="509"/>
      <c r="H66" s="509"/>
    </row>
    <row r="67" spans="1:8" ht="28.5">
      <c r="A67" s="501"/>
      <c r="B67" s="502" t="s">
        <v>2146</v>
      </c>
      <c r="C67" s="501"/>
      <c r="D67" s="503"/>
      <c r="E67" s="503"/>
      <c r="F67" s="503">
        <f>F64+F50+F24+F20+F11+F43</f>
        <v>0</v>
      </c>
      <c r="G67" s="503"/>
      <c r="H67" s="503">
        <f>H64+H50+H24+H20+H11+H43</f>
        <v>0</v>
      </c>
    </row>
    <row r="74" spans="1:8">
      <c r="B74" s="497"/>
    </row>
    <row r="75" spans="1:8">
      <c r="B75" s="497"/>
    </row>
    <row r="76" spans="1:8">
      <c r="B76" s="497"/>
    </row>
    <row r="77" spans="1:8">
      <c r="B77" s="497"/>
    </row>
    <row r="78" spans="1:8">
      <c r="B78" s="497"/>
    </row>
    <row r="79" spans="1:8">
      <c r="B79" s="497"/>
    </row>
    <row r="80" spans="1:8">
      <c r="B80" s="497"/>
    </row>
    <row r="81" spans="2:2">
      <c r="B81" s="497"/>
    </row>
    <row r="82" spans="2:2">
      <c r="B82" s="497"/>
    </row>
  </sheetData>
  <sheetProtection algorithmName="SHA-512" hashValue="0rWXVWsMxHjcN0sRzo2dQDO2l4MDLYWQI8YRYoyxCVvE8YzepmMNMr6pJPO84nGKsr6SLFLzCxzhhGBS24HcwA==" saltValue="or6Ef7kA0dZaCaOPBVMqAA==" spinCount="100000" sheet="1" objects="1" scenarios="1"/>
  <mergeCells count="1">
    <mergeCell ref="A2:H2"/>
  </mergeCells>
  <pageMargins left="0.78749999999999998" right="0.78749999999999998" top="0.98402777777777772" bottom="0.98402777777777772" header="0.51180555555555551" footer="0.51180555555555551"/>
  <pageSetup paperSize="9" scale="68" firstPageNumber="0" orientation="portrait" horizontalDpi="300" verticalDpi="300" r:id="rId1"/>
  <headerFooter alignWithMargins="0"/>
  <rowBreaks count="1" manualBreakCount="1">
    <brk id="4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C622-B4E4-4470-8148-A8A89B1AF6C4}">
  <dimension ref="A2:H25"/>
  <sheetViews>
    <sheetView view="pageBreakPreview" zoomScale="110" zoomScaleSheetLayoutView="110" workbookViewId="0">
      <selection activeCell="H11" sqref="H11"/>
    </sheetView>
  </sheetViews>
  <sheetFormatPr defaultRowHeight="12.75"/>
  <cols>
    <col min="1" max="1" width="4.6640625" style="497" customWidth="1"/>
    <col min="2" max="2" width="59.1640625" style="530" customWidth="1"/>
    <col min="3" max="3" width="6" style="497" customWidth="1"/>
    <col min="4" max="4" width="9.33203125" style="497" customWidth="1"/>
    <col min="5" max="5" width="12.6640625" style="531" customWidth="1"/>
    <col min="6" max="6" width="16.5" style="497" customWidth="1"/>
    <col min="7" max="7" width="12.6640625" style="497" customWidth="1"/>
    <col min="8" max="8" width="16.5" style="497" customWidth="1"/>
    <col min="9" max="256" width="9.33203125" style="497"/>
    <col min="257" max="257" width="4.6640625" style="497" customWidth="1"/>
    <col min="258" max="258" width="59.1640625" style="497" customWidth="1"/>
    <col min="259" max="259" width="6" style="497" customWidth="1"/>
    <col min="260" max="260" width="9.33203125" style="497"/>
    <col min="261" max="261" width="12.6640625" style="497" customWidth="1"/>
    <col min="262" max="262" width="16.5" style="497" customWidth="1"/>
    <col min="263" max="263" width="12.6640625" style="497" customWidth="1"/>
    <col min="264" max="264" width="16.5" style="497" customWidth="1"/>
    <col min="265" max="512" width="9.33203125" style="497"/>
    <col min="513" max="513" width="4.6640625" style="497" customWidth="1"/>
    <col min="514" max="514" width="59.1640625" style="497" customWidth="1"/>
    <col min="515" max="515" width="6" style="497" customWidth="1"/>
    <col min="516" max="516" width="9.33203125" style="497"/>
    <col min="517" max="517" width="12.6640625" style="497" customWidth="1"/>
    <col min="518" max="518" width="16.5" style="497" customWidth="1"/>
    <col min="519" max="519" width="12.6640625" style="497" customWidth="1"/>
    <col min="520" max="520" width="16.5" style="497" customWidth="1"/>
    <col min="521" max="768" width="9.33203125" style="497"/>
    <col min="769" max="769" width="4.6640625" style="497" customWidth="1"/>
    <col min="770" max="770" width="59.1640625" style="497" customWidth="1"/>
    <col min="771" max="771" width="6" style="497" customWidth="1"/>
    <col min="772" max="772" width="9.33203125" style="497"/>
    <col min="773" max="773" width="12.6640625" style="497" customWidth="1"/>
    <col min="774" max="774" width="16.5" style="497" customWidth="1"/>
    <col min="775" max="775" width="12.6640625" style="497" customWidth="1"/>
    <col min="776" max="776" width="16.5" style="497" customWidth="1"/>
    <col min="777" max="1024" width="9.33203125" style="497"/>
    <col min="1025" max="1025" width="4.6640625" style="497" customWidth="1"/>
    <col min="1026" max="1026" width="59.1640625" style="497" customWidth="1"/>
    <col min="1027" max="1027" width="6" style="497" customWidth="1"/>
    <col min="1028" max="1028" width="9.33203125" style="497"/>
    <col min="1029" max="1029" width="12.6640625" style="497" customWidth="1"/>
    <col min="1030" max="1030" width="16.5" style="497" customWidth="1"/>
    <col min="1031" max="1031" width="12.6640625" style="497" customWidth="1"/>
    <col min="1032" max="1032" width="16.5" style="497" customWidth="1"/>
    <col min="1033" max="1280" width="9.33203125" style="497"/>
    <col min="1281" max="1281" width="4.6640625" style="497" customWidth="1"/>
    <col min="1282" max="1282" width="59.1640625" style="497" customWidth="1"/>
    <col min="1283" max="1283" width="6" style="497" customWidth="1"/>
    <col min="1284" max="1284" width="9.33203125" style="497"/>
    <col min="1285" max="1285" width="12.6640625" style="497" customWidth="1"/>
    <col min="1286" max="1286" width="16.5" style="497" customWidth="1"/>
    <col min="1287" max="1287" width="12.6640625" style="497" customWidth="1"/>
    <col min="1288" max="1288" width="16.5" style="497" customWidth="1"/>
    <col min="1289" max="1536" width="9.33203125" style="497"/>
    <col min="1537" max="1537" width="4.6640625" style="497" customWidth="1"/>
    <col min="1538" max="1538" width="59.1640625" style="497" customWidth="1"/>
    <col min="1539" max="1539" width="6" style="497" customWidth="1"/>
    <col min="1540" max="1540" width="9.33203125" style="497"/>
    <col min="1541" max="1541" width="12.6640625" style="497" customWidth="1"/>
    <col min="1542" max="1542" width="16.5" style="497" customWidth="1"/>
    <col min="1543" max="1543" width="12.6640625" style="497" customWidth="1"/>
    <col min="1544" max="1544" width="16.5" style="497" customWidth="1"/>
    <col min="1545" max="1792" width="9.33203125" style="497"/>
    <col min="1793" max="1793" width="4.6640625" style="497" customWidth="1"/>
    <col min="1794" max="1794" width="59.1640625" style="497" customWidth="1"/>
    <col min="1795" max="1795" width="6" style="497" customWidth="1"/>
    <col min="1796" max="1796" width="9.33203125" style="497"/>
    <col min="1797" max="1797" width="12.6640625" style="497" customWidth="1"/>
    <col min="1798" max="1798" width="16.5" style="497" customWidth="1"/>
    <col min="1799" max="1799" width="12.6640625" style="497" customWidth="1"/>
    <col min="1800" max="1800" width="16.5" style="497" customWidth="1"/>
    <col min="1801" max="2048" width="9.33203125" style="497"/>
    <col min="2049" max="2049" width="4.6640625" style="497" customWidth="1"/>
    <col min="2050" max="2050" width="59.1640625" style="497" customWidth="1"/>
    <col min="2051" max="2051" width="6" style="497" customWidth="1"/>
    <col min="2052" max="2052" width="9.33203125" style="497"/>
    <col min="2053" max="2053" width="12.6640625" style="497" customWidth="1"/>
    <col min="2054" max="2054" width="16.5" style="497" customWidth="1"/>
    <col min="2055" max="2055" width="12.6640625" style="497" customWidth="1"/>
    <col min="2056" max="2056" width="16.5" style="497" customWidth="1"/>
    <col min="2057" max="2304" width="9.33203125" style="497"/>
    <col min="2305" max="2305" width="4.6640625" style="497" customWidth="1"/>
    <col min="2306" max="2306" width="59.1640625" style="497" customWidth="1"/>
    <col min="2307" max="2307" width="6" style="497" customWidth="1"/>
    <col min="2308" max="2308" width="9.33203125" style="497"/>
    <col min="2309" max="2309" width="12.6640625" style="497" customWidth="1"/>
    <col min="2310" max="2310" width="16.5" style="497" customWidth="1"/>
    <col min="2311" max="2311" width="12.6640625" style="497" customWidth="1"/>
    <col min="2312" max="2312" width="16.5" style="497" customWidth="1"/>
    <col min="2313" max="2560" width="9.33203125" style="497"/>
    <col min="2561" max="2561" width="4.6640625" style="497" customWidth="1"/>
    <col min="2562" max="2562" width="59.1640625" style="497" customWidth="1"/>
    <col min="2563" max="2563" width="6" style="497" customWidth="1"/>
    <col min="2564" max="2564" width="9.33203125" style="497"/>
    <col min="2565" max="2565" width="12.6640625" style="497" customWidth="1"/>
    <col min="2566" max="2566" width="16.5" style="497" customWidth="1"/>
    <col min="2567" max="2567" width="12.6640625" style="497" customWidth="1"/>
    <col min="2568" max="2568" width="16.5" style="497" customWidth="1"/>
    <col min="2569" max="2816" width="9.33203125" style="497"/>
    <col min="2817" max="2817" width="4.6640625" style="497" customWidth="1"/>
    <col min="2818" max="2818" width="59.1640625" style="497" customWidth="1"/>
    <col min="2819" max="2819" width="6" style="497" customWidth="1"/>
    <col min="2820" max="2820" width="9.33203125" style="497"/>
    <col min="2821" max="2821" width="12.6640625" style="497" customWidth="1"/>
    <col min="2822" max="2822" width="16.5" style="497" customWidth="1"/>
    <col min="2823" max="2823" width="12.6640625" style="497" customWidth="1"/>
    <col min="2824" max="2824" width="16.5" style="497" customWidth="1"/>
    <col min="2825" max="3072" width="9.33203125" style="497"/>
    <col min="3073" max="3073" width="4.6640625" style="497" customWidth="1"/>
    <col min="3074" max="3074" width="59.1640625" style="497" customWidth="1"/>
    <col min="3075" max="3075" width="6" style="497" customWidth="1"/>
    <col min="3076" max="3076" width="9.33203125" style="497"/>
    <col min="3077" max="3077" width="12.6640625" style="497" customWidth="1"/>
    <col min="3078" max="3078" width="16.5" style="497" customWidth="1"/>
    <col min="3079" max="3079" width="12.6640625" style="497" customWidth="1"/>
    <col min="3080" max="3080" width="16.5" style="497" customWidth="1"/>
    <col min="3081" max="3328" width="9.33203125" style="497"/>
    <col min="3329" max="3329" width="4.6640625" style="497" customWidth="1"/>
    <col min="3330" max="3330" width="59.1640625" style="497" customWidth="1"/>
    <col min="3331" max="3331" width="6" style="497" customWidth="1"/>
    <col min="3332" max="3332" width="9.33203125" style="497"/>
    <col min="3333" max="3333" width="12.6640625" style="497" customWidth="1"/>
    <col min="3334" max="3334" width="16.5" style="497" customWidth="1"/>
    <col min="3335" max="3335" width="12.6640625" style="497" customWidth="1"/>
    <col min="3336" max="3336" width="16.5" style="497" customWidth="1"/>
    <col min="3337" max="3584" width="9.33203125" style="497"/>
    <col min="3585" max="3585" width="4.6640625" style="497" customWidth="1"/>
    <col min="3586" max="3586" width="59.1640625" style="497" customWidth="1"/>
    <col min="3587" max="3587" width="6" style="497" customWidth="1"/>
    <col min="3588" max="3588" width="9.33203125" style="497"/>
    <col min="3589" max="3589" width="12.6640625" style="497" customWidth="1"/>
    <col min="3590" max="3590" width="16.5" style="497" customWidth="1"/>
    <col min="3591" max="3591" width="12.6640625" style="497" customWidth="1"/>
    <col min="3592" max="3592" width="16.5" style="497" customWidth="1"/>
    <col min="3593" max="3840" width="9.33203125" style="497"/>
    <col min="3841" max="3841" width="4.6640625" style="497" customWidth="1"/>
    <col min="3842" max="3842" width="59.1640625" style="497" customWidth="1"/>
    <col min="3843" max="3843" width="6" style="497" customWidth="1"/>
    <col min="3844" max="3844" width="9.33203125" style="497"/>
    <col min="3845" max="3845" width="12.6640625" style="497" customWidth="1"/>
    <col min="3846" max="3846" width="16.5" style="497" customWidth="1"/>
    <col min="3847" max="3847" width="12.6640625" style="497" customWidth="1"/>
    <col min="3848" max="3848" width="16.5" style="497" customWidth="1"/>
    <col min="3849" max="4096" width="9.33203125" style="497"/>
    <col min="4097" max="4097" width="4.6640625" style="497" customWidth="1"/>
    <col min="4098" max="4098" width="59.1640625" style="497" customWidth="1"/>
    <col min="4099" max="4099" width="6" style="497" customWidth="1"/>
    <col min="4100" max="4100" width="9.33203125" style="497"/>
    <col min="4101" max="4101" width="12.6640625" style="497" customWidth="1"/>
    <col min="4102" max="4102" width="16.5" style="497" customWidth="1"/>
    <col min="4103" max="4103" width="12.6640625" style="497" customWidth="1"/>
    <col min="4104" max="4104" width="16.5" style="497" customWidth="1"/>
    <col min="4105" max="4352" width="9.33203125" style="497"/>
    <col min="4353" max="4353" width="4.6640625" style="497" customWidth="1"/>
    <col min="4354" max="4354" width="59.1640625" style="497" customWidth="1"/>
    <col min="4355" max="4355" width="6" style="497" customWidth="1"/>
    <col min="4356" max="4356" width="9.33203125" style="497"/>
    <col min="4357" max="4357" width="12.6640625" style="497" customWidth="1"/>
    <col min="4358" max="4358" width="16.5" style="497" customWidth="1"/>
    <col min="4359" max="4359" width="12.6640625" style="497" customWidth="1"/>
    <col min="4360" max="4360" width="16.5" style="497" customWidth="1"/>
    <col min="4361" max="4608" width="9.33203125" style="497"/>
    <col min="4609" max="4609" width="4.6640625" style="497" customWidth="1"/>
    <col min="4610" max="4610" width="59.1640625" style="497" customWidth="1"/>
    <col min="4611" max="4611" width="6" style="497" customWidth="1"/>
    <col min="4612" max="4612" width="9.33203125" style="497"/>
    <col min="4613" max="4613" width="12.6640625" style="497" customWidth="1"/>
    <col min="4614" max="4614" width="16.5" style="497" customWidth="1"/>
    <col min="4615" max="4615" width="12.6640625" style="497" customWidth="1"/>
    <col min="4616" max="4616" width="16.5" style="497" customWidth="1"/>
    <col min="4617" max="4864" width="9.33203125" style="497"/>
    <col min="4865" max="4865" width="4.6640625" style="497" customWidth="1"/>
    <col min="4866" max="4866" width="59.1640625" style="497" customWidth="1"/>
    <col min="4867" max="4867" width="6" style="497" customWidth="1"/>
    <col min="4868" max="4868" width="9.33203125" style="497"/>
    <col min="4869" max="4869" width="12.6640625" style="497" customWidth="1"/>
    <col min="4870" max="4870" width="16.5" style="497" customWidth="1"/>
    <col min="4871" max="4871" width="12.6640625" style="497" customWidth="1"/>
    <col min="4872" max="4872" width="16.5" style="497" customWidth="1"/>
    <col min="4873" max="5120" width="9.33203125" style="497"/>
    <col min="5121" max="5121" width="4.6640625" style="497" customWidth="1"/>
    <col min="5122" max="5122" width="59.1640625" style="497" customWidth="1"/>
    <col min="5123" max="5123" width="6" style="497" customWidth="1"/>
    <col min="5124" max="5124" width="9.33203125" style="497"/>
    <col min="5125" max="5125" width="12.6640625" style="497" customWidth="1"/>
    <col min="5126" max="5126" width="16.5" style="497" customWidth="1"/>
    <col min="5127" max="5127" width="12.6640625" style="497" customWidth="1"/>
    <col min="5128" max="5128" width="16.5" style="497" customWidth="1"/>
    <col min="5129" max="5376" width="9.33203125" style="497"/>
    <col min="5377" max="5377" width="4.6640625" style="497" customWidth="1"/>
    <col min="5378" max="5378" width="59.1640625" style="497" customWidth="1"/>
    <col min="5379" max="5379" width="6" style="497" customWidth="1"/>
    <col min="5380" max="5380" width="9.33203125" style="497"/>
    <col min="5381" max="5381" width="12.6640625" style="497" customWidth="1"/>
    <col min="5382" max="5382" width="16.5" style="497" customWidth="1"/>
    <col min="5383" max="5383" width="12.6640625" style="497" customWidth="1"/>
    <col min="5384" max="5384" width="16.5" style="497" customWidth="1"/>
    <col min="5385" max="5632" width="9.33203125" style="497"/>
    <col min="5633" max="5633" width="4.6640625" style="497" customWidth="1"/>
    <col min="5634" max="5634" width="59.1640625" style="497" customWidth="1"/>
    <col min="5635" max="5635" width="6" style="497" customWidth="1"/>
    <col min="5636" max="5636" width="9.33203125" style="497"/>
    <col min="5637" max="5637" width="12.6640625" style="497" customWidth="1"/>
    <col min="5638" max="5638" width="16.5" style="497" customWidth="1"/>
    <col min="5639" max="5639" width="12.6640625" style="497" customWidth="1"/>
    <col min="5640" max="5640" width="16.5" style="497" customWidth="1"/>
    <col min="5641" max="5888" width="9.33203125" style="497"/>
    <col min="5889" max="5889" width="4.6640625" style="497" customWidth="1"/>
    <col min="5890" max="5890" width="59.1640625" style="497" customWidth="1"/>
    <col min="5891" max="5891" width="6" style="497" customWidth="1"/>
    <col min="5892" max="5892" width="9.33203125" style="497"/>
    <col min="5893" max="5893" width="12.6640625" style="497" customWidth="1"/>
    <col min="5894" max="5894" width="16.5" style="497" customWidth="1"/>
    <col min="5895" max="5895" width="12.6640625" style="497" customWidth="1"/>
    <col min="5896" max="5896" width="16.5" style="497" customWidth="1"/>
    <col min="5897" max="6144" width="9.33203125" style="497"/>
    <col min="6145" max="6145" width="4.6640625" style="497" customWidth="1"/>
    <col min="6146" max="6146" width="59.1640625" style="497" customWidth="1"/>
    <col min="6147" max="6147" width="6" style="497" customWidth="1"/>
    <col min="6148" max="6148" width="9.33203125" style="497"/>
    <col min="6149" max="6149" width="12.6640625" style="497" customWidth="1"/>
    <col min="6150" max="6150" width="16.5" style="497" customWidth="1"/>
    <col min="6151" max="6151" width="12.6640625" style="497" customWidth="1"/>
    <col min="6152" max="6152" width="16.5" style="497" customWidth="1"/>
    <col min="6153" max="6400" width="9.33203125" style="497"/>
    <col min="6401" max="6401" width="4.6640625" style="497" customWidth="1"/>
    <col min="6402" max="6402" width="59.1640625" style="497" customWidth="1"/>
    <col min="6403" max="6403" width="6" style="497" customWidth="1"/>
    <col min="6404" max="6404" width="9.33203125" style="497"/>
    <col min="6405" max="6405" width="12.6640625" style="497" customWidth="1"/>
    <col min="6406" max="6406" width="16.5" style="497" customWidth="1"/>
    <col min="6407" max="6407" width="12.6640625" style="497" customWidth="1"/>
    <col min="6408" max="6408" width="16.5" style="497" customWidth="1"/>
    <col min="6409" max="6656" width="9.33203125" style="497"/>
    <col min="6657" max="6657" width="4.6640625" style="497" customWidth="1"/>
    <col min="6658" max="6658" width="59.1640625" style="497" customWidth="1"/>
    <col min="6659" max="6659" width="6" style="497" customWidth="1"/>
    <col min="6660" max="6660" width="9.33203125" style="497"/>
    <col min="6661" max="6661" width="12.6640625" style="497" customWidth="1"/>
    <col min="6662" max="6662" width="16.5" style="497" customWidth="1"/>
    <col min="6663" max="6663" width="12.6640625" style="497" customWidth="1"/>
    <col min="6664" max="6664" width="16.5" style="497" customWidth="1"/>
    <col min="6665" max="6912" width="9.33203125" style="497"/>
    <col min="6913" max="6913" width="4.6640625" style="497" customWidth="1"/>
    <col min="6914" max="6914" width="59.1640625" style="497" customWidth="1"/>
    <col min="6915" max="6915" width="6" style="497" customWidth="1"/>
    <col min="6916" max="6916" width="9.33203125" style="497"/>
    <col min="6917" max="6917" width="12.6640625" style="497" customWidth="1"/>
    <col min="6918" max="6918" width="16.5" style="497" customWidth="1"/>
    <col min="6919" max="6919" width="12.6640625" style="497" customWidth="1"/>
    <col min="6920" max="6920" width="16.5" style="497" customWidth="1"/>
    <col min="6921" max="7168" width="9.33203125" style="497"/>
    <col min="7169" max="7169" width="4.6640625" style="497" customWidth="1"/>
    <col min="7170" max="7170" width="59.1640625" style="497" customWidth="1"/>
    <col min="7171" max="7171" width="6" style="497" customWidth="1"/>
    <col min="7172" max="7172" width="9.33203125" style="497"/>
    <col min="7173" max="7173" width="12.6640625" style="497" customWidth="1"/>
    <col min="7174" max="7174" width="16.5" style="497" customWidth="1"/>
    <col min="7175" max="7175" width="12.6640625" style="497" customWidth="1"/>
    <col min="7176" max="7176" width="16.5" style="497" customWidth="1"/>
    <col min="7177" max="7424" width="9.33203125" style="497"/>
    <col min="7425" max="7425" width="4.6640625" style="497" customWidth="1"/>
    <col min="7426" max="7426" width="59.1640625" style="497" customWidth="1"/>
    <col min="7427" max="7427" width="6" style="497" customWidth="1"/>
    <col min="7428" max="7428" width="9.33203125" style="497"/>
    <col min="7429" max="7429" width="12.6640625" style="497" customWidth="1"/>
    <col min="7430" max="7430" width="16.5" style="497" customWidth="1"/>
    <col min="7431" max="7431" width="12.6640625" style="497" customWidth="1"/>
    <col min="7432" max="7432" width="16.5" style="497" customWidth="1"/>
    <col min="7433" max="7680" width="9.33203125" style="497"/>
    <col min="7681" max="7681" width="4.6640625" style="497" customWidth="1"/>
    <col min="7682" max="7682" width="59.1640625" style="497" customWidth="1"/>
    <col min="7683" max="7683" width="6" style="497" customWidth="1"/>
    <col min="7684" max="7684" width="9.33203125" style="497"/>
    <col min="7685" max="7685" width="12.6640625" style="497" customWidth="1"/>
    <col min="7686" max="7686" width="16.5" style="497" customWidth="1"/>
    <col min="7687" max="7687" width="12.6640625" style="497" customWidth="1"/>
    <col min="7688" max="7688" width="16.5" style="497" customWidth="1"/>
    <col min="7689" max="7936" width="9.33203125" style="497"/>
    <col min="7937" max="7937" width="4.6640625" style="497" customWidth="1"/>
    <col min="7938" max="7938" width="59.1640625" style="497" customWidth="1"/>
    <col min="7939" max="7939" width="6" style="497" customWidth="1"/>
    <col min="7940" max="7940" width="9.33203125" style="497"/>
    <col min="7941" max="7941" width="12.6640625" style="497" customWidth="1"/>
    <col min="7942" max="7942" width="16.5" style="497" customWidth="1"/>
    <col min="7943" max="7943" width="12.6640625" style="497" customWidth="1"/>
    <col min="7944" max="7944" width="16.5" style="497" customWidth="1"/>
    <col min="7945" max="8192" width="9.33203125" style="497"/>
    <col min="8193" max="8193" width="4.6640625" style="497" customWidth="1"/>
    <col min="8194" max="8194" width="59.1640625" style="497" customWidth="1"/>
    <col min="8195" max="8195" width="6" style="497" customWidth="1"/>
    <col min="8196" max="8196" width="9.33203125" style="497"/>
    <col min="8197" max="8197" width="12.6640625" style="497" customWidth="1"/>
    <col min="8198" max="8198" width="16.5" style="497" customWidth="1"/>
    <col min="8199" max="8199" width="12.6640625" style="497" customWidth="1"/>
    <col min="8200" max="8200" width="16.5" style="497" customWidth="1"/>
    <col min="8201" max="8448" width="9.33203125" style="497"/>
    <col min="8449" max="8449" width="4.6640625" style="497" customWidth="1"/>
    <col min="8450" max="8450" width="59.1640625" style="497" customWidth="1"/>
    <col min="8451" max="8451" width="6" style="497" customWidth="1"/>
    <col min="8452" max="8452" width="9.33203125" style="497"/>
    <col min="8453" max="8453" width="12.6640625" style="497" customWidth="1"/>
    <col min="8454" max="8454" width="16.5" style="497" customWidth="1"/>
    <col min="8455" max="8455" width="12.6640625" style="497" customWidth="1"/>
    <col min="8456" max="8456" width="16.5" style="497" customWidth="1"/>
    <col min="8457" max="8704" width="9.33203125" style="497"/>
    <col min="8705" max="8705" width="4.6640625" style="497" customWidth="1"/>
    <col min="8706" max="8706" width="59.1640625" style="497" customWidth="1"/>
    <col min="8707" max="8707" width="6" style="497" customWidth="1"/>
    <col min="8708" max="8708" width="9.33203125" style="497"/>
    <col min="8709" max="8709" width="12.6640625" style="497" customWidth="1"/>
    <col min="8710" max="8710" width="16.5" style="497" customWidth="1"/>
    <col min="8711" max="8711" width="12.6640625" style="497" customWidth="1"/>
    <col min="8712" max="8712" width="16.5" style="497" customWidth="1"/>
    <col min="8713" max="8960" width="9.33203125" style="497"/>
    <col min="8961" max="8961" width="4.6640625" style="497" customWidth="1"/>
    <col min="8962" max="8962" width="59.1640625" style="497" customWidth="1"/>
    <col min="8963" max="8963" width="6" style="497" customWidth="1"/>
    <col min="8964" max="8964" width="9.33203125" style="497"/>
    <col min="8965" max="8965" width="12.6640625" style="497" customWidth="1"/>
    <col min="8966" max="8966" width="16.5" style="497" customWidth="1"/>
    <col min="8967" max="8967" width="12.6640625" style="497" customWidth="1"/>
    <col min="8968" max="8968" width="16.5" style="497" customWidth="1"/>
    <col min="8969" max="9216" width="9.33203125" style="497"/>
    <col min="9217" max="9217" width="4.6640625" style="497" customWidth="1"/>
    <col min="9218" max="9218" width="59.1640625" style="497" customWidth="1"/>
    <col min="9219" max="9219" width="6" style="497" customWidth="1"/>
    <col min="9220" max="9220" width="9.33203125" style="497"/>
    <col min="9221" max="9221" width="12.6640625" style="497" customWidth="1"/>
    <col min="9222" max="9222" width="16.5" style="497" customWidth="1"/>
    <col min="9223" max="9223" width="12.6640625" style="497" customWidth="1"/>
    <col min="9224" max="9224" width="16.5" style="497" customWidth="1"/>
    <col min="9225" max="9472" width="9.33203125" style="497"/>
    <col min="9473" max="9473" width="4.6640625" style="497" customWidth="1"/>
    <col min="9474" max="9474" width="59.1640625" style="497" customWidth="1"/>
    <col min="9475" max="9475" width="6" style="497" customWidth="1"/>
    <col min="9476" max="9476" width="9.33203125" style="497"/>
    <col min="9477" max="9477" width="12.6640625" style="497" customWidth="1"/>
    <col min="9478" max="9478" width="16.5" style="497" customWidth="1"/>
    <col min="9479" max="9479" width="12.6640625" style="497" customWidth="1"/>
    <col min="9480" max="9480" width="16.5" style="497" customWidth="1"/>
    <col min="9481" max="9728" width="9.33203125" style="497"/>
    <col min="9729" max="9729" width="4.6640625" style="497" customWidth="1"/>
    <col min="9730" max="9730" width="59.1640625" style="497" customWidth="1"/>
    <col min="9731" max="9731" width="6" style="497" customWidth="1"/>
    <col min="9732" max="9732" width="9.33203125" style="497"/>
    <col min="9733" max="9733" width="12.6640625" style="497" customWidth="1"/>
    <col min="9734" max="9734" width="16.5" style="497" customWidth="1"/>
    <col min="9735" max="9735" width="12.6640625" style="497" customWidth="1"/>
    <col min="9736" max="9736" width="16.5" style="497" customWidth="1"/>
    <col min="9737" max="9984" width="9.33203125" style="497"/>
    <col min="9985" max="9985" width="4.6640625" style="497" customWidth="1"/>
    <col min="9986" max="9986" width="59.1640625" style="497" customWidth="1"/>
    <col min="9987" max="9987" width="6" style="497" customWidth="1"/>
    <col min="9988" max="9988" width="9.33203125" style="497"/>
    <col min="9989" max="9989" width="12.6640625" style="497" customWidth="1"/>
    <col min="9990" max="9990" width="16.5" style="497" customWidth="1"/>
    <col min="9991" max="9991" width="12.6640625" style="497" customWidth="1"/>
    <col min="9992" max="9992" width="16.5" style="497" customWidth="1"/>
    <col min="9993" max="10240" width="9.33203125" style="497"/>
    <col min="10241" max="10241" width="4.6640625" style="497" customWidth="1"/>
    <col min="10242" max="10242" width="59.1640625" style="497" customWidth="1"/>
    <col min="10243" max="10243" width="6" style="497" customWidth="1"/>
    <col min="10244" max="10244" width="9.33203125" style="497"/>
    <col min="10245" max="10245" width="12.6640625" style="497" customWidth="1"/>
    <col min="10246" max="10246" width="16.5" style="497" customWidth="1"/>
    <col min="10247" max="10247" width="12.6640625" style="497" customWidth="1"/>
    <col min="10248" max="10248" width="16.5" style="497" customWidth="1"/>
    <col min="10249" max="10496" width="9.33203125" style="497"/>
    <col min="10497" max="10497" width="4.6640625" style="497" customWidth="1"/>
    <col min="10498" max="10498" width="59.1640625" style="497" customWidth="1"/>
    <col min="10499" max="10499" width="6" style="497" customWidth="1"/>
    <col min="10500" max="10500" width="9.33203125" style="497"/>
    <col min="10501" max="10501" width="12.6640625" style="497" customWidth="1"/>
    <col min="10502" max="10502" width="16.5" style="497" customWidth="1"/>
    <col min="10503" max="10503" width="12.6640625" style="497" customWidth="1"/>
    <col min="10504" max="10504" width="16.5" style="497" customWidth="1"/>
    <col min="10505" max="10752" width="9.33203125" style="497"/>
    <col min="10753" max="10753" width="4.6640625" style="497" customWidth="1"/>
    <col min="10754" max="10754" width="59.1640625" style="497" customWidth="1"/>
    <col min="10755" max="10755" width="6" style="497" customWidth="1"/>
    <col min="10756" max="10756" width="9.33203125" style="497"/>
    <col min="10757" max="10757" width="12.6640625" style="497" customWidth="1"/>
    <col min="10758" max="10758" width="16.5" style="497" customWidth="1"/>
    <col min="10759" max="10759" width="12.6640625" style="497" customWidth="1"/>
    <col min="10760" max="10760" width="16.5" style="497" customWidth="1"/>
    <col min="10761" max="11008" width="9.33203125" style="497"/>
    <col min="11009" max="11009" width="4.6640625" style="497" customWidth="1"/>
    <col min="11010" max="11010" width="59.1640625" style="497" customWidth="1"/>
    <col min="11011" max="11011" width="6" style="497" customWidth="1"/>
    <col min="11012" max="11012" width="9.33203125" style="497"/>
    <col min="11013" max="11013" width="12.6640625" style="497" customWidth="1"/>
    <col min="11014" max="11014" width="16.5" style="497" customWidth="1"/>
    <col min="11015" max="11015" width="12.6640625" style="497" customWidth="1"/>
    <col min="11016" max="11016" width="16.5" style="497" customWidth="1"/>
    <col min="11017" max="11264" width="9.33203125" style="497"/>
    <col min="11265" max="11265" width="4.6640625" style="497" customWidth="1"/>
    <col min="11266" max="11266" width="59.1640625" style="497" customWidth="1"/>
    <col min="11267" max="11267" width="6" style="497" customWidth="1"/>
    <col min="11268" max="11268" width="9.33203125" style="497"/>
    <col min="11269" max="11269" width="12.6640625" style="497" customWidth="1"/>
    <col min="11270" max="11270" width="16.5" style="497" customWidth="1"/>
    <col min="11271" max="11271" width="12.6640625" style="497" customWidth="1"/>
    <col min="11272" max="11272" width="16.5" style="497" customWidth="1"/>
    <col min="11273" max="11520" width="9.33203125" style="497"/>
    <col min="11521" max="11521" width="4.6640625" style="497" customWidth="1"/>
    <col min="11522" max="11522" width="59.1640625" style="497" customWidth="1"/>
    <col min="11523" max="11523" width="6" style="497" customWidth="1"/>
    <col min="11524" max="11524" width="9.33203125" style="497"/>
    <col min="11525" max="11525" width="12.6640625" style="497" customWidth="1"/>
    <col min="11526" max="11526" width="16.5" style="497" customWidth="1"/>
    <col min="11527" max="11527" width="12.6640625" style="497" customWidth="1"/>
    <col min="11528" max="11528" width="16.5" style="497" customWidth="1"/>
    <col min="11529" max="11776" width="9.33203125" style="497"/>
    <col min="11777" max="11777" width="4.6640625" style="497" customWidth="1"/>
    <col min="11778" max="11778" width="59.1640625" style="497" customWidth="1"/>
    <col min="11779" max="11779" width="6" style="497" customWidth="1"/>
    <col min="11780" max="11780" width="9.33203125" style="497"/>
    <col min="11781" max="11781" width="12.6640625" style="497" customWidth="1"/>
    <col min="11782" max="11782" width="16.5" style="497" customWidth="1"/>
    <col min="11783" max="11783" width="12.6640625" style="497" customWidth="1"/>
    <col min="11784" max="11784" width="16.5" style="497" customWidth="1"/>
    <col min="11785" max="12032" width="9.33203125" style="497"/>
    <col min="12033" max="12033" width="4.6640625" style="497" customWidth="1"/>
    <col min="12034" max="12034" width="59.1640625" style="497" customWidth="1"/>
    <col min="12035" max="12035" width="6" style="497" customWidth="1"/>
    <col min="12036" max="12036" width="9.33203125" style="497"/>
    <col min="12037" max="12037" width="12.6640625" style="497" customWidth="1"/>
    <col min="12038" max="12038" width="16.5" style="497" customWidth="1"/>
    <col min="12039" max="12039" width="12.6640625" style="497" customWidth="1"/>
    <col min="12040" max="12040" width="16.5" style="497" customWidth="1"/>
    <col min="12041" max="12288" width="9.33203125" style="497"/>
    <col min="12289" max="12289" width="4.6640625" style="497" customWidth="1"/>
    <col min="12290" max="12290" width="59.1640625" style="497" customWidth="1"/>
    <col min="12291" max="12291" width="6" style="497" customWidth="1"/>
    <col min="12292" max="12292" width="9.33203125" style="497"/>
    <col min="12293" max="12293" width="12.6640625" style="497" customWidth="1"/>
    <col min="12294" max="12294" width="16.5" style="497" customWidth="1"/>
    <col min="12295" max="12295" width="12.6640625" style="497" customWidth="1"/>
    <col min="12296" max="12296" width="16.5" style="497" customWidth="1"/>
    <col min="12297" max="12544" width="9.33203125" style="497"/>
    <col min="12545" max="12545" width="4.6640625" style="497" customWidth="1"/>
    <col min="12546" max="12546" width="59.1640625" style="497" customWidth="1"/>
    <col min="12547" max="12547" width="6" style="497" customWidth="1"/>
    <col min="12548" max="12548" width="9.33203125" style="497"/>
    <col min="12549" max="12549" width="12.6640625" style="497" customWidth="1"/>
    <col min="12550" max="12550" width="16.5" style="497" customWidth="1"/>
    <col min="12551" max="12551" width="12.6640625" style="497" customWidth="1"/>
    <col min="12552" max="12552" width="16.5" style="497" customWidth="1"/>
    <col min="12553" max="12800" width="9.33203125" style="497"/>
    <col min="12801" max="12801" width="4.6640625" style="497" customWidth="1"/>
    <col min="12802" max="12802" width="59.1640625" style="497" customWidth="1"/>
    <col min="12803" max="12803" width="6" style="497" customWidth="1"/>
    <col min="12804" max="12804" width="9.33203125" style="497"/>
    <col min="12805" max="12805" width="12.6640625" style="497" customWidth="1"/>
    <col min="12806" max="12806" width="16.5" style="497" customWidth="1"/>
    <col min="12807" max="12807" width="12.6640625" style="497" customWidth="1"/>
    <col min="12808" max="12808" width="16.5" style="497" customWidth="1"/>
    <col min="12809" max="13056" width="9.33203125" style="497"/>
    <col min="13057" max="13057" width="4.6640625" style="497" customWidth="1"/>
    <col min="13058" max="13058" width="59.1640625" style="497" customWidth="1"/>
    <col min="13059" max="13059" width="6" style="497" customWidth="1"/>
    <col min="13060" max="13060" width="9.33203125" style="497"/>
    <col min="13061" max="13061" width="12.6640625" style="497" customWidth="1"/>
    <col min="13062" max="13062" width="16.5" style="497" customWidth="1"/>
    <col min="13063" max="13063" width="12.6640625" style="497" customWidth="1"/>
    <col min="13064" max="13064" width="16.5" style="497" customWidth="1"/>
    <col min="13065" max="13312" width="9.33203125" style="497"/>
    <col min="13313" max="13313" width="4.6640625" style="497" customWidth="1"/>
    <col min="13314" max="13314" width="59.1640625" style="497" customWidth="1"/>
    <col min="13315" max="13315" width="6" style="497" customWidth="1"/>
    <col min="13316" max="13316" width="9.33203125" style="497"/>
    <col min="13317" max="13317" width="12.6640625" style="497" customWidth="1"/>
    <col min="13318" max="13318" width="16.5" style="497" customWidth="1"/>
    <col min="13319" max="13319" width="12.6640625" style="497" customWidth="1"/>
    <col min="13320" max="13320" width="16.5" style="497" customWidth="1"/>
    <col min="13321" max="13568" width="9.33203125" style="497"/>
    <col min="13569" max="13569" width="4.6640625" style="497" customWidth="1"/>
    <col min="13570" max="13570" width="59.1640625" style="497" customWidth="1"/>
    <col min="13571" max="13571" width="6" style="497" customWidth="1"/>
    <col min="13572" max="13572" width="9.33203125" style="497"/>
    <col min="13573" max="13573" width="12.6640625" style="497" customWidth="1"/>
    <col min="13574" max="13574" width="16.5" style="497" customWidth="1"/>
    <col min="13575" max="13575" width="12.6640625" style="497" customWidth="1"/>
    <col min="13576" max="13576" width="16.5" style="497" customWidth="1"/>
    <col min="13577" max="13824" width="9.33203125" style="497"/>
    <col min="13825" max="13825" width="4.6640625" style="497" customWidth="1"/>
    <col min="13826" max="13826" width="59.1640625" style="497" customWidth="1"/>
    <col min="13827" max="13827" width="6" style="497" customWidth="1"/>
    <col min="13828" max="13828" width="9.33203125" style="497"/>
    <col min="13829" max="13829" width="12.6640625" style="497" customWidth="1"/>
    <col min="13830" max="13830" width="16.5" style="497" customWidth="1"/>
    <col min="13831" max="13831" width="12.6640625" style="497" customWidth="1"/>
    <col min="13832" max="13832" width="16.5" style="497" customWidth="1"/>
    <col min="13833" max="14080" width="9.33203125" style="497"/>
    <col min="14081" max="14081" width="4.6640625" style="497" customWidth="1"/>
    <col min="14082" max="14082" width="59.1640625" style="497" customWidth="1"/>
    <col min="14083" max="14083" width="6" style="497" customWidth="1"/>
    <col min="14084" max="14084" width="9.33203125" style="497"/>
    <col min="14085" max="14085" width="12.6640625" style="497" customWidth="1"/>
    <col min="14086" max="14086" width="16.5" style="497" customWidth="1"/>
    <col min="14087" max="14087" width="12.6640625" style="497" customWidth="1"/>
    <col min="14088" max="14088" width="16.5" style="497" customWidth="1"/>
    <col min="14089" max="14336" width="9.33203125" style="497"/>
    <col min="14337" max="14337" width="4.6640625" style="497" customWidth="1"/>
    <col min="14338" max="14338" width="59.1640625" style="497" customWidth="1"/>
    <col min="14339" max="14339" width="6" style="497" customWidth="1"/>
    <col min="14340" max="14340" width="9.33203125" style="497"/>
    <col min="14341" max="14341" width="12.6640625" style="497" customWidth="1"/>
    <col min="14342" max="14342" width="16.5" style="497" customWidth="1"/>
    <col min="14343" max="14343" width="12.6640625" style="497" customWidth="1"/>
    <col min="14344" max="14344" width="16.5" style="497" customWidth="1"/>
    <col min="14345" max="14592" width="9.33203125" style="497"/>
    <col min="14593" max="14593" width="4.6640625" style="497" customWidth="1"/>
    <col min="14594" max="14594" width="59.1640625" style="497" customWidth="1"/>
    <col min="14595" max="14595" width="6" style="497" customWidth="1"/>
    <col min="14596" max="14596" width="9.33203125" style="497"/>
    <col min="14597" max="14597" width="12.6640625" style="497" customWidth="1"/>
    <col min="14598" max="14598" width="16.5" style="497" customWidth="1"/>
    <col min="14599" max="14599" width="12.6640625" style="497" customWidth="1"/>
    <col min="14600" max="14600" width="16.5" style="497" customWidth="1"/>
    <col min="14601" max="14848" width="9.33203125" style="497"/>
    <col min="14849" max="14849" width="4.6640625" style="497" customWidth="1"/>
    <col min="14850" max="14850" width="59.1640625" style="497" customWidth="1"/>
    <col min="14851" max="14851" width="6" style="497" customWidth="1"/>
    <col min="14852" max="14852" width="9.33203125" style="497"/>
    <col min="14853" max="14853" width="12.6640625" style="497" customWidth="1"/>
    <col min="14854" max="14854" width="16.5" style="497" customWidth="1"/>
    <col min="14855" max="14855" width="12.6640625" style="497" customWidth="1"/>
    <col min="14856" max="14856" width="16.5" style="497" customWidth="1"/>
    <col min="14857" max="15104" width="9.33203125" style="497"/>
    <col min="15105" max="15105" width="4.6640625" style="497" customWidth="1"/>
    <col min="15106" max="15106" width="59.1640625" style="497" customWidth="1"/>
    <col min="15107" max="15107" width="6" style="497" customWidth="1"/>
    <col min="15108" max="15108" width="9.33203125" style="497"/>
    <col min="15109" max="15109" width="12.6640625" style="497" customWidth="1"/>
    <col min="15110" max="15110" width="16.5" style="497" customWidth="1"/>
    <col min="15111" max="15111" width="12.6640625" style="497" customWidth="1"/>
    <col min="15112" max="15112" width="16.5" style="497" customWidth="1"/>
    <col min="15113" max="15360" width="9.33203125" style="497"/>
    <col min="15361" max="15361" width="4.6640625" style="497" customWidth="1"/>
    <col min="15362" max="15362" width="59.1640625" style="497" customWidth="1"/>
    <col min="15363" max="15363" width="6" style="497" customWidth="1"/>
    <col min="15364" max="15364" width="9.33203125" style="497"/>
    <col min="15365" max="15365" width="12.6640625" style="497" customWidth="1"/>
    <col min="15366" max="15366" width="16.5" style="497" customWidth="1"/>
    <col min="15367" max="15367" width="12.6640625" style="497" customWidth="1"/>
    <col min="15368" max="15368" width="16.5" style="497" customWidth="1"/>
    <col min="15369" max="15616" width="9.33203125" style="497"/>
    <col min="15617" max="15617" width="4.6640625" style="497" customWidth="1"/>
    <col min="15618" max="15618" width="59.1640625" style="497" customWidth="1"/>
    <col min="15619" max="15619" width="6" style="497" customWidth="1"/>
    <col min="15620" max="15620" width="9.33203125" style="497"/>
    <col min="15621" max="15621" width="12.6640625" style="497" customWidth="1"/>
    <col min="15622" max="15622" width="16.5" style="497" customWidth="1"/>
    <col min="15623" max="15623" width="12.6640625" style="497" customWidth="1"/>
    <col min="15624" max="15624" width="16.5" style="497" customWidth="1"/>
    <col min="15625" max="15872" width="9.33203125" style="497"/>
    <col min="15873" max="15873" width="4.6640625" style="497" customWidth="1"/>
    <col min="15874" max="15874" width="59.1640625" style="497" customWidth="1"/>
    <col min="15875" max="15875" width="6" style="497" customWidth="1"/>
    <col min="15876" max="15876" width="9.33203125" style="497"/>
    <col min="15877" max="15877" width="12.6640625" style="497" customWidth="1"/>
    <col min="15878" max="15878" width="16.5" style="497" customWidth="1"/>
    <col min="15879" max="15879" width="12.6640625" style="497" customWidth="1"/>
    <col min="15880" max="15880" width="16.5" style="497" customWidth="1"/>
    <col min="15881" max="16128" width="9.33203125" style="497"/>
    <col min="16129" max="16129" width="4.6640625" style="497" customWidth="1"/>
    <col min="16130" max="16130" width="59.1640625" style="497" customWidth="1"/>
    <col min="16131" max="16131" width="6" style="497" customWidth="1"/>
    <col min="16132" max="16132" width="9.33203125" style="497"/>
    <col min="16133" max="16133" width="12.6640625" style="497" customWidth="1"/>
    <col min="16134" max="16134" width="16.5" style="497" customWidth="1"/>
    <col min="16135" max="16135" width="12.6640625" style="497" customWidth="1"/>
    <col min="16136" max="16136" width="16.5" style="497" customWidth="1"/>
    <col min="16137" max="16384" width="9.33203125" style="497"/>
  </cols>
  <sheetData>
    <row r="2" spans="1:8" ht="17.850000000000001" customHeight="1">
      <c r="A2" s="496" t="s">
        <v>2147</v>
      </c>
      <c r="B2" s="496"/>
      <c r="C2" s="496"/>
      <c r="D2" s="496"/>
      <c r="E2" s="496"/>
      <c r="F2" s="496"/>
      <c r="G2" s="496"/>
      <c r="H2" s="496"/>
    </row>
    <row r="3" spans="1:8">
      <c r="B3" s="498"/>
      <c r="C3" s="499"/>
      <c r="D3" s="499"/>
      <c r="E3" s="499"/>
      <c r="F3" s="499"/>
      <c r="G3" s="499"/>
      <c r="H3" s="499"/>
    </row>
    <row r="4" spans="1:8" s="511" customFormat="1">
      <c r="A4" s="500" t="s">
        <v>2018</v>
      </c>
      <c r="B4" s="500" t="s">
        <v>2019</v>
      </c>
      <c r="C4" s="500" t="s">
        <v>2020</v>
      </c>
      <c r="D4" s="500" t="s">
        <v>1897</v>
      </c>
      <c r="E4" s="500" t="s">
        <v>1898</v>
      </c>
      <c r="F4" s="500" t="s">
        <v>1899</v>
      </c>
      <c r="G4" s="500" t="s">
        <v>1771</v>
      </c>
      <c r="H4" s="500" t="s">
        <v>1900</v>
      </c>
    </row>
    <row r="5" spans="1:8" s="511" customFormat="1" ht="14.25">
      <c r="A5" s="533"/>
      <c r="B5" s="534" t="s">
        <v>2148</v>
      </c>
      <c r="C5" s="533"/>
      <c r="D5" s="535"/>
      <c r="E5" s="535"/>
      <c r="F5" s="535"/>
      <c r="G5" s="533"/>
      <c r="H5" s="535"/>
    </row>
    <row r="6" spans="1:8" s="511" customFormat="1">
      <c r="A6" s="536"/>
      <c r="B6" s="536" t="s">
        <v>2149</v>
      </c>
      <c r="C6" s="537"/>
      <c r="D6" s="538"/>
      <c r="E6" s="538"/>
      <c r="F6" s="538"/>
      <c r="G6" s="538"/>
      <c r="H6" s="538"/>
    </row>
    <row r="7" spans="1:8" s="511" customFormat="1">
      <c r="A7" s="507" t="s">
        <v>85</v>
      </c>
      <c r="B7" s="508" t="s">
        <v>2150</v>
      </c>
      <c r="C7" s="507" t="s">
        <v>1792</v>
      </c>
      <c r="D7" s="509">
        <v>1</v>
      </c>
      <c r="E7" s="510">
        <v>0</v>
      </c>
      <c r="F7" s="509">
        <f>E7*D7</f>
        <v>0</v>
      </c>
      <c r="G7" s="510">
        <v>0</v>
      </c>
      <c r="H7" s="509">
        <f>G7*D7</f>
        <v>0</v>
      </c>
    </row>
    <row r="8" spans="1:8" s="511" customFormat="1">
      <c r="A8" s="507" t="s">
        <v>87</v>
      </c>
      <c r="B8" s="508" t="s">
        <v>1940</v>
      </c>
      <c r="C8" s="507" t="s">
        <v>257</v>
      </c>
      <c r="D8" s="509">
        <v>15</v>
      </c>
      <c r="E8" s="510">
        <v>0</v>
      </c>
      <c r="F8" s="509">
        <f>E8*D8</f>
        <v>0</v>
      </c>
      <c r="G8" s="510">
        <v>0</v>
      </c>
      <c r="H8" s="509">
        <f>G8*D8</f>
        <v>0</v>
      </c>
    </row>
    <row r="9" spans="1:8" s="511" customFormat="1">
      <c r="A9" s="507" t="s">
        <v>146</v>
      </c>
      <c r="B9" s="508" t="s">
        <v>1941</v>
      </c>
      <c r="C9" s="507" t="s">
        <v>257</v>
      </c>
      <c r="D9" s="509">
        <v>15</v>
      </c>
      <c r="E9" s="510">
        <v>0</v>
      </c>
      <c r="F9" s="509">
        <f>E9*D9</f>
        <v>0</v>
      </c>
      <c r="G9" s="510">
        <v>0</v>
      </c>
      <c r="H9" s="509">
        <f>G9*D9</f>
        <v>0</v>
      </c>
    </row>
    <row r="10" spans="1:8" s="511" customFormat="1">
      <c r="A10" s="536"/>
      <c r="B10" s="536" t="s">
        <v>2151</v>
      </c>
      <c r="C10" s="537"/>
      <c r="D10" s="538"/>
      <c r="E10" s="538"/>
      <c r="F10" s="538">
        <f>SUM(F7:F9)</f>
        <v>0</v>
      </c>
      <c r="G10" s="538"/>
      <c r="H10" s="538">
        <f>SUM(H7:H9)</f>
        <v>0</v>
      </c>
    </row>
    <row r="11" spans="1:8" s="511" customFormat="1">
      <c r="A11" s="536"/>
      <c r="B11" s="536" t="s">
        <v>1967</v>
      </c>
      <c r="C11" s="537"/>
      <c r="D11" s="538"/>
      <c r="E11" s="538"/>
      <c r="F11" s="538"/>
      <c r="G11" s="538"/>
      <c r="H11" s="538"/>
    </row>
    <row r="12" spans="1:8" s="511" customFormat="1">
      <c r="A12" s="507" t="s">
        <v>134</v>
      </c>
      <c r="B12" s="508" t="s">
        <v>2152</v>
      </c>
      <c r="C12" s="507" t="s">
        <v>1792</v>
      </c>
      <c r="D12" s="509">
        <v>13</v>
      </c>
      <c r="E12" s="509"/>
      <c r="F12" s="509"/>
      <c r="G12" s="510">
        <v>0</v>
      </c>
      <c r="H12" s="509">
        <f>G12*D12</f>
        <v>0</v>
      </c>
    </row>
    <row r="13" spans="1:8" s="511" customFormat="1">
      <c r="A13" s="507" t="s">
        <v>160</v>
      </c>
      <c r="B13" s="508" t="s">
        <v>2049</v>
      </c>
      <c r="C13" s="507" t="s">
        <v>257</v>
      </c>
      <c r="D13" s="509">
        <v>96</v>
      </c>
      <c r="E13" s="510">
        <v>0</v>
      </c>
      <c r="F13" s="509">
        <f>E13*D13</f>
        <v>0</v>
      </c>
      <c r="G13" s="510">
        <v>0</v>
      </c>
      <c r="H13" s="509">
        <f>G13*D13</f>
        <v>0</v>
      </c>
    </row>
    <row r="14" spans="1:8" s="526" customFormat="1">
      <c r="A14" s="507" t="s">
        <v>149</v>
      </c>
      <c r="B14" s="539" t="s">
        <v>2153</v>
      </c>
      <c r="C14" s="524" t="s">
        <v>257</v>
      </c>
      <c r="D14" s="525">
        <v>30</v>
      </c>
      <c r="E14" s="525"/>
      <c r="F14" s="525"/>
      <c r="G14" s="510">
        <v>0</v>
      </c>
      <c r="H14" s="525">
        <f>G14*D14</f>
        <v>0</v>
      </c>
    </row>
    <row r="15" spans="1:8" s="526" customFormat="1">
      <c r="A15" s="507" t="s">
        <v>172</v>
      </c>
      <c r="B15" s="539" t="s">
        <v>2154</v>
      </c>
      <c r="C15" s="524" t="s">
        <v>257</v>
      </c>
      <c r="D15" s="525">
        <v>20</v>
      </c>
      <c r="E15" s="525"/>
      <c r="F15" s="525"/>
      <c r="G15" s="510">
        <v>0</v>
      </c>
      <c r="H15" s="525">
        <f>G15*D15</f>
        <v>0</v>
      </c>
    </row>
    <row r="16" spans="1:8" s="511" customFormat="1">
      <c r="A16" s="536"/>
      <c r="B16" s="536" t="s">
        <v>1969</v>
      </c>
      <c r="C16" s="537"/>
      <c r="D16" s="538"/>
      <c r="E16" s="538"/>
      <c r="F16" s="538">
        <f>SUM(F12:F15)</f>
        <v>0</v>
      </c>
      <c r="G16" s="538"/>
      <c r="H16" s="538">
        <f>SUM(H12:H15)</f>
        <v>0</v>
      </c>
    </row>
    <row r="17" spans="1:8" s="511" customFormat="1" ht="14.25">
      <c r="A17" s="533"/>
      <c r="B17" s="534" t="s">
        <v>2155</v>
      </c>
      <c r="C17" s="533"/>
      <c r="D17" s="535"/>
      <c r="E17" s="535"/>
      <c r="F17" s="540">
        <f>F16+F10</f>
        <v>0</v>
      </c>
      <c r="G17" s="540"/>
      <c r="H17" s="540">
        <f>H16+H10</f>
        <v>0</v>
      </c>
    </row>
    <row r="18" spans="1:8" s="511" customFormat="1">
      <c r="A18" s="497"/>
      <c r="B18" s="530"/>
      <c r="C18" s="497"/>
      <c r="D18" s="497"/>
      <c r="E18" s="531"/>
      <c r="F18" s="497"/>
      <c r="G18" s="497"/>
      <c r="H18" s="497"/>
    </row>
    <row r="19" spans="1:8" s="511" customFormat="1">
      <c r="A19" s="497"/>
      <c r="B19" s="541"/>
      <c r="C19" s="541"/>
      <c r="D19" s="541"/>
      <c r="E19" s="541"/>
      <c r="F19" s="541"/>
      <c r="G19" s="497"/>
      <c r="H19" s="497"/>
    </row>
    <row r="20" spans="1:8" s="511" customFormat="1">
      <c r="A20" s="497"/>
      <c r="B20" s="541"/>
      <c r="C20" s="541"/>
      <c r="D20" s="541"/>
      <c r="E20" s="541"/>
      <c r="F20" s="541"/>
      <c r="G20" s="497"/>
      <c r="H20" s="541"/>
    </row>
    <row r="21" spans="1:8">
      <c r="B21" s="541"/>
      <c r="C21" s="541"/>
      <c r="D21" s="541"/>
      <c r="E21" s="541"/>
      <c r="F21" s="541"/>
      <c r="H21" s="541"/>
    </row>
    <row r="22" spans="1:8">
      <c r="B22" s="541"/>
      <c r="C22" s="541"/>
      <c r="D22" s="541"/>
      <c r="E22" s="541"/>
      <c r="F22" s="541"/>
      <c r="H22" s="541"/>
    </row>
    <row r="23" spans="1:8">
      <c r="B23" s="541"/>
      <c r="C23" s="541"/>
      <c r="D23" s="541"/>
      <c r="E23" s="541"/>
      <c r="F23" s="541"/>
      <c r="H23" s="541"/>
    </row>
    <row r="24" spans="1:8">
      <c r="B24" s="541"/>
      <c r="C24" s="541"/>
      <c r="D24" s="541"/>
      <c r="E24" s="541"/>
      <c r="F24" s="541"/>
      <c r="H24" s="541"/>
    </row>
    <row r="25" spans="1:8">
      <c r="H25" s="541"/>
    </row>
  </sheetData>
  <sheetProtection algorithmName="SHA-512" hashValue="VA1w4LV0tVFRFBcAD8B87UEcZRIReKUXWoX0G2TgliDPQOyjeDTOCaBhjPiHywJrcYPHjtm1PYsJNcc6vnZCLg==" saltValue="uZrAMVmxQnvMYiUXDgZz7Q==" spinCount="100000" sheet="1" objects="1" scenarios="1"/>
  <mergeCells count="1">
    <mergeCell ref="A2:H2"/>
  </mergeCells>
  <pageMargins left="0.78749999999999998" right="0.78749999999999998" top="0.98402777777777772" bottom="0.98402777777777772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27</vt:i4>
      </vt:variant>
    </vt:vector>
  </HeadingPairs>
  <TitlesOfParts>
    <vt:vector size="39" baseType="lpstr">
      <vt:lpstr>Rekapitulace stavby</vt:lpstr>
      <vt:lpstr>010_MV01 - Přestavba Záze...</vt:lpstr>
      <vt:lpstr>SO-01 - Stavební práce</vt:lpstr>
      <vt:lpstr>SO-01 ZTI</vt:lpstr>
      <vt:lpstr>SO-01 VYT</vt:lpstr>
      <vt:lpstr>SO-01 SIL</vt:lpstr>
      <vt:lpstr>SO-01 SK+CCTV</vt:lpstr>
      <vt:lpstr>SO-01 EZS+EKV</vt:lpstr>
      <vt:lpstr>SO-01 SLA SPOL</vt:lpstr>
      <vt:lpstr>SO-01 VZT</vt:lpstr>
      <vt:lpstr>SO-01A - Bourání betonový...</vt:lpstr>
      <vt:lpstr>SO-02 - Stabilizace podlo...</vt:lpstr>
      <vt:lpstr>Excel_BuiltIn__FilterDatabase_1</vt:lpstr>
      <vt:lpstr>'SO-01 VZT'!Excel_BuiltIn_Print_Area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Excel_BuiltIn_Print_Titles_1_1</vt:lpstr>
      <vt:lpstr>Excel_BuiltIn_Print_Titles_1_1_1</vt:lpstr>
      <vt:lpstr>Excel_BuiltIn_Print_Titles_1_1_1_1</vt:lpstr>
      <vt:lpstr>'010_MV01 - Přestavba Záze...'!Názvy_tisku</vt:lpstr>
      <vt:lpstr>'Rekapitulace stavby'!Názvy_tisku</vt:lpstr>
      <vt:lpstr>'SO-01 - Stavební práce'!Názvy_tisku</vt:lpstr>
      <vt:lpstr>'SO-01 VZT'!Názvy_tisku</vt:lpstr>
      <vt:lpstr>'SO-01A - Bourání betonový...'!Názvy_tisku</vt:lpstr>
      <vt:lpstr>'SO-02 - Stabilizace podlo...'!Názvy_tisku</vt:lpstr>
      <vt:lpstr>'010_MV01 - Přestavba Záze...'!Oblast_tisku</vt:lpstr>
      <vt:lpstr>'Rekapitulace stavby'!Oblast_tisku</vt:lpstr>
      <vt:lpstr>'SO-01 - Stavební práce'!Oblast_tisku</vt:lpstr>
      <vt:lpstr>'SO-01 EZS+EKV'!Oblast_tisku</vt:lpstr>
      <vt:lpstr>'SO-01 SK+CCTV'!Oblast_tisku</vt:lpstr>
      <vt:lpstr>'SO-01 SLA SPOL'!Oblast_tisku</vt:lpstr>
      <vt:lpstr>'SO-01 VYT'!Oblast_tisku</vt:lpstr>
      <vt:lpstr>'SO-01 VZT'!Oblast_tisku</vt:lpstr>
      <vt:lpstr>'SO-01 ZTI'!Oblast_tisku</vt:lpstr>
      <vt:lpstr>'SO-01A - Bourání betonový...'!Oblast_tisku</vt:lpstr>
      <vt:lpstr>'SO-02 - Stabilizace podlo...'!Oblast_tisku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ABCD-PC4\michal_tomsu</dc:creator>
  <cp:lastModifiedBy>michal_tomsu</cp:lastModifiedBy>
  <cp:lastPrinted>2019-10-23T11:58:48Z</cp:lastPrinted>
  <dcterms:created xsi:type="dcterms:W3CDTF">2019-10-23T11:51:11Z</dcterms:created>
  <dcterms:modified xsi:type="dcterms:W3CDTF">2019-10-23T12:00:02Z</dcterms:modified>
</cp:coreProperties>
</file>