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018-D2-04-15 - TPS -..." sheetId="2" r:id="rId2"/>
    <sheet name="2020-018-D2-09 - VRN - ve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'2020-018-D2-04-15 - TPS -...'!$C$103:$K$253</definedName>
    <definedName name="_xlnm.Print_Area" localSheetId="1">'2020-018-D2-04-15 - TPS -...'!$C$4:$J$41,'2020-018-D2-04-15 - TPS -...'!$C$47:$J$83,'2020-018-D2-04-15 - TPS -...'!$C$89:$K$253</definedName>
    <definedName name="_xlnm.Print_Titles" localSheetId="1">'2020-018-D2-04-15 - TPS -...'!$103:$103</definedName>
    <definedName name="_xlnm._FilterDatabase" localSheetId="2" hidden="1">'2020-018-D2-09 - VRN - ve...'!$C$83:$K$93</definedName>
    <definedName name="_xlnm.Print_Area" localSheetId="2">'2020-018-D2-09 - VRN - ve...'!$C$4:$J$39,'2020-018-D2-09 - VRN - ve...'!$C$45:$J$65,'2020-018-D2-09 - VRN - ve...'!$C$71:$K$93</definedName>
    <definedName name="_xlnm.Print_Titles" localSheetId="2">'2020-018-D2-09 - VRN - ve...'!$83:$83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7"/>
  <c i="3" r="J35"/>
  <c i="1" r="AX57"/>
  <c i="3" r="BI93"/>
  <c r="BH93"/>
  <c r="BG93"/>
  <c r="BF93"/>
  <c r="T93"/>
  <c r="T92"/>
  <c r="R93"/>
  <c r="R92"/>
  <c r="P93"/>
  <c r="P92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T85"/>
  <c r="T84"/>
  <c r="R87"/>
  <c r="R86"/>
  <c r="R85"/>
  <c r="R84"/>
  <c r="P87"/>
  <c r="P86"/>
  <c r="P85"/>
  <c r="P84"/>
  <c i="1" r="AU57"/>
  <c i="3"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9"/>
  <c r="J38"/>
  <c i="1" r="AY56"/>
  <c i="2" r="J37"/>
  <c i="1" r="AX56"/>
  <c i="2"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J101"/>
  <c r="J100"/>
  <c r="F100"/>
  <c r="F98"/>
  <c r="E96"/>
  <c r="J59"/>
  <c r="J58"/>
  <c r="F58"/>
  <c r="F56"/>
  <c r="E54"/>
  <c r="J20"/>
  <c r="E20"/>
  <c r="F59"/>
  <c r="J19"/>
  <c r="J14"/>
  <c r="J98"/>
  <c r="E7"/>
  <c r="E50"/>
  <c i="1" r="L50"/>
  <c r="AM50"/>
  <c r="AM49"/>
  <c r="L49"/>
  <c r="AM47"/>
  <c r="L47"/>
  <c r="L45"/>
  <c r="L44"/>
  <c i="3" r="J93"/>
  <c r="J91"/>
  <c r="J89"/>
  <c r="J87"/>
  <c i="2" r="BK247"/>
  <c r="J244"/>
  <c r="J240"/>
  <c r="BK235"/>
  <c r="BK229"/>
  <c r="J228"/>
  <c r="J224"/>
  <c r="J222"/>
  <c r="BK218"/>
  <c r="J216"/>
  <c r="BK213"/>
  <c r="J208"/>
  <c r="J207"/>
  <c r="BK206"/>
  <c i="3" r="BK93"/>
  <c r="BK91"/>
  <c r="BK89"/>
  <c r="BK87"/>
  <c i="2" r="BK249"/>
  <c r="BK243"/>
  <c r="BK238"/>
  <c r="J237"/>
  <c r="J233"/>
  <c r="BK225"/>
  <c r="J223"/>
  <c r="BK221"/>
  <c r="J217"/>
  <c r="J214"/>
  <c r="J209"/>
  <c r="J205"/>
  <c r="BK203"/>
  <c r="J201"/>
  <c r="BK199"/>
  <c r="BK198"/>
  <c r="J196"/>
  <c r="BK195"/>
  <c r="J194"/>
  <c r="BK192"/>
  <c r="BK191"/>
  <c r="BK190"/>
  <c r="BK188"/>
  <c r="J187"/>
  <c r="BK186"/>
  <c r="J185"/>
  <c r="J184"/>
  <c r="J183"/>
  <c r="BK182"/>
  <c r="BK180"/>
  <c r="J179"/>
  <c r="J178"/>
  <c r="BK177"/>
  <c r="J176"/>
  <c r="J173"/>
  <c r="J172"/>
  <c r="J170"/>
  <c r="J169"/>
  <c r="BK168"/>
  <c r="BK166"/>
  <c r="BK165"/>
  <c r="BK164"/>
  <c r="J163"/>
  <c r="BK162"/>
  <c r="BK161"/>
  <c r="BK158"/>
  <c r="J153"/>
  <c r="BK152"/>
  <c r="BK151"/>
  <c r="BK150"/>
  <c r="BK147"/>
  <c r="J144"/>
  <c r="BK143"/>
  <c r="BK142"/>
  <c r="J141"/>
  <c r="J140"/>
  <c r="BK139"/>
  <c r="J138"/>
  <c r="BK135"/>
  <c r="J135"/>
  <c r="J134"/>
  <c r="J133"/>
  <c r="J132"/>
  <c r="J131"/>
  <c r="J130"/>
  <c r="BK128"/>
  <c r="J127"/>
  <c r="J125"/>
  <c r="BK124"/>
  <c r="J121"/>
  <c r="J120"/>
  <c r="BK119"/>
  <c r="BK116"/>
  <c r="J114"/>
  <c r="BK113"/>
  <c r="BK110"/>
  <c r="J109"/>
  <c r="J108"/>
  <c r="BK107"/>
  <c i="3" r="F36"/>
  <c i="2" r="BK253"/>
  <c r="BK252"/>
  <c r="BK250"/>
  <c r="J249"/>
  <c r="BK246"/>
  <c r="BK245"/>
  <c r="J243"/>
  <c r="BK242"/>
  <c r="J239"/>
  <c r="BK236"/>
  <c r="J232"/>
  <c r="J231"/>
  <c r="J230"/>
  <c r="BK228"/>
  <c r="BK226"/>
  <c r="BK222"/>
  <c r="J221"/>
  <c r="BK220"/>
  <c r="BK217"/>
  <c r="BK215"/>
  <c r="BK214"/>
  <c r="J213"/>
  <c r="J212"/>
  <c r="J210"/>
  <c r="BK209"/>
  <c r="BK208"/>
  <c r="BK207"/>
  <c r="J206"/>
  <c r="BK205"/>
  <c r="J203"/>
  <c r="J202"/>
  <c r="BK200"/>
  <c r="J198"/>
  <c r="BK196"/>
  <c r="BK194"/>
  <c r="BK193"/>
  <c r="J190"/>
  <c r="J188"/>
  <c r="BK187"/>
  <c r="BK184"/>
  <c r="BK179"/>
  <c r="BK178"/>
  <c r="BK175"/>
  <c r="BK173"/>
  <c r="BK171"/>
  <c r="J171"/>
  <c r="BK159"/>
  <c r="J158"/>
  <c r="J157"/>
  <c r="BK156"/>
  <c r="BK155"/>
  <c r="BK154"/>
  <c r="J152"/>
  <c r="J151"/>
  <c r="J150"/>
  <c r="BK149"/>
  <c r="J148"/>
  <c r="J147"/>
  <c r="BK146"/>
  <c r="J145"/>
  <c r="J143"/>
  <c r="BK141"/>
  <c r="BK140"/>
  <c r="J139"/>
  <c r="BK138"/>
  <c r="J136"/>
  <c r="BK134"/>
  <c r="BK133"/>
  <c r="BK132"/>
  <c r="BK131"/>
  <c r="BK126"/>
  <c r="J124"/>
  <c r="J123"/>
  <c r="BK120"/>
  <c r="BK118"/>
  <c r="BK117"/>
  <c r="J116"/>
  <c r="BK114"/>
  <c r="J112"/>
  <c r="BK111"/>
  <c r="J110"/>
  <c r="BK108"/>
  <c i="3" r="J34"/>
  <c i="2" r="J253"/>
  <c r="J252"/>
  <c r="BK251"/>
  <c r="J251"/>
  <c r="J250"/>
  <c r="J247"/>
  <c r="J246"/>
  <c r="J245"/>
  <c r="BK244"/>
  <c r="J242"/>
  <c r="BK240"/>
  <c r="BK239"/>
  <c r="J238"/>
  <c r="BK237"/>
  <c r="J236"/>
  <c r="J235"/>
  <c r="BK233"/>
  <c r="BK232"/>
  <c r="BK231"/>
  <c r="BK230"/>
  <c r="J229"/>
  <c r="J226"/>
  <c r="J225"/>
  <c r="BK224"/>
  <c r="BK223"/>
  <c r="J220"/>
  <c r="J218"/>
  <c r="BK216"/>
  <c r="J215"/>
  <c r="BK212"/>
  <c r="BK210"/>
  <c r="BK202"/>
  <c r="BK201"/>
  <c r="J200"/>
  <c r="J199"/>
  <c r="J195"/>
  <c r="J193"/>
  <c r="J192"/>
  <c r="J191"/>
  <c r="J186"/>
  <c r="BK185"/>
  <c r="BK183"/>
  <c r="J182"/>
  <c r="J180"/>
  <c r="J177"/>
  <c r="BK176"/>
  <c r="J175"/>
  <c r="BK172"/>
  <c r="BK170"/>
  <c r="BK169"/>
  <c r="J168"/>
  <c r="J166"/>
  <c r="J165"/>
  <c r="J164"/>
  <c r="BK163"/>
  <c r="J162"/>
  <c r="J161"/>
  <c r="J159"/>
  <c r="BK157"/>
  <c r="J156"/>
  <c r="J155"/>
  <c r="J154"/>
  <c r="BK153"/>
  <c r="J149"/>
  <c r="BK148"/>
  <c r="J146"/>
  <c r="BK145"/>
  <c r="BK144"/>
  <c r="J142"/>
  <c r="BK136"/>
  <c r="BK130"/>
  <c r="J128"/>
  <c r="BK127"/>
  <c r="J126"/>
  <c r="BK125"/>
  <c r="BK123"/>
  <c r="BK121"/>
  <c r="J119"/>
  <c r="J118"/>
  <c r="J117"/>
  <c r="J113"/>
  <c r="BK112"/>
  <c r="J111"/>
  <c r="BK109"/>
  <c r="J107"/>
  <c i="1" r="AS55"/>
  <c i="2" l="1" r="P106"/>
  <c r="BK115"/>
  <c r="J115"/>
  <c r="J66"/>
  <c r="P122"/>
  <c r="BK129"/>
  <c r="J129"/>
  <c r="J68"/>
  <c r="R129"/>
  <c r="P137"/>
  <c r="BK160"/>
  <c r="J160"/>
  <c r="J70"/>
  <c r="T160"/>
  <c r="T167"/>
  <c r="R174"/>
  <c r="P181"/>
  <c r="T181"/>
  <c r="T189"/>
  <c r="T197"/>
  <c r="R204"/>
  <c r="P211"/>
  <c r="BK219"/>
  <c r="J219"/>
  <c r="J78"/>
  <c r="BK227"/>
  <c r="J227"/>
  <c r="J79"/>
  <c r="BK106"/>
  <c r="J106"/>
  <c r="J65"/>
  <c r="T106"/>
  <c r="R115"/>
  <c r="BK122"/>
  <c r="J122"/>
  <c r="J67"/>
  <c r="T122"/>
  <c r="BK137"/>
  <c r="J137"/>
  <c r="J69"/>
  <c r="T137"/>
  <c r="R160"/>
  <c r="P167"/>
  <c r="BK174"/>
  <c r="J174"/>
  <c r="J72"/>
  <c r="T174"/>
  <c r="R181"/>
  <c r="P189"/>
  <c r="BK197"/>
  <c r="J197"/>
  <c r="J75"/>
  <c r="R197"/>
  <c r="P204"/>
  <c r="BK211"/>
  <c r="J211"/>
  <c r="J77"/>
  <c r="T211"/>
  <c r="R219"/>
  <c r="R227"/>
  <c r="R106"/>
  <c r="P115"/>
  <c r="T115"/>
  <c r="R122"/>
  <c r="P129"/>
  <c r="T129"/>
  <c r="R137"/>
  <c r="P160"/>
  <c r="BK167"/>
  <c r="J167"/>
  <c r="J71"/>
  <c r="R167"/>
  <c r="P174"/>
  <c r="BK181"/>
  <c r="J181"/>
  <c r="J73"/>
  <c r="BK189"/>
  <c r="J189"/>
  <c r="J74"/>
  <c r="R189"/>
  <c r="P197"/>
  <c r="BK204"/>
  <c r="J204"/>
  <c r="J76"/>
  <c r="T204"/>
  <c r="R211"/>
  <c r="P219"/>
  <c r="T219"/>
  <c r="P227"/>
  <c r="T227"/>
  <c r="BK234"/>
  <c r="J234"/>
  <c r="J80"/>
  <c r="P234"/>
  <c r="R234"/>
  <c r="T234"/>
  <c r="BK241"/>
  <c r="J241"/>
  <c r="J81"/>
  <c r="P241"/>
  <c r="R241"/>
  <c r="T241"/>
  <c r="BK248"/>
  <c r="J248"/>
  <c r="J82"/>
  <c r="P248"/>
  <c r="R248"/>
  <c r="T248"/>
  <c r="J56"/>
  <c r="E92"/>
  <c r="F101"/>
  <c r="BE108"/>
  <c r="BE111"/>
  <c r="BE114"/>
  <c r="BE120"/>
  <c r="BE124"/>
  <c r="BE125"/>
  <c r="BE128"/>
  <c r="BE130"/>
  <c r="BE131"/>
  <c r="BE143"/>
  <c r="BE144"/>
  <c r="BE148"/>
  <c r="BE153"/>
  <c r="BE158"/>
  <c r="BE162"/>
  <c r="BE166"/>
  <c r="BE168"/>
  <c r="BE169"/>
  <c r="BE171"/>
  <c r="BE173"/>
  <c r="BE175"/>
  <c r="BE182"/>
  <c r="BE184"/>
  <c r="BE188"/>
  <c r="BE190"/>
  <c r="BE191"/>
  <c r="BE199"/>
  <c r="BE205"/>
  <c r="BE215"/>
  <c r="BE217"/>
  <c r="BE222"/>
  <c r="BE223"/>
  <c r="BE225"/>
  <c r="BE228"/>
  <c r="BE229"/>
  <c r="BE230"/>
  <c r="BE232"/>
  <c r="BE239"/>
  <c r="BE240"/>
  <c r="BE243"/>
  <c r="BE244"/>
  <c r="BE245"/>
  <c r="BE250"/>
  <c r="BE252"/>
  <c r="BE253"/>
  <c r="BE107"/>
  <c r="BE110"/>
  <c r="BE113"/>
  <c r="BE116"/>
  <c r="BE119"/>
  <c r="BE121"/>
  <c r="BE134"/>
  <c r="BE135"/>
  <c r="BE138"/>
  <c r="BE139"/>
  <c r="BE141"/>
  <c r="BE145"/>
  <c r="BE147"/>
  <c r="BE149"/>
  <c r="BE151"/>
  <c r="BE156"/>
  <c r="BE157"/>
  <c r="BE161"/>
  <c r="BE163"/>
  <c r="BE164"/>
  <c r="BE165"/>
  <c r="BE170"/>
  <c r="BE172"/>
  <c r="BE176"/>
  <c r="BE177"/>
  <c r="BE178"/>
  <c r="BE180"/>
  <c r="BE186"/>
  <c r="BE192"/>
  <c r="BE195"/>
  <c r="BE206"/>
  <c r="BE208"/>
  <c r="BE210"/>
  <c r="BE213"/>
  <c r="BE214"/>
  <c r="BE216"/>
  <c r="BE218"/>
  <c r="BE221"/>
  <c r="BE235"/>
  <c r="BE238"/>
  <c r="BE247"/>
  <c r="BE249"/>
  <c r="BE251"/>
  <c r="BE109"/>
  <c r="BE112"/>
  <c r="BE117"/>
  <c r="BE118"/>
  <c r="BE123"/>
  <c r="BE126"/>
  <c r="BE127"/>
  <c r="BE132"/>
  <c r="BE133"/>
  <c r="BE136"/>
  <c r="BE140"/>
  <c r="BE142"/>
  <c r="BE146"/>
  <c r="BE150"/>
  <c r="BE152"/>
  <c r="BE154"/>
  <c r="BE155"/>
  <c r="BE159"/>
  <c r="BE179"/>
  <c r="BE183"/>
  <c r="BE185"/>
  <c r="BE187"/>
  <c r="BE193"/>
  <c r="BE194"/>
  <c r="BE196"/>
  <c r="BE198"/>
  <c r="BE200"/>
  <c r="BE201"/>
  <c r="BE202"/>
  <c r="BE203"/>
  <c r="BE207"/>
  <c r="BE209"/>
  <c r="BE212"/>
  <c r="BE220"/>
  <c r="BE224"/>
  <c r="BE226"/>
  <c r="BE231"/>
  <c r="BE233"/>
  <c r="BE236"/>
  <c r="BE237"/>
  <c r="BE242"/>
  <c r="BE246"/>
  <c i="3" r="E48"/>
  <c r="J52"/>
  <c r="F55"/>
  <c r="BE87"/>
  <c r="BE89"/>
  <c r="BE91"/>
  <c r="BE93"/>
  <c i="1" r="AW57"/>
  <c r="BC57"/>
  <c i="3" r="BK86"/>
  <c r="J86"/>
  <c r="J61"/>
  <c r="BK88"/>
  <c r="J88"/>
  <c r="J62"/>
  <c r="BK90"/>
  <c r="J90"/>
  <c r="J63"/>
  <c r="BK92"/>
  <c r="J92"/>
  <c r="J64"/>
  <c i="2" r="F36"/>
  <c i="1" r="BA56"/>
  <c r="BA55"/>
  <c r="AW55"/>
  <c i="2" r="F38"/>
  <c i="1" r="BC56"/>
  <c r="BC55"/>
  <c r="AY55"/>
  <c i="2" r="F37"/>
  <c i="1" r="BB56"/>
  <c r="BB55"/>
  <c i="2" r="J36"/>
  <c i="1" r="AW56"/>
  <c i="2" r="F39"/>
  <c i="1" r="BD56"/>
  <c r="BD55"/>
  <c i="3" r="F34"/>
  <c i="1" r="BA57"/>
  <c i="3" r="F35"/>
  <c i="1" r="BB57"/>
  <c i="3" r="F37"/>
  <c i="1" r="BD57"/>
  <c r="AS54"/>
  <c i="2" l="1" r="R105"/>
  <c r="R104"/>
  <c r="T105"/>
  <c r="T104"/>
  <c r="P105"/>
  <c r="P104"/>
  <c i="1" r="AU56"/>
  <c i="2" r="BK105"/>
  <c r="J105"/>
  <c r="J64"/>
  <c i="3" r="BK85"/>
  <c r="J85"/>
  <c r="J60"/>
  <c i="1" r="BB54"/>
  <c r="W31"/>
  <c r="BD54"/>
  <c r="W33"/>
  <c r="AU55"/>
  <c r="AU54"/>
  <c r="BA54"/>
  <c r="AW54"/>
  <c r="AK30"/>
  <c r="BC54"/>
  <c r="W32"/>
  <c r="AX55"/>
  <c i="2" r="J35"/>
  <c i="1" r="AV56"/>
  <c r="AT56"/>
  <c i="2" r="F35"/>
  <c i="1" r="AZ56"/>
  <c r="AZ55"/>
  <c r="AV55"/>
  <c r="AT55"/>
  <c i="3" r="F33"/>
  <c i="1" r="AZ57"/>
  <c i="3" r="J33"/>
  <c i="1" r="AV57"/>
  <c r="AT57"/>
  <c i="2" l="1" r="BK104"/>
  <c r="J104"/>
  <c r="J63"/>
  <c i="3" r="BK84"/>
  <c r="J84"/>
  <c r="J59"/>
  <c i="1" r="AX54"/>
  <c r="AY54"/>
  <c r="W30"/>
  <c r="AZ54"/>
  <c r="W29"/>
  <c l="1" r="AV54"/>
  <c r="AK29"/>
  <c i="2" r="J32"/>
  <c i="1" r="AG56"/>
  <c r="AG55"/>
  <c i="3" r="J30"/>
  <c i="1" r="AG57"/>
  <c r="AN57"/>
  <c l="1" r="AN56"/>
  <c i="2" r="J41"/>
  <c i="1" r="AN55"/>
  <c i="3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<sst xmlns="http://schemas.openxmlformats.org/spreadsheetml/2006/main">
  <si>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</si>
  <si>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</si>
  <si>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</si>
  <si>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</si>
  <si>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</si>
  <si>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{e4759b93-24c5-42a0-a364-9e56bf34ab2f}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</si>
  <si>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</si>
  <si>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</si>
  <si>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</si>
  <si>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</si>
  <si>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</si>
  <si>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</si>
  <si>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</si>
  <si>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</si>
  <si>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2020-018-D2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</si>
  <si>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</si>
  <si>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</si>
  <si>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přístavba objektu FLD-2.etapa- AVT</t>
  </si>
  <si>
    <t>KSO:</t>
  </si>
  <si>
    <t/>
  </si>
  <si>
    <t>CC-CZ:</t>
  </si>
  <si>
    <t>Místo:</t>
  </si>
  <si>
    <t xml:space="preserve">KAMÝCKÁ 1176, PRAHA - SUCHDOL </t>
  </si>
  <si>
    <t>Datum:</t>
  </si>
  <si>
    <t>18. 6. 2020</t>
  </si>
  <si>
    <t>Zadavatel:</t>
  </si>
  <si>
    <t>IČ:</t>
  </si>
  <si>
    <t>60460709</t>
  </si>
  <si>
    <t>ČZU V PRAZE, FAKULTA LESNICKÁ A DŘEVAŘSKÁ, Praha 6</t>
  </si>
  <si>
    <t>DIČ:</t>
  </si>
  <si>
    <t>CZ60460709</t>
  </si>
  <si>
    <t>Uchazeč:</t>
  </si>
  <si>
    <t>Vyplň údaj</t>
  </si>
  <si>
    <t>Projektant:</t>
  </si>
  <si>
    <t>Ing. Vladimír Čapka Gerstnerova 5/658 Praha 7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</si>
  <si>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</si>
  <si>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</si>
  <si>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</si>
  <si>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</si>
  <si>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</si>
  <si>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</si>
  <si>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</si>
  <si>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</si>
  <si>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</si>
  <si>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</si>
  <si>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</si>
  <si>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</si>
  <si>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</si>
  <si>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</si>
  <si>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</si>
  <si>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</si>
  <si>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</si>
  <si>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</si>
  <si>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</si>
  <si>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</si>
  <si>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</si>
  <si>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</si>
  <si>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</si>
  <si>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</si>
  <si>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</si>
  <si>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</si>
  <si>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</si>
  <si>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</si>
  <si>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</si>
  <si>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</si>
  <si>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</si>
  <si>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</si>
  <si>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</si>
  <si>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</si>
  <si>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</si>
  <si>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</si>
  <si>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</si>
  <si>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</si>
  <si>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</si>
  <si>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</si>
  <si>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</si>
  <si>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</si>
  <si>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</si>
  <si>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2020-018-D2-04</t>
  </si>
  <si>
    <t xml:space="preserve">Technika prostředí staveb </t>
  </si>
  <si>
    <t>STA</t>
  </si>
  <si>
    <t>1</t>
  </si>
  <si>
    <t>{405053e7-e949-45dd-ac56-b4ddd8808ca0}</t>
  </si>
  <si>
    <t>2</t>
  </si>
  <si>
    <t>/</t>
  </si>
  <si>
    <t>2020-018-D2-04-15</t>
  </si>
  <si>
    <t xml:space="preserve">TPS -1.4.9.- Slaboproud - AVT </t>
  </si>
  <si>
    <t>Soupis</t>
  </si>
  <si>
    <t>{d4ff649e-c63f-4c6f-b615-a3b6d1e9d98b}</t>
  </si>
  <si>
    <t>2020-018-D2-09</t>
  </si>
  <si>
    <t xml:space="preserve">VRN - vedlejší rozpočtové náklady  </t>
  </si>
  <si>
    <t>{f46ebb52-c133-4aed-90b9-66a0efb7e067}</t>
  </si>
  <si>
    <t>KRYCÍ LIST SOUPISU PRACÍ</t>
  </si>
  <si>
    <t>Objekt:</t>
  </si>
  <si>
    <t xml:space="preserve">2020-018-D2-04 - Technika prostředí staveb </t>
  </si>
  <si>
    <t>Soupis:</t>
  </si>
  <si>
    <t xml:space="preserve">2020-018-D2-04-15 - TPS -1.4.9.- Slaboproud - AVT </t>
  </si>
  <si>
    <t xml:space="preserve">Zpracováno dle metodiky ÚRS s maximálním zatříděním položek (popisu činností) dle Třídníku stavebních konstrukcí a prací. Použita databáze směrných cen 2020/I.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</si>
  <si>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</si>
  <si>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</si>
  <si>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</si>
  <si>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</si>
  <si>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</si>
  <si>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742-1PP-017 - místnost č. 017</t>
  </si>
  <si>
    <t xml:space="preserve">    742-1NP-103 - místnost č. 103</t>
  </si>
  <si>
    <t xml:space="preserve">    742-1NP-104 - místnost č. 104</t>
  </si>
  <si>
    <t xml:space="preserve">    742-1NP-117a - místnost č. 117a</t>
  </si>
  <si>
    <t xml:space="preserve">    742-1NP-125 - místnost č. 125</t>
  </si>
  <si>
    <t xml:space="preserve">    742-1NP-127 - místnost č. 127</t>
  </si>
  <si>
    <t xml:space="preserve">    742-2NP-201 - místnost č. 201</t>
  </si>
  <si>
    <t xml:space="preserve">    742-2NP-206 - místnost č. 206</t>
  </si>
  <si>
    <t xml:space="preserve">    742-2NP-215 - místnost č. 215</t>
  </si>
  <si>
    <t xml:space="preserve">    742-2NP-225 - místnost č. 225</t>
  </si>
  <si>
    <t xml:space="preserve">    742-3NP-301 - místnost č. 301</t>
  </si>
  <si>
    <t xml:space="preserve">    742-3NP-306 - místnost č. 306</t>
  </si>
  <si>
    <t xml:space="preserve">    742-3NP-315 - místnost č. 315</t>
  </si>
  <si>
    <t xml:space="preserve">    742-3NP-325 - místnost č. 325</t>
  </si>
  <si>
    <t xml:space="preserve">    742-3NP-332 - místnost č. 332</t>
  </si>
  <si>
    <t xml:space="preserve">    742-4NP-402 - místnost č. 402</t>
  </si>
  <si>
    <t xml:space="preserve">    742-4NP-409 - místnost č. 409</t>
  </si>
  <si>
    <t xml:space="preserve">    742-4NP-410 - místnost č. 410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</si>
  <si>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</si>
  <si>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</si>
  <si>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</si>
  <si>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</si>
  <si>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</si>
  <si>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</si>
  <si>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</si>
  <si>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</si>
  <si>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</si>
  <si>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</si>
  <si>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</si>
  <si>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</si>
  <si>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</si>
  <si>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</si>
  <si>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</si>
  <si>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</si>
  <si>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742-1PP-017</t>
  </si>
  <si>
    <t>místnost č. 017</t>
  </si>
  <si>
    <t>K</t>
  </si>
  <si>
    <t>742-1PP-017-01</t>
  </si>
  <si>
    <t>Projektor, laser LCD, svitivost min. 5000ANSI, rozlišení min. WUXGA, podpora rozlišení 4K, životnost zdroj min. 20.000 hodin, projekční poměr min. 1.09 - 1,77, min 2x HDMI, 1xLAN/HDBase-T, váha max 8,5kg</t>
  </si>
  <si>
    <t>ks</t>
  </si>
  <si>
    <t>16</t>
  </si>
  <si>
    <t>548927777</t>
  </si>
  <si>
    <t>742-1PP-017-02</t>
  </si>
  <si>
    <t>Teleskopický stropní držák na projektor do 15 kg, nastavitelná výška 40-55 cm, možnost náklonu a natočení zabezpečí optimální promítací úhel jemné nastavení podélného a příčného náklonu aretace ve všech osách zajistí mimořádnou stabilitu, utahovací hlava pro odstranění případné vůle v uchycení</t>
  </si>
  <si>
    <t>-209329837</t>
  </si>
  <si>
    <t>3</t>
  </si>
  <si>
    <t>742-1PP-017-03</t>
  </si>
  <si>
    <t>Motorová rolovací pocha v hliníkovém tubusu s revizním přístupem, projekční plocha se stabilizítorem okrajů, variabilní montážní systémm s posuvem držáků, montáž na strop, šíře plátna 240 cm, formát 16:10, hmotnost do 30 kg, dálkové ovládání</t>
  </si>
  <si>
    <t>512947790</t>
  </si>
  <si>
    <t>4</t>
  </si>
  <si>
    <t>742-1PP-017-04</t>
  </si>
  <si>
    <t>Elektrické, otočné přípojné místo, Připojení: 2x el.zás, 1x Qi bezdr nab, 1x USB nab, 1x HDMI</t>
  </si>
  <si>
    <t>-192750323</t>
  </si>
  <si>
    <t>5</t>
  </si>
  <si>
    <t>742-1PP-017-05</t>
  </si>
  <si>
    <t>Kabeláž pro přípojení zařízení k přípojnému místu, kabel HDMI, Podpora až ULTRA HD 4K@50/60Hz, délka 2m</t>
  </si>
  <si>
    <t>71047775</t>
  </si>
  <si>
    <t>6</t>
  </si>
  <si>
    <t>742-1PP-017-06</t>
  </si>
  <si>
    <t>Kabeláž pro připojení zařízení k přípojné místu na stěně, kabel HDMI, Podpora až ULTRA HD 4K@50/60Hz, délka 2m, Patch kabel CAT 6a S-FTP, RJ45-RJ45, AWG 26/7 1,5m černá - kategorie: CAT 6a - 500MHz</t>
  </si>
  <si>
    <t>114670471</t>
  </si>
  <si>
    <t>7</t>
  </si>
  <si>
    <t>742-1PP-017-07</t>
  </si>
  <si>
    <t>Instalace a montáž sestavy AV techniky</t>
  </si>
  <si>
    <t>hod</t>
  </si>
  <si>
    <t>1162640898</t>
  </si>
  <si>
    <t>8</t>
  </si>
  <si>
    <t>742-1PP-017-08</t>
  </si>
  <si>
    <t>Montážní materiál sestavy</t>
  </si>
  <si>
    <t>625299500</t>
  </si>
  <si>
    <t>742-1NP-103</t>
  </si>
  <si>
    <t>místnost č. 103</t>
  </si>
  <si>
    <t>9</t>
  </si>
  <si>
    <t>742-1NP-103-01</t>
  </si>
  <si>
    <t>Profesionální LCD displej, uhlopříčka 55", rozlišení min. 4K, kontrastní poměr 4000:1, svítivost min 500nit, min. 2xHDMI, 1x DP, 1x RJ45, SoC, provoz 24/7</t>
  </si>
  <si>
    <t>938315029</t>
  </si>
  <si>
    <t>10</t>
  </si>
  <si>
    <t>742-1NP-103-02</t>
  </si>
  <si>
    <t>Stropní polohovatelný držák, nosnost min 50kg, s průchodkou na kabely, barva černá</t>
  </si>
  <si>
    <t>605789333</t>
  </si>
  <si>
    <t>11</t>
  </si>
  <si>
    <t>742-1NP-103-03</t>
  </si>
  <si>
    <t>Multimediální Full HD přehrávač, HDMI, LAN, Micro SD, GPIO, audio, USB Mediální přehrávač s jádrem vhodným pro přehrávání HD videa, který disponuje dostatečným výkonem pro zobrazení HTML5 obsahu a současným přehráváním obsahu z lokálního, síťového uložiště a streamovaného zdroje. Je vybaven standardním I/O rozhraním, USB, Gigabit Ethernet, IR, GPIO, RS232, analog a digitální audio rozhraními.</t>
  </si>
  <si>
    <t>-710856691</t>
  </si>
  <si>
    <t>12</t>
  </si>
  <si>
    <t>742-1NP-103-04</t>
  </si>
  <si>
    <t>-858876067</t>
  </si>
  <si>
    <t>13</t>
  </si>
  <si>
    <t>742-1NP-103-05</t>
  </si>
  <si>
    <t>1250656239</t>
  </si>
  <si>
    <t>14</t>
  </si>
  <si>
    <t>742-1NP-103-06</t>
  </si>
  <si>
    <t>-1642810853</t>
  </si>
  <si>
    <t>742-1NP-104</t>
  </si>
  <si>
    <t>místnost č. 104</t>
  </si>
  <si>
    <t>742-1NP-104-01</t>
  </si>
  <si>
    <t>543744059</t>
  </si>
  <si>
    <t>742-1NP-104-02</t>
  </si>
  <si>
    <t>-1763722736</t>
  </si>
  <si>
    <t>17</t>
  </si>
  <si>
    <t>742-1NP-104-03</t>
  </si>
  <si>
    <t>1974477567</t>
  </si>
  <si>
    <t>18</t>
  </si>
  <si>
    <t>742-1NP-104-04</t>
  </si>
  <si>
    <t>1156207178</t>
  </si>
  <si>
    <t>19</t>
  </si>
  <si>
    <t>742-1NP-104-05</t>
  </si>
  <si>
    <t>1109753382</t>
  </si>
  <si>
    <t>20</t>
  </si>
  <si>
    <t>742-1NP-104-06</t>
  </si>
  <si>
    <t>1085701418</t>
  </si>
  <si>
    <t>742-1NP-117a</t>
  </si>
  <si>
    <t>místnost č. 117a</t>
  </si>
  <si>
    <t>742-1NP-117a-01</t>
  </si>
  <si>
    <t>LED LCD, 140cm, 4K Ultra HD, PQI 1900 (50Hz), HDR10+, H.265/HEVC, 3× HDMI, 2× USB, CI+, USB nahrávání, LAN, WiFi, Bluetooth, Miracast, HbbTV 1.5, Google Assistent, Amazon Alexa, Apple Airplay 2, párování s mobilním zařízením, VESA 200×200 mm, repro 20W</t>
  </si>
  <si>
    <t>-947378869</t>
  </si>
  <si>
    <t>22</t>
  </si>
  <si>
    <t>742-1NP-117a-02</t>
  </si>
  <si>
    <t>Fixní držák na střední a velká LCD, nosnost 30 kg, VESA uchycení max 500x400 mm,úhlopříčka cm 81 - 140, úhlopříčka palce 32 - 55 '', materiál kov, barva kombinace stříbrné s černou</t>
  </si>
  <si>
    <t>1856093088</t>
  </si>
  <si>
    <t>23</t>
  </si>
  <si>
    <t>742-1NP-117a-03</t>
  </si>
  <si>
    <t>-465794082</t>
  </si>
  <si>
    <t>24</t>
  </si>
  <si>
    <t>742-1NP-117a-04</t>
  </si>
  <si>
    <t>-227240647</t>
  </si>
  <si>
    <t>25</t>
  </si>
  <si>
    <t>742-1NP-117a-05</t>
  </si>
  <si>
    <t>-181835852</t>
  </si>
  <si>
    <t>26</t>
  </si>
  <si>
    <t>742-1NP-117a-06</t>
  </si>
  <si>
    <t>-642976341</t>
  </si>
  <si>
    <t>27</t>
  </si>
  <si>
    <t>742-1NP-117a-07</t>
  </si>
  <si>
    <t>-595807312</t>
  </si>
  <si>
    <t>742-1NP-125</t>
  </si>
  <si>
    <t>místnost č. 125</t>
  </si>
  <si>
    <t>28</t>
  </si>
  <si>
    <t>742-1NP-125-01</t>
  </si>
  <si>
    <t>448977982</t>
  </si>
  <si>
    <t>29</t>
  </si>
  <si>
    <t>742-1NP-125-02</t>
  </si>
  <si>
    <t>1216235576</t>
  </si>
  <si>
    <t>30</t>
  </si>
  <si>
    <t>742-1NP-125-03</t>
  </si>
  <si>
    <t>Motorová rolovací pocha v hliníkovém tubusu s revizním přístupem, projekční plocha se stabilizítorem okrajů, variabilní montážní systémm s posuvem držáků, montáž na strop, šíře plátna 300 cm, formát 16:10, hmotnost do 40 kg, včteně reléového boxu</t>
  </si>
  <si>
    <t>-2045389533</t>
  </si>
  <si>
    <t>31</t>
  </si>
  <si>
    <t>742-1NP-125-04</t>
  </si>
  <si>
    <t>1533209146</t>
  </si>
  <si>
    <t>32</t>
  </si>
  <si>
    <t>742-1NP-125-05</t>
  </si>
  <si>
    <t>HD-BaseT vysílač, 3x1 autoswitching, rozlišení 4K, kompatibilní s All-in-One jednotkou</t>
  </si>
  <si>
    <t>-1729530605</t>
  </si>
  <si>
    <t>33</t>
  </si>
  <si>
    <t>742-1NP-125-06</t>
  </si>
  <si>
    <t>All-in-One jednotka, video ,matice 9x4, 6xHDMi, 2xHD-BaseT, 1xbezdrátový, výstup 2xHDMI, 2xHD-BaseT, audiomarice 14x5, DSP, integrovaný zesilovač 2x25 Watt, 50W 70/100V, integrovaná řídící jednotka, min, 2xRS-232, 4xrelé, 4xIR, 2xLAN, integrovaná bezdrátová prezentační jednotka , podpora až 32 uživatelů, podpora Windows 7, Windows 8, Window 10, Mac® OS,</t>
  </si>
  <si>
    <t>1318851059</t>
  </si>
  <si>
    <t>34</t>
  </si>
  <si>
    <t>742-1NP-125-07</t>
  </si>
  <si>
    <t>Dotykový panel řídícího systému, velikost min 7", rozlišení min. 1024x600, svítivost min. 350 cd/m2, RAM min 2GB, PoE, včetně základny na stůl</t>
  </si>
  <si>
    <t>1864159597</t>
  </si>
  <si>
    <t>35</t>
  </si>
  <si>
    <t>742-1NP-125-08</t>
  </si>
  <si>
    <t>466841744</t>
  </si>
  <si>
    <t>36</t>
  </si>
  <si>
    <t>742-1NP-125-09</t>
  </si>
  <si>
    <t>-919273782</t>
  </si>
  <si>
    <t>37</t>
  </si>
  <si>
    <t>742-1NP-125-10</t>
  </si>
  <si>
    <t>Sloupový reproduktor designový 12 x 2", černý, 120W RMS, 92dB (1W/1m), 80Hz - 19kHz (-10dB), širokopásmový reprosloup, 6 ohmů</t>
  </si>
  <si>
    <t>-1652253901</t>
  </si>
  <si>
    <t>38</t>
  </si>
  <si>
    <t>742-1NP-125-11</t>
  </si>
  <si>
    <t>Dvoupásmový koaxiální stropní reproduktor 6.5"+1" s bezrámečkovým designem, 60/30W @ 8 ohmů nebo 24/12/6W @ 100V, citlivost 88dB @ 1W/1m, frekvenční rozsah 55Hz-20kHz @ ±3dB / 45Hz-20kHz @ -10dB, vyzařovací úhel 150°, polypropylenová membrána, krycí mřížka TwistFix™ s bajonetovým uchycením</t>
  </si>
  <si>
    <t>-912072511</t>
  </si>
  <si>
    <t>39</t>
  </si>
  <si>
    <t>742-1NP-125-12</t>
  </si>
  <si>
    <t>Koncový zesilovač 16x60W @ 4 ohmů (RMS), možnost můstkového zapojení 8x120W @ 8 ohmů, digitální topologie Class-D s vysokou účinností přes 80%, spínaný zdroj, teplotně řízená aktivní ventilace, integrovaná procesorem řízená ochrana proti zkratu, přetížení, přehřátí a DC napětí. Frekvenční rozsah 20Hz-20kHz @ ±3dB, odstup S/N &gt;100dB, THD+N &lt;0,1%. Pro každý kanál k dispozici symetrický linkový vstup, regulace úrovně v rozsahu ±20dB a indikace plného vybuzení, pro každou dvojici kanálů k dispozici přepínač režimu stereo / paralelní / můstkový. Výška 2HU</t>
  </si>
  <si>
    <t>95489738</t>
  </si>
  <si>
    <t>40</t>
  </si>
  <si>
    <t>742-1NP-125-13</t>
  </si>
  <si>
    <t>Switch 24 portů 10/100/1000 + 4x SFP port + 1x dual-personality port, PoE (Power over Ethernet), QoS (Quality of Service), Spravovatelnost (smart switch, web manageable), VLAN (virtual local area network), L2</t>
  </si>
  <si>
    <t>1044395287</t>
  </si>
  <si>
    <t>41</t>
  </si>
  <si>
    <t>742-1NP-125-14</t>
  </si>
  <si>
    <t>Univerzální bezdrátový dynamický mikrofon na zpěv i mluvené slovo s kapesním vysílačem a klopovým mikrofonem. Ruční vysílač s výměnnou hlavou, 1680 laditelných UHF frekvencí pro nerušený příjem, Systém potlačení VF šumu,Kapesní vysílač s klopovým mikrofonem</t>
  </si>
  <si>
    <t>-1131324788</t>
  </si>
  <si>
    <t>42</t>
  </si>
  <si>
    <t>742-1NP-125-15</t>
  </si>
  <si>
    <t>Vestavný nábytkový rack, 1200x600x600, včetně vybavení</t>
  </si>
  <si>
    <t>-1308905094</t>
  </si>
  <si>
    <t>43</t>
  </si>
  <si>
    <t>742-1NP-125-16</t>
  </si>
  <si>
    <t>Drátěnný žlab do podhledu 100x60, včetně příslušenství</t>
  </si>
  <si>
    <t>m</t>
  </si>
  <si>
    <t>-1628766626</t>
  </si>
  <si>
    <t>44</t>
  </si>
  <si>
    <t>742-1NP-125-17</t>
  </si>
  <si>
    <t>Kabely na propojení reprosoustav 100% CU měď 2x2,5mm2 1m - 100% Cu měděný vodič - kabel je určen pro přenos audio signálů v pásmu 20Hz-20kHz</t>
  </si>
  <si>
    <t>-1231331697</t>
  </si>
  <si>
    <t>45</t>
  </si>
  <si>
    <t>742-1NP-125-18</t>
  </si>
  <si>
    <t>Instalační kabel pro datové a telekomunikační přenosy a strukturovanou kabeláž. Plně odpovídá požadavkům na třídu Ea (např. 10GBase-T, 1000Base-T, 100Base-TX, ATM), VoIP a PoE. Kabel je určen pro instalaci ve vnitřním prostředí. Stíněné provedení s konstrukcí F/FTP 4 kroucené páry AWG 23/1 Měřený výkon: kategorie 6a, třída Ea (500 MHz) Maximální přenosová rychlost podle ČSN EN 50173-1: 10 Gbit/s LS0H</t>
  </si>
  <si>
    <t>1787319084</t>
  </si>
  <si>
    <t>46</t>
  </si>
  <si>
    <t>742-1NP-125-19</t>
  </si>
  <si>
    <t>1555103910</t>
  </si>
  <si>
    <t>47</t>
  </si>
  <si>
    <t>742-1NP-125-20</t>
  </si>
  <si>
    <t>117751322</t>
  </si>
  <si>
    <t>48</t>
  </si>
  <si>
    <t>742-1NP-125-21</t>
  </si>
  <si>
    <t>Naprogramování řídící jednotky dle požadavků uživatele</t>
  </si>
  <si>
    <t>-1744439776</t>
  </si>
  <si>
    <t>49</t>
  </si>
  <si>
    <t>742-1NP-125-22</t>
  </si>
  <si>
    <t>Montážní materiál sestavy, Pasivní směrová anténa vhodná pro vylepšení bezdrátové komunikace mikroportů s rozsahem 450 - 960 MHz včetně kabeláže</t>
  </si>
  <si>
    <t>640654419</t>
  </si>
  <si>
    <t>742-1NP-127</t>
  </si>
  <si>
    <t>místnost č. 127</t>
  </si>
  <si>
    <t>50</t>
  </si>
  <si>
    <t>742-1NP-127-01</t>
  </si>
  <si>
    <t>219092345</t>
  </si>
  <si>
    <t>51</t>
  </si>
  <si>
    <t>742-1NP-127-02</t>
  </si>
  <si>
    <t>-986165976</t>
  </si>
  <si>
    <t>52</t>
  </si>
  <si>
    <t>742-1NP-127-03</t>
  </si>
  <si>
    <t>-1534947501</t>
  </si>
  <si>
    <t>53</t>
  </si>
  <si>
    <t>742-1NP-127-04</t>
  </si>
  <si>
    <t>1201411192</t>
  </si>
  <si>
    <t>54</t>
  </si>
  <si>
    <t>742-1NP-127-05</t>
  </si>
  <si>
    <t>-1061391206</t>
  </si>
  <si>
    <t>55</t>
  </si>
  <si>
    <t>742-1NP-127-06</t>
  </si>
  <si>
    <t>1177289104</t>
  </si>
  <si>
    <t>742-2NP-201</t>
  </si>
  <si>
    <t>místnost č. 201</t>
  </si>
  <si>
    <t>56</t>
  </si>
  <si>
    <t>742-2NP-201-01</t>
  </si>
  <si>
    <t>Demontáž stávající techniky, zabalení a uskladnění v rámci objektu</t>
  </si>
  <si>
    <t>-989164320</t>
  </si>
  <si>
    <t>57</t>
  </si>
  <si>
    <t>742-2NP-201-02</t>
  </si>
  <si>
    <t>Zpětná montáž stavající techniky po rekonstrukci, zachování stávajícího rozložení</t>
  </si>
  <si>
    <t>-1850893615</t>
  </si>
  <si>
    <t>58</t>
  </si>
  <si>
    <t>742-2NP-201-03</t>
  </si>
  <si>
    <t>-1936586791</t>
  </si>
  <si>
    <t>59</t>
  </si>
  <si>
    <t>742-2NP-201-04</t>
  </si>
  <si>
    <t>174794040</t>
  </si>
  <si>
    <t>60</t>
  </si>
  <si>
    <t>742-2NP-201-05</t>
  </si>
  <si>
    <t>Úprava stávajícího programu, doplnění o ovládání osvětlení a zatemnění</t>
  </si>
  <si>
    <t>-1344093431</t>
  </si>
  <si>
    <t>61</t>
  </si>
  <si>
    <t>742-2NP-201-06</t>
  </si>
  <si>
    <t>1823023815</t>
  </si>
  <si>
    <t>742-2NP-206</t>
  </si>
  <si>
    <t>místnost č. 206</t>
  </si>
  <si>
    <t>62</t>
  </si>
  <si>
    <t>742-2NP-206-01</t>
  </si>
  <si>
    <t>-1391075906</t>
  </si>
  <si>
    <t>63</t>
  </si>
  <si>
    <t>742-2NP-206-02</t>
  </si>
  <si>
    <t>1104651326</t>
  </si>
  <si>
    <t>64</t>
  </si>
  <si>
    <t>742-2NP-206-03</t>
  </si>
  <si>
    <t>926948097</t>
  </si>
  <si>
    <t>65</t>
  </si>
  <si>
    <t>742-2NP-206-04</t>
  </si>
  <si>
    <t>-2013569002</t>
  </si>
  <si>
    <t>66</t>
  </si>
  <si>
    <t>742-2NP-206-05</t>
  </si>
  <si>
    <t>1696395192</t>
  </si>
  <si>
    <t>67</t>
  </si>
  <si>
    <t>742-2NP-206-06</t>
  </si>
  <si>
    <t>1640193085</t>
  </si>
  <si>
    <t>742-2NP-215</t>
  </si>
  <si>
    <t>místnost č. 215</t>
  </si>
  <si>
    <t>68</t>
  </si>
  <si>
    <t>742-2NP-215-01</t>
  </si>
  <si>
    <t>-475077651</t>
  </si>
  <si>
    <t>69</t>
  </si>
  <si>
    <t>742-2NP-215-02</t>
  </si>
  <si>
    <t>1183523103</t>
  </si>
  <si>
    <t>70</t>
  </si>
  <si>
    <t>742-2NP-215-03</t>
  </si>
  <si>
    <t>174511748</t>
  </si>
  <si>
    <t>71</t>
  </si>
  <si>
    <t>742-2NP-215-04</t>
  </si>
  <si>
    <t>-1243064413</t>
  </si>
  <si>
    <t>72</t>
  </si>
  <si>
    <t>742-2NP-215-05</t>
  </si>
  <si>
    <t>-477068929</t>
  </si>
  <si>
    <t>73</t>
  </si>
  <si>
    <t>742-2NP-215-06</t>
  </si>
  <si>
    <t>1003741278</t>
  </si>
  <si>
    <t>74</t>
  </si>
  <si>
    <t>742-2NP-215-07</t>
  </si>
  <si>
    <t>-75342658</t>
  </si>
  <si>
    <t>742-2NP-225</t>
  </si>
  <si>
    <t>místnost č. 225</t>
  </si>
  <si>
    <t>75</t>
  </si>
  <si>
    <t>742-2NP-225-01</t>
  </si>
  <si>
    <t>-707254640</t>
  </si>
  <si>
    <t>76</t>
  </si>
  <si>
    <t>742-2NP-225-02</t>
  </si>
  <si>
    <t>-2115169925</t>
  </si>
  <si>
    <t>77</t>
  </si>
  <si>
    <t>742-2NP-225-03</t>
  </si>
  <si>
    <t>-997490330</t>
  </si>
  <si>
    <t>78</t>
  </si>
  <si>
    <t>742-2NP-225-04</t>
  </si>
  <si>
    <t>815009340</t>
  </si>
  <si>
    <t>79</t>
  </si>
  <si>
    <t>742-2NP-225-05</t>
  </si>
  <si>
    <t>387715930</t>
  </si>
  <si>
    <t>80</t>
  </si>
  <si>
    <t>742-2NP-225-06</t>
  </si>
  <si>
    <t>-286011427</t>
  </si>
  <si>
    <t>81</t>
  </si>
  <si>
    <t>742-2NP-225-07</t>
  </si>
  <si>
    <t>1865994229</t>
  </si>
  <si>
    <t>742-3NP-301</t>
  </si>
  <si>
    <t>místnost č. 301</t>
  </si>
  <si>
    <t>82</t>
  </si>
  <si>
    <t>742-3NP-301-01</t>
  </si>
  <si>
    <t>1303128473</t>
  </si>
  <si>
    <t>83</t>
  </si>
  <si>
    <t>742-3NP-301-02</t>
  </si>
  <si>
    <t>1369336359</t>
  </si>
  <si>
    <t>84</t>
  </si>
  <si>
    <t>742-3NP-301-03</t>
  </si>
  <si>
    <t>1160203052</t>
  </si>
  <si>
    <t>85</t>
  </si>
  <si>
    <t>742-3NP-301-04</t>
  </si>
  <si>
    <t>176434666</t>
  </si>
  <si>
    <t>86</t>
  </si>
  <si>
    <t>742-3NP-301-05</t>
  </si>
  <si>
    <t>533281033</t>
  </si>
  <si>
    <t>87</t>
  </si>
  <si>
    <t>742-3NP-301-06</t>
  </si>
  <si>
    <t>-527691468</t>
  </si>
  <si>
    <t>742-3NP-306</t>
  </si>
  <si>
    <t>místnost č. 306</t>
  </si>
  <si>
    <t>88</t>
  </si>
  <si>
    <t>742-3NP-306-01</t>
  </si>
  <si>
    <t>-1133221822</t>
  </si>
  <si>
    <t>89</t>
  </si>
  <si>
    <t>742-3NP-306-02</t>
  </si>
  <si>
    <t>-1542751739</t>
  </si>
  <si>
    <t>90</t>
  </si>
  <si>
    <t>742-3NP-306-03</t>
  </si>
  <si>
    <t>568093215</t>
  </si>
  <si>
    <t>91</t>
  </si>
  <si>
    <t>742-3NP-306-04</t>
  </si>
  <si>
    <t>-1232059006</t>
  </si>
  <si>
    <t>92</t>
  </si>
  <si>
    <t>742-3NP-306-05</t>
  </si>
  <si>
    <t>-888511399</t>
  </si>
  <si>
    <t>93</t>
  </si>
  <si>
    <t>742-3NP-306-06</t>
  </si>
  <si>
    <t>-577056739</t>
  </si>
  <si>
    <t>742-3NP-315</t>
  </si>
  <si>
    <t>místnost č. 315</t>
  </si>
  <si>
    <t>94</t>
  </si>
  <si>
    <t>742-3NP-315-01</t>
  </si>
  <si>
    <t>1098603271</t>
  </si>
  <si>
    <t>95</t>
  </si>
  <si>
    <t>742-3NP-315-02</t>
  </si>
  <si>
    <t>469779447</t>
  </si>
  <si>
    <t>96</t>
  </si>
  <si>
    <t>742-3NP-315-03</t>
  </si>
  <si>
    <t>1956162000</t>
  </si>
  <si>
    <t>97</t>
  </si>
  <si>
    <t>742-3NP-315-04</t>
  </si>
  <si>
    <t>1600807417</t>
  </si>
  <si>
    <t>98</t>
  </si>
  <si>
    <t>742-3NP-315-05</t>
  </si>
  <si>
    <t>-192067335</t>
  </si>
  <si>
    <t>99</t>
  </si>
  <si>
    <t>742-3NP-315-06</t>
  </si>
  <si>
    <t>-331458060</t>
  </si>
  <si>
    <t>100</t>
  </si>
  <si>
    <t>742-3NP-315-07</t>
  </si>
  <si>
    <t>2111572288</t>
  </si>
  <si>
    <t>742-3NP-325</t>
  </si>
  <si>
    <t>místnost č. 325</t>
  </si>
  <si>
    <t>101</t>
  </si>
  <si>
    <t>742-3NP-325-01</t>
  </si>
  <si>
    <t>-2139013083</t>
  </si>
  <si>
    <t>102</t>
  </si>
  <si>
    <t>742-3NP-325-02</t>
  </si>
  <si>
    <t>1086305227</t>
  </si>
  <si>
    <t>103</t>
  </si>
  <si>
    <t>742-3NP-325-03</t>
  </si>
  <si>
    <t>1208255555</t>
  </si>
  <si>
    <t>104</t>
  </si>
  <si>
    <t>742-3NP-325-04</t>
  </si>
  <si>
    <t>1872251207</t>
  </si>
  <si>
    <t>105</t>
  </si>
  <si>
    <t>742-3NP-325-05</t>
  </si>
  <si>
    <t>-1372869353</t>
  </si>
  <si>
    <t>106</t>
  </si>
  <si>
    <t>742-3NP-325-06</t>
  </si>
  <si>
    <t>-379333878</t>
  </si>
  <si>
    <t>107</t>
  </si>
  <si>
    <t>742-3NP-325-07</t>
  </si>
  <si>
    <t>-1845987839</t>
  </si>
  <si>
    <t>742-3NP-332</t>
  </si>
  <si>
    <t>místnost č. 332</t>
  </si>
  <si>
    <t>108</t>
  </si>
  <si>
    <t>742-3NP-332-01</t>
  </si>
  <si>
    <t>-1210163657</t>
  </si>
  <si>
    <t>109</t>
  </si>
  <si>
    <t>742-3NP-332-02</t>
  </si>
  <si>
    <t>-1685016362</t>
  </si>
  <si>
    <t>110</t>
  </si>
  <si>
    <t>742-3NP-332-03</t>
  </si>
  <si>
    <t>-1593070471</t>
  </si>
  <si>
    <t>111</t>
  </si>
  <si>
    <t>742-3NP-332-04</t>
  </si>
  <si>
    <t>-1938757569</t>
  </si>
  <si>
    <t>112</t>
  </si>
  <si>
    <t>742-3NP-332-05</t>
  </si>
  <si>
    <t>687539371</t>
  </si>
  <si>
    <t>113</t>
  </si>
  <si>
    <t>742-3NP-332-06</t>
  </si>
  <si>
    <t>2096994931</t>
  </si>
  <si>
    <t>742-4NP-402</t>
  </si>
  <si>
    <t>místnost č. 402</t>
  </si>
  <si>
    <t>114</t>
  </si>
  <si>
    <t>742-3NP-402-01</t>
  </si>
  <si>
    <t>-686401329</t>
  </si>
  <si>
    <t>115</t>
  </si>
  <si>
    <t>742-3NP-402-02</t>
  </si>
  <si>
    <t>-241389261</t>
  </si>
  <si>
    <t>116</t>
  </si>
  <si>
    <t>742-3NP-402-03</t>
  </si>
  <si>
    <t>1361290597</t>
  </si>
  <si>
    <t>117</t>
  </si>
  <si>
    <t>742-3NP-402-04</t>
  </si>
  <si>
    <t>679735056</t>
  </si>
  <si>
    <t>118</t>
  </si>
  <si>
    <t>742-3NP-402-05</t>
  </si>
  <si>
    <t>-1278235985</t>
  </si>
  <si>
    <t>119</t>
  </si>
  <si>
    <t>742-3NP-402-06</t>
  </si>
  <si>
    <t>1505356209</t>
  </si>
  <si>
    <t>742-4NP-409</t>
  </si>
  <si>
    <t>místnost č. 409</t>
  </si>
  <si>
    <t>120</t>
  </si>
  <si>
    <t>742-3NP-409-01</t>
  </si>
  <si>
    <t>Motorový interaktivní stůl, Displej: Digital signage, Dotyková obrazovka, Plochý LCD displej s LED podsvícením s dotykovou obrazovkou, Velikost: 55", Barva: černá, Rozlišení: 1920 x 1080 ,Formát obrazovky: Full HD, Poměr stran: 16:9, HDMI 3x, USB,Repro: 2x, Napětí: 100-240 V, Rozměry: 126,56 x 7,2 x 73,65 cm, Hmotnost: 37,5 kg Motorový stojan: Mobilní zvedací systém, Možnost nastavení výšky 50 cm, Pro displeje 42" - 84", Možnost náklonu 90°, Pracovní výška (od středu displeje): 86-136 cm, Pracovní výška ve vodorovné poloze: 91,3-141,3 cm, Vhodné pro těžké displeje - maximální zatížení až 150 kg, VESA 200x200 - 800x600, Váha: 51,3 kg</t>
  </si>
  <si>
    <t>-2039769657</t>
  </si>
  <si>
    <t>121</t>
  </si>
  <si>
    <t>742-3NP-409-02</t>
  </si>
  <si>
    <t>-1271739042</t>
  </si>
  <si>
    <t>122</t>
  </si>
  <si>
    <t>742-3NP-409-03</t>
  </si>
  <si>
    <t>588275059</t>
  </si>
  <si>
    <t>123</t>
  </si>
  <si>
    <t>742-3NP-409-04</t>
  </si>
  <si>
    <t>-386079339</t>
  </si>
  <si>
    <t>124</t>
  </si>
  <si>
    <t>742-3NP-409-05</t>
  </si>
  <si>
    <t>-1005749629</t>
  </si>
  <si>
    <t>125</t>
  </si>
  <si>
    <t>742-3NP-409-06</t>
  </si>
  <si>
    <t>1213108475</t>
  </si>
  <si>
    <t>742-4NP-410</t>
  </si>
  <si>
    <t>místnost č. 410</t>
  </si>
  <si>
    <t>126</t>
  </si>
  <si>
    <t>742-3NP-410-01</t>
  </si>
  <si>
    <t>1947205037</t>
  </si>
  <si>
    <t>127</t>
  </si>
  <si>
    <t>742-3NP-410-02</t>
  </si>
  <si>
    <t>1582300778</t>
  </si>
  <si>
    <t>128</t>
  </si>
  <si>
    <t>742-3NP-410-03</t>
  </si>
  <si>
    <t>-1827508388</t>
  </si>
  <si>
    <t>129</t>
  </si>
  <si>
    <t>742-3NP-410-04</t>
  </si>
  <si>
    <t>471672764</t>
  </si>
  <si>
    <t>130</t>
  </si>
  <si>
    <t>742-3NP-410-05</t>
  </si>
  <si>
    <t>-180234896</t>
  </si>
  <si>
    <t xml:space="preserve">2020-018-D2-09 - VRN - vedlejší rozpočtové náklady  </t>
  </si>
  <si>
    <t xml:space="preserve">Ing. Vladimír Čapka Gerstnerova 5/658 Praha 7  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</si>
  <si>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</si>
  <si>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</si>
  <si>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</si>
  <si>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</si>
  <si>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 Ostatní náklady</t>
  </si>
  <si>
    <t>VRN</t>
  </si>
  <si>
    <t>Vedlejší rozpočtové náklady</t>
  </si>
  <si>
    <t>VRN3</t>
  </si>
  <si>
    <t>Zařízení staveniště</t>
  </si>
  <si>
    <t>030001000</t>
  </si>
  <si>
    <t>%</t>
  </si>
  <si>
    <t>CS ÚRS 2020 01</t>
  </si>
  <si>
    <t>1024</t>
  </si>
  <si>
    <t>-1842733908</t>
  </si>
  <si>
    <t>VRN6</t>
  </si>
  <si>
    <t>Územní vlivy</t>
  </si>
  <si>
    <t>065002000</t>
  </si>
  <si>
    <t>Mimostaveništní doprava materiálů</t>
  </si>
  <si>
    <t>1298621874</t>
  </si>
  <si>
    <t>VRN7</t>
  </si>
  <si>
    <t>Provozní vlivy</t>
  </si>
  <si>
    <t>070001000.KV</t>
  </si>
  <si>
    <t>-1371263675</t>
  </si>
  <si>
    <t>VRN9</t>
  </si>
  <si>
    <t xml:space="preserve"> Ostatní náklady</t>
  </si>
  <si>
    <t>090001000</t>
  </si>
  <si>
    <t>Ostatní náklady</t>
  </si>
  <si>
    <t>2084936852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</si>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</sst>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2020-018-D2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 a přístavba objektu FLD-2.etapa- AVT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KAMÝCKÁ 1176, PRAHA - SUCHDOL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18. 6. 2020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ČZU V PRAZE, FAKULTA LESNICKÁ A DŘEVAŘSKÁ, Praha 6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Ing. Vladimír Čapka Gerstnerova 5/658 Praha 7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Dana Mlejnková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ROUND(AS55+AS57,2)</f>
        <v>0</v>
      </c>
      <c r="AT54" s="104">
        <f>ROUND(SUM(AV54:AW54),2)</f>
        <v>0</v>
      </c>
      <c r="AU54" s="105">
        <f>ROUND(AU55+AU57,5)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ROUND(AZ55+AZ57,2)</f>
        <v>0</v>
      </c>
      <c r="BA54" s="104">
        <f>ROUND(BA55+BA57,2)</f>
        <v>0</v>
      </c>
      <c r="BB54" s="104">
        <f>ROUND(BB55+BB57,2)</f>
        <v>0</v>
      </c>
      <c r="BC54" s="104">
        <f>ROUND(BC55+BC57,2)</f>
        <v>0</v>
      </c>
      <c r="BD54" s="106">
        <f>ROUND(BD55+BD57,2)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37.5" customHeight="1">
      <c r="A55" s="7"/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80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73</v>
      </c>
      <c r="BT55" s="121" t="s">
        <v>81</v>
      </c>
      <c r="BU55" s="121" t="s">
        <v>75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4" customFormat="1" ht="35.25" customHeight="1">
      <c r="A56" s="122" t="s">
        <v>84</v>
      </c>
      <c r="B56" s="61"/>
      <c r="C56" s="123"/>
      <c r="D56" s="123"/>
      <c r="E56" s="124" t="s">
        <v>85</v>
      </c>
      <c r="F56" s="124"/>
      <c r="G56" s="124"/>
      <c r="H56" s="124"/>
      <c r="I56" s="124"/>
      <c r="J56" s="123"/>
      <c r="K56" s="124" t="s">
        <v>86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'2020-018-D2-04-15 - TPS -...'!J32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87</v>
      </c>
      <c r="AR56" s="63"/>
      <c r="AS56" s="127">
        <v>0</v>
      </c>
      <c r="AT56" s="128">
        <f>ROUND(SUM(AV56:AW56),2)</f>
        <v>0</v>
      </c>
      <c r="AU56" s="129">
        <f>'2020-018-D2-04-15 - TPS -...'!P104</f>
        <v>0</v>
      </c>
      <c r="AV56" s="128">
        <f>'2020-018-D2-04-15 - TPS -...'!J35</f>
        <v>0</v>
      </c>
      <c r="AW56" s="128">
        <f>'2020-018-D2-04-15 - TPS -...'!J36</f>
        <v>0</v>
      </c>
      <c r="AX56" s="128">
        <f>'2020-018-D2-04-15 - TPS -...'!J37</f>
        <v>0</v>
      </c>
      <c r="AY56" s="128">
        <f>'2020-018-D2-04-15 - TPS -...'!J38</f>
        <v>0</v>
      </c>
      <c r="AZ56" s="128">
        <f>'2020-018-D2-04-15 - TPS -...'!F35</f>
        <v>0</v>
      </c>
      <c r="BA56" s="128">
        <f>'2020-018-D2-04-15 - TPS -...'!F36</f>
        <v>0</v>
      </c>
      <c r="BB56" s="128">
        <f>'2020-018-D2-04-15 - TPS -...'!F37</f>
        <v>0</v>
      </c>
      <c r="BC56" s="128">
        <f>'2020-018-D2-04-15 - TPS -...'!F38</f>
        <v>0</v>
      </c>
      <c r="BD56" s="130">
        <f>'2020-018-D2-04-15 - TPS -...'!F39</f>
        <v>0</v>
      </c>
      <c r="BE56" s="4"/>
      <c r="BT56" s="131" t="s">
        <v>83</v>
      </c>
      <c r="BV56" s="131" t="s">
        <v>76</v>
      </c>
      <c r="BW56" s="131" t="s">
        <v>88</v>
      </c>
      <c r="BX56" s="131" t="s">
        <v>82</v>
      </c>
      <c r="CL56" s="131" t="s">
        <v>19</v>
      </c>
    </row>
    <row r="57" s="7" customFormat="1" ht="37.5" customHeight="1">
      <c r="A57" s="122" t="s">
        <v>84</v>
      </c>
      <c r="B57" s="109"/>
      <c r="C57" s="110"/>
      <c r="D57" s="111" t="s">
        <v>89</v>
      </c>
      <c r="E57" s="111"/>
      <c r="F57" s="111"/>
      <c r="G57" s="111"/>
      <c r="H57" s="111"/>
      <c r="I57" s="112"/>
      <c r="J57" s="111" t="s">
        <v>90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4">
        <f>'2020-018-D2-09 - VRN - ve...'!J30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80</v>
      </c>
      <c r="AR57" s="116"/>
      <c r="AS57" s="132">
        <v>0</v>
      </c>
      <c r="AT57" s="133">
        <f>ROUND(SUM(AV57:AW57),2)</f>
        <v>0</v>
      </c>
      <c r="AU57" s="134">
        <f>'2020-018-D2-09 - VRN - ve...'!P84</f>
        <v>0</v>
      </c>
      <c r="AV57" s="133">
        <f>'2020-018-D2-09 - VRN - ve...'!J33</f>
        <v>0</v>
      </c>
      <c r="AW57" s="133">
        <f>'2020-018-D2-09 - VRN - ve...'!J34</f>
        <v>0</v>
      </c>
      <c r="AX57" s="133">
        <f>'2020-018-D2-09 - VRN - ve...'!J35</f>
        <v>0</v>
      </c>
      <c r="AY57" s="133">
        <f>'2020-018-D2-09 - VRN - ve...'!J36</f>
        <v>0</v>
      </c>
      <c r="AZ57" s="133">
        <f>'2020-018-D2-09 - VRN - ve...'!F33</f>
        <v>0</v>
      </c>
      <c r="BA57" s="133">
        <f>'2020-018-D2-09 - VRN - ve...'!F34</f>
        <v>0</v>
      </c>
      <c r="BB57" s="133">
        <f>'2020-018-D2-09 - VRN - ve...'!F35</f>
        <v>0</v>
      </c>
      <c r="BC57" s="133">
        <f>'2020-018-D2-09 - VRN - ve...'!F36</f>
        <v>0</v>
      </c>
      <c r="BD57" s="135">
        <f>'2020-018-D2-09 - VRN - ve...'!F37</f>
        <v>0</v>
      </c>
      <c r="BE57" s="7"/>
      <c r="BT57" s="121" t="s">
        <v>81</v>
      </c>
      <c r="BV57" s="121" t="s">
        <v>76</v>
      </c>
      <c r="BW57" s="121" t="s">
        <v>91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uiMjgR2u6KmeP8PvjL+Mv12iFgFoT6UYOhcoKq0povE75AZzU9wQpqdu6viaGb9T/R9nwzqKpVy2icXoQbAh1Q==" hashValue="hxdTSMXiUbhkJd3EyQk0NPsBQeslMO5giLj0mNRbV6svfI1UYQAh6edwxPFoDD6TZhgs53pZkkza+12lnmA5h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6" location="'2020-018-D2-04-15 - TPS -...'!C2" display="/"/>
    <hyperlink ref="A57" location="'2020-018-D2-09 - VRN -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FLD-2.etapa- AVT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94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96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stavby'!AN8</f>
        <v>18. 6. 2020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30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7" t="s">
        <v>26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29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34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36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37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38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9"/>
      <c r="B29" s="150"/>
      <c r="C29" s="149"/>
      <c r="D29" s="149"/>
      <c r="E29" s="151" t="s">
        <v>97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40</v>
      </c>
      <c r="E32" s="36"/>
      <c r="F32" s="36"/>
      <c r="G32" s="36"/>
      <c r="H32" s="36"/>
      <c r="I32" s="144"/>
      <c r="J32" s="157">
        <f>ROUND(J104,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42</v>
      </c>
      <c r="G34" s="36"/>
      <c r="H34" s="36"/>
      <c r="I34" s="159" t="s">
        <v>41</v>
      </c>
      <c r="J34" s="158" t="s">
        <v>43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44</v>
      </c>
      <c r="E35" s="142" t="s">
        <v>45</v>
      </c>
      <c r="F35" s="161">
        <f>ROUND((SUM(BE104:BE253)),  2)</f>
        <v>0</v>
      </c>
      <c r="G35" s="36"/>
      <c r="H35" s="36"/>
      <c r="I35" s="162">
        <v>0.20999999999999999</v>
      </c>
      <c r="J35" s="161">
        <f>ROUND(((SUM(BE104:BE253))*I35),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46</v>
      </c>
      <c r="F36" s="161">
        <f>ROUND((SUM(BF104:BF253)),  2)</f>
        <v>0</v>
      </c>
      <c r="G36" s="36"/>
      <c r="H36" s="36"/>
      <c r="I36" s="162">
        <v>0.14999999999999999</v>
      </c>
      <c r="J36" s="161">
        <f>ROUND(((SUM(BF104:BF253))*I36),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47</v>
      </c>
      <c r="F37" s="161">
        <f>ROUND((SUM(BG104:BG253)),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48</v>
      </c>
      <c r="F38" s="161">
        <f>ROUND((SUM(BH104:BH253)),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49</v>
      </c>
      <c r="F39" s="161">
        <f>ROUND((SUM(BI104:BI253)),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50</v>
      </c>
      <c r="E41" s="165"/>
      <c r="F41" s="165"/>
      <c r="G41" s="166" t="s">
        <v>51</v>
      </c>
      <c r="H41" s="167" t="s">
        <v>52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98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Stavební úpravy a přístavba objektu FLD-2.etapa- AVT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94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 xml:space="preserve">2020-018-D2-04-15 - TPS -1.4.9.- Slaboproud - AVT 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KAMÝCKÁ 1176, PRAHA - SUCHDOL </v>
      </c>
      <c r="G56" s="38"/>
      <c r="H56" s="38"/>
      <c r="I56" s="147" t="s">
        <v>23</v>
      </c>
      <c r="J56" s="70" t="str">
        <f>IF(J14="","",J14)</f>
        <v>18. 6. 2020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40.05" customHeight="1">
      <c r="A58" s="36"/>
      <c r="B58" s="37"/>
      <c r="C58" s="30" t="s">
        <v>25</v>
      </c>
      <c r="D58" s="38"/>
      <c r="E58" s="38"/>
      <c r="F58" s="25" t="str">
        <f>E17</f>
        <v>ČZU V PRAZE, FAKULTA LESNICKÁ A DŘEVAŘSKÁ, Praha 6</v>
      </c>
      <c r="G58" s="38"/>
      <c r="H58" s="38"/>
      <c r="I58" s="147" t="s">
        <v>33</v>
      </c>
      <c r="J58" s="34" t="str">
        <f>E23</f>
        <v>Ing. Vladimír Čapka Gerstnerova 5/658 Praha 7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147" t="s">
        <v>36</v>
      </c>
      <c r="J59" s="34" t="str">
        <f>E26</f>
        <v>Ing. Dana Mlejnková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99</v>
      </c>
      <c r="D61" s="179"/>
      <c r="E61" s="179"/>
      <c r="F61" s="179"/>
      <c r="G61" s="179"/>
      <c r="H61" s="179"/>
      <c r="I61" s="180"/>
      <c r="J61" s="181" t="s">
        <v>100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72</v>
      </c>
      <c r="D63" s="38"/>
      <c r="E63" s="38"/>
      <c r="F63" s="38"/>
      <c r="G63" s="38"/>
      <c r="H63" s="38"/>
      <c r="I63" s="144"/>
      <c r="J63" s="100">
        <f>J104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101</v>
      </c>
    </row>
    <row r="64" s="9" customFormat="1" ht="24.96" customHeight="1">
      <c r="A64" s="9"/>
      <c r="B64" s="183"/>
      <c r="C64" s="184"/>
      <c r="D64" s="185" t="s">
        <v>102</v>
      </c>
      <c r="E64" s="186"/>
      <c r="F64" s="186"/>
      <c r="G64" s="186"/>
      <c r="H64" s="186"/>
      <c r="I64" s="187"/>
      <c r="J64" s="188">
        <f>J105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0"/>
      <c r="C65" s="123"/>
      <c r="D65" s="191" t="s">
        <v>103</v>
      </c>
      <c r="E65" s="192"/>
      <c r="F65" s="192"/>
      <c r="G65" s="192"/>
      <c r="H65" s="192"/>
      <c r="I65" s="193"/>
      <c r="J65" s="194">
        <f>J106</f>
        <v>0</v>
      </c>
      <c r="K65" s="123"/>
      <c r="L65" s="19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0"/>
      <c r="C66" s="123"/>
      <c r="D66" s="191" t="s">
        <v>104</v>
      </c>
      <c r="E66" s="192"/>
      <c r="F66" s="192"/>
      <c r="G66" s="192"/>
      <c r="H66" s="192"/>
      <c r="I66" s="193"/>
      <c r="J66" s="194">
        <f>J115</f>
        <v>0</v>
      </c>
      <c r="K66" s="123"/>
      <c r="L66" s="19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0"/>
      <c r="C67" s="123"/>
      <c r="D67" s="191" t="s">
        <v>105</v>
      </c>
      <c r="E67" s="192"/>
      <c r="F67" s="192"/>
      <c r="G67" s="192"/>
      <c r="H67" s="192"/>
      <c r="I67" s="193"/>
      <c r="J67" s="194">
        <f>J122</f>
        <v>0</v>
      </c>
      <c r="K67" s="123"/>
      <c r="L67" s="19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0"/>
      <c r="C68" s="123"/>
      <c r="D68" s="191" t="s">
        <v>106</v>
      </c>
      <c r="E68" s="192"/>
      <c r="F68" s="192"/>
      <c r="G68" s="192"/>
      <c r="H68" s="192"/>
      <c r="I68" s="193"/>
      <c r="J68" s="194">
        <f>J129</f>
        <v>0</v>
      </c>
      <c r="K68" s="123"/>
      <c r="L68" s="19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0"/>
      <c r="C69" s="123"/>
      <c r="D69" s="191" t="s">
        <v>107</v>
      </c>
      <c r="E69" s="192"/>
      <c r="F69" s="192"/>
      <c r="G69" s="192"/>
      <c r="H69" s="192"/>
      <c r="I69" s="193"/>
      <c r="J69" s="194">
        <f>J137</f>
        <v>0</v>
      </c>
      <c r="K69" s="123"/>
      <c r="L69" s="19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0"/>
      <c r="C70" s="123"/>
      <c r="D70" s="191" t="s">
        <v>108</v>
      </c>
      <c r="E70" s="192"/>
      <c r="F70" s="192"/>
      <c r="G70" s="192"/>
      <c r="H70" s="192"/>
      <c r="I70" s="193"/>
      <c r="J70" s="194">
        <f>J160</f>
        <v>0</v>
      </c>
      <c r="K70" s="123"/>
      <c r="L70" s="19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0"/>
      <c r="C71" s="123"/>
      <c r="D71" s="191" t="s">
        <v>109</v>
      </c>
      <c r="E71" s="192"/>
      <c r="F71" s="192"/>
      <c r="G71" s="192"/>
      <c r="H71" s="192"/>
      <c r="I71" s="193"/>
      <c r="J71" s="194">
        <f>J167</f>
        <v>0</v>
      </c>
      <c r="K71" s="123"/>
      <c r="L71" s="19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0"/>
      <c r="C72" s="123"/>
      <c r="D72" s="191" t="s">
        <v>110</v>
      </c>
      <c r="E72" s="192"/>
      <c r="F72" s="192"/>
      <c r="G72" s="192"/>
      <c r="H72" s="192"/>
      <c r="I72" s="193"/>
      <c r="J72" s="194">
        <f>J174</f>
        <v>0</v>
      </c>
      <c r="K72" s="123"/>
      <c r="L72" s="19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0"/>
      <c r="C73" s="123"/>
      <c r="D73" s="191" t="s">
        <v>111</v>
      </c>
      <c r="E73" s="192"/>
      <c r="F73" s="192"/>
      <c r="G73" s="192"/>
      <c r="H73" s="192"/>
      <c r="I73" s="193"/>
      <c r="J73" s="194">
        <f>J181</f>
        <v>0</v>
      </c>
      <c r="K73" s="123"/>
      <c r="L73" s="19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0"/>
      <c r="C74" s="123"/>
      <c r="D74" s="191" t="s">
        <v>112</v>
      </c>
      <c r="E74" s="192"/>
      <c r="F74" s="192"/>
      <c r="G74" s="192"/>
      <c r="H74" s="192"/>
      <c r="I74" s="193"/>
      <c r="J74" s="194">
        <f>J189</f>
        <v>0</v>
      </c>
      <c r="K74" s="123"/>
      <c r="L74" s="19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0"/>
      <c r="C75" s="123"/>
      <c r="D75" s="191" t="s">
        <v>113</v>
      </c>
      <c r="E75" s="192"/>
      <c r="F75" s="192"/>
      <c r="G75" s="192"/>
      <c r="H75" s="192"/>
      <c r="I75" s="193"/>
      <c r="J75" s="194">
        <f>J197</f>
        <v>0</v>
      </c>
      <c r="K75" s="123"/>
      <c r="L75" s="19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0"/>
      <c r="C76" s="123"/>
      <c r="D76" s="191" t="s">
        <v>114</v>
      </c>
      <c r="E76" s="192"/>
      <c r="F76" s="192"/>
      <c r="G76" s="192"/>
      <c r="H76" s="192"/>
      <c r="I76" s="193"/>
      <c r="J76" s="194">
        <f>J204</f>
        <v>0</v>
      </c>
      <c r="K76" s="123"/>
      <c r="L76" s="19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0"/>
      <c r="C77" s="123"/>
      <c r="D77" s="191" t="s">
        <v>115</v>
      </c>
      <c r="E77" s="192"/>
      <c r="F77" s="192"/>
      <c r="G77" s="192"/>
      <c r="H77" s="192"/>
      <c r="I77" s="193"/>
      <c r="J77" s="194">
        <f>J211</f>
        <v>0</v>
      </c>
      <c r="K77" s="123"/>
      <c r="L77" s="19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0"/>
      <c r="C78" s="123"/>
      <c r="D78" s="191" t="s">
        <v>116</v>
      </c>
      <c r="E78" s="192"/>
      <c r="F78" s="192"/>
      <c r="G78" s="192"/>
      <c r="H78" s="192"/>
      <c r="I78" s="193"/>
      <c r="J78" s="194">
        <f>J219</f>
        <v>0</v>
      </c>
      <c r="K78" s="123"/>
      <c r="L78" s="19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0"/>
      <c r="C79" s="123"/>
      <c r="D79" s="191" t="s">
        <v>117</v>
      </c>
      <c r="E79" s="192"/>
      <c r="F79" s="192"/>
      <c r="G79" s="192"/>
      <c r="H79" s="192"/>
      <c r="I79" s="193"/>
      <c r="J79" s="194">
        <f>J227</f>
        <v>0</v>
      </c>
      <c r="K79" s="123"/>
      <c r="L79" s="19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0"/>
      <c r="C80" s="123"/>
      <c r="D80" s="191" t="s">
        <v>118</v>
      </c>
      <c r="E80" s="192"/>
      <c r="F80" s="192"/>
      <c r="G80" s="192"/>
      <c r="H80" s="192"/>
      <c r="I80" s="193"/>
      <c r="J80" s="194">
        <f>J234</f>
        <v>0</v>
      </c>
      <c r="K80" s="123"/>
      <c r="L80" s="19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0"/>
      <c r="C81" s="123"/>
      <c r="D81" s="191" t="s">
        <v>119</v>
      </c>
      <c r="E81" s="192"/>
      <c r="F81" s="192"/>
      <c r="G81" s="192"/>
      <c r="H81" s="192"/>
      <c r="I81" s="193"/>
      <c r="J81" s="194">
        <f>J241</f>
        <v>0</v>
      </c>
      <c r="K81" s="123"/>
      <c r="L81" s="19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0"/>
      <c r="C82" s="123"/>
      <c r="D82" s="191" t="s">
        <v>120</v>
      </c>
      <c r="E82" s="192"/>
      <c r="F82" s="192"/>
      <c r="G82" s="192"/>
      <c r="H82" s="192"/>
      <c r="I82" s="193"/>
      <c r="J82" s="194">
        <f>J248</f>
        <v>0</v>
      </c>
      <c r="K82" s="123"/>
      <c r="L82" s="19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6"/>
      <c r="B83" s="37"/>
      <c r="C83" s="38"/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57"/>
      <c r="C84" s="58"/>
      <c r="D84" s="58"/>
      <c r="E84" s="58"/>
      <c r="F84" s="58"/>
      <c r="G84" s="58"/>
      <c r="H84" s="58"/>
      <c r="I84" s="173"/>
      <c r="J84" s="58"/>
      <c r="K84" s="5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="2" customFormat="1" ht="6.96" customHeight="1">
      <c r="A88" s="36"/>
      <c r="B88" s="59"/>
      <c r="C88" s="60"/>
      <c r="D88" s="60"/>
      <c r="E88" s="60"/>
      <c r="F88" s="60"/>
      <c r="G88" s="60"/>
      <c r="H88" s="60"/>
      <c r="I88" s="176"/>
      <c r="J88" s="60"/>
      <c r="K88" s="60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96" customHeight="1">
      <c r="A89" s="36"/>
      <c r="B89" s="37"/>
      <c r="C89" s="21" t="s">
        <v>121</v>
      </c>
      <c r="D89" s="38"/>
      <c r="E89" s="38"/>
      <c r="F89" s="38"/>
      <c r="G89" s="38"/>
      <c r="H89" s="38"/>
      <c r="I89" s="144"/>
      <c r="J89" s="38"/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16</v>
      </c>
      <c r="D91" s="38"/>
      <c r="E91" s="38"/>
      <c r="F91" s="38"/>
      <c r="G91" s="38"/>
      <c r="H91" s="38"/>
      <c r="I91" s="144"/>
      <c r="J91" s="38"/>
      <c r="K91" s="38"/>
      <c r="L91" s="14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6.5" customHeight="1">
      <c r="A92" s="36"/>
      <c r="B92" s="37"/>
      <c r="C92" s="38"/>
      <c r="D92" s="38"/>
      <c r="E92" s="177" t="str">
        <f>E7</f>
        <v>Stavební úpravy a přístavba objektu FLD-2.etapa- AVT</v>
      </c>
      <c r="F92" s="30"/>
      <c r="G92" s="30"/>
      <c r="H92" s="30"/>
      <c r="I92" s="144"/>
      <c r="J92" s="38"/>
      <c r="K92" s="38"/>
      <c r="L92" s="14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" customFormat="1" ht="12" customHeight="1">
      <c r="B93" s="19"/>
      <c r="C93" s="30" t="s">
        <v>93</v>
      </c>
      <c r="D93" s="20"/>
      <c r="E93" s="20"/>
      <c r="F93" s="20"/>
      <c r="G93" s="20"/>
      <c r="H93" s="20"/>
      <c r="I93" s="136"/>
      <c r="J93" s="20"/>
      <c r="K93" s="20"/>
      <c r="L93" s="18"/>
    </row>
    <row r="94" s="2" customFormat="1" ht="16.5" customHeight="1">
      <c r="A94" s="36"/>
      <c r="B94" s="37"/>
      <c r="C94" s="38"/>
      <c r="D94" s="38"/>
      <c r="E94" s="177" t="s">
        <v>94</v>
      </c>
      <c r="F94" s="38"/>
      <c r="G94" s="38"/>
      <c r="H94" s="38"/>
      <c r="I94" s="144"/>
      <c r="J94" s="38"/>
      <c r="K94" s="38"/>
      <c r="L94" s="14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2" customHeight="1">
      <c r="A95" s="36"/>
      <c r="B95" s="37"/>
      <c r="C95" s="30" t="s">
        <v>95</v>
      </c>
      <c r="D95" s="38"/>
      <c r="E95" s="38"/>
      <c r="F95" s="38"/>
      <c r="G95" s="38"/>
      <c r="H95" s="38"/>
      <c r="I95" s="144"/>
      <c r="J95" s="38"/>
      <c r="K95" s="38"/>
      <c r="L95" s="14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6.5" customHeight="1">
      <c r="A96" s="36"/>
      <c r="B96" s="37"/>
      <c r="C96" s="38"/>
      <c r="D96" s="38"/>
      <c r="E96" s="67" t="str">
        <f>E11</f>
        <v xml:space="preserve">2020-018-D2-04-15 - TPS -1.4.9.- Slaboproud - AVT </v>
      </c>
      <c r="F96" s="38"/>
      <c r="G96" s="38"/>
      <c r="H96" s="38"/>
      <c r="I96" s="144"/>
      <c r="J96" s="38"/>
      <c r="K96" s="38"/>
      <c r="L96" s="14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6.96" customHeight="1">
      <c r="A97" s="36"/>
      <c r="B97" s="37"/>
      <c r="C97" s="38"/>
      <c r="D97" s="38"/>
      <c r="E97" s="38"/>
      <c r="F97" s="38"/>
      <c r="G97" s="38"/>
      <c r="H97" s="38"/>
      <c r="I97" s="144"/>
      <c r="J97" s="38"/>
      <c r="K97" s="38"/>
      <c r="L97" s="14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12" customHeight="1">
      <c r="A98" s="36"/>
      <c r="B98" s="37"/>
      <c r="C98" s="30" t="s">
        <v>21</v>
      </c>
      <c r="D98" s="38"/>
      <c r="E98" s="38"/>
      <c r="F98" s="25" t="str">
        <f>F14</f>
        <v xml:space="preserve">KAMÝCKÁ 1176, PRAHA - SUCHDOL </v>
      </c>
      <c r="G98" s="38"/>
      <c r="H98" s="38"/>
      <c r="I98" s="147" t="s">
        <v>23</v>
      </c>
      <c r="J98" s="70" t="str">
        <f>IF(J14="","",J14)</f>
        <v>18. 6. 2020</v>
      </c>
      <c r="K98" s="38"/>
      <c r="L98" s="14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37"/>
      <c r="C99" s="38"/>
      <c r="D99" s="38"/>
      <c r="E99" s="38"/>
      <c r="F99" s="38"/>
      <c r="G99" s="38"/>
      <c r="H99" s="38"/>
      <c r="I99" s="144"/>
      <c r="J99" s="38"/>
      <c r="K99" s="38"/>
      <c r="L99" s="14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40.05" customHeight="1">
      <c r="A100" s="36"/>
      <c r="B100" s="37"/>
      <c r="C100" s="30" t="s">
        <v>25</v>
      </c>
      <c r="D100" s="38"/>
      <c r="E100" s="38"/>
      <c r="F100" s="25" t="str">
        <f>E17</f>
        <v>ČZU V PRAZE, FAKULTA LESNICKÁ A DŘEVAŘSKÁ, Praha 6</v>
      </c>
      <c r="G100" s="38"/>
      <c r="H100" s="38"/>
      <c r="I100" s="147" t="s">
        <v>33</v>
      </c>
      <c r="J100" s="34" t="str">
        <f>E23</f>
        <v>Ing. Vladimír Čapka Gerstnerova 5/658 Praha 7</v>
      </c>
      <c r="K100" s="38"/>
      <c r="L100" s="14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25.65" customHeight="1">
      <c r="A101" s="36"/>
      <c r="B101" s="37"/>
      <c r="C101" s="30" t="s">
        <v>31</v>
      </c>
      <c r="D101" s="38"/>
      <c r="E101" s="38"/>
      <c r="F101" s="25" t="str">
        <f>IF(E20="","",E20)</f>
        <v>Vyplň údaj</v>
      </c>
      <c r="G101" s="38"/>
      <c r="H101" s="38"/>
      <c r="I101" s="147" t="s">
        <v>36</v>
      </c>
      <c r="J101" s="34" t="str">
        <f>E26</f>
        <v>Ing. Dana Mlejnková</v>
      </c>
      <c r="K101" s="38"/>
      <c r="L101" s="145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10.32" customHeight="1">
      <c r="A102" s="36"/>
      <c r="B102" s="37"/>
      <c r="C102" s="38"/>
      <c r="D102" s="38"/>
      <c r="E102" s="38"/>
      <c r="F102" s="38"/>
      <c r="G102" s="38"/>
      <c r="H102" s="38"/>
      <c r="I102" s="144"/>
      <c r="J102" s="38"/>
      <c r="K102" s="38"/>
      <c r="L102" s="145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11" customFormat="1" ht="29.28" customHeight="1">
      <c r="A103" s="196"/>
      <c r="B103" s="197"/>
      <c r="C103" s="198" t="s">
        <v>122</v>
      </c>
      <c r="D103" s="199" t="s">
        <v>59</v>
      </c>
      <c r="E103" s="199" t="s">
        <v>55</v>
      </c>
      <c r="F103" s="199" t="s">
        <v>56</v>
      </c>
      <c r="G103" s="199" t="s">
        <v>123</v>
      </c>
      <c r="H103" s="199" t="s">
        <v>124</v>
      </c>
      <c r="I103" s="200" t="s">
        <v>125</v>
      </c>
      <c r="J103" s="199" t="s">
        <v>100</v>
      </c>
      <c r="K103" s="201" t="s">
        <v>126</v>
      </c>
      <c r="L103" s="202"/>
      <c r="M103" s="90" t="s">
        <v>19</v>
      </c>
      <c r="N103" s="91" t="s">
        <v>44</v>
      </c>
      <c r="O103" s="91" t="s">
        <v>127</v>
      </c>
      <c r="P103" s="91" t="s">
        <v>128</v>
      </c>
      <c r="Q103" s="91" t="s">
        <v>129</v>
      </c>
      <c r="R103" s="91" t="s">
        <v>130</v>
      </c>
      <c r="S103" s="91" t="s">
        <v>131</v>
      </c>
      <c r="T103" s="92" t="s">
        <v>132</v>
      </c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</row>
    <row r="104" s="2" customFormat="1" ht="22.8" customHeight="1">
      <c r="A104" s="36"/>
      <c r="B104" s="37"/>
      <c r="C104" s="97" t="s">
        <v>133</v>
      </c>
      <c r="D104" s="38"/>
      <c r="E104" s="38"/>
      <c r="F104" s="38"/>
      <c r="G104" s="38"/>
      <c r="H104" s="38"/>
      <c r="I104" s="144"/>
      <c r="J104" s="203">
        <f>BK104</f>
        <v>0</v>
      </c>
      <c r="K104" s="38"/>
      <c r="L104" s="42"/>
      <c r="M104" s="93"/>
      <c r="N104" s="204"/>
      <c r="O104" s="94"/>
      <c r="P104" s="205">
        <f>P105</f>
        <v>0</v>
      </c>
      <c r="Q104" s="94"/>
      <c r="R104" s="205">
        <f>R105</f>
        <v>0</v>
      </c>
      <c r="S104" s="94"/>
      <c r="T104" s="206">
        <f>T105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73</v>
      </c>
      <c r="AU104" s="15" t="s">
        <v>101</v>
      </c>
      <c r="BK104" s="207">
        <f>BK105</f>
        <v>0</v>
      </c>
    </row>
    <row r="105" s="12" customFormat="1" ht="25.92" customHeight="1">
      <c r="A105" s="12"/>
      <c r="B105" s="208"/>
      <c r="C105" s="209"/>
      <c r="D105" s="210" t="s">
        <v>73</v>
      </c>
      <c r="E105" s="211" t="s">
        <v>134</v>
      </c>
      <c r="F105" s="211" t="s">
        <v>135</v>
      </c>
      <c r="G105" s="209"/>
      <c r="H105" s="209"/>
      <c r="I105" s="212"/>
      <c r="J105" s="213">
        <f>BK105</f>
        <v>0</v>
      </c>
      <c r="K105" s="209"/>
      <c r="L105" s="214"/>
      <c r="M105" s="215"/>
      <c r="N105" s="216"/>
      <c r="O105" s="216"/>
      <c r="P105" s="217">
        <f>P106+P115+P122+P129+P137+P160+P167+P174+P181+P189+P197+P204+P211+P219+P227+P234+P241+P248</f>
        <v>0</v>
      </c>
      <c r="Q105" s="216"/>
      <c r="R105" s="217">
        <f>R106+R115+R122+R129+R137+R160+R167+R174+R181+R189+R197+R204+R211+R219+R227+R234+R241+R248</f>
        <v>0</v>
      </c>
      <c r="S105" s="216"/>
      <c r="T105" s="218">
        <f>T106+T115+T122+T129+T137+T160+T167+T174+T181+T189+T197+T204+T211+T219+T227+T234+T241+T248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9" t="s">
        <v>83</v>
      </c>
      <c r="AT105" s="220" t="s">
        <v>73</v>
      </c>
      <c r="AU105" s="220" t="s">
        <v>74</v>
      </c>
      <c r="AY105" s="219" t="s">
        <v>136</v>
      </c>
      <c r="BK105" s="221">
        <f>BK106+BK115+BK122+BK129+BK137+BK160+BK167+BK174+BK181+BK189+BK197+BK204+BK211+BK219+BK227+BK234+BK241+BK248</f>
        <v>0</v>
      </c>
    </row>
    <row r="106" s="12" customFormat="1" ht="22.8" customHeight="1">
      <c r="A106" s="12"/>
      <c r="B106" s="208"/>
      <c r="C106" s="209"/>
      <c r="D106" s="210" t="s">
        <v>73</v>
      </c>
      <c r="E106" s="222" t="s">
        <v>137</v>
      </c>
      <c r="F106" s="222" t="s">
        <v>138</v>
      </c>
      <c r="G106" s="209"/>
      <c r="H106" s="209"/>
      <c r="I106" s="212"/>
      <c r="J106" s="223">
        <f>BK106</f>
        <v>0</v>
      </c>
      <c r="K106" s="209"/>
      <c r="L106" s="214"/>
      <c r="M106" s="215"/>
      <c r="N106" s="216"/>
      <c r="O106" s="216"/>
      <c r="P106" s="217">
        <f>SUM(P107:P114)</f>
        <v>0</v>
      </c>
      <c r="Q106" s="216"/>
      <c r="R106" s="217">
        <f>SUM(R107:R114)</f>
        <v>0</v>
      </c>
      <c r="S106" s="216"/>
      <c r="T106" s="218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9" t="s">
        <v>81</v>
      </c>
      <c r="AT106" s="220" t="s">
        <v>73</v>
      </c>
      <c r="AU106" s="220" t="s">
        <v>81</v>
      </c>
      <c r="AY106" s="219" t="s">
        <v>136</v>
      </c>
      <c r="BK106" s="221">
        <f>SUM(BK107:BK114)</f>
        <v>0</v>
      </c>
    </row>
    <row r="107" s="2" customFormat="1" ht="21.75" customHeight="1">
      <c r="A107" s="36"/>
      <c r="B107" s="37"/>
      <c r="C107" s="224" t="s">
        <v>81</v>
      </c>
      <c r="D107" s="224" t="s">
        <v>139</v>
      </c>
      <c r="E107" s="225" t="s">
        <v>140</v>
      </c>
      <c r="F107" s="226" t="s">
        <v>141</v>
      </c>
      <c r="G107" s="227" t="s">
        <v>142</v>
      </c>
      <c r="H107" s="228">
        <v>1</v>
      </c>
      <c r="I107" s="229"/>
      <c r="J107" s="230">
        <f>ROUND(I107*H107,2)</f>
        <v>0</v>
      </c>
      <c r="K107" s="226" t="s">
        <v>19</v>
      </c>
      <c r="L107" s="42"/>
      <c r="M107" s="231" t="s">
        <v>19</v>
      </c>
      <c r="N107" s="232" t="s">
        <v>45</v>
      </c>
      <c r="O107" s="82"/>
      <c r="P107" s="233">
        <f>O107*H107</f>
        <v>0</v>
      </c>
      <c r="Q107" s="233">
        <v>0</v>
      </c>
      <c r="R107" s="233">
        <f>Q107*H107</f>
        <v>0</v>
      </c>
      <c r="S107" s="233">
        <v>0</v>
      </c>
      <c r="T107" s="23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35" t="s">
        <v>143</v>
      </c>
      <c r="AT107" s="235" t="s">
        <v>139</v>
      </c>
      <c r="AU107" s="235" t="s">
        <v>83</v>
      </c>
      <c r="AY107" s="15" t="s">
        <v>136</v>
      </c>
      <c r="BE107" s="236">
        <f>IF(N107="základní",J107,0)</f>
        <v>0</v>
      </c>
      <c r="BF107" s="236">
        <f>IF(N107="snížená",J107,0)</f>
        <v>0</v>
      </c>
      <c r="BG107" s="236">
        <f>IF(N107="zákl. přenesená",J107,0)</f>
        <v>0</v>
      </c>
      <c r="BH107" s="236">
        <f>IF(N107="sníž. přenesená",J107,0)</f>
        <v>0</v>
      </c>
      <c r="BI107" s="236">
        <f>IF(N107="nulová",J107,0)</f>
        <v>0</v>
      </c>
      <c r="BJ107" s="15" t="s">
        <v>81</v>
      </c>
      <c r="BK107" s="236">
        <f>ROUND(I107*H107,2)</f>
        <v>0</v>
      </c>
      <c r="BL107" s="15" t="s">
        <v>143</v>
      </c>
      <c r="BM107" s="235" t="s">
        <v>144</v>
      </c>
    </row>
    <row r="108" s="2" customFormat="1" ht="33" customHeight="1">
      <c r="A108" s="36"/>
      <c r="B108" s="37"/>
      <c r="C108" s="224" t="s">
        <v>83</v>
      </c>
      <c r="D108" s="224" t="s">
        <v>139</v>
      </c>
      <c r="E108" s="225" t="s">
        <v>145</v>
      </c>
      <c r="F108" s="226" t="s">
        <v>146</v>
      </c>
      <c r="G108" s="227" t="s">
        <v>142</v>
      </c>
      <c r="H108" s="228">
        <v>1</v>
      </c>
      <c r="I108" s="229"/>
      <c r="J108" s="230">
        <f>ROUND(I108*H108,2)</f>
        <v>0</v>
      </c>
      <c r="K108" s="226" t="s">
        <v>19</v>
      </c>
      <c r="L108" s="42"/>
      <c r="M108" s="231" t="s">
        <v>19</v>
      </c>
      <c r="N108" s="232" t="s">
        <v>45</v>
      </c>
      <c r="O108" s="82"/>
      <c r="P108" s="233">
        <f>O108*H108</f>
        <v>0</v>
      </c>
      <c r="Q108" s="233">
        <v>0</v>
      </c>
      <c r="R108" s="233">
        <f>Q108*H108</f>
        <v>0</v>
      </c>
      <c r="S108" s="233">
        <v>0</v>
      </c>
      <c r="T108" s="23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35" t="s">
        <v>143</v>
      </c>
      <c r="AT108" s="235" t="s">
        <v>139</v>
      </c>
      <c r="AU108" s="235" t="s">
        <v>83</v>
      </c>
      <c r="AY108" s="15" t="s">
        <v>136</v>
      </c>
      <c r="BE108" s="236">
        <f>IF(N108="základní",J108,0)</f>
        <v>0</v>
      </c>
      <c r="BF108" s="236">
        <f>IF(N108="snížená",J108,0)</f>
        <v>0</v>
      </c>
      <c r="BG108" s="236">
        <f>IF(N108="zákl. přenesená",J108,0)</f>
        <v>0</v>
      </c>
      <c r="BH108" s="236">
        <f>IF(N108="sníž. přenesená",J108,0)</f>
        <v>0</v>
      </c>
      <c r="BI108" s="236">
        <f>IF(N108="nulová",J108,0)</f>
        <v>0</v>
      </c>
      <c r="BJ108" s="15" t="s">
        <v>81</v>
      </c>
      <c r="BK108" s="236">
        <f>ROUND(I108*H108,2)</f>
        <v>0</v>
      </c>
      <c r="BL108" s="15" t="s">
        <v>143</v>
      </c>
      <c r="BM108" s="235" t="s">
        <v>147</v>
      </c>
    </row>
    <row r="109" s="2" customFormat="1" ht="33" customHeight="1">
      <c r="A109" s="36"/>
      <c r="B109" s="37"/>
      <c r="C109" s="224" t="s">
        <v>148</v>
      </c>
      <c r="D109" s="224" t="s">
        <v>139</v>
      </c>
      <c r="E109" s="225" t="s">
        <v>149</v>
      </c>
      <c r="F109" s="226" t="s">
        <v>150</v>
      </c>
      <c r="G109" s="227" t="s">
        <v>142</v>
      </c>
      <c r="H109" s="228">
        <v>1</v>
      </c>
      <c r="I109" s="229"/>
      <c r="J109" s="230">
        <f>ROUND(I109*H109,2)</f>
        <v>0</v>
      </c>
      <c r="K109" s="226" t="s">
        <v>19</v>
      </c>
      <c r="L109" s="42"/>
      <c r="M109" s="231" t="s">
        <v>19</v>
      </c>
      <c r="N109" s="232" t="s">
        <v>45</v>
      </c>
      <c r="O109" s="82"/>
      <c r="P109" s="233">
        <f>O109*H109</f>
        <v>0</v>
      </c>
      <c r="Q109" s="233">
        <v>0</v>
      </c>
      <c r="R109" s="233">
        <f>Q109*H109</f>
        <v>0</v>
      </c>
      <c r="S109" s="233">
        <v>0</v>
      </c>
      <c r="T109" s="23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35" t="s">
        <v>143</v>
      </c>
      <c r="AT109" s="235" t="s">
        <v>139</v>
      </c>
      <c r="AU109" s="235" t="s">
        <v>83</v>
      </c>
      <c r="AY109" s="15" t="s">
        <v>136</v>
      </c>
      <c r="BE109" s="236">
        <f>IF(N109="základní",J109,0)</f>
        <v>0</v>
      </c>
      <c r="BF109" s="236">
        <f>IF(N109="snížená",J109,0)</f>
        <v>0</v>
      </c>
      <c r="BG109" s="236">
        <f>IF(N109="zákl. přenesená",J109,0)</f>
        <v>0</v>
      </c>
      <c r="BH109" s="236">
        <f>IF(N109="sníž. přenesená",J109,0)</f>
        <v>0</v>
      </c>
      <c r="BI109" s="236">
        <f>IF(N109="nulová",J109,0)</f>
        <v>0</v>
      </c>
      <c r="BJ109" s="15" t="s">
        <v>81</v>
      </c>
      <c r="BK109" s="236">
        <f>ROUND(I109*H109,2)</f>
        <v>0</v>
      </c>
      <c r="BL109" s="15" t="s">
        <v>143</v>
      </c>
      <c r="BM109" s="235" t="s">
        <v>151</v>
      </c>
    </row>
    <row r="110" s="2" customFormat="1" ht="16.5" customHeight="1">
      <c r="A110" s="36"/>
      <c r="B110" s="37"/>
      <c r="C110" s="224" t="s">
        <v>152</v>
      </c>
      <c r="D110" s="224" t="s">
        <v>139</v>
      </c>
      <c r="E110" s="225" t="s">
        <v>153</v>
      </c>
      <c r="F110" s="226" t="s">
        <v>154</v>
      </c>
      <c r="G110" s="227" t="s">
        <v>142</v>
      </c>
      <c r="H110" s="228">
        <v>1</v>
      </c>
      <c r="I110" s="229"/>
      <c r="J110" s="230">
        <f>ROUND(I110*H110,2)</f>
        <v>0</v>
      </c>
      <c r="K110" s="226" t="s">
        <v>19</v>
      </c>
      <c r="L110" s="42"/>
      <c r="M110" s="231" t="s">
        <v>19</v>
      </c>
      <c r="N110" s="232" t="s">
        <v>45</v>
      </c>
      <c r="O110" s="82"/>
      <c r="P110" s="233">
        <f>O110*H110</f>
        <v>0</v>
      </c>
      <c r="Q110" s="233">
        <v>0</v>
      </c>
      <c r="R110" s="233">
        <f>Q110*H110</f>
        <v>0</v>
      </c>
      <c r="S110" s="233">
        <v>0</v>
      </c>
      <c r="T110" s="23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35" t="s">
        <v>143</v>
      </c>
      <c r="AT110" s="235" t="s">
        <v>139</v>
      </c>
      <c r="AU110" s="235" t="s">
        <v>83</v>
      </c>
      <c r="AY110" s="15" t="s">
        <v>136</v>
      </c>
      <c r="BE110" s="236">
        <f>IF(N110="základní",J110,0)</f>
        <v>0</v>
      </c>
      <c r="BF110" s="236">
        <f>IF(N110="snížená",J110,0)</f>
        <v>0</v>
      </c>
      <c r="BG110" s="236">
        <f>IF(N110="zákl. přenesená",J110,0)</f>
        <v>0</v>
      </c>
      <c r="BH110" s="236">
        <f>IF(N110="sníž. přenesená",J110,0)</f>
        <v>0</v>
      </c>
      <c r="BI110" s="236">
        <f>IF(N110="nulová",J110,0)</f>
        <v>0</v>
      </c>
      <c r="BJ110" s="15" t="s">
        <v>81</v>
      </c>
      <c r="BK110" s="236">
        <f>ROUND(I110*H110,2)</f>
        <v>0</v>
      </c>
      <c r="BL110" s="15" t="s">
        <v>143</v>
      </c>
      <c r="BM110" s="235" t="s">
        <v>155</v>
      </c>
    </row>
    <row r="111" s="2" customFormat="1" ht="21.75" customHeight="1">
      <c r="A111" s="36"/>
      <c r="B111" s="37"/>
      <c r="C111" s="224" t="s">
        <v>156</v>
      </c>
      <c r="D111" s="224" t="s">
        <v>139</v>
      </c>
      <c r="E111" s="225" t="s">
        <v>157</v>
      </c>
      <c r="F111" s="226" t="s">
        <v>158</v>
      </c>
      <c r="G111" s="227" t="s">
        <v>142</v>
      </c>
      <c r="H111" s="228">
        <v>2</v>
      </c>
      <c r="I111" s="229"/>
      <c r="J111" s="230">
        <f>ROUND(I111*H111,2)</f>
        <v>0</v>
      </c>
      <c r="K111" s="226" t="s">
        <v>19</v>
      </c>
      <c r="L111" s="42"/>
      <c r="M111" s="231" t="s">
        <v>19</v>
      </c>
      <c r="N111" s="232" t="s">
        <v>45</v>
      </c>
      <c r="O111" s="82"/>
      <c r="P111" s="233">
        <f>O111*H111</f>
        <v>0</v>
      </c>
      <c r="Q111" s="233">
        <v>0</v>
      </c>
      <c r="R111" s="233">
        <f>Q111*H111</f>
        <v>0</v>
      </c>
      <c r="S111" s="233">
        <v>0</v>
      </c>
      <c r="T111" s="23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35" t="s">
        <v>143</v>
      </c>
      <c r="AT111" s="235" t="s">
        <v>139</v>
      </c>
      <c r="AU111" s="235" t="s">
        <v>83</v>
      </c>
      <c r="AY111" s="15" t="s">
        <v>136</v>
      </c>
      <c r="BE111" s="236">
        <f>IF(N111="základní",J111,0)</f>
        <v>0</v>
      </c>
      <c r="BF111" s="236">
        <f>IF(N111="snížená",J111,0)</f>
        <v>0</v>
      </c>
      <c r="BG111" s="236">
        <f>IF(N111="zákl. přenesená",J111,0)</f>
        <v>0</v>
      </c>
      <c r="BH111" s="236">
        <f>IF(N111="sníž. přenesená",J111,0)</f>
        <v>0</v>
      </c>
      <c r="BI111" s="236">
        <f>IF(N111="nulová",J111,0)</f>
        <v>0</v>
      </c>
      <c r="BJ111" s="15" t="s">
        <v>81</v>
      </c>
      <c r="BK111" s="236">
        <f>ROUND(I111*H111,2)</f>
        <v>0</v>
      </c>
      <c r="BL111" s="15" t="s">
        <v>143</v>
      </c>
      <c r="BM111" s="235" t="s">
        <v>159</v>
      </c>
    </row>
    <row r="112" s="2" customFormat="1" ht="21.75" customHeight="1">
      <c r="A112" s="36"/>
      <c r="B112" s="37"/>
      <c r="C112" s="224" t="s">
        <v>160</v>
      </c>
      <c r="D112" s="224" t="s">
        <v>139</v>
      </c>
      <c r="E112" s="225" t="s">
        <v>161</v>
      </c>
      <c r="F112" s="226" t="s">
        <v>162</v>
      </c>
      <c r="G112" s="227" t="s">
        <v>142</v>
      </c>
      <c r="H112" s="228">
        <v>1</v>
      </c>
      <c r="I112" s="229"/>
      <c r="J112" s="230">
        <f>ROUND(I112*H112,2)</f>
        <v>0</v>
      </c>
      <c r="K112" s="226" t="s">
        <v>19</v>
      </c>
      <c r="L112" s="42"/>
      <c r="M112" s="231" t="s">
        <v>19</v>
      </c>
      <c r="N112" s="232" t="s">
        <v>45</v>
      </c>
      <c r="O112" s="82"/>
      <c r="P112" s="233">
        <f>O112*H112</f>
        <v>0</v>
      </c>
      <c r="Q112" s="233">
        <v>0</v>
      </c>
      <c r="R112" s="233">
        <f>Q112*H112</f>
        <v>0</v>
      </c>
      <c r="S112" s="233">
        <v>0</v>
      </c>
      <c r="T112" s="23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35" t="s">
        <v>143</v>
      </c>
      <c r="AT112" s="235" t="s">
        <v>139</v>
      </c>
      <c r="AU112" s="235" t="s">
        <v>83</v>
      </c>
      <c r="AY112" s="15" t="s">
        <v>136</v>
      </c>
      <c r="BE112" s="236">
        <f>IF(N112="základní",J112,0)</f>
        <v>0</v>
      </c>
      <c r="BF112" s="236">
        <f>IF(N112="snížená",J112,0)</f>
        <v>0</v>
      </c>
      <c r="BG112" s="236">
        <f>IF(N112="zákl. přenesená",J112,0)</f>
        <v>0</v>
      </c>
      <c r="BH112" s="236">
        <f>IF(N112="sníž. přenesená",J112,0)</f>
        <v>0</v>
      </c>
      <c r="BI112" s="236">
        <f>IF(N112="nulová",J112,0)</f>
        <v>0</v>
      </c>
      <c r="BJ112" s="15" t="s">
        <v>81</v>
      </c>
      <c r="BK112" s="236">
        <f>ROUND(I112*H112,2)</f>
        <v>0</v>
      </c>
      <c r="BL112" s="15" t="s">
        <v>143</v>
      </c>
      <c r="BM112" s="235" t="s">
        <v>163</v>
      </c>
    </row>
    <row r="113" s="2" customFormat="1" ht="16.5" customHeight="1">
      <c r="A113" s="36"/>
      <c r="B113" s="37"/>
      <c r="C113" s="224" t="s">
        <v>164</v>
      </c>
      <c r="D113" s="224" t="s">
        <v>139</v>
      </c>
      <c r="E113" s="225" t="s">
        <v>165</v>
      </c>
      <c r="F113" s="226" t="s">
        <v>166</v>
      </c>
      <c r="G113" s="227" t="s">
        <v>167</v>
      </c>
      <c r="H113" s="228">
        <v>32</v>
      </c>
      <c r="I113" s="229"/>
      <c r="J113" s="230">
        <f>ROUND(I113*H113,2)</f>
        <v>0</v>
      </c>
      <c r="K113" s="226" t="s">
        <v>19</v>
      </c>
      <c r="L113" s="42"/>
      <c r="M113" s="231" t="s">
        <v>19</v>
      </c>
      <c r="N113" s="232" t="s">
        <v>45</v>
      </c>
      <c r="O113" s="82"/>
      <c r="P113" s="233">
        <f>O113*H113</f>
        <v>0</v>
      </c>
      <c r="Q113" s="233">
        <v>0</v>
      </c>
      <c r="R113" s="233">
        <f>Q113*H113</f>
        <v>0</v>
      </c>
      <c r="S113" s="233">
        <v>0</v>
      </c>
      <c r="T113" s="23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35" t="s">
        <v>143</v>
      </c>
      <c r="AT113" s="235" t="s">
        <v>139</v>
      </c>
      <c r="AU113" s="235" t="s">
        <v>83</v>
      </c>
      <c r="AY113" s="15" t="s">
        <v>136</v>
      </c>
      <c r="BE113" s="236">
        <f>IF(N113="základní",J113,0)</f>
        <v>0</v>
      </c>
      <c r="BF113" s="236">
        <f>IF(N113="snížená",J113,0)</f>
        <v>0</v>
      </c>
      <c r="BG113" s="236">
        <f>IF(N113="zákl. přenesená",J113,0)</f>
        <v>0</v>
      </c>
      <c r="BH113" s="236">
        <f>IF(N113="sníž. přenesená",J113,0)</f>
        <v>0</v>
      </c>
      <c r="BI113" s="236">
        <f>IF(N113="nulová",J113,0)</f>
        <v>0</v>
      </c>
      <c r="BJ113" s="15" t="s">
        <v>81</v>
      </c>
      <c r="BK113" s="236">
        <f>ROUND(I113*H113,2)</f>
        <v>0</v>
      </c>
      <c r="BL113" s="15" t="s">
        <v>143</v>
      </c>
      <c r="BM113" s="235" t="s">
        <v>168</v>
      </c>
    </row>
    <row r="114" s="2" customFormat="1" ht="16.5" customHeight="1">
      <c r="A114" s="36"/>
      <c r="B114" s="37"/>
      <c r="C114" s="224" t="s">
        <v>169</v>
      </c>
      <c r="D114" s="224" t="s">
        <v>139</v>
      </c>
      <c r="E114" s="225" t="s">
        <v>170</v>
      </c>
      <c r="F114" s="226" t="s">
        <v>171</v>
      </c>
      <c r="G114" s="227" t="s">
        <v>142</v>
      </c>
      <c r="H114" s="228">
        <v>1</v>
      </c>
      <c r="I114" s="229"/>
      <c r="J114" s="230">
        <f>ROUND(I114*H114,2)</f>
        <v>0</v>
      </c>
      <c r="K114" s="226" t="s">
        <v>19</v>
      </c>
      <c r="L114" s="42"/>
      <c r="M114" s="231" t="s">
        <v>19</v>
      </c>
      <c r="N114" s="232" t="s">
        <v>45</v>
      </c>
      <c r="O114" s="82"/>
      <c r="P114" s="233">
        <f>O114*H114</f>
        <v>0</v>
      </c>
      <c r="Q114" s="233">
        <v>0</v>
      </c>
      <c r="R114" s="233">
        <f>Q114*H114</f>
        <v>0</v>
      </c>
      <c r="S114" s="233">
        <v>0</v>
      </c>
      <c r="T114" s="23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35" t="s">
        <v>143</v>
      </c>
      <c r="AT114" s="235" t="s">
        <v>139</v>
      </c>
      <c r="AU114" s="235" t="s">
        <v>83</v>
      </c>
      <c r="AY114" s="15" t="s">
        <v>136</v>
      </c>
      <c r="BE114" s="236">
        <f>IF(N114="základní",J114,0)</f>
        <v>0</v>
      </c>
      <c r="BF114" s="236">
        <f>IF(N114="snížená",J114,0)</f>
        <v>0</v>
      </c>
      <c r="BG114" s="236">
        <f>IF(N114="zákl. přenesená",J114,0)</f>
        <v>0</v>
      </c>
      <c r="BH114" s="236">
        <f>IF(N114="sníž. přenesená",J114,0)</f>
        <v>0</v>
      </c>
      <c r="BI114" s="236">
        <f>IF(N114="nulová",J114,0)</f>
        <v>0</v>
      </c>
      <c r="BJ114" s="15" t="s">
        <v>81</v>
      </c>
      <c r="BK114" s="236">
        <f>ROUND(I114*H114,2)</f>
        <v>0</v>
      </c>
      <c r="BL114" s="15" t="s">
        <v>143</v>
      </c>
      <c r="BM114" s="235" t="s">
        <v>172</v>
      </c>
    </row>
    <row r="115" s="12" customFormat="1" ht="22.8" customHeight="1">
      <c r="A115" s="12"/>
      <c r="B115" s="208"/>
      <c r="C115" s="209"/>
      <c r="D115" s="210" t="s">
        <v>73</v>
      </c>
      <c r="E115" s="222" t="s">
        <v>173</v>
      </c>
      <c r="F115" s="222" t="s">
        <v>174</v>
      </c>
      <c r="G115" s="209"/>
      <c r="H115" s="209"/>
      <c r="I115" s="212"/>
      <c r="J115" s="223">
        <f>BK115</f>
        <v>0</v>
      </c>
      <c r="K115" s="209"/>
      <c r="L115" s="214"/>
      <c r="M115" s="215"/>
      <c r="N115" s="216"/>
      <c r="O115" s="216"/>
      <c r="P115" s="217">
        <f>SUM(P116:P121)</f>
        <v>0</v>
      </c>
      <c r="Q115" s="216"/>
      <c r="R115" s="217">
        <f>SUM(R116:R121)</f>
        <v>0</v>
      </c>
      <c r="S115" s="216"/>
      <c r="T115" s="218">
        <f>SUM(T116:T121)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9" t="s">
        <v>81</v>
      </c>
      <c r="AT115" s="220" t="s">
        <v>73</v>
      </c>
      <c r="AU115" s="220" t="s">
        <v>81</v>
      </c>
      <c r="AY115" s="219" t="s">
        <v>136</v>
      </c>
      <c r="BK115" s="221">
        <f>SUM(BK116:BK121)</f>
        <v>0</v>
      </c>
    </row>
    <row r="116" s="2" customFormat="1" ht="21.75" customHeight="1">
      <c r="A116" s="36"/>
      <c r="B116" s="37"/>
      <c r="C116" s="224" t="s">
        <v>175</v>
      </c>
      <c r="D116" s="224" t="s">
        <v>139</v>
      </c>
      <c r="E116" s="225" t="s">
        <v>176</v>
      </c>
      <c r="F116" s="226" t="s">
        <v>177</v>
      </c>
      <c r="G116" s="227" t="s">
        <v>142</v>
      </c>
      <c r="H116" s="228">
        <v>3</v>
      </c>
      <c r="I116" s="229"/>
      <c r="J116" s="230">
        <f>ROUND(I116*H116,2)</f>
        <v>0</v>
      </c>
      <c r="K116" s="226" t="s">
        <v>19</v>
      </c>
      <c r="L116" s="42"/>
      <c r="M116" s="231" t="s">
        <v>19</v>
      </c>
      <c r="N116" s="232" t="s">
        <v>45</v>
      </c>
      <c r="O116" s="82"/>
      <c r="P116" s="233">
        <f>O116*H116</f>
        <v>0</v>
      </c>
      <c r="Q116" s="233">
        <v>0</v>
      </c>
      <c r="R116" s="233">
        <f>Q116*H116</f>
        <v>0</v>
      </c>
      <c r="S116" s="233">
        <v>0</v>
      </c>
      <c r="T116" s="23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35" t="s">
        <v>143</v>
      </c>
      <c r="AT116" s="235" t="s">
        <v>139</v>
      </c>
      <c r="AU116" s="235" t="s">
        <v>83</v>
      </c>
      <c r="AY116" s="15" t="s">
        <v>136</v>
      </c>
      <c r="BE116" s="236">
        <f>IF(N116="základní",J116,0)</f>
        <v>0</v>
      </c>
      <c r="BF116" s="236">
        <f>IF(N116="snížená",J116,0)</f>
        <v>0</v>
      </c>
      <c r="BG116" s="236">
        <f>IF(N116="zákl. přenesená",J116,0)</f>
        <v>0</v>
      </c>
      <c r="BH116" s="236">
        <f>IF(N116="sníž. přenesená",J116,0)</f>
        <v>0</v>
      </c>
      <c r="BI116" s="236">
        <f>IF(N116="nulová",J116,0)</f>
        <v>0</v>
      </c>
      <c r="BJ116" s="15" t="s">
        <v>81</v>
      </c>
      <c r="BK116" s="236">
        <f>ROUND(I116*H116,2)</f>
        <v>0</v>
      </c>
      <c r="BL116" s="15" t="s">
        <v>143</v>
      </c>
      <c r="BM116" s="235" t="s">
        <v>178</v>
      </c>
    </row>
    <row r="117" s="2" customFormat="1" ht="16.5" customHeight="1">
      <c r="A117" s="36"/>
      <c r="B117" s="37"/>
      <c r="C117" s="224" t="s">
        <v>179</v>
      </c>
      <c r="D117" s="224" t="s">
        <v>139</v>
      </c>
      <c r="E117" s="225" t="s">
        <v>180</v>
      </c>
      <c r="F117" s="226" t="s">
        <v>181</v>
      </c>
      <c r="G117" s="227" t="s">
        <v>142</v>
      </c>
      <c r="H117" s="228">
        <v>3</v>
      </c>
      <c r="I117" s="229"/>
      <c r="J117" s="230">
        <f>ROUND(I117*H117,2)</f>
        <v>0</v>
      </c>
      <c r="K117" s="226" t="s">
        <v>19</v>
      </c>
      <c r="L117" s="42"/>
      <c r="M117" s="231" t="s">
        <v>19</v>
      </c>
      <c r="N117" s="232" t="s">
        <v>45</v>
      </c>
      <c r="O117" s="82"/>
      <c r="P117" s="233">
        <f>O117*H117</f>
        <v>0</v>
      </c>
      <c r="Q117" s="233">
        <v>0</v>
      </c>
      <c r="R117" s="233">
        <f>Q117*H117</f>
        <v>0</v>
      </c>
      <c r="S117" s="233">
        <v>0</v>
      </c>
      <c r="T117" s="23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35" t="s">
        <v>143</v>
      </c>
      <c r="AT117" s="235" t="s">
        <v>139</v>
      </c>
      <c r="AU117" s="235" t="s">
        <v>83</v>
      </c>
      <c r="AY117" s="15" t="s">
        <v>136</v>
      </c>
      <c r="BE117" s="236">
        <f>IF(N117="základní",J117,0)</f>
        <v>0</v>
      </c>
      <c r="BF117" s="236">
        <f>IF(N117="snížená",J117,0)</f>
        <v>0</v>
      </c>
      <c r="BG117" s="236">
        <f>IF(N117="zákl. přenesená",J117,0)</f>
        <v>0</v>
      </c>
      <c r="BH117" s="236">
        <f>IF(N117="sníž. přenesená",J117,0)</f>
        <v>0</v>
      </c>
      <c r="BI117" s="236">
        <f>IF(N117="nulová",J117,0)</f>
        <v>0</v>
      </c>
      <c r="BJ117" s="15" t="s">
        <v>81</v>
      </c>
      <c r="BK117" s="236">
        <f>ROUND(I117*H117,2)</f>
        <v>0</v>
      </c>
      <c r="BL117" s="15" t="s">
        <v>143</v>
      </c>
      <c r="BM117" s="235" t="s">
        <v>182</v>
      </c>
    </row>
    <row r="118" s="2" customFormat="1" ht="44.25" customHeight="1">
      <c r="A118" s="36"/>
      <c r="B118" s="37"/>
      <c r="C118" s="224" t="s">
        <v>183</v>
      </c>
      <c r="D118" s="224" t="s">
        <v>139</v>
      </c>
      <c r="E118" s="225" t="s">
        <v>184</v>
      </c>
      <c r="F118" s="226" t="s">
        <v>185</v>
      </c>
      <c r="G118" s="227" t="s">
        <v>142</v>
      </c>
      <c r="H118" s="228">
        <v>3</v>
      </c>
      <c r="I118" s="229"/>
      <c r="J118" s="230">
        <f>ROUND(I118*H118,2)</f>
        <v>0</v>
      </c>
      <c r="K118" s="226" t="s">
        <v>19</v>
      </c>
      <c r="L118" s="42"/>
      <c r="M118" s="231" t="s">
        <v>19</v>
      </c>
      <c r="N118" s="232" t="s">
        <v>45</v>
      </c>
      <c r="O118" s="82"/>
      <c r="P118" s="233">
        <f>O118*H118</f>
        <v>0</v>
      </c>
      <c r="Q118" s="233">
        <v>0</v>
      </c>
      <c r="R118" s="233">
        <f>Q118*H118</f>
        <v>0</v>
      </c>
      <c r="S118" s="233">
        <v>0</v>
      </c>
      <c r="T118" s="23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35" t="s">
        <v>143</v>
      </c>
      <c r="AT118" s="235" t="s">
        <v>139</v>
      </c>
      <c r="AU118" s="235" t="s">
        <v>83</v>
      </c>
      <c r="AY118" s="15" t="s">
        <v>136</v>
      </c>
      <c r="BE118" s="236">
        <f>IF(N118="základní",J118,0)</f>
        <v>0</v>
      </c>
      <c r="BF118" s="236">
        <f>IF(N118="snížená",J118,0)</f>
        <v>0</v>
      </c>
      <c r="BG118" s="236">
        <f>IF(N118="zákl. přenesená",J118,0)</f>
        <v>0</v>
      </c>
      <c r="BH118" s="236">
        <f>IF(N118="sníž. přenesená",J118,0)</f>
        <v>0</v>
      </c>
      <c r="BI118" s="236">
        <f>IF(N118="nulová",J118,0)</f>
        <v>0</v>
      </c>
      <c r="BJ118" s="15" t="s">
        <v>81</v>
      </c>
      <c r="BK118" s="236">
        <f>ROUND(I118*H118,2)</f>
        <v>0</v>
      </c>
      <c r="BL118" s="15" t="s">
        <v>143</v>
      </c>
      <c r="BM118" s="235" t="s">
        <v>186</v>
      </c>
    </row>
    <row r="119" s="2" customFormat="1" ht="21.75" customHeight="1">
      <c r="A119" s="36"/>
      <c r="B119" s="37"/>
      <c r="C119" s="224" t="s">
        <v>187</v>
      </c>
      <c r="D119" s="224" t="s">
        <v>139</v>
      </c>
      <c r="E119" s="225" t="s">
        <v>188</v>
      </c>
      <c r="F119" s="226" t="s">
        <v>162</v>
      </c>
      <c r="G119" s="227" t="s">
        <v>142</v>
      </c>
      <c r="H119" s="228">
        <v>3</v>
      </c>
      <c r="I119" s="229"/>
      <c r="J119" s="230">
        <f>ROUND(I119*H119,2)</f>
        <v>0</v>
      </c>
      <c r="K119" s="226" t="s">
        <v>19</v>
      </c>
      <c r="L119" s="42"/>
      <c r="M119" s="231" t="s">
        <v>19</v>
      </c>
      <c r="N119" s="232" t="s">
        <v>45</v>
      </c>
      <c r="O119" s="82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35" t="s">
        <v>143</v>
      </c>
      <c r="AT119" s="235" t="s">
        <v>139</v>
      </c>
      <c r="AU119" s="235" t="s">
        <v>83</v>
      </c>
      <c r="AY119" s="15" t="s">
        <v>136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5" t="s">
        <v>81</v>
      </c>
      <c r="BK119" s="236">
        <f>ROUND(I119*H119,2)</f>
        <v>0</v>
      </c>
      <c r="BL119" s="15" t="s">
        <v>143</v>
      </c>
      <c r="BM119" s="235" t="s">
        <v>189</v>
      </c>
    </row>
    <row r="120" s="2" customFormat="1" ht="16.5" customHeight="1">
      <c r="A120" s="36"/>
      <c r="B120" s="37"/>
      <c r="C120" s="224" t="s">
        <v>190</v>
      </c>
      <c r="D120" s="224" t="s">
        <v>139</v>
      </c>
      <c r="E120" s="225" t="s">
        <v>191</v>
      </c>
      <c r="F120" s="226" t="s">
        <v>166</v>
      </c>
      <c r="G120" s="227" t="s">
        <v>167</v>
      </c>
      <c r="H120" s="228">
        <v>32</v>
      </c>
      <c r="I120" s="229"/>
      <c r="J120" s="230">
        <f>ROUND(I120*H120,2)</f>
        <v>0</v>
      </c>
      <c r="K120" s="226" t="s">
        <v>19</v>
      </c>
      <c r="L120" s="42"/>
      <c r="M120" s="231" t="s">
        <v>19</v>
      </c>
      <c r="N120" s="232" t="s">
        <v>45</v>
      </c>
      <c r="O120" s="82"/>
      <c r="P120" s="233">
        <f>O120*H120</f>
        <v>0</v>
      </c>
      <c r="Q120" s="233">
        <v>0</v>
      </c>
      <c r="R120" s="233">
        <f>Q120*H120</f>
        <v>0</v>
      </c>
      <c r="S120" s="233">
        <v>0</v>
      </c>
      <c r="T120" s="23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35" t="s">
        <v>143</v>
      </c>
      <c r="AT120" s="235" t="s">
        <v>139</v>
      </c>
      <c r="AU120" s="235" t="s">
        <v>83</v>
      </c>
      <c r="AY120" s="15" t="s">
        <v>136</v>
      </c>
      <c r="BE120" s="236">
        <f>IF(N120="základní",J120,0)</f>
        <v>0</v>
      </c>
      <c r="BF120" s="236">
        <f>IF(N120="snížená",J120,0)</f>
        <v>0</v>
      </c>
      <c r="BG120" s="236">
        <f>IF(N120="zákl. přenesená",J120,0)</f>
        <v>0</v>
      </c>
      <c r="BH120" s="236">
        <f>IF(N120="sníž. přenesená",J120,0)</f>
        <v>0</v>
      </c>
      <c r="BI120" s="236">
        <f>IF(N120="nulová",J120,0)</f>
        <v>0</v>
      </c>
      <c r="BJ120" s="15" t="s">
        <v>81</v>
      </c>
      <c r="BK120" s="236">
        <f>ROUND(I120*H120,2)</f>
        <v>0</v>
      </c>
      <c r="BL120" s="15" t="s">
        <v>143</v>
      </c>
      <c r="BM120" s="235" t="s">
        <v>192</v>
      </c>
    </row>
    <row r="121" s="2" customFormat="1" ht="16.5" customHeight="1">
      <c r="A121" s="36"/>
      <c r="B121" s="37"/>
      <c r="C121" s="224" t="s">
        <v>193</v>
      </c>
      <c r="D121" s="224" t="s">
        <v>139</v>
      </c>
      <c r="E121" s="225" t="s">
        <v>194</v>
      </c>
      <c r="F121" s="226" t="s">
        <v>171</v>
      </c>
      <c r="G121" s="227" t="s">
        <v>142</v>
      </c>
      <c r="H121" s="228">
        <v>1</v>
      </c>
      <c r="I121" s="229"/>
      <c r="J121" s="230">
        <f>ROUND(I121*H121,2)</f>
        <v>0</v>
      </c>
      <c r="K121" s="226" t="s">
        <v>19</v>
      </c>
      <c r="L121" s="42"/>
      <c r="M121" s="231" t="s">
        <v>19</v>
      </c>
      <c r="N121" s="232" t="s">
        <v>45</v>
      </c>
      <c r="O121" s="82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143</v>
      </c>
      <c r="AT121" s="235" t="s">
        <v>139</v>
      </c>
      <c r="AU121" s="235" t="s">
        <v>83</v>
      </c>
      <c r="AY121" s="15" t="s">
        <v>136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81</v>
      </c>
      <c r="BK121" s="236">
        <f>ROUND(I121*H121,2)</f>
        <v>0</v>
      </c>
      <c r="BL121" s="15" t="s">
        <v>143</v>
      </c>
      <c r="BM121" s="235" t="s">
        <v>195</v>
      </c>
    </row>
    <row r="122" s="12" customFormat="1" ht="22.8" customHeight="1">
      <c r="A122" s="12"/>
      <c r="B122" s="208"/>
      <c r="C122" s="209"/>
      <c r="D122" s="210" t="s">
        <v>73</v>
      </c>
      <c r="E122" s="222" t="s">
        <v>196</v>
      </c>
      <c r="F122" s="222" t="s">
        <v>197</v>
      </c>
      <c r="G122" s="209"/>
      <c r="H122" s="209"/>
      <c r="I122" s="212"/>
      <c r="J122" s="223">
        <f>BK122</f>
        <v>0</v>
      </c>
      <c r="K122" s="209"/>
      <c r="L122" s="214"/>
      <c r="M122" s="215"/>
      <c r="N122" s="216"/>
      <c r="O122" s="216"/>
      <c r="P122" s="217">
        <f>SUM(P123:P128)</f>
        <v>0</v>
      </c>
      <c r="Q122" s="216"/>
      <c r="R122" s="217">
        <f>SUM(R123:R128)</f>
        <v>0</v>
      </c>
      <c r="S122" s="216"/>
      <c r="T122" s="218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81</v>
      </c>
      <c r="AT122" s="220" t="s">
        <v>73</v>
      </c>
      <c r="AU122" s="220" t="s">
        <v>81</v>
      </c>
      <c r="AY122" s="219" t="s">
        <v>136</v>
      </c>
      <c r="BK122" s="221">
        <f>SUM(BK123:BK128)</f>
        <v>0</v>
      </c>
    </row>
    <row r="123" s="2" customFormat="1" ht="21.75" customHeight="1">
      <c r="A123" s="36"/>
      <c r="B123" s="37"/>
      <c r="C123" s="224" t="s">
        <v>8</v>
      </c>
      <c r="D123" s="224" t="s">
        <v>139</v>
      </c>
      <c r="E123" s="225" t="s">
        <v>198</v>
      </c>
      <c r="F123" s="226" t="s">
        <v>177</v>
      </c>
      <c r="G123" s="227" t="s">
        <v>142</v>
      </c>
      <c r="H123" s="228">
        <v>1</v>
      </c>
      <c r="I123" s="229"/>
      <c r="J123" s="230">
        <f>ROUND(I123*H123,2)</f>
        <v>0</v>
      </c>
      <c r="K123" s="226" t="s">
        <v>19</v>
      </c>
      <c r="L123" s="42"/>
      <c r="M123" s="231" t="s">
        <v>19</v>
      </c>
      <c r="N123" s="232" t="s">
        <v>45</v>
      </c>
      <c r="O123" s="82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5" t="s">
        <v>143</v>
      </c>
      <c r="AT123" s="235" t="s">
        <v>139</v>
      </c>
      <c r="AU123" s="235" t="s">
        <v>83</v>
      </c>
      <c r="AY123" s="15" t="s">
        <v>136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81</v>
      </c>
      <c r="BK123" s="236">
        <f>ROUND(I123*H123,2)</f>
        <v>0</v>
      </c>
      <c r="BL123" s="15" t="s">
        <v>143</v>
      </c>
      <c r="BM123" s="235" t="s">
        <v>199</v>
      </c>
    </row>
    <row r="124" s="2" customFormat="1" ht="16.5" customHeight="1">
      <c r="A124" s="36"/>
      <c r="B124" s="37"/>
      <c r="C124" s="224" t="s">
        <v>143</v>
      </c>
      <c r="D124" s="224" t="s">
        <v>139</v>
      </c>
      <c r="E124" s="225" t="s">
        <v>200</v>
      </c>
      <c r="F124" s="226" t="s">
        <v>181</v>
      </c>
      <c r="G124" s="227" t="s">
        <v>142</v>
      </c>
      <c r="H124" s="228">
        <v>1</v>
      </c>
      <c r="I124" s="229"/>
      <c r="J124" s="230">
        <f>ROUND(I124*H124,2)</f>
        <v>0</v>
      </c>
      <c r="K124" s="226" t="s">
        <v>19</v>
      </c>
      <c r="L124" s="42"/>
      <c r="M124" s="231" t="s">
        <v>19</v>
      </c>
      <c r="N124" s="232" t="s">
        <v>45</v>
      </c>
      <c r="O124" s="82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5" t="s">
        <v>143</v>
      </c>
      <c r="AT124" s="235" t="s">
        <v>139</v>
      </c>
      <c r="AU124" s="235" t="s">
        <v>83</v>
      </c>
      <c r="AY124" s="15" t="s">
        <v>136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5" t="s">
        <v>81</v>
      </c>
      <c r="BK124" s="236">
        <f>ROUND(I124*H124,2)</f>
        <v>0</v>
      </c>
      <c r="BL124" s="15" t="s">
        <v>143</v>
      </c>
      <c r="BM124" s="235" t="s">
        <v>201</v>
      </c>
    </row>
    <row r="125" s="2" customFormat="1" ht="44.25" customHeight="1">
      <c r="A125" s="36"/>
      <c r="B125" s="37"/>
      <c r="C125" s="224" t="s">
        <v>202</v>
      </c>
      <c r="D125" s="224" t="s">
        <v>139</v>
      </c>
      <c r="E125" s="225" t="s">
        <v>203</v>
      </c>
      <c r="F125" s="226" t="s">
        <v>185</v>
      </c>
      <c r="G125" s="227" t="s">
        <v>142</v>
      </c>
      <c r="H125" s="228">
        <v>1</v>
      </c>
      <c r="I125" s="229"/>
      <c r="J125" s="230">
        <f>ROUND(I125*H125,2)</f>
        <v>0</v>
      </c>
      <c r="K125" s="226" t="s">
        <v>19</v>
      </c>
      <c r="L125" s="42"/>
      <c r="M125" s="231" t="s">
        <v>19</v>
      </c>
      <c r="N125" s="232" t="s">
        <v>45</v>
      </c>
      <c r="O125" s="82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143</v>
      </c>
      <c r="AT125" s="235" t="s">
        <v>139</v>
      </c>
      <c r="AU125" s="235" t="s">
        <v>83</v>
      </c>
      <c r="AY125" s="15" t="s">
        <v>136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81</v>
      </c>
      <c r="BK125" s="236">
        <f>ROUND(I125*H125,2)</f>
        <v>0</v>
      </c>
      <c r="BL125" s="15" t="s">
        <v>143</v>
      </c>
      <c r="BM125" s="235" t="s">
        <v>204</v>
      </c>
    </row>
    <row r="126" s="2" customFormat="1" ht="21.75" customHeight="1">
      <c r="A126" s="36"/>
      <c r="B126" s="37"/>
      <c r="C126" s="224" t="s">
        <v>205</v>
      </c>
      <c r="D126" s="224" t="s">
        <v>139</v>
      </c>
      <c r="E126" s="225" t="s">
        <v>206</v>
      </c>
      <c r="F126" s="226" t="s">
        <v>162</v>
      </c>
      <c r="G126" s="227" t="s">
        <v>142</v>
      </c>
      <c r="H126" s="228">
        <v>1</v>
      </c>
      <c r="I126" s="229"/>
      <c r="J126" s="230">
        <f>ROUND(I126*H126,2)</f>
        <v>0</v>
      </c>
      <c r="K126" s="226" t="s">
        <v>19</v>
      </c>
      <c r="L126" s="42"/>
      <c r="M126" s="231" t="s">
        <v>19</v>
      </c>
      <c r="N126" s="232" t="s">
        <v>45</v>
      </c>
      <c r="O126" s="82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5" t="s">
        <v>143</v>
      </c>
      <c r="AT126" s="235" t="s">
        <v>139</v>
      </c>
      <c r="AU126" s="235" t="s">
        <v>83</v>
      </c>
      <c r="AY126" s="15" t="s">
        <v>136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5" t="s">
        <v>81</v>
      </c>
      <c r="BK126" s="236">
        <f>ROUND(I126*H126,2)</f>
        <v>0</v>
      </c>
      <c r="BL126" s="15" t="s">
        <v>143</v>
      </c>
      <c r="BM126" s="235" t="s">
        <v>207</v>
      </c>
    </row>
    <row r="127" s="2" customFormat="1" ht="16.5" customHeight="1">
      <c r="A127" s="36"/>
      <c r="B127" s="37"/>
      <c r="C127" s="224" t="s">
        <v>208</v>
      </c>
      <c r="D127" s="224" t="s">
        <v>139</v>
      </c>
      <c r="E127" s="225" t="s">
        <v>209</v>
      </c>
      <c r="F127" s="226" t="s">
        <v>166</v>
      </c>
      <c r="G127" s="227" t="s">
        <v>167</v>
      </c>
      <c r="H127" s="228">
        <v>10</v>
      </c>
      <c r="I127" s="229"/>
      <c r="J127" s="230">
        <f>ROUND(I127*H127,2)</f>
        <v>0</v>
      </c>
      <c r="K127" s="226" t="s">
        <v>19</v>
      </c>
      <c r="L127" s="42"/>
      <c r="M127" s="231" t="s">
        <v>19</v>
      </c>
      <c r="N127" s="232" t="s">
        <v>45</v>
      </c>
      <c r="O127" s="82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143</v>
      </c>
      <c r="AT127" s="235" t="s">
        <v>139</v>
      </c>
      <c r="AU127" s="235" t="s">
        <v>83</v>
      </c>
      <c r="AY127" s="15" t="s">
        <v>136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81</v>
      </c>
      <c r="BK127" s="236">
        <f>ROUND(I127*H127,2)</f>
        <v>0</v>
      </c>
      <c r="BL127" s="15" t="s">
        <v>143</v>
      </c>
      <c r="BM127" s="235" t="s">
        <v>210</v>
      </c>
    </row>
    <row r="128" s="2" customFormat="1" ht="16.5" customHeight="1">
      <c r="A128" s="36"/>
      <c r="B128" s="37"/>
      <c r="C128" s="224" t="s">
        <v>211</v>
      </c>
      <c r="D128" s="224" t="s">
        <v>139</v>
      </c>
      <c r="E128" s="225" t="s">
        <v>212</v>
      </c>
      <c r="F128" s="226" t="s">
        <v>171</v>
      </c>
      <c r="G128" s="227" t="s">
        <v>142</v>
      </c>
      <c r="H128" s="228">
        <v>1</v>
      </c>
      <c r="I128" s="229"/>
      <c r="J128" s="230">
        <f>ROUND(I128*H128,2)</f>
        <v>0</v>
      </c>
      <c r="K128" s="226" t="s">
        <v>19</v>
      </c>
      <c r="L128" s="42"/>
      <c r="M128" s="231" t="s">
        <v>19</v>
      </c>
      <c r="N128" s="232" t="s">
        <v>45</v>
      </c>
      <c r="O128" s="82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5" t="s">
        <v>143</v>
      </c>
      <c r="AT128" s="235" t="s">
        <v>139</v>
      </c>
      <c r="AU128" s="235" t="s">
        <v>83</v>
      </c>
      <c r="AY128" s="15" t="s">
        <v>136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5" t="s">
        <v>81</v>
      </c>
      <c r="BK128" s="236">
        <f>ROUND(I128*H128,2)</f>
        <v>0</v>
      </c>
      <c r="BL128" s="15" t="s">
        <v>143</v>
      </c>
      <c r="BM128" s="235" t="s">
        <v>213</v>
      </c>
    </row>
    <row r="129" s="12" customFormat="1" ht="22.8" customHeight="1">
      <c r="A129" s="12"/>
      <c r="B129" s="208"/>
      <c r="C129" s="209"/>
      <c r="D129" s="210" t="s">
        <v>73</v>
      </c>
      <c r="E129" s="222" t="s">
        <v>214</v>
      </c>
      <c r="F129" s="222" t="s">
        <v>215</v>
      </c>
      <c r="G129" s="209"/>
      <c r="H129" s="209"/>
      <c r="I129" s="212"/>
      <c r="J129" s="223">
        <f>BK129</f>
        <v>0</v>
      </c>
      <c r="K129" s="209"/>
      <c r="L129" s="214"/>
      <c r="M129" s="215"/>
      <c r="N129" s="216"/>
      <c r="O129" s="216"/>
      <c r="P129" s="217">
        <f>SUM(P130:P136)</f>
        <v>0</v>
      </c>
      <c r="Q129" s="216"/>
      <c r="R129" s="217">
        <f>SUM(R130:R136)</f>
        <v>0</v>
      </c>
      <c r="S129" s="216"/>
      <c r="T129" s="218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9" t="s">
        <v>81</v>
      </c>
      <c r="AT129" s="220" t="s">
        <v>73</v>
      </c>
      <c r="AU129" s="220" t="s">
        <v>81</v>
      </c>
      <c r="AY129" s="219" t="s">
        <v>136</v>
      </c>
      <c r="BK129" s="221">
        <f>SUM(BK130:BK136)</f>
        <v>0</v>
      </c>
    </row>
    <row r="130" s="2" customFormat="1" ht="33" customHeight="1">
      <c r="A130" s="36"/>
      <c r="B130" s="37"/>
      <c r="C130" s="224" t="s">
        <v>7</v>
      </c>
      <c r="D130" s="224" t="s">
        <v>139</v>
      </c>
      <c r="E130" s="225" t="s">
        <v>216</v>
      </c>
      <c r="F130" s="226" t="s">
        <v>217</v>
      </c>
      <c r="G130" s="227" t="s">
        <v>142</v>
      </c>
      <c r="H130" s="228">
        <v>1</v>
      </c>
      <c r="I130" s="229"/>
      <c r="J130" s="230">
        <f>ROUND(I130*H130,2)</f>
        <v>0</v>
      </c>
      <c r="K130" s="226" t="s">
        <v>19</v>
      </c>
      <c r="L130" s="42"/>
      <c r="M130" s="231" t="s">
        <v>19</v>
      </c>
      <c r="N130" s="232" t="s">
        <v>45</v>
      </c>
      <c r="O130" s="82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5" t="s">
        <v>143</v>
      </c>
      <c r="AT130" s="235" t="s">
        <v>139</v>
      </c>
      <c r="AU130" s="235" t="s">
        <v>83</v>
      </c>
      <c r="AY130" s="15" t="s">
        <v>136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5" t="s">
        <v>81</v>
      </c>
      <c r="BK130" s="236">
        <f>ROUND(I130*H130,2)</f>
        <v>0</v>
      </c>
      <c r="BL130" s="15" t="s">
        <v>143</v>
      </c>
      <c r="BM130" s="235" t="s">
        <v>218</v>
      </c>
    </row>
    <row r="131" s="2" customFormat="1" ht="21.75" customHeight="1">
      <c r="A131" s="36"/>
      <c r="B131" s="37"/>
      <c r="C131" s="224" t="s">
        <v>219</v>
      </c>
      <c r="D131" s="224" t="s">
        <v>139</v>
      </c>
      <c r="E131" s="225" t="s">
        <v>220</v>
      </c>
      <c r="F131" s="226" t="s">
        <v>221</v>
      </c>
      <c r="G131" s="227" t="s">
        <v>142</v>
      </c>
      <c r="H131" s="228">
        <v>1</v>
      </c>
      <c r="I131" s="229"/>
      <c r="J131" s="230">
        <f>ROUND(I131*H131,2)</f>
        <v>0</v>
      </c>
      <c r="K131" s="226" t="s">
        <v>19</v>
      </c>
      <c r="L131" s="42"/>
      <c r="M131" s="231" t="s">
        <v>19</v>
      </c>
      <c r="N131" s="232" t="s">
        <v>45</v>
      </c>
      <c r="O131" s="82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143</v>
      </c>
      <c r="AT131" s="235" t="s">
        <v>139</v>
      </c>
      <c r="AU131" s="235" t="s">
        <v>83</v>
      </c>
      <c r="AY131" s="15" t="s">
        <v>136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81</v>
      </c>
      <c r="BK131" s="236">
        <f>ROUND(I131*H131,2)</f>
        <v>0</v>
      </c>
      <c r="BL131" s="15" t="s">
        <v>143</v>
      </c>
      <c r="BM131" s="235" t="s">
        <v>222</v>
      </c>
    </row>
    <row r="132" s="2" customFormat="1" ht="16.5" customHeight="1">
      <c r="A132" s="36"/>
      <c r="B132" s="37"/>
      <c r="C132" s="224" t="s">
        <v>223</v>
      </c>
      <c r="D132" s="224" t="s">
        <v>139</v>
      </c>
      <c r="E132" s="225" t="s">
        <v>224</v>
      </c>
      <c r="F132" s="226" t="s">
        <v>154</v>
      </c>
      <c r="G132" s="227" t="s">
        <v>142</v>
      </c>
      <c r="H132" s="228">
        <v>1</v>
      </c>
      <c r="I132" s="229"/>
      <c r="J132" s="230">
        <f>ROUND(I132*H132,2)</f>
        <v>0</v>
      </c>
      <c r="K132" s="226" t="s">
        <v>19</v>
      </c>
      <c r="L132" s="42"/>
      <c r="M132" s="231" t="s">
        <v>19</v>
      </c>
      <c r="N132" s="232" t="s">
        <v>45</v>
      </c>
      <c r="O132" s="82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5" t="s">
        <v>143</v>
      </c>
      <c r="AT132" s="235" t="s">
        <v>139</v>
      </c>
      <c r="AU132" s="235" t="s">
        <v>83</v>
      </c>
      <c r="AY132" s="15" t="s">
        <v>136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5" t="s">
        <v>81</v>
      </c>
      <c r="BK132" s="236">
        <f>ROUND(I132*H132,2)</f>
        <v>0</v>
      </c>
      <c r="BL132" s="15" t="s">
        <v>143</v>
      </c>
      <c r="BM132" s="235" t="s">
        <v>225</v>
      </c>
    </row>
    <row r="133" s="2" customFormat="1" ht="21.75" customHeight="1">
      <c r="A133" s="36"/>
      <c r="B133" s="37"/>
      <c r="C133" s="224" t="s">
        <v>226</v>
      </c>
      <c r="D133" s="224" t="s">
        <v>139</v>
      </c>
      <c r="E133" s="225" t="s">
        <v>227</v>
      </c>
      <c r="F133" s="226" t="s">
        <v>158</v>
      </c>
      <c r="G133" s="227" t="s">
        <v>142</v>
      </c>
      <c r="H133" s="228">
        <v>1</v>
      </c>
      <c r="I133" s="229"/>
      <c r="J133" s="230">
        <f>ROUND(I133*H133,2)</f>
        <v>0</v>
      </c>
      <c r="K133" s="226" t="s">
        <v>19</v>
      </c>
      <c r="L133" s="42"/>
      <c r="M133" s="231" t="s">
        <v>19</v>
      </c>
      <c r="N133" s="232" t="s">
        <v>45</v>
      </c>
      <c r="O133" s="82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143</v>
      </c>
      <c r="AT133" s="235" t="s">
        <v>139</v>
      </c>
      <c r="AU133" s="235" t="s">
        <v>83</v>
      </c>
      <c r="AY133" s="15" t="s">
        <v>136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81</v>
      </c>
      <c r="BK133" s="236">
        <f>ROUND(I133*H133,2)</f>
        <v>0</v>
      </c>
      <c r="BL133" s="15" t="s">
        <v>143</v>
      </c>
      <c r="BM133" s="235" t="s">
        <v>228</v>
      </c>
    </row>
    <row r="134" s="2" customFormat="1" ht="21.75" customHeight="1">
      <c r="A134" s="36"/>
      <c r="B134" s="37"/>
      <c r="C134" s="224" t="s">
        <v>229</v>
      </c>
      <c r="D134" s="224" t="s">
        <v>139</v>
      </c>
      <c r="E134" s="225" t="s">
        <v>230</v>
      </c>
      <c r="F134" s="226" t="s">
        <v>162</v>
      </c>
      <c r="G134" s="227" t="s">
        <v>142</v>
      </c>
      <c r="H134" s="228">
        <v>1</v>
      </c>
      <c r="I134" s="229"/>
      <c r="J134" s="230">
        <f>ROUND(I134*H134,2)</f>
        <v>0</v>
      </c>
      <c r="K134" s="226" t="s">
        <v>19</v>
      </c>
      <c r="L134" s="42"/>
      <c r="M134" s="231" t="s">
        <v>19</v>
      </c>
      <c r="N134" s="232" t="s">
        <v>45</v>
      </c>
      <c r="O134" s="82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5" t="s">
        <v>143</v>
      </c>
      <c r="AT134" s="235" t="s">
        <v>139</v>
      </c>
      <c r="AU134" s="235" t="s">
        <v>83</v>
      </c>
      <c r="AY134" s="15" t="s">
        <v>136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5" t="s">
        <v>81</v>
      </c>
      <c r="BK134" s="236">
        <f>ROUND(I134*H134,2)</f>
        <v>0</v>
      </c>
      <c r="BL134" s="15" t="s">
        <v>143</v>
      </c>
      <c r="BM134" s="235" t="s">
        <v>231</v>
      </c>
    </row>
    <row r="135" s="2" customFormat="1" ht="16.5" customHeight="1">
      <c r="A135" s="36"/>
      <c r="B135" s="37"/>
      <c r="C135" s="224" t="s">
        <v>232</v>
      </c>
      <c r="D135" s="224" t="s">
        <v>139</v>
      </c>
      <c r="E135" s="225" t="s">
        <v>233</v>
      </c>
      <c r="F135" s="226" t="s">
        <v>166</v>
      </c>
      <c r="G135" s="227" t="s">
        <v>167</v>
      </c>
      <c r="H135" s="228">
        <v>16</v>
      </c>
      <c r="I135" s="229"/>
      <c r="J135" s="230">
        <f>ROUND(I135*H135,2)</f>
        <v>0</v>
      </c>
      <c r="K135" s="226" t="s">
        <v>19</v>
      </c>
      <c r="L135" s="42"/>
      <c r="M135" s="231" t="s">
        <v>19</v>
      </c>
      <c r="N135" s="232" t="s">
        <v>45</v>
      </c>
      <c r="O135" s="82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5" t="s">
        <v>143</v>
      </c>
      <c r="AT135" s="235" t="s">
        <v>139</v>
      </c>
      <c r="AU135" s="235" t="s">
        <v>83</v>
      </c>
      <c r="AY135" s="15" t="s">
        <v>136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5" t="s">
        <v>81</v>
      </c>
      <c r="BK135" s="236">
        <f>ROUND(I135*H135,2)</f>
        <v>0</v>
      </c>
      <c r="BL135" s="15" t="s">
        <v>143</v>
      </c>
      <c r="BM135" s="235" t="s">
        <v>234</v>
      </c>
    </row>
    <row r="136" s="2" customFormat="1" ht="16.5" customHeight="1">
      <c r="A136" s="36"/>
      <c r="B136" s="37"/>
      <c r="C136" s="224" t="s">
        <v>235</v>
      </c>
      <c r="D136" s="224" t="s">
        <v>139</v>
      </c>
      <c r="E136" s="225" t="s">
        <v>236</v>
      </c>
      <c r="F136" s="226" t="s">
        <v>171</v>
      </c>
      <c r="G136" s="227" t="s">
        <v>142</v>
      </c>
      <c r="H136" s="228">
        <v>1</v>
      </c>
      <c r="I136" s="229"/>
      <c r="J136" s="230">
        <f>ROUND(I136*H136,2)</f>
        <v>0</v>
      </c>
      <c r="K136" s="226" t="s">
        <v>19</v>
      </c>
      <c r="L136" s="42"/>
      <c r="M136" s="231" t="s">
        <v>19</v>
      </c>
      <c r="N136" s="232" t="s">
        <v>45</v>
      </c>
      <c r="O136" s="82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5" t="s">
        <v>143</v>
      </c>
      <c r="AT136" s="235" t="s">
        <v>139</v>
      </c>
      <c r="AU136" s="235" t="s">
        <v>83</v>
      </c>
      <c r="AY136" s="15" t="s">
        <v>136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5" t="s">
        <v>81</v>
      </c>
      <c r="BK136" s="236">
        <f>ROUND(I136*H136,2)</f>
        <v>0</v>
      </c>
      <c r="BL136" s="15" t="s">
        <v>143</v>
      </c>
      <c r="BM136" s="235" t="s">
        <v>237</v>
      </c>
    </row>
    <row r="137" s="12" customFormat="1" ht="22.8" customHeight="1">
      <c r="A137" s="12"/>
      <c r="B137" s="208"/>
      <c r="C137" s="209"/>
      <c r="D137" s="210" t="s">
        <v>73</v>
      </c>
      <c r="E137" s="222" t="s">
        <v>238</v>
      </c>
      <c r="F137" s="222" t="s">
        <v>239</v>
      </c>
      <c r="G137" s="209"/>
      <c r="H137" s="209"/>
      <c r="I137" s="212"/>
      <c r="J137" s="223">
        <f>BK137</f>
        <v>0</v>
      </c>
      <c r="K137" s="209"/>
      <c r="L137" s="214"/>
      <c r="M137" s="215"/>
      <c r="N137" s="216"/>
      <c r="O137" s="216"/>
      <c r="P137" s="217">
        <f>SUM(P138:P159)</f>
        <v>0</v>
      </c>
      <c r="Q137" s="216"/>
      <c r="R137" s="217">
        <f>SUM(R138:R159)</f>
        <v>0</v>
      </c>
      <c r="S137" s="216"/>
      <c r="T137" s="218">
        <f>SUM(T138:T159)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9" t="s">
        <v>81</v>
      </c>
      <c r="AT137" s="220" t="s">
        <v>73</v>
      </c>
      <c r="AU137" s="220" t="s">
        <v>81</v>
      </c>
      <c r="AY137" s="219" t="s">
        <v>136</v>
      </c>
      <c r="BK137" s="221">
        <f>SUM(BK138:BK159)</f>
        <v>0</v>
      </c>
    </row>
    <row r="138" s="2" customFormat="1" ht="21.75" customHeight="1">
      <c r="A138" s="36"/>
      <c r="B138" s="37"/>
      <c r="C138" s="224" t="s">
        <v>240</v>
      </c>
      <c r="D138" s="224" t="s">
        <v>139</v>
      </c>
      <c r="E138" s="225" t="s">
        <v>241</v>
      </c>
      <c r="F138" s="226" t="s">
        <v>141</v>
      </c>
      <c r="G138" s="227" t="s">
        <v>142</v>
      </c>
      <c r="H138" s="228">
        <v>1</v>
      </c>
      <c r="I138" s="229"/>
      <c r="J138" s="230">
        <f>ROUND(I138*H138,2)</f>
        <v>0</v>
      </c>
      <c r="K138" s="226" t="s">
        <v>19</v>
      </c>
      <c r="L138" s="42"/>
      <c r="M138" s="231" t="s">
        <v>19</v>
      </c>
      <c r="N138" s="232" t="s">
        <v>45</v>
      </c>
      <c r="O138" s="82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5" t="s">
        <v>143</v>
      </c>
      <c r="AT138" s="235" t="s">
        <v>139</v>
      </c>
      <c r="AU138" s="235" t="s">
        <v>83</v>
      </c>
      <c r="AY138" s="15" t="s">
        <v>136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5" t="s">
        <v>81</v>
      </c>
      <c r="BK138" s="236">
        <f>ROUND(I138*H138,2)</f>
        <v>0</v>
      </c>
      <c r="BL138" s="15" t="s">
        <v>143</v>
      </c>
      <c r="BM138" s="235" t="s">
        <v>242</v>
      </c>
    </row>
    <row r="139" s="2" customFormat="1" ht="33" customHeight="1">
      <c r="A139" s="36"/>
      <c r="B139" s="37"/>
      <c r="C139" s="224" t="s">
        <v>243</v>
      </c>
      <c r="D139" s="224" t="s">
        <v>139</v>
      </c>
      <c r="E139" s="225" t="s">
        <v>244</v>
      </c>
      <c r="F139" s="226" t="s">
        <v>146</v>
      </c>
      <c r="G139" s="227" t="s">
        <v>142</v>
      </c>
      <c r="H139" s="228">
        <v>1</v>
      </c>
      <c r="I139" s="229"/>
      <c r="J139" s="230">
        <f>ROUND(I139*H139,2)</f>
        <v>0</v>
      </c>
      <c r="K139" s="226" t="s">
        <v>19</v>
      </c>
      <c r="L139" s="42"/>
      <c r="M139" s="231" t="s">
        <v>19</v>
      </c>
      <c r="N139" s="232" t="s">
        <v>45</v>
      </c>
      <c r="O139" s="82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5" t="s">
        <v>143</v>
      </c>
      <c r="AT139" s="235" t="s">
        <v>139</v>
      </c>
      <c r="AU139" s="235" t="s">
        <v>83</v>
      </c>
      <c r="AY139" s="15" t="s">
        <v>136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5" t="s">
        <v>81</v>
      </c>
      <c r="BK139" s="236">
        <f>ROUND(I139*H139,2)</f>
        <v>0</v>
      </c>
      <c r="BL139" s="15" t="s">
        <v>143</v>
      </c>
      <c r="BM139" s="235" t="s">
        <v>245</v>
      </c>
    </row>
    <row r="140" s="2" customFormat="1" ht="33" customHeight="1">
      <c r="A140" s="36"/>
      <c r="B140" s="37"/>
      <c r="C140" s="224" t="s">
        <v>246</v>
      </c>
      <c r="D140" s="224" t="s">
        <v>139</v>
      </c>
      <c r="E140" s="225" t="s">
        <v>247</v>
      </c>
      <c r="F140" s="226" t="s">
        <v>248</v>
      </c>
      <c r="G140" s="227" t="s">
        <v>142</v>
      </c>
      <c r="H140" s="228">
        <v>1</v>
      </c>
      <c r="I140" s="229"/>
      <c r="J140" s="230">
        <f>ROUND(I140*H140,2)</f>
        <v>0</v>
      </c>
      <c r="K140" s="226" t="s">
        <v>19</v>
      </c>
      <c r="L140" s="42"/>
      <c r="M140" s="231" t="s">
        <v>19</v>
      </c>
      <c r="N140" s="232" t="s">
        <v>45</v>
      </c>
      <c r="O140" s="82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5" t="s">
        <v>143</v>
      </c>
      <c r="AT140" s="235" t="s">
        <v>139</v>
      </c>
      <c r="AU140" s="235" t="s">
        <v>83</v>
      </c>
      <c r="AY140" s="15" t="s">
        <v>136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5" t="s">
        <v>81</v>
      </c>
      <c r="BK140" s="236">
        <f>ROUND(I140*H140,2)</f>
        <v>0</v>
      </c>
      <c r="BL140" s="15" t="s">
        <v>143</v>
      </c>
      <c r="BM140" s="235" t="s">
        <v>249</v>
      </c>
    </row>
    <row r="141" s="2" customFormat="1" ht="16.5" customHeight="1">
      <c r="A141" s="36"/>
      <c r="B141" s="37"/>
      <c r="C141" s="224" t="s">
        <v>250</v>
      </c>
      <c r="D141" s="224" t="s">
        <v>139</v>
      </c>
      <c r="E141" s="225" t="s">
        <v>251</v>
      </c>
      <c r="F141" s="226" t="s">
        <v>154</v>
      </c>
      <c r="G141" s="227" t="s">
        <v>142</v>
      </c>
      <c r="H141" s="228">
        <v>3</v>
      </c>
      <c r="I141" s="229"/>
      <c r="J141" s="230">
        <f>ROUND(I141*H141,2)</f>
        <v>0</v>
      </c>
      <c r="K141" s="226" t="s">
        <v>19</v>
      </c>
      <c r="L141" s="42"/>
      <c r="M141" s="231" t="s">
        <v>19</v>
      </c>
      <c r="N141" s="232" t="s">
        <v>45</v>
      </c>
      <c r="O141" s="82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5" t="s">
        <v>143</v>
      </c>
      <c r="AT141" s="235" t="s">
        <v>139</v>
      </c>
      <c r="AU141" s="235" t="s">
        <v>83</v>
      </c>
      <c r="AY141" s="15" t="s">
        <v>136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5" t="s">
        <v>81</v>
      </c>
      <c r="BK141" s="236">
        <f>ROUND(I141*H141,2)</f>
        <v>0</v>
      </c>
      <c r="BL141" s="15" t="s">
        <v>143</v>
      </c>
      <c r="BM141" s="235" t="s">
        <v>252</v>
      </c>
    </row>
    <row r="142" s="2" customFormat="1" ht="16.5" customHeight="1">
      <c r="A142" s="36"/>
      <c r="B142" s="37"/>
      <c r="C142" s="224" t="s">
        <v>253</v>
      </c>
      <c r="D142" s="224" t="s">
        <v>139</v>
      </c>
      <c r="E142" s="225" t="s">
        <v>254</v>
      </c>
      <c r="F142" s="226" t="s">
        <v>255</v>
      </c>
      <c r="G142" s="227" t="s">
        <v>142</v>
      </c>
      <c r="H142" s="228">
        <v>1</v>
      </c>
      <c r="I142" s="229"/>
      <c r="J142" s="230">
        <f>ROUND(I142*H142,2)</f>
        <v>0</v>
      </c>
      <c r="K142" s="226" t="s">
        <v>19</v>
      </c>
      <c r="L142" s="42"/>
      <c r="M142" s="231" t="s">
        <v>19</v>
      </c>
      <c r="N142" s="232" t="s">
        <v>45</v>
      </c>
      <c r="O142" s="82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5" t="s">
        <v>143</v>
      </c>
      <c r="AT142" s="235" t="s">
        <v>139</v>
      </c>
      <c r="AU142" s="235" t="s">
        <v>83</v>
      </c>
      <c r="AY142" s="15" t="s">
        <v>136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5" t="s">
        <v>81</v>
      </c>
      <c r="BK142" s="236">
        <f>ROUND(I142*H142,2)</f>
        <v>0</v>
      </c>
      <c r="BL142" s="15" t="s">
        <v>143</v>
      </c>
      <c r="BM142" s="235" t="s">
        <v>256</v>
      </c>
    </row>
    <row r="143" s="2" customFormat="1" ht="44.25" customHeight="1">
      <c r="A143" s="36"/>
      <c r="B143" s="37"/>
      <c r="C143" s="224" t="s">
        <v>257</v>
      </c>
      <c r="D143" s="224" t="s">
        <v>139</v>
      </c>
      <c r="E143" s="225" t="s">
        <v>258</v>
      </c>
      <c r="F143" s="226" t="s">
        <v>259</v>
      </c>
      <c r="G143" s="227" t="s">
        <v>142</v>
      </c>
      <c r="H143" s="228">
        <v>1</v>
      </c>
      <c r="I143" s="229"/>
      <c r="J143" s="230">
        <f>ROUND(I143*H143,2)</f>
        <v>0</v>
      </c>
      <c r="K143" s="226" t="s">
        <v>19</v>
      </c>
      <c r="L143" s="42"/>
      <c r="M143" s="231" t="s">
        <v>19</v>
      </c>
      <c r="N143" s="232" t="s">
        <v>45</v>
      </c>
      <c r="O143" s="82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5" t="s">
        <v>143</v>
      </c>
      <c r="AT143" s="235" t="s">
        <v>139</v>
      </c>
      <c r="AU143" s="235" t="s">
        <v>83</v>
      </c>
      <c r="AY143" s="15" t="s">
        <v>136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5" t="s">
        <v>81</v>
      </c>
      <c r="BK143" s="236">
        <f>ROUND(I143*H143,2)</f>
        <v>0</v>
      </c>
      <c r="BL143" s="15" t="s">
        <v>143</v>
      </c>
      <c r="BM143" s="235" t="s">
        <v>260</v>
      </c>
    </row>
    <row r="144" s="2" customFormat="1" ht="21.75" customHeight="1">
      <c r="A144" s="36"/>
      <c r="B144" s="37"/>
      <c r="C144" s="224" t="s">
        <v>261</v>
      </c>
      <c r="D144" s="224" t="s">
        <v>139</v>
      </c>
      <c r="E144" s="225" t="s">
        <v>262</v>
      </c>
      <c r="F144" s="226" t="s">
        <v>263</v>
      </c>
      <c r="G144" s="227" t="s">
        <v>142</v>
      </c>
      <c r="H144" s="228">
        <v>1</v>
      </c>
      <c r="I144" s="229"/>
      <c r="J144" s="230">
        <f>ROUND(I144*H144,2)</f>
        <v>0</v>
      </c>
      <c r="K144" s="226" t="s">
        <v>19</v>
      </c>
      <c r="L144" s="42"/>
      <c r="M144" s="231" t="s">
        <v>19</v>
      </c>
      <c r="N144" s="232" t="s">
        <v>45</v>
      </c>
      <c r="O144" s="82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5" t="s">
        <v>143</v>
      </c>
      <c r="AT144" s="235" t="s">
        <v>139</v>
      </c>
      <c r="AU144" s="235" t="s">
        <v>83</v>
      </c>
      <c r="AY144" s="15" t="s">
        <v>136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5" t="s">
        <v>81</v>
      </c>
      <c r="BK144" s="236">
        <f>ROUND(I144*H144,2)</f>
        <v>0</v>
      </c>
      <c r="BL144" s="15" t="s">
        <v>143</v>
      </c>
      <c r="BM144" s="235" t="s">
        <v>264</v>
      </c>
    </row>
    <row r="145" s="2" customFormat="1" ht="21.75" customHeight="1">
      <c r="A145" s="36"/>
      <c r="B145" s="37"/>
      <c r="C145" s="224" t="s">
        <v>265</v>
      </c>
      <c r="D145" s="224" t="s">
        <v>139</v>
      </c>
      <c r="E145" s="225" t="s">
        <v>266</v>
      </c>
      <c r="F145" s="226" t="s">
        <v>177</v>
      </c>
      <c r="G145" s="227" t="s">
        <v>142</v>
      </c>
      <c r="H145" s="228">
        <v>2</v>
      </c>
      <c r="I145" s="229"/>
      <c r="J145" s="230">
        <f>ROUND(I145*H145,2)</f>
        <v>0</v>
      </c>
      <c r="K145" s="226" t="s">
        <v>19</v>
      </c>
      <c r="L145" s="42"/>
      <c r="M145" s="231" t="s">
        <v>19</v>
      </c>
      <c r="N145" s="232" t="s">
        <v>45</v>
      </c>
      <c r="O145" s="82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5" t="s">
        <v>143</v>
      </c>
      <c r="AT145" s="235" t="s">
        <v>139</v>
      </c>
      <c r="AU145" s="235" t="s">
        <v>83</v>
      </c>
      <c r="AY145" s="15" t="s">
        <v>136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81</v>
      </c>
      <c r="BK145" s="236">
        <f>ROUND(I145*H145,2)</f>
        <v>0</v>
      </c>
      <c r="BL145" s="15" t="s">
        <v>143</v>
      </c>
      <c r="BM145" s="235" t="s">
        <v>267</v>
      </c>
    </row>
    <row r="146" s="2" customFormat="1" ht="21.75" customHeight="1">
      <c r="A146" s="36"/>
      <c r="B146" s="37"/>
      <c r="C146" s="224" t="s">
        <v>268</v>
      </c>
      <c r="D146" s="224" t="s">
        <v>139</v>
      </c>
      <c r="E146" s="225" t="s">
        <v>269</v>
      </c>
      <c r="F146" s="226" t="s">
        <v>221</v>
      </c>
      <c r="G146" s="227" t="s">
        <v>142</v>
      </c>
      <c r="H146" s="228">
        <v>2</v>
      </c>
      <c r="I146" s="229"/>
      <c r="J146" s="230">
        <f>ROUND(I146*H146,2)</f>
        <v>0</v>
      </c>
      <c r="K146" s="226" t="s">
        <v>19</v>
      </c>
      <c r="L146" s="42"/>
      <c r="M146" s="231" t="s">
        <v>19</v>
      </c>
      <c r="N146" s="232" t="s">
        <v>45</v>
      </c>
      <c r="O146" s="82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5" t="s">
        <v>143</v>
      </c>
      <c r="AT146" s="235" t="s">
        <v>139</v>
      </c>
      <c r="AU146" s="235" t="s">
        <v>83</v>
      </c>
      <c r="AY146" s="15" t="s">
        <v>136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5" t="s">
        <v>81</v>
      </c>
      <c r="BK146" s="236">
        <f>ROUND(I146*H146,2)</f>
        <v>0</v>
      </c>
      <c r="BL146" s="15" t="s">
        <v>143</v>
      </c>
      <c r="BM146" s="235" t="s">
        <v>270</v>
      </c>
    </row>
    <row r="147" s="2" customFormat="1" ht="21.75" customHeight="1">
      <c r="A147" s="36"/>
      <c r="B147" s="37"/>
      <c r="C147" s="224" t="s">
        <v>271</v>
      </c>
      <c r="D147" s="224" t="s">
        <v>139</v>
      </c>
      <c r="E147" s="225" t="s">
        <v>272</v>
      </c>
      <c r="F147" s="226" t="s">
        <v>273</v>
      </c>
      <c r="G147" s="227" t="s">
        <v>142</v>
      </c>
      <c r="H147" s="228">
        <v>2</v>
      </c>
      <c r="I147" s="229"/>
      <c r="J147" s="230">
        <f>ROUND(I147*H147,2)</f>
        <v>0</v>
      </c>
      <c r="K147" s="226" t="s">
        <v>19</v>
      </c>
      <c r="L147" s="42"/>
      <c r="M147" s="231" t="s">
        <v>19</v>
      </c>
      <c r="N147" s="232" t="s">
        <v>45</v>
      </c>
      <c r="O147" s="82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5" t="s">
        <v>143</v>
      </c>
      <c r="AT147" s="235" t="s">
        <v>139</v>
      </c>
      <c r="AU147" s="235" t="s">
        <v>83</v>
      </c>
      <c r="AY147" s="15" t="s">
        <v>136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5" t="s">
        <v>81</v>
      </c>
      <c r="BK147" s="236">
        <f>ROUND(I147*H147,2)</f>
        <v>0</v>
      </c>
      <c r="BL147" s="15" t="s">
        <v>143</v>
      </c>
      <c r="BM147" s="235" t="s">
        <v>274</v>
      </c>
    </row>
    <row r="148" s="2" customFormat="1" ht="33" customHeight="1">
      <c r="A148" s="36"/>
      <c r="B148" s="37"/>
      <c r="C148" s="224" t="s">
        <v>275</v>
      </c>
      <c r="D148" s="224" t="s">
        <v>139</v>
      </c>
      <c r="E148" s="225" t="s">
        <v>276</v>
      </c>
      <c r="F148" s="226" t="s">
        <v>277</v>
      </c>
      <c r="G148" s="227" t="s">
        <v>142</v>
      </c>
      <c r="H148" s="228">
        <v>6</v>
      </c>
      <c r="I148" s="229"/>
      <c r="J148" s="230">
        <f>ROUND(I148*H148,2)</f>
        <v>0</v>
      </c>
      <c r="K148" s="226" t="s">
        <v>19</v>
      </c>
      <c r="L148" s="42"/>
      <c r="M148" s="231" t="s">
        <v>19</v>
      </c>
      <c r="N148" s="232" t="s">
        <v>45</v>
      </c>
      <c r="O148" s="82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5" t="s">
        <v>143</v>
      </c>
      <c r="AT148" s="235" t="s">
        <v>139</v>
      </c>
      <c r="AU148" s="235" t="s">
        <v>83</v>
      </c>
      <c r="AY148" s="15" t="s">
        <v>136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5" t="s">
        <v>81</v>
      </c>
      <c r="BK148" s="236">
        <f>ROUND(I148*H148,2)</f>
        <v>0</v>
      </c>
      <c r="BL148" s="15" t="s">
        <v>143</v>
      </c>
      <c r="BM148" s="235" t="s">
        <v>278</v>
      </c>
    </row>
    <row r="149" s="2" customFormat="1" ht="66.75" customHeight="1">
      <c r="A149" s="36"/>
      <c r="B149" s="37"/>
      <c r="C149" s="224" t="s">
        <v>279</v>
      </c>
      <c r="D149" s="224" t="s">
        <v>139</v>
      </c>
      <c r="E149" s="225" t="s">
        <v>280</v>
      </c>
      <c r="F149" s="226" t="s">
        <v>281</v>
      </c>
      <c r="G149" s="227" t="s">
        <v>142</v>
      </c>
      <c r="H149" s="228">
        <v>1</v>
      </c>
      <c r="I149" s="229"/>
      <c r="J149" s="230">
        <f>ROUND(I149*H149,2)</f>
        <v>0</v>
      </c>
      <c r="K149" s="226" t="s">
        <v>19</v>
      </c>
      <c r="L149" s="42"/>
      <c r="M149" s="231" t="s">
        <v>19</v>
      </c>
      <c r="N149" s="232" t="s">
        <v>45</v>
      </c>
      <c r="O149" s="82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5" t="s">
        <v>143</v>
      </c>
      <c r="AT149" s="235" t="s">
        <v>139</v>
      </c>
      <c r="AU149" s="235" t="s">
        <v>83</v>
      </c>
      <c r="AY149" s="15" t="s">
        <v>136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5" t="s">
        <v>81</v>
      </c>
      <c r="BK149" s="236">
        <f>ROUND(I149*H149,2)</f>
        <v>0</v>
      </c>
      <c r="BL149" s="15" t="s">
        <v>143</v>
      </c>
      <c r="BM149" s="235" t="s">
        <v>282</v>
      </c>
    </row>
    <row r="150" s="2" customFormat="1" ht="21.75" customHeight="1">
      <c r="A150" s="36"/>
      <c r="B150" s="37"/>
      <c r="C150" s="224" t="s">
        <v>283</v>
      </c>
      <c r="D150" s="224" t="s">
        <v>139</v>
      </c>
      <c r="E150" s="225" t="s">
        <v>284</v>
      </c>
      <c r="F150" s="226" t="s">
        <v>285</v>
      </c>
      <c r="G150" s="227" t="s">
        <v>142</v>
      </c>
      <c r="H150" s="228">
        <v>1</v>
      </c>
      <c r="I150" s="229"/>
      <c r="J150" s="230">
        <f>ROUND(I150*H150,2)</f>
        <v>0</v>
      </c>
      <c r="K150" s="226" t="s">
        <v>19</v>
      </c>
      <c r="L150" s="42"/>
      <c r="M150" s="231" t="s">
        <v>19</v>
      </c>
      <c r="N150" s="232" t="s">
        <v>45</v>
      </c>
      <c r="O150" s="82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5" t="s">
        <v>143</v>
      </c>
      <c r="AT150" s="235" t="s">
        <v>139</v>
      </c>
      <c r="AU150" s="235" t="s">
        <v>83</v>
      </c>
      <c r="AY150" s="15" t="s">
        <v>136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5" t="s">
        <v>81</v>
      </c>
      <c r="BK150" s="236">
        <f>ROUND(I150*H150,2)</f>
        <v>0</v>
      </c>
      <c r="BL150" s="15" t="s">
        <v>143</v>
      </c>
      <c r="BM150" s="235" t="s">
        <v>286</v>
      </c>
    </row>
    <row r="151" s="2" customFormat="1" ht="33" customHeight="1">
      <c r="A151" s="36"/>
      <c r="B151" s="37"/>
      <c r="C151" s="224" t="s">
        <v>287</v>
      </c>
      <c r="D151" s="224" t="s">
        <v>139</v>
      </c>
      <c r="E151" s="225" t="s">
        <v>288</v>
      </c>
      <c r="F151" s="226" t="s">
        <v>289</v>
      </c>
      <c r="G151" s="227" t="s">
        <v>142</v>
      </c>
      <c r="H151" s="228">
        <v>1</v>
      </c>
      <c r="I151" s="229"/>
      <c r="J151" s="230">
        <f>ROUND(I151*H151,2)</f>
        <v>0</v>
      </c>
      <c r="K151" s="226" t="s">
        <v>19</v>
      </c>
      <c r="L151" s="42"/>
      <c r="M151" s="231" t="s">
        <v>19</v>
      </c>
      <c r="N151" s="232" t="s">
        <v>45</v>
      </c>
      <c r="O151" s="82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5" t="s">
        <v>143</v>
      </c>
      <c r="AT151" s="235" t="s">
        <v>139</v>
      </c>
      <c r="AU151" s="235" t="s">
        <v>83</v>
      </c>
      <c r="AY151" s="15" t="s">
        <v>136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" t="s">
        <v>81</v>
      </c>
      <c r="BK151" s="236">
        <f>ROUND(I151*H151,2)</f>
        <v>0</v>
      </c>
      <c r="BL151" s="15" t="s">
        <v>143</v>
      </c>
      <c r="BM151" s="235" t="s">
        <v>290</v>
      </c>
    </row>
    <row r="152" s="2" customFormat="1" ht="16.5" customHeight="1">
      <c r="A152" s="36"/>
      <c r="B152" s="37"/>
      <c r="C152" s="224" t="s">
        <v>291</v>
      </c>
      <c r="D152" s="224" t="s">
        <v>139</v>
      </c>
      <c r="E152" s="225" t="s">
        <v>292</v>
      </c>
      <c r="F152" s="226" t="s">
        <v>293</v>
      </c>
      <c r="G152" s="227" t="s">
        <v>142</v>
      </c>
      <c r="H152" s="228">
        <v>1</v>
      </c>
      <c r="I152" s="229"/>
      <c r="J152" s="230">
        <f>ROUND(I152*H152,2)</f>
        <v>0</v>
      </c>
      <c r="K152" s="226" t="s">
        <v>19</v>
      </c>
      <c r="L152" s="42"/>
      <c r="M152" s="231" t="s">
        <v>19</v>
      </c>
      <c r="N152" s="232" t="s">
        <v>45</v>
      </c>
      <c r="O152" s="82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5" t="s">
        <v>143</v>
      </c>
      <c r="AT152" s="235" t="s">
        <v>139</v>
      </c>
      <c r="AU152" s="235" t="s">
        <v>83</v>
      </c>
      <c r="AY152" s="15" t="s">
        <v>136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5" t="s">
        <v>81</v>
      </c>
      <c r="BK152" s="236">
        <f>ROUND(I152*H152,2)</f>
        <v>0</v>
      </c>
      <c r="BL152" s="15" t="s">
        <v>143</v>
      </c>
      <c r="BM152" s="235" t="s">
        <v>294</v>
      </c>
    </row>
    <row r="153" s="2" customFormat="1" ht="16.5" customHeight="1">
      <c r="A153" s="36"/>
      <c r="B153" s="37"/>
      <c r="C153" s="224" t="s">
        <v>295</v>
      </c>
      <c r="D153" s="224" t="s">
        <v>139</v>
      </c>
      <c r="E153" s="225" t="s">
        <v>296</v>
      </c>
      <c r="F153" s="226" t="s">
        <v>297</v>
      </c>
      <c r="G153" s="227" t="s">
        <v>298</v>
      </c>
      <c r="H153" s="228">
        <v>30</v>
      </c>
      <c r="I153" s="229"/>
      <c r="J153" s="230">
        <f>ROUND(I153*H153,2)</f>
        <v>0</v>
      </c>
      <c r="K153" s="226" t="s">
        <v>19</v>
      </c>
      <c r="L153" s="42"/>
      <c r="M153" s="231" t="s">
        <v>19</v>
      </c>
      <c r="N153" s="232" t="s">
        <v>45</v>
      </c>
      <c r="O153" s="82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5" t="s">
        <v>143</v>
      </c>
      <c r="AT153" s="235" t="s">
        <v>139</v>
      </c>
      <c r="AU153" s="235" t="s">
        <v>83</v>
      </c>
      <c r="AY153" s="15" t="s">
        <v>136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5" t="s">
        <v>81</v>
      </c>
      <c r="BK153" s="236">
        <f>ROUND(I153*H153,2)</f>
        <v>0</v>
      </c>
      <c r="BL153" s="15" t="s">
        <v>143</v>
      </c>
      <c r="BM153" s="235" t="s">
        <v>299</v>
      </c>
    </row>
    <row r="154" s="2" customFormat="1" ht="21.75" customHeight="1">
      <c r="A154" s="36"/>
      <c r="B154" s="37"/>
      <c r="C154" s="224" t="s">
        <v>300</v>
      </c>
      <c r="D154" s="224" t="s">
        <v>139</v>
      </c>
      <c r="E154" s="225" t="s">
        <v>301</v>
      </c>
      <c r="F154" s="226" t="s">
        <v>302</v>
      </c>
      <c r="G154" s="227" t="s">
        <v>298</v>
      </c>
      <c r="H154" s="228">
        <v>100</v>
      </c>
      <c r="I154" s="229"/>
      <c r="J154" s="230">
        <f>ROUND(I154*H154,2)</f>
        <v>0</v>
      </c>
      <c r="K154" s="226" t="s">
        <v>19</v>
      </c>
      <c r="L154" s="42"/>
      <c r="M154" s="231" t="s">
        <v>19</v>
      </c>
      <c r="N154" s="232" t="s">
        <v>45</v>
      </c>
      <c r="O154" s="82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5" t="s">
        <v>143</v>
      </c>
      <c r="AT154" s="235" t="s">
        <v>139</v>
      </c>
      <c r="AU154" s="235" t="s">
        <v>83</v>
      </c>
      <c r="AY154" s="15" t="s">
        <v>136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5" t="s">
        <v>81</v>
      </c>
      <c r="BK154" s="236">
        <f>ROUND(I154*H154,2)</f>
        <v>0</v>
      </c>
      <c r="BL154" s="15" t="s">
        <v>143</v>
      </c>
      <c r="BM154" s="235" t="s">
        <v>303</v>
      </c>
    </row>
    <row r="155" s="2" customFormat="1" ht="44.25" customHeight="1">
      <c r="A155" s="36"/>
      <c r="B155" s="37"/>
      <c r="C155" s="224" t="s">
        <v>304</v>
      </c>
      <c r="D155" s="224" t="s">
        <v>139</v>
      </c>
      <c r="E155" s="225" t="s">
        <v>305</v>
      </c>
      <c r="F155" s="226" t="s">
        <v>306</v>
      </c>
      <c r="G155" s="227" t="s">
        <v>298</v>
      </c>
      <c r="H155" s="228">
        <v>250</v>
      </c>
      <c r="I155" s="229"/>
      <c r="J155" s="230">
        <f>ROUND(I155*H155,2)</f>
        <v>0</v>
      </c>
      <c r="K155" s="226" t="s">
        <v>19</v>
      </c>
      <c r="L155" s="42"/>
      <c r="M155" s="231" t="s">
        <v>19</v>
      </c>
      <c r="N155" s="232" t="s">
        <v>45</v>
      </c>
      <c r="O155" s="82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5" t="s">
        <v>143</v>
      </c>
      <c r="AT155" s="235" t="s">
        <v>139</v>
      </c>
      <c r="AU155" s="235" t="s">
        <v>83</v>
      </c>
      <c r="AY155" s="15" t="s">
        <v>136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5" t="s">
        <v>81</v>
      </c>
      <c r="BK155" s="236">
        <f>ROUND(I155*H155,2)</f>
        <v>0</v>
      </c>
      <c r="BL155" s="15" t="s">
        <v>143</v>
      </c>
      <c r="BM155" s="235" t="s">
        <v>307</v>
      </c>
    </row>
    <row r="156" s="2" customFormat="1" ht="21.75" customHeight="1">
      <c r="A156" s="36"/>
      <c r="B156" s="37"/>
      <c r="C156" s="224" t="s">
        <v>308</v>
      </c>
      <c r="D156" s="224" t="s">
        <v>139</v>
      </c>
      <c r="E156" s="225" t="s">
        <v>309</v>
      </c>
      <c r="F156" s="226" t="s">
        <v>162</v>
      </c>
      <c r="G156" s="227" t="s">
        <v>142</v>
      </c>
      <c r="H156" s="228">
        <v>4</v>
      </c>
      <c r="I156" s="229"/>
      <c r="J156" s="230">
        <f>ROUND(I156*H156,2)</f>
        <v>0</v>
      </c>
      <c r="K156" s="226" t="s">
        <v>19</v>
      </c>
      <c r="L156" s="42"/>
      <c r="M156" s="231" t="s">
        <v>19</v>
      </c>
      <c r="N156" s="232" t="s">
        <v>45</v>
      </c>
      <c r="O156" s="82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5" t="s">
        <v>143</v>
      </c>
      <c r="AT156" s="235" t="s">
        <v>139</v>
      </c>
      <c r="AU156" s="235" t="s">
        <v>83</v>
      </c>
      <c r="AY156" s="15" t="s">
        <v>136</v>
      </c>
      <c r="BE156" s="236">
        <f>IF(N156="základní",J156,0)</f>
        <v>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5" t="s">
        <v>81</v>
      </c>
      <c r="BK156" s="236">
        <f>ROUND(I156*H156,2)</f>
        <v>0</v>
      </c>
      <c r="BL156" s="15" t="s">
        <v>143</v>
      </c>
      <c r="BM156" s="235" t="s">
        <v>310</v>
      </c>
    </row>
    <row r="157" s="2" customFormat="1" ht="16.5" customHeight="1">
      <c r="A157" s="36"/>
      <c r="B157" s="37"/>
      <c r="C157" s="224" t="s">
        <v>311</v>
      </c>
      <c r="D157" s="224" t="s">
        <v>139</v>
      </c>
      <c r="E157" s="225" t="s">
        <v>312</v>
      </c>
      <c r="F157" s="226" t="s">
        <v>166</v>
      </c>
      <c r="G157" s="227" t="s">
        <v>167</v>
      </c>
      <c r="H157" s="228">
        <v>128</v>
      </c>
      <c r="I157" s="229"/>
      <c r="J157" s="230">
        <f>ROUND(I157*H157,2)</f>
        <v>0</v>
      </c>
      <c r="K157" s="226" t="s">
        <v>19</v>
      </c>
      <c r="L157" s="42"/>
      <c r="M157" s="231" t="s">
        <v>19</v>
      </c>
      <c r="N157" s="232" t="s">
        <v>45</v>
      </c>
      <c r="O157" s="82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5" t="s">
        <v>143</v>
      </c>
      <c r="AT157" s="235" t="s">
        <v>139</v>
      </c>
      <c r="AU157" s="235" t="s">
        <v>83</v>
      </c>
      <c r="AY157" s="15" t="s">
        <v>136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5" t="s">
        <v>81</v>
      </c>
      <c r="BK157" s="236">
        <f>ROUND(I157*H157,2)</f>
        <v>0</v>
      </c>
      <c r="BL157" s="15" t="s">
        <v>143</v>
      </c>
      <c r="BM157" s="235" t="s">
        <v>313</v>
      </c>
    </row>
    <row r="158" s="2" customFormat="1" ht="16.5" customHeight="1">
      <c r="A158" s="36"/>
      <c r="B158" s="37"/>
      <c r="C158" s="224" t="s">
        <v>314</v>
      </c>
      <c r="D158" s="224" t="s">
        <v>139</v>
      </c>
      <c r="E158" s="225" t="s">
        <v>315</v>
      </c>
      <c r="F158" s="226" t="s">
        <v>316</v>
      </c>
      <c r="G158" s="227" t="s">
        <v>167</v>
      </c>
      <c r="H158" s="228">
        <v>40</v>
      </c>
      <c r="I158" s="229"/>
      <c r="J158" s="230">
        <f>ROUND(I158*H158,2)</f>
        <v>0</v>
      </c>
      <c r="K158" s="226" t="s">
        <v>19</v>
      </c>
      <c r="L158" s="42"/>
      <c r="M158" s="231" t="s">
        <v>19</v>
      </c>
      <c r="N158" s="232" t="s">
        <v>45</v>
      </c>
      <c r="O158" s="82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5" t="s">
        <v>143</v>
      </c>
      <c r="AT158" s="235" t="s">
        <v>139</v>
      </c>
      <c r="AU158" s="235" t="s">
        <v>83</v>
      </c>
      <c r="AY158" s="15" t="s">
        <v>136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5" t="s">
        <v>81</v>
      </c>
      <c r="BK158" s="236">
        <f>ROUND(I158*H158,2)</f>
        <v>0</v>
      </c>
      <c r="BL158" s="15" t="s">
        <v>143</v>
      </c>
      <c r="BM158" s="235" t="s">
        <v>317</v>
      </c>
    </row>
    <row r="159" s="2" customFormat="1" ht="21.75" customHeight="1">
      <c r="A159" s="36"/>
      <c r="B159" s="37"/>
      <c r="C159" s="224" t="s">
        <v>318</v>
      </c>
      <c r="D159" s="224" t="s">
        <v>139</v>
      </c>
      <c r="E159" s="225" t="s">
        <v>319</v>
      </c>
      <c r="F159" s="226" t="s">
        <v>320</v>
      </c>
      <c r="G159" s="227" t="s">
        <v>142</v>
      </c>
      <c r="H159" s="228">
        <v>1</v>
      </c>
      <c r="I159" s="229"/>
      <c r="J159" s="230">
        <f>ROUND(I159*H159,2)</f>
        <v>0</v>
      </c>
      <c r="K159" s="226" t="s">
        <v>19</v>
      </c>
      <c r="L159" s="42"/>
      <c r="M159" s="231" t="s">
        <v>19</v>
      </c>
      <c r="N159" s="232" t="s">
        <v>45</v>
      </c>
      <c r="O159" s="82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5" t="s">
        <v>143</v>
      </c>
      <c r="AT159" s="235" t="s">
        <v>139</v>
      </c>
      <c r="AU159" s="235" t="s">
        <v>83</v>
      </c>
      <c r="AY159" s="15" t="s">
        <v>136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5" t="s">
        <v>81</v>
      </c>
      <c r="BK159" s="236">
        <f>ROUND(I159*H159,2)</f>
        <v>0</v>
      </c>
      <c r="BL159" s="15" t="s">
        <v>143</v>
      </c>
      <c r="BM159" s="235" t="s">
        <v>321</v>
      </c>
    </row>
    <row r="160" s="12" customFormat="1" ht="22.8" customHeight="1">
      <c r="A160" s="12"/>
      <c r="B160" s="208"/>
      <c r="C160" s="209"/>
      <c r="D160" s="210" t="s">
        <v>73</v>
      </c>
      <c r="E160" s="222" t="s">
        <v>322</v>
      </c>
      <c r="F160" s="222" t="s">
        <v>323</v>
      </c>
      <c r="G160" s="209"/>
      <c r="H160" s="209"/>
      <c r="I160" s="212"/>
      <c r="J160" s="223">
        <f>BK160</f>
        <v>0</v>
      </c>
      <c r="K160" s="209"/>
      <c r="L160" s="214"/>
      <c r="M160" s="215"/>
      <c r="N160" s="216"/>
      <c r="O160" s="216"/>
      <c r="P160" s="217">
        <f>SUM(P161:P166)</f>
        <v>0</v>
      </c>
      <c r="Q160" s="216"/>
      <c r="R160" s="217">
        <f>SUM(R161:R166)</f>
        <v>0</v>
      </c>
      <c r="S160" s="216"/>
      <c r="T160" s="218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9" t="s">
        <v>81</v>
      </c>
      <c r="AT160" s="220" t="s">
        <v>73</v>
      </c>
      <c r="AU160" s="220" t="s">
        <v>81</v>
      </c>
      <c r="AY160" s="219" t="s">
        <v>136</v>
      </c>
      <c r="BK160" s="221">
        <f>SUM(BK161:BK166)</f>
        <v>0</v>
      </c>
    </row>
    <row r="161" s="2" customFormat="1" ht="33" customHeight="1">
      <c r="A161" s="36"/>
      <c r="B161" s="37"/>
      <c r="C161" s="224" t="s">
        <v>324</v>
      </c>
      <c r="D161" s="224" t="s">
        <v>139</v>
      </c>
      <c r="E161" s="225" t="s">
        <v>325</v>
      </c>
      <c r="F161" s="226" t="s">
        <v>217</v>
      </c>
      <c r="G161" s="227" t="s">
        <v>142</v>
      </c>
      <c r="H161" s="228">
        <v>1</v>
      </c>
      <c r="I161" s="229"/>
      <c r="J161" s="230">
        <f>ROUND(I161*H161,2)</f>
        <v>0</v>
      </c>
      <c r="K161" s="226" t="s">
        <v>19</v>
      </c>
      <c r="L161" s="42"/>
      <c r="M161" s="231" t="s">
        <v>19</v>
      </c>
      <c r="N161" s="232" t="s">
        <v>45</v>
      </c>
      <c r="O161" s="82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5" t="s">
        <v>143</v>
      </c>
      <c r="AT161" s="235" t="s">
        <v>139</v>
      </c>
      <c r="AU161" s="235" t="s">
        <v>83</v>
      </c>
      <c r="AY161" s="15" t="s">
        <v>136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5" t="s">
        <v>81</v>
      </c>
      <c r="BK161" s="236">
        <f>ROUND(I161*H161,2)</f>
        <v>0</v>
      </c>
      <c r="BL161" s="15" t="s">
        <v>143</v>
      </c>
      <c r="BM161" s="235" t="s">
        <v>326</v>
      </c>
    </row>
    <row r="162" s="2" customFormat="1" ht="21.75" customHeight="1">
      <c r="A162" s="36"/>
      <c r="B162" s="37"/>
      <c r="C162" s="224" t="s">
        <v>327</v>
      </c>
      <c r="D162" s="224" t="s">
        <v>139</v>
      </c>
      <c r="E162" s="225" t="s">
        <v>328</v>
      </c>
      <c r="F162" s="226" t="s">
        <v>221</v>
      </c>
      <c r="G162" s="227" t="s">
        <v>142</v>
      </c>
      <c r="H162" s="228">
        <v>1</v>
      </c>
      <c r="I162" s="229"/>
      <c r="J162" s="230">
        <f>ROUND(I162*H162,2)</f>
        <v>0</v>
      </c>
      <c r="K162" s="226" t="s">
        <v>19</v>
      </c>
      <c r="L162" s="42"/>
      <c r="M162" s="231" t="s">
        <v>19</v>
      </c>
      <c r="N162" s="232" t="s">
        <v>45</v>
      </c>
      <c r="O162" s="82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5" t="s">
        <v>143</v>
      </c>
      <c r="AT162" s="235" t="s">
        <v>139</v>
      </c>
      <c r="AU162" s="235" t="s">
        <v>83</v>
      </c>
      <c r="AY162" s="15" t="s">
        <v>136</v>
      </c>
      <c r="BE162" s="236">
        <f>IF(N162="základní",J162,0)</f>
        <v>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5" t="s">
        <v>81</v>
      </c>
      <c r="BK162" s="236">
        <f>ROUND(I162*H162,2)</f>
        <v>0</v>
      </c>
      <c r="BL162" s="15" t="s">
        <v>143</v>
      </c>
      <c r="BM162" s="235" t="s">
        <v>329</v>
      </c>
    </row>
    <row r="163" s="2" customFormat="1" ht="21.75" customHeight="1">
      <c r="A163" s="36"/>
      <c r="B163" s="37"/>
      <c r="C163" s="224" t="s">
        <v>330</v>
      </c>
      <c r="D163" s="224" t="s">
        <v>139</v>
      </c>
      <c r="E163" s="225" t="s">
        <v>331</v>
      </c>
      <c r="F163" s="226" t="s">
        <v>158</v>
      </c>
      <c r="G163" s="227" t="s">
        <v>142</v>
      </c>
      <c r="H163" s="228">
        <v>1</v>
      </c>
      <c r="I163" s="229"/>
      <c r="J163" s="230">
        <f>ROUND(I163*H163,2)</f>
        <v>0</v>
      </c>
      <c r="K163" s="226" t="s">
        <v>19</v>
      </c>
      <c r="L163" s="42"/>
      <c r="M163" s="231" t="s">
        <v>19</v>
      </c>
      <c r="N163" s="232" t="s">
        <v>45</v>
      </c>
      <c r="O163" s="82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5" t="s">
        <v>143</v>
      </c>
      <c r="AT163" s="235" t="s">
        <v>139</v>
      </c>
      <c r="AU163" s="235" t="s">
        <v>83</v>
      </c>
      <c r="AY163" s="15" t="s">
        <v>136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5" t="s">
        <v>81</v>
      </c>
      <c r="BK163" s="236">
        <f>ROUND(I163*H163,2)</f>
        <v>0</v>
      </c>
      <c r="BL163" s="15" t="s">
        <v>143</v>
      </c>
      <c r="BM163" s="235" t="s">
        <v>332</v>
      </c>
    </row>
    <row r="164" s="2" customFormat="1" ht="21.75" customHeight="1">
      <c r="A164" s="36"/>
      <c r="B164" s="37"/>
      <c r="C164" s="224" t="s">
        <v>333</v>
      </c>
      <c r="D164" s="224" t="s">
        <v>139</v>
      </c>
      <c r="E164" s="225" t="s">
        <v>334</v>
      </c>
      <c r="F164" s="226" t="s">
        <v>162</v>
      </c>
      <c r="G164" s="227" t="s">
        <v>142</v>
      </c>
      <c r="H164" s="228">
        <v>1</v>
      </c>
      <c r="I164" s="229"/>
      <c r="J164" s="230">
        <f>ROUND(I164*H164,2)</f>
        <v>0</v>
      </c>
      <c r="K164" s="226" t="s">
        <v>19</v>
      </c>
      <c r="L164" s="42"/>
      <c r="M164" s="231" t="s">
        <v>19</v>
      </c>
      <c r="N164" s="232" t="s">
        <v>45</v>
      </c>
      <c r="O164" s="82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5" t="s">
        <v>143</v>
      </c>
      <c r="AT164" s="235" t="s">
        <v>139</v>
      </c>
      <c r="AU164" s="235" t="s">
        <v>83</v>
      </c>
      <c r="AY164" s="15" t="s">
        <v>136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5" t="s">
        <v>81</v>
      </c>
      <c r="BK164" s="236">
        <f>ROUND(I164*H164,2)</f>
        <v>0</v>
      </c>
      <c r="BL164" s="15" t="s">
        <v>143</v>
      </c>
      <c r="BM164" s="235" t="s">
        <v>335</v>
      </c>
    </row>
    <row r="165" s="2" customFormat="1" ht="16.5" customHeight="1">
      <c r="A165" s="36"/>
      <c r="B165" s="37"/>
      <c r="C165" s="224" t="s">
        <v>336</v>
      </c>
      <c r="D165" s="224" t="s">
        <v>139</v>
      </c>
      <c r="E165" s="225" t="s">
        <v>337</v>
      </c>
      <c r="F165" s="226" t="s">
        <v>166</v>
      </c>
      <c r="G165" s="227" t="s">
        <v>167</v>
      </c>
      <c r="H165" s="228">
        <v>10</v>
      </c>
      <c r="I165" s="229"/>
      <c r="J165" s="230">
        <f>ROUND(I165*H165,2)</f>
        <v>0</v>
      </c>
      <c r="K165" s="226" t="s">
        <v>19</v>
      </c>
      <c r="L165" s="42"/>
      <c r="M165" s="231" t="s">
        <v>19</v>
      </c>
      <c r="N165" s="232" t="s">
        <v>45</v>
      </c>
      <c r="O165" s="82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5" t="s">
        <v>143</v>
      </c>
      <c r="AT165" s="235" t="s">
        <v>139</v>
      </c>
      <c r="AU165" s="235" t="s">
        <v>83</v>
      </c>
      <c r="AY165" s="15" t="s">
        <v>136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5" t="s">
        <v>81</v>
      </c>
      <c r="BK165" s="236">
        <f>ROUND(I165*H165,2)</f>
        <v>0</v>
      </c>
      <c r="BL165" s="15" t="s">
        <v>143</v>
      </c>
      <c r="BM165" s="235" t="s">
        <v>338</v>
      </c>
    </row>
    <row r="166" s="2" customFormat="1" ht="16.5" customHeight="1">
      <c r="A166" s="36"/>
      <c r="B166" s="37"/>
      <c r="C166" s="224" t="s">
        <v>339</v>
      </c>
      <c r="D166" s="224" t="s">
        <v>139</v>
      </c>
      <c r="E166" s="225" t="s">
        <v>340</v>
      </c>
      <c r="F166" s="226" t="s">
        <v>171</v>
      </c>
      <c r="G166" s="227" t="s">
        <v>142</v>
      </c>
      <c r="H166" s="228">
        <v>1</v>
      </c>
      <c r="I166" s="229"/>
      <c r="J166" s="230">
        <f>ROUND(I166*H166,2)</f>
        <v>0</v>
      </c>
      <c r="K166" s="226" t="s">
        <v>19</v>
      </c>
      <c r="L166" s="42"/>
      <c r="M166" s="231" t="s">
        <v>19</v>
      </c>
      <c r="N166" s="232" t="s">
        <v>45</v>
      </c>
      <c r="O166" s="82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5" t="s">
        <v>143</v>
      </c>
      <c r="AT166" s="235" t="s">
        <v>139</v>
      </c>
      <c r="AU166" s="235" t="s">
        <v>83</v>
      </c>
      <c r="AY166" s="15" t="s">
        <v>136</v>
      </c>
      <c r="BE166" s="236">
        <f>IF(N166="základní",J166,0)</f>
        <v>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5" t="s">
        <v>81</v>
      </c>
      <c r="BK166" s="236">
        <f>ROUND(I166*H166,2)</f>
        <v>0</v>
      </c>
      <c r="BL166" s="15" t="s">
        <v>143</v>
      </c>
      <c r="BM166" s="235" t="s">
        <v>341</v>
      </c>
    </row>
    <row r="167" s="12" customFormat="1" ht="22.8" customHeight="1">
      <c r="A167" s="12"/>
      <c r="B167" s="208"/>
      <c r="C167" s="209"/>
      <c r="D167" s="210" t="s">
        <v>73</v>
      </c>
      <c r="E167" s="222" t="s">
        <v>342</v>
      </c>
      <c r="F167" s="222" t="s">
        <v>343</v>
      </c>
      <c r="G167" s="209"/>
      <c r="H167" s="209"/>
      <c r="I167" s="212"/>
      <c r="J167" s="223">
        <f>BK167</f>
        <v>0</v>
      </c>
      <c r="K167" s="209"/>
      <c r="L167" s="214"/>
      <c r="M167" s="215"/>
      <c r="N167" s="216"/>
      <c r="O167" s="216"/>
      <c r="P167" s="217">
        <f>SUM(P168:P173)</f>
        <v>0</v>
      </c>
      <c r="Q167" s="216"/>
      <c r="R167" s="217">
        <f>SUM(R168:R173)</f>
        <v>0</v>
      </c>
      <c r="S167" s="216"/>
      <c r="T167" s="218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9" t="s">
        <v>81</v>
      </c>
      <c r="AT167" s="220" t="s">
        <v>73</v>
      </c>
      <c r="AU167" s="220" t="s">
        <v>81</v>
      </c>
      <c r="AY167" s="219" t="s">
        <v>136</v>
      </c>
      <c r="BK167" s="221">
        <f>SUM(BK168:BK173)</f>
        <v>0</v>
      </c>
    </row>
    <row r="168" s="2" customFormat="1" ht="16.5" customHeight="1">
      <c r="A168" s="36"/>
      <c r="B168" s="37"/>
      <c r="C168" s="224" t="s">
        <v>344</v>
      </c>
      <c r="D168" s="224" t="s">
        <v>139</v>
      </c>
      <c r="E168" s="225" t="s">
        <v>345</v>
      </c>
      <c r="F168" s="226" t="s">
        <v>346</v>
      </c>
      <c r="G168" s="227" t="s">
        <v>167</v>
      </c>
      <c r="H168" s="228">
        <v>32</v>
      </c>
      <c r="I168" s="229"/>
      <c r="J168" s="230">
        <f>ROUND(I168*H168,2)</f>
        <v>0</v>
      </c>
      <c r="K168" s="226" t="s">
        <v>19</v>
      </c>
      <c r="L168" s="42"/>
      <c r="M168" s="231" t="s">
        <v>19</v>
      </c>
      <c r="N168" s="232" t="s">
        <v>45</v>
      </c>
      <c r="O168" s="82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5" t="s">
        <v>143</v>
      </c>
      <c r="AT168" s="235" t="s">
        <v>139</v>
      </c>
      <c r="AU168" s="235" t="s">
        <v>83</v>
      </c>
      <c r="AY168" s="15" t="s">
        <v>136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5" t="s">
        <v>81</v>
      </c>
      <c r="BK168" s="236">
        <f>ROUND(I168*H168,2)</f>
        <v>0</v>
      </c>
      <c r="BL168" s="15" t="s">
        <v>143</v>
      </c>
      <c r="BM168" s="235" t="s">
        <v>347</v>
      </c>
    </row>
    <row r="169" s="2" customFormat="1" ht="16.5" customHeight="1">
      <c r="A169" s="36"/>
      <c r="B169" s="37"/>
      <c r="C169" s="224" t="s">
        <v>348</v>
      </c>
      <c r="D169" s="224" t="s">
        <v>139</v>
      </c>
      <c r="E169" s="225" t="s">
        <v>349</v>
      </c>
      <c r="F169" s="226" t="s">
        <v>350</v>
      </c>
      <c r="G169" s="227" t="s">
        <v>167</v>
      </c>
      <c r="H169" s="228">
        <v>48</v>
      </c>
      <c r="I169" s="229"/>
      <c r="J169" s="230">
        <f>ROUND(I169*H169,2)</f>
        <v>0</v>
      </c>
      <c r="K169" s="226" t="s">
        <v>19</v>
      </c>
      <c r="L169" s="42"/>
      <c r="M169" s="231" t="s">
        <v>19</v>
      </c>
      <c r="N169" s="232" t="s">
        <v>45</v>
      </c>
      <c r="O169" s="82"/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5" t="s">
        <v>143</v>
      </c>
      <c r="AT169" s="235" t="s">
        <v>139</v>
      </c>
      <c r="AU169" s="235" t="s">
        <v>83</v>
      </c>
      <c r="AY169" s="15" t="s">
        <v>136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5" t="s">
        <v>81</v>
      </c>
      <c r="BK169" s="236">
        <f>ROUND(I169*H169,2)</f>
        <v>0</v>
      </c>
      <c r="BL169" s="15" t="s">
        <v>143</v>
      </c>
      <c r="BM169" s="235" t="s">
        <v>351</v>
      </c>
    </row>
    <row r="170" s="2" customFormat="1" ht="21.75" customHeight="1">
      <c r="A170" s="36"/>
      <c r="B170" s="37"/>
      <c r="C170" s="224" t="s">
        <v>352</v>
      </c>
      <c r="D170" s="224" t="s">
        <v>139</v>
      </c>
      <c r="E170" s="225" t="s">
        <v>353</v>
      </c>
      <c r="F170" s="226" t="s">
        <v>158</v>
      </c>
      <c r="G170" s="227" t="s">
        <v>142</v>
      </c>
      <c r="H170" s="228">
        <v>1</v>
      </c>
      <c r="I170" s="229"/>
      <c r="J170" s="230">
        <f>ROUND(I170*H170,2)</f>
        <v>0</v>
      </c>
      <c r="K170" s="226" t="s">
        <v>19</v>
      </c>
      <c r="L170" s="42"/>
      <c r="M170" s="231" t="s">
        <v>19</v>
      </c>
      <c r="N170" s="232" t="s">
        <v>45</v>
      </c>
      <c r="O170" s="82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5" t="s">
        <v>143</v>
      </c>
      <c r="AT170" s="235" t="s">
        <v>139</v>
      </c>
      <c r="AU170" s="235" t="s">
        <v>83</v>
      </c>
      <c r="AY170" s="15" t="s">
        <v>136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5" t="s">
        <v>81</v>
      </c>
      <c r="BK170" s="236">
        <f>ROUND(I170*H170,2)</f>
        <v>0</v>
      </c>
      <c r="BL170" s="15" t="s">
        <v>143</v>
      </c>
      <c r="BM170" s="235" t="s">
        <v>354</v>
      </c>
    </row>
    <row r="171" s="2" customFormat="1" ht="21.75" customHeight="1">
      <c r="A171" s="36"/>
      <c r="B171" s="37"/>
      <c r="C171" s="224" t="s">
        <v>355</v>
      </c>
      <c r="D171" s="224" t="s">
        <v>139</v>
      </c>
      <c r="E171" s="225" t="s">
        <v>356</v>
      </c>
      <c r="F171" s="226" t="s">
        <v>162</v>
      </c>
      <c r="G171" s="227" t="s">
        <v>142</v>
      </c>
      <c r="H171" s="228">
        <v>2</v>
      </c>
      <c r="I171" s="229"/>
      <c r="J171" s="230">
        <f>ROUND(I171*H171,2)</f>
        <v>0</v>
      </c>
      <c r="K171" s="226" t="s">
        <v>19</v>
      </c>
      <c r="L171" s="42"/>
      <c r="M171" s="231" t="s">
        <v>19</v>
      </c>
      <c r="N171" s="232" t="s">
        <v>45</v>
      </c>
      <c r="O171" s="82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5" t="s">
        <v>143</v>
      </c>
      <c r="AT171" s="235" t="s">
        <v>139</v>
      </c>
      <c r="AU171" s="235" t="s">
        <v>83</v>
      </c>
      <c r="AY171" s="15" t="s">
        <v>136</v>
      </c>
      <c r="BE171" s="236">
        <f>IF(N171="základní",J171,0)</f>
        <v>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5" t="s">
        <v>81</v>
      </c>
      <c r="BK171" s="236">
        <f>ROUND(I171*H171,2)</f>
        <v>0</v>
      </c>
      <c r="BL171" s="15" t="s">
        <v>143</v>
      </c>
      <c r="BM171" s="235" t="s">
        <v>357</v>
      </c>
    </row>
    <row r="172" s="2" customFormat="1" ht="16.5" customHeight="1">
      <c r="A172" s="36"/>
      <c r="B172" s="37"/>
      <c r="C172" s="224" t="s">
        <v>358</v>
      </c>
      <c r="D172" s="224" t="s">
        <v>139</v>
      </c>
      <c r="E172" s="225" t="s">
        <v>359</v>
      </c>
      <c r="F172" s="226" t="s">
        <v>360</v>
      </c>
      <c r="G172" s="227" t="s">
        <v>167</v>
      </c>
      <c r="H172" s="228">
        <v>8</v>
      </c>
      <c r="I172" s="229"/>
      <c r="J172" s="230">
        <f>ROUND(I172*H172,2)</f>
        <v>0</v>
      </c>
      <c r="K172" s="226" t="s">
        <v>19</v>
      </c>
      <c r="L172" s="42"/>
      <c r="M172" s="231" t="s">
        <v>19</v>
      </c>
      <c r="N172" s="232" t="s">
        <v>45</v>
      </c>
      <c r="O172" s="82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5" t="s">
        <v>143</v>
      </c>
      <c r="AT172" s="235" t="s">
        <v>139</v>
      </c>
      <c r="AU172" s="235" t="s">
        <v>83</v>
      </c>
      <c r="AY172" s="15" t="s">
        <v>136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5" t="s">
        <v>81</v>
      </c>
      <c r="BK172" s="236">
        <f>ROUND(I172*H172,2)</f>
        <v>0</v>
      </c>
      <c r="BL172" s="15" t="s">
        <v>143</v>
      </c>
      <c r="BM172" s="235" t="s">
        <v>361</v>
      </c>
    </row>
    <row r="173" s="2" customFormat="1" ht="16.5" customHeight="1">
      <c r="A173" s="36"/>
      <c r="B173" s="37"/>
      <c r="C173" s="224" t="s">
        <v>362</v>
      </c>
      <c r="D173" s="224" t="s">
        <v>139</v>
      </c>
      <c r="E173" s="225" t="s">
        <v>363</v>
      </c>
      <c r="F173" s="226" t="s">
        <v>171</v>
      </c>
      <c r="G173" s="227" t="s">
        <v>142</v>
      </c>
      <c r="H173" s="228">
        <v>1</v>
      </c>
      <c r="I173" s="229"/>
      <c r="J173" s="230">
        <f>ROUND(I173*H173,2)</f>
        <v>0</v>
      </c>
      <c r="K173" s="226" t="s">
        <v>19</v>
      </c>
      <c r="L173" s="42"/>
      <c r="M173" s="231" t="s">
        <v>19</v>
      </c>
      <c r="N173" s="232" t="s">
        <v>45</v>
      </c>
      <c r="O173" s="82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5" t="s">
        <v>143</v>
      </c>
      <c r="AT173" s="235" t="s">
        <v>139</v>
      </c>
      <c r="AU173" s="235" t="s">
        <v>83</v>
      </c>
      <c r="AY173" s="15" t="s">
        <v>136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5" t="s">
        <v>81</v>
      </c>
      <c r="BK173" s="236">
        <f>ROUND(I173*H173,2)</f>
        <v>0</v>
      </c>
      <c r="BL173" s="15" t="s">
        <v>143</v>
      </c>
      <c r="BM173" s="235" t="s">
        <v>364</v>
      </c>
    </row>
    <row r="174" s="12" customFormat="1" ht="22.8" customHeight="1">
      <c r="A174" s="12"/>
      <c r="B174" s="208"/>
      <c r="C174" s="209"/>
      <c r="D174" s="210" t="s">
        <v>73</v>
      </c>
      <c r="E174" s="222" t="s">
        <v>365</v>
      </c>
      <c r="F174" s="222" t="s">
        <v>366</v>
      </c>
      <c r="G174" s="209"/>
      <c r="H174" s="209"/>
      <c r="I174" s="212"/>
      <c r="J174" s="223">
        <f>BK174</f>
        <v>0</v>
      </c>
      <c r="K174" s="209"/>
      <c r="L174" s="214"/>
      <c r="M174" s="215"/>
      <c r="N174" s="216"/>
      <c r="O174" s="216"/>
      <c r="P174" s="217">
        <f>SUM(P175:P180)</f>
        <v>0</v>
      </c>
      <c r="Q174" s="216"/>
      <c r="R174" s="217">
        <f>SUM(R175:R180)</f>
        <v>0</v>
      </c>
      <c r="S174" s="216"/>
      <c r="T174" s="218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9" t="s">
        <v>81</v>
      </c>
      <c r="AT174" s="220" t="s">
        <v>73</v>
      </c>
      <c r="AU174" s="220" t="s">
        <v>81</v>
      </c>
      <c r="AY174" s="219" t="s">
        <v>136</v>
      </c>
      <c r="BK174" s="221">
        <f>SUM(BK175:BK180)</f>
        <v>0</v>
      </c>
    </row>
    <row r="175" s="2" customFormat="1" ht="21.75" customHeight="1">
      <c r="A175" s="36"/>
      <c r="B175" s="37"/>
      <c r="C175" s="224" t="s">
        <v>367</v>
      </c>
      <c r="D175" s="224" t="s">
        <v>139</v>
      </c>
      <c r="E175" s="225" t="s">
        <v>368</v>
      </c>
      <c r="F175" s="226" t="s">
        <v>177</v>
      </c>
      <c r="G175" s="227" t="s">
        <v>142</v>
      </c>
      <c r="H175" s="228">
        <v>3</v>
      </c>
      <c r="I175" s="229"/>
      <c r="J175" s="230">
        <f>ROUND(I175*H175,2)</f>
        <v>0</v>
      </c>
      <c r="K175" s="226" t="s">
        <v>19</v>
      </c>
      <c r="L175" s="42"/>
      <c r="M175" s="231" t="s">
        <v>19</v>
      </c>
      <c r="N175" s="232" t="s">
        <v>45</v>
      </c>
      <c r="O175" s="82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5" t="s">
        <v>143</v>
      </c>
      <c r="AT175" s="235" t="s">
        <v>139</v>
      </c>
      <c r="AU175" s="235" t="s">
        <v>83</v>
      </c>
      <c r="AY175" s="15" t="s">
        <v>136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5" t="s">
        <v>81</v>
      </c>
      <c r="BK175" s="236">
        <f>ROUND(I175*H175,2)</f>
        <v>0</v>
      </c>
      <c r="BL175" s="15" t="s">
        <v>143</v>
      </c>
      <c r="BM175" s="235" t="s">
        <v>369</v>
      </c>
    </row>
    <row r="176" s="2" customFormat="1" ht="16.5" customHeight="1">
      <c r="A176" s="36"/>
      <c r="B176" s="37"/>
      <c r="C176" s="224" t="s">
        <v>370</v>
      </c>
      <c r="D176" s="224" t="s">
        <v>139</v>
      </c>
      <c r="E176" s="225" t="s">
        <v>371</v>
      </c>
      <c r="F176" s="226" t="s">
        <v>181</v>
      </c>
      <c r="G176" s="227" t="s">
        <v>142</v>
      </c>
      <c r="H176" s="228">
        <v>3</v>
      </c>
      <c r="I176" s="229"/>
      <c r="J176" s="230">
        <f>ROUND(I176*H176,2)</f>
        <v>0</v>
      </c>
      <c r="K176" s="226" t="s">
        <v>19</v>
      </c>
      <c r="L176" s="42"/>
      <c r="M176" s="231" t="s">
        <v>19</v>
      </c>
      <c r="N176" s="232" t="s">
        <v>45</v>
      </c>
      <c r="O176" s="82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5" t="s">
        <v>143</v>
      </c>
      <c r="AT176" s="235" t="s">
        <v>139</v>
      </c>
      <c r="AU176" s="235" t="s">
        <v>83</v>
      </c>
      <c r="AY176" s="15" t="s">
        <v>136</v>
      </c>
      <c r="BE176" s="236">
        <f>IF(N176="základní",J176,0)</f>
        <v>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5" t="s">
        <v>81</v>
      </c>
      <c r="BK176" s="236">
        <f>ROUND(I176*H176,2)</f>
        <v>0</v>
      </c>
      <c r="BL176" s="15" t="s">
        <v>143</v>
      </c>
      <c r="BM176" s="235" t="s">
        <v>372</v>
      </c>
    </row>
    <row r="177" s="2" customFormat="1" ht="44.25" customHeight="1">
      <c r="A177" s="36"/>
      <c r="B177" s="37"/>
      <c r="C177" s="224" t="s">
        <v>373</v>
      </c>
      <c r="D177" s="224" t="s">
        <v>139</v>
      </c>
      <c r="E177" s="225" t="s">
        <v>374</v>
      </c>
      <c r="F177" s="226" t="s">
        <v>185</v>
      </c>
      <c r="G177" s="227" t="s">
        <v>142</v>
      </c>
      <c r="H177" s="228">
        <v>3</v>
      </c>
      <c r="I177" s="229"/>
      <c r="J177" s="230">
        <f>ROUND(I177*H177,2)</f>
        <v>0</v>
      </c>
      <c r="K177" s="226" t="s">
        <v>19</v>
      </c>
      <c r="L177" s="42"/>
      <c r="M177" s="231" t="s">
        <v>19</v>
      </c>
      <c r="N177" s="232" t="s">
        <v>45</v>
      </c>
      <c r="O177" s="82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5" t="s">
        <v>143</v>
      </c>
      <c r="AT177" s="235" t="s">
        <v>139</v>
      </c>
      <c r="AU177" s="235" t="s">
        <v>83</v>
      </c>
      <c r="AY177" s="15" t="s">
        <v>136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5" t="s">
        <v>81</v>
      </c>
      <c r="BK177" s="236">
        <f>ROUND(I177*H177,2)</f>
        <v>0</v>
      </c>
      <c r="BL177" s="15" t="s">
        <v>143</v>
      </c>
      <c r="BM177" s="235" t="s">
        <v>375</v>
      </c>
    </row>
    <row r="178" s="2" customFormat="1" ht="21.75" customHeight="1">
      <c r="A178" s="36"/>
      <c r="B178" s="37"/>
      <c r="C178" s="224" t="s">
        <v>376</v>
      </c>
      <c r="D178" s="224" t="s">
        <v>139</v>
      </c>
      <c r="E178" s="225" t="s">
        <v>377</v>
      </c>
      <c r="F178" s="226" t="s">
        <v>162</v>
      </c>
      <c r="G178" s="227" t="s">
        <v>142</v>
      </c>
      <c r="H178" s="228">
        <v>3</v>
      </c>
      <c r="I178" s="229"/>
      <c r="J178" s="230">
        <f>ROUND(I178*H178,2)</f>
        <v>0</v>
      </c>
      <c r="K178" s="226" t="s">
        <v>19</v>
      </c>
      <c r="L178" s="42"/>
      <c r="M178" s="231" t="s">
        <v>19</v>
      </c>
      <c r="N178" s="232" t="s">
        <v>45</v>
      </c>
      <c r="O178" s="82"/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5" t="s">
        <v>143</v>
      </c>
      <c r="AT178" s="235" t="s">
        <v>139</v>
      </c>
      <c r="AU178" s="235" t="s">
        <v>83</v>
      </c>
      <c r="AY178" s="15" t="s">
        <v>136</v>
      </c>
      <c r="BE178" s="236">
        <f>IF(N178="základní",J178,0)</f>
        <v>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5" t="s">
        <v>81</v>
      </c>
      <c r="BK178" s="236">
        <f>ROUND(I178*H178,2)</f>
        <v>0</v>
      </c>
      <c r="BL178" s="15" t="s">
        <v>143</v>
      </c>
      <c r="BM178" s="235" t="s">
        <v>378</v>
      </c>
    </row>
    <row r="179" s="2" customFormat="1" ht="16.5" customHeight="1">
      <c r="A179" s="36"/>
      <c r="B179" s="37"/>
      <c r="C179" s="224" t="s">
        <v>379</v>
      </c>
      <c r="D179" s="224" t="s">
        <v>139</v>
      </c>
      <c r="E179" s="225" t="s">
        <v>380</v>
      </c>
      <c r="F179" s="226" t="s">
        <v>166</v>
      </c>
      <c r="G179" s="227" t="s">
        <v>167</v>
      </c>
      <c r="H179" s="228">
        <v>32</v>
      </c>
      <c r="I179" s="229"/>
      <c r="J179" s="230">
        <f>ROUND(I179*H179,2)</f>
        <v>0</v>
      </c>
      <c r="K179" s="226" t="s">
        <v>19</v>
      </c>
      <c r="L179" s="42"/>
      <c r="M179" s="231" t="s">
        <v>19</v>
      </c>
      <c r="N179" s="232" t="s">
        <v>45</v>
      </c>
      <c r="O179" s="82"/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5" t="s">
        <v>143</v>
      </c>
      <c r="AT179" s="235" t="s">
        <v>139</v>
      </c>
      <c r="AU179" s="235" t="s">
        <v>83</v>
      </c>
      <c r="AY179" s="15" t="s">
        <v>136</v>
      </c>
      <c r="BE179" s="236">
        <f>IF(N179="základní",J179,0)</f>
        <v>0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5" t="s">
        <v>81</v>
      </c>
      <c r="BK179" s="236">
        <f>ROUND(I179*H179,2)</f>
        <v>0</v>
      </c>
      <c r="BL179" s="15" t="s">
        <v>143</v>
      </c>
      <c r="BM179" s="235" t="s">
        <v>381</v>
      </c>
    </row>
    <row r="180" s="2" customFormat="1" ht="16.5" customHeight="1">
      <c r="A180" s="36"/>
      <c r="B180" s="37"/>
      <c r="C180" s="224" t="s">
        <v>382</v>
      </c>
      <c r="D180" s="224" t="s">
        <v>139</v>
      </c>
      <c r="E180" s="225" t="s">
        <v>383</v>
      </c>
      <c r="F180" s="226" t="s">
        <v>171</v>
      </c>
      <c r="G180" s="227" t="s">
        <v>142</v>
      </c>
      <c r="H180" s="228">
        <v>1</v>
      </c>
      <c r="I180" s="229"/>
      <c r="J180" s="230">
        <f>ROUND(I180*H180,2)</f>
        <v>0</v>
      </c>
      <c r="K180" s="226" t="s">
        <v>19</v>
      </c>
      <c r="L180" s="42"/>
      <c r="M180" s="231" t="s">
        <v>19</v>
      </c>
      <c r="N180" s="232" t="s">
        <v>45</v>
      </c>
      <c r="O180" s="82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5" t="s">
        <v>143</v>
      </c>
      <c r="AT180" s="235" t="s">
        <v>139</v>
      </c>
      <c r="AU180" s="235" t="s">
        <v>83</v>
      </c>
      <c r="AY180" s="15" t="s">
        <v>136</v>
      </c>
      <c r="BE180" s="236">
        <f>IF(N180="základní",J180,0)</f>
        <v>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5" t="s">
        <v>81</v>
      </c>
      <c r="BK180" s="236">
        <f>ROUND(I180*H180,2)</f>
        <v>0</v>
      </c>
      <c r="BL180" s="15" t="s">
        <v>143</v>
      </c>
      <c r="BM180" s="235" t="s">
        <v>384</v>
      </c>
    </row>
    <row r="181" s="12" customFormat="1" ht="22.8" customHeight="1">
      <c r="A181" s="12"/>
      <c r="B181" s="208"/>
      <c r="C181" s="209"/>
      <c r="D181" s="210" t="s">
        <v>73</v>
      </c>
      <c r="E181" s="222" t="s">
        <v>385</v>
      </c>
      <c r="F181" s="222" t="s">
        <v>386</v>
      </c>
      <c r="G181" s="209"/>
      <c r="H181" s="209"/>
      <c r="I181" s="212"/>
      <c r="J181" s="223">
        <f>BK181</f>
        <v>0</v>
      </c>
      <c r="K181" s="209"/>
      <c r="L181" s="214"/>
      <c r="M181" s="215"/>
      <c r="N181" s="216"/>
      <c r="O181" s="216"/>
      <c r="P181" s="217">
        <f>SUM(P182:P188)</f>
        <v>0</v>
      </c>
      <c r="Q181" s="216"/>
      <c r="R181" s="217">
        <f>SUM(R182:R188)</f>
        <v>0</v>
      </c>
      <c r="S181" s="216"/>
      <c r="T181" s="218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81</v>
      </c>
      <c r="AT181" s="220" t="s">
        <v>73</v>
      </c>
      <c r="AU181" s="220" t="s">
        <v>81</v>
      </c>
      <c r="AY181" s="219" t="s">
        <v>136</v>
      </c>
      <c r="BK181" s="221">
        <f>SUM(BK182:BK188)</f>
        <v>0</v>
      </c>
    </row>
    <row r="182" s="2" customFormat="1" ht="33" customHeight="1">
      <c r="A182" s="36"/>
      <c r="B182" s="37"/>
      <c r="C182" s="224" t="s">
        <v>387</v>
      </c>
      <c r="D182" s="224" t="s">
        <v>139</v>
      </c>
      <c r="E182" s="225" t="s">
        <v>388</v>
      </c>
      <c r="F182" s="226" t="s">
        <v>217</v>
      </c>
      <c r="G182" s="227" t="s">
        <v>142</v>
      </c>
      <c r="H182" s="228">
        <v>1</v>
      </c>
      <c r="I182" s="229"/>
      <c r="J182" s="230">
        <f>ROUND(I182*H182,2)</f>
        <v>0</v>
      </c>
      <c r="K182" s="226" t="s">
        <v>19</v>
      </c>
      <c r="L182" s="42"/>
      <c r="M182" s="231" t="s">
        <v>19</v>
      </c>
      <c r="N182" s="232" t="s">
        <v>45</v>
      </c>
      <c r="O182" s="82"/>
      <c r="P182" s="233">
        <f>O182*H182</f>
        <v>0</v>
      </c>
      <c r="Q182" s="233">
        <v>0</v>
      </c>
      <c r="R182" s="233">
        <f>Q182*H182</f>
        <v>0</v>
      </c>
      <c r="S182" s="233">
        <v>0</v>
      </c>
      <c r="T182" s="23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5" t="s">
        <v>143</v>
      </c>
      <c r="AT182" s="235" t="s">
        <v>139</v>
      </c>
      <c r="AU182" s="235" t="s">
        <v>83</v>
      </c>
      <c r="AY182" s="15" t="s">
        <v>136</v>
      </c>
      <c r="BE182" s="236">
        <f>IF(N182="základní",J182,0)</f>
        <v>0</v>
      </c>
      <c r="BF182" s="236">
        <f>IF(N182="snížená",J182,0)</f>
        <v>0</v>
      </c>
      <c r="BG182" s="236">
        <f>IF(N182="zákl. přenesená",J182,0)</f>
        <v>0</v>
      </c>
      <c r="BH182" s="236">
        <f>IF(N182="sníž. přenesená",J182,0)</f>
        <v>0</v>
      </c>
      <c r="BI182" s="236">
        <f>IF(N182="nulová",J182,0)</f>
        <v>0</v>
      </c>
      <c r="BJ182" s="15" t="s">
        <v>81</v>
      </c>
      <c r="BK182" s="236">
        <f>ROUND(I182*H182,2)</f>
        <v>0</v>
      </c>
      <c r="BL182" s="15" t="s">
        <v>143</v>
      </c>
      <c r="BM182" s="235" t="s">
        <v>389</v>
      </c>
    </row>
    <row r="183" s="2" customFormat="1" ht="21.75" customHeight="1">
      <c r="A183" s="36"/>
      <c r="B183" s="37"/>
      <c r="C183" s="224" t="s">
        <v>390</v>
      </c>
      <c r="D183" s="224" t="s">
        <v>139</v>
      </c>
      <c r="E183" s="225" t="s">
        <v>391</v>
      </c>
      <c r="F183" s="226" t="s">
        <v>221</v>
      </c>
      <c r="G183" s="227" t="s">
        <v>142</v>
      </c>
      <c r="H183" s="228">
        <v>1</v>
      </c>
      <c r="I183" s="229"/>
      <c r="J183" s="230">
        <f>ROUND(I183*H183,2)</f>
        <v>0</v>
      </c>
      <c r="K183" s="226" t="s">
        <v>19</v>
      </c>
      <c r="L183" s="42"/>
      <c r="M183" s="231" t="s">
        <v>19</v>
      </c>
      <c r="N183" s="232" t="s">
        <v>45</v>
      </c>
      <c r="O183" s="82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5" t="s">
        <v>143</v>
      </c>
      <c r="AT183" s="235" t="s">
        <v>139</v>
      </c>
      <c r="AU183" s="235" t="s">
        <v>83</v>
      </c>
      <c r="AY183" s="15" t="s">
        <v>136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5" t="s">
        <v>81</v>
      </c>
      <c r="BK183" s="236">
        <f>ROUND(I183*H183,2)</f>
        <v>0</v>
      </c>
      <c r="BL183" s="15" t="s">
        <v>143</v>
      </c>
      <c r="BM183" s="235" t="s">
        <v>392</v>
      </c>
    </row>
    <row r="184" s="2" customFormat="1" ht="16.5" customHeight="1">
      <c r="A184" s="36"/>
      <c r="B184" s="37"/>
      <c r="C184" s="224" t="s">
        <v>393</v>
      </c>
      <c r="D184" s="224" t="s">
        <v>139</v>
      </c>
      <c r="E184" s="225" t="s">
        <v>394</v>
      </c>
      <c r="F184" s="226" t="s">
        <v>154</v>
      </c>
      <c r="G184" s="227" t="s">
        <v>142</v>
      </c>
      <c r="H184" s="228">
        <v>1</v>
      </c>
      <c r="I184" s="229"/>
      <c r="J184" s="230">
        <f>ROUND(I184*H184,2)</f>
        <v>0</v>
      </c>
      <c r="K184" s="226" t="s">
        <v>19</v>
      </c>
      <c r="L184" s="42"/>
      <c r="M184" s="231" t="s">
        <v>19</v>
      </c>
      <c r="N184" s="232" t="s">
        <v>45</v>
      </c>
      <c r="O184" s="82"/>
      <c r="P184" s="233">
        <f>O184*H184</f>
        <v>0</v>
      </c>
      <c r="Q184" s="233">
        <v>0</v>
      </c>
      <c r="R184" s="233">
        <f>Q184*H184</f>
        <v>0</v>
      </c>
      <c r="S184" s="233">
        <v>0</v>
      </c>
      <c r="T184" s="23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5" t="s">
        <v>143</v>
      </c>
      <c r="AT184" s="235" t="s">
        <v>139</v>
      </c>
      <c r="AU184" s="235" t="s">
        <v>83</v>
      </c>
      <c r="AY184" s="15" t="s">
        <v>136</v>
      </c>
      <c r="BE184" s="236">
        <f>IF(N184="základní",J184,0)</f>
        <v>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5" t="s">
        <v>81</v>
      </c>
      <c r="BK184" s="236">
        <f>ROUND(I184*H184,2)</f>
        <v>0</v>
      </c>
      <c r="BL184" s="15" t="s">
        <v>143</v>
      </c>
      <c r="BM184" s="235" t="s">
        <v>395</v>
      </c>
    </row>
    <row r="185" s="2" customFormat="1" ht="21.75" customHeight="1">
      <c r="A185" s="36"/>
      <c r="B185" s="37"/>
      <c r="C185" s="224" t="s">
        <v>396</v>
      </c>
      <c r="D185" s="224" t="s">
        <v>139</v>
      </c>
      <c r="E185" s="225" t="s">
        <v>397</v>
      </c>
      <c r="F185" s="226" t="s">
        <v>158</v>
      </c>
      <c r="G185" s="227" t="s">
        <v>142</v>
      </c>
      <c r="H185" s="228">
        <v>2</v>
      </c>
      <c r="I185" s="229"/>
      <c r="J185" s="230">
        <f>ROUND(I185*H185,2)</f>
        <v>0</v>
      </c>
      <c r="K185" s="226" t="s">
        <v>19</v>
      </c>
      <c r="L185" s="42"/>
      <c r="M185" s="231" t="s">
        <v>19</v>
      </c>
      <c r="N185" s="232" t="s">
        <v>45</v>
      </c>
      <c r="O185" s="82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5" t="s">
        <v>143</v>
      </c>
      <c r="AT185" s="235" t="s">
        <v>139</v>
      </c>
      <c r="AU185" s="235" t="s">
        <v>83</v>
      </c>
      <c r="AY185" s="15" t="s">
        <v>136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5" t="s">
        <v>81</v>
      </c>
      <c r="BK185" s="236">
        <f>ROUND(I185*H185,2)</f>
        <v>0</v>
      </c>
      <c r="BL185" s="15" t="s">
        <v>143</v>
      </c>
      <c r="BM185" s="235" t="s">
        <v>398</v>
      </c>
    </row>
    <row r="186" s="2" customFormat="1" ht="21.75" customHeight="1">
      <c r="A186" s="36"/>
      <c r="B186" s="37"/>
      <c r="C186" s="224" t="s">
        <v>399</v>
      </c>
      <c r="D186" s="224" t="s">
        <v>139</v>
      </c>
      <c r="E186" s="225" t="s">
        <v>400</v>
      </c>
      <c r="F186" s="226" t="s">
        <v>162</v>
      </c>
      <c r="G186" s="227" t="s">
        <v>142</v>
      </c>
      <c r="H186" s="228">
        <v>1</v>
      </c>
      <c r="I186" s="229"/>
      <c r="J186" s="230">
        <f>ROUND(I186*H186,2)</f>
        <v>0</v>
      </c>
      <c r="K186" s="226" t="s">
        <v>19</v>
      </c>
      <c r="L186" s="42"/>
      <c r="M186" s="231" t="s">
        <v>19</v>
      </c>
      <c r="N186" s="232" t="s">
        <v>45</v>
      </c>
      <c r="O186" s="82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5" t="s">
        <v>143</v>
      </c>
      <c r="AT186" s="235" t="s">
        <v>139</v>
      </c>
      <c r="AU186" s="235" t="s">
        <v>83</v>
      </c>
      <c r="AY186" s="15" t="s">
        <v>136</v>
      </c>
      <c r="BE186" s="236">
        <f>IF(N186="základní",J186,0)</f>
        <v>0</v>
      </c>
      <c r="BF186" s="236">
        <f>IF(N186="snížená",J186,0)</f>
        <v>0</v>
      </c>
      <c r="BG186" s="236">
        <f>IF(N186="zákl. přenesená",J186,0)</f>
        <v>0</v>
      </c>
      <c r="BH186" s="236">
        <f>IF(N186="sníž. přenesená",J186,0)</f>
        <v>0</v>
      </c>
      <c r="BI186" s="236">
        <f>IF(N186="nulová",J186,0)</f>
        <v>0</v>
      </c>
      <c r="BJ186" s="15" t="s">
        <v>81</v>
      </c>
      <c r="BK186" s="236">
        <f>ROUND(I186*H186,2)</f>
        <v>0</v>
      </c>
      <c r="BL186" s="15" t="s">
        <v>143</v>
      </c>
      <c r="BM186" s="235" t="s">
        <v>401</v>
      </c>
    </row>
    <row r="187" s="2" customFormat="1" ht="16.5" customHeight="1">
      <c r="A187" s="36"/>
      <c r="B187" s="37"/>
      <c r="C187" s="224" t="s">
        <v>402</v>
      </c>
      <c r="D187" s="224" t="s">
        <v>139</v>
      </c>
      <c r="E187" s="225" t="s">
        <v>403</v>
      </c>
      <c r="F187" s="226" t="s">
        <v>166</v>
      </c>
      <c r="G187" s="227" t="s">
        <v>167</v>
      </c>
      <c r="H187" s="228">
        <v>16</v>
      </c>
      <c r="I187" s="229"/>
      <c r="J187" s="230">
        <f>ROUND(I187*H187,2)</f>
        <v>0</v>
      </c>
      <c r="K187" s="226" t="s">
        <v>19</v>
      </c>
      <c r="L187" s="42"/>
      <c r="M187" s="231" t="s">
        <v>19</v>
      </c>
      <c r="N187" s="232" t="s">
        <v>45</v>
      </c>
      <c r="O187" s="82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5" t="s">
        <v>143</v>
      </c>
      <c r="AT187" s="235" t="s">
        <v>139</v>
      </c>
      <c r="AU187" s="235" t="s">
        <v>83</v>
      </c>
      <c r="AY187" s="15" t="s">
        <v>136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5" t="s">
        <v>81</v>
      </c>
      <c r="BK187" s="236">
        <f>ROUND(I187*H187,2)</f>
        <v>0</v>
      </c>
      <c r="BL187" s="15" t="s">
        <v>143</v>
      </c>
      <c r="BM187" s="235" t="s">
        <v>404</v>
      </c>
    </row>
    <row r="188" s="2" customFormat="1" ht="16.5" customHeight="1">
      <c r="A188" s="36"/>
      <c r="B188" s="37"/>
      <c r="C188" s="224" t="s">
        <v>405</v>
      </c>
      <c r="D188" s="224" t="s">
        <v>139</v>
      </c>
      <c r="E188" s="225" t="s">
        <v>406</v>
      </c>
      <c r="F188" s="226" t="s">
        <v>171</v>
      </c>
      <c r="G188" s="227" t="s">
        <v>142</v>
      </c>
      <c r="H188" s="228">
        <v>1</v>
      </c>
      <c r="I188" s="229"/>
      <c r="J188" s="230">
        <f>ROUND(I188*H188,2)</f>
        <v>0</v>
      </c>
      <c r="K188" s="226" t="s">
        <v>19</v>
      </c>
      <c r="L188" s="42"/>
      <c r="M188" s="231" t="s">
        <v>19</v>
      </c>
      <c r="N188" s="232" t="s">
        <v>45</v>
      </c>
      <c r="O188" s="82"/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5" t="s">
        <v>143</v>
      </c>
      <c r="AT188" s="235" t="s">
        <v>139</v>
      </c>
      <c r="AU188" s="235" t="s">
        <v>83</v>
      </c>
      <c r="AY188" s="15" t="s">
        <v>136</v>
      </c>
      <c r="BE188" s="236">
        <f>IF(N188="základní",J188,0)</f>
        <v>0</v>
      </c>
      <c r="BF188" s="236">
        <f>IF(N188="snížená",J188,0)</f>
        <v>0</v>
      </c>
      <c r="BG188" s="236">
        <f>IF(N188="zákl. přenesená",J188,0)</f>
        <v>0</v>
      </c>
      <c r="BH188" s="236">
        <f>IF(N188="sníž. přenesená",J188,0)</f>
        <v>0</v>
      </c>
      <c r="BI188" s="236">
        <f>IF(N188="nulová",J188,0)</f>
        <v>0</v>
      </c>
      <c r="BJ188" s="15" t="s">
        <v>81</v>
      </c>
      <c r="BK188" s="236">
        <f>ROUND(I188*H188,2)</f>
        <v>0</v>
      </c>
      <c r="BL188" s="15" t="s">
        <v>143</v>
      </c>
      <c r="BM188" s="235" t="s">
        <v>407</v>
      </c>
    </row>
    <row r="189" s="12" customFormat="1" ht="22.8" customHeight="1">
      <c r="A189" s="12"/>
      <c r="B189" s="208"/>
      <c r="C189" s="209"/>
      <c r="D189" s="210" t="s">
        <v>73</v>
      </c>
      <c r="E189" s="222" t="s">
        <v>408</v>
      </c>
      <c r="F189" s="222" t="s">
        <v>409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SUM(P190:P196)</f>
        <v>0</v>
      </c>
      <c r="Q189" s="216"/>
      <c r="R189" s="217">
        <f>SUM(R190:R196)</f>
        <v>0</v>
      </c>
      <c r="S189" s="216"/>
      <c r="T189" s="218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81</v>
      </c>
      <c r="AT189" s="220" t="s">
        <v>73</v>
      </c>
      <c r="AU189" s="220" t="s">
        <v>81</v>
      </c>
      <c r="AY189" s="219" t="s">
        <v>136</v>
      </c>
      <c r="BK189" s="221">
        <f>SUM(BK190:BK196)</f>
        <v>0</v>
      </c>
    </row>
    <row r="190" s="2" customFormat="1" ht="33" customHeight="1">
      <c r="A190" s="36"/>
      <c r="B190" s="37"/>
      <c r="C190" s="224" t="s">
        <v>410</v>
      </c>
      <c r="D190" s="224" t="s">
        <v>139</v>
      </c>
      <c r="E190" s="225" t="s">
        <v>411</v>
      </c>
      <c r="F190" s="226" t="s">
        <v>217</v>
      </c>
      <c r="G190" s="227" t="s">
        <v>142</v>
      </c>
      <c r="H190" s="228">
        <v>1</v>
      </c>
      <c r="I190" s="229"/>
      <c r="J190" s="230">
        <f>ROUND(I190*H190,2)</f>
        <v>0</v>
      </c>
      <c r="K190" s="226" t="s">
        <v>19</v>
      </c>
      <c r="L190" s="42"/>
      <c r="M190" s="231" t="s">
        <v>19</v>
      </c>
      <c r="N190" s="232" t="s">
        <v>45</v>
      </c>
      <c r="O190" s="82"/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5" t="s">
        <v>143</v>
      </c>
      <c r="AT190" s="235" t="s">
        <v>139</v>
      </c>
      <c r="AU190" s="235" t="s">
        <v>83</v>
      </c>
      <c r="AY190" s="15" t="s">
        <v>136</v>
      </c>
      <c r="BE190" s="236">
        <f>IF(N190="základní",J190,0)</f>
        <v>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5" t="s">
        <v>81</v>
      </c>
      <c r="BK190" s="236">
        <f>ROUND(I190*H190,2)</f>
        <v>0</v>
      </c>
      <c r="BL190" s="15" t="s">
        <v>143</v>
      </c>
      <c r="BM190" s="235" t="s">
        <v>412</v>
      </c>
    </row>
    <row r="191" s="2" customFormat="1" ht="21.75" customHeight="1">
      <c r="A191" s="36"/>
      <c r="B191" s="37"/>
      <c r="C191" s="224" t="s">
        <v>413</v>
      </c>
      <c r="D191" s="224" t="s">
        <v>139</v>
      </c>
      <c r="E191" s="225" t="s">
        <v>414</v>
      </c>
      <c r="F191" s="226" t="s">
        <v>221</v>
      </c>
      <c r="G191" s="227" t="s">
        <v>142</v>
      </c>
      <c r="H191" s="228">
        <v>1</v>
      </c>
      <c r="I191" s="229"/>
      <c r="J191" s="230">
        <f>ROUND(I191*H191,2)</f>
        <v>0</v>
      </c>
      <c r="K191" s="226" t="s">
        <v>19</v>
      </c>
      <c r="L191" s="42"/>
      <c r="M191" s="231" t="s">
        <v>19</v>
      </c>
      <c r="N191" s="232" t="s">
        <v>45</v>
      </c>
      <c r="O191" s="82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5" t="s">
        <v>143</v>
      </c>
      <c r="AT191" s="235" t="s">
        <v>139</v>
      </c>
      <c r="AU191" s="235" t="s">
        <v>83</v>
      </c>
      <c r="AY191" s="15" t="s">
        <v>136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5" t="s">
        <v>81</v>
      </c>
      <c r="BK191" s="236">
        <f>ROUND(I191*H191,2)</f>
        <v>0</v>
      </c>
      <c r="BL191" s="15" t="s">
        <v>143</v>
      </c>
      <c r="BM191" s="235" t="s">
        <v>415</v>
      </c>
    </row>
    <row r="192" s="2" customFormat="1" ht="16.5" customHeight="1">
      <c r="A192" s="36"/>
      <c r="B192" s="37"/>
      <c r="C192" s="224" t="s">
        <v>416</v>
      </c>
      <c r="D192" s="224" t="s">
        <v>139</v>
      </c>
      <c r="E192" s="225" t="s">
        <v>417</v>
      </c>
      <c r="F192" s="226" t="s">
        <v>154</v>
      </c>
      <c r="G192" s="227" t="s">
        <v>142</v>
      </c>
      <c r="H192" s="228">
        <v>1</v>
      </c>
      <c r="I192" s="229"/>
      <c r="J192" s="230">
        <f>ROUND(I192*H192,2)</f>
        <v>0</v>
      </c>
      <c r="K192" s="226" t="s">
        <v>19</v>
      </c>
      <c r="L192" s="42"/>
      <c r="M192" s="231" t="s">
        <v>19</v>
      </c>
      <c r="N192" s="232" t="s">
        <v>45</v>
      </c>
      <c r="O192" s="82"/>
      <c r="P192" s="233">
        <f>O192*H192</f>
        <v>0</v>
      </c>
      <c r="Q192" s="233">
        <v>0</v>
      </c>
      <c r="R192" s="233">
        <f>Q192*H192</f>
        <v>0</v>
      </c>
      <c r="S192" s="233">
        <v>0</v>
      </c>
      <c r="T192" s="23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5" t="s">
        <v>143</v>
      </c>
      <c r="AT192" s="235" t="s">
        <v>139</v>
      </c>
      <c r="AU192" s="235" t="s">
        <v>83</v>
      </c>
      <c r="AY192" s="15" t="s">
        <v>136</v>
      </c>
      <c r="BE192" s="236">
        <f>IF(N192="základní",J192,0)</f>
        <v>0</v>
      </c>
      <c r="BF192" s="236">
        <f>IF(N192="snížená",J192,0)</f>
        <v>0</v>
      </c>
      <c r="BG192" s="236">
        <f>IF(N192="zákl. přenesená",J192,0)</f>
        <v>0</v>
      </c>
      <c r="BH192" s="236">
        <f>IF(N192="sníž. přenesená",J192,0)</f>
        <v>0</v>
      </c>
      <c r="BI192" s="236">
        <f>IF(N192="nulová",J192,0)</f>
        <v>0</v>
      </c>
      <c r="BJ192" s="15" t="s">
        <v>81</v>
      </c>
      <c r="BK192" s="236">
        <f>ROUND(I192*H192,2)</f>
        <v>0</v>
      </c>
      <c r="BL192" s="15" t="s">
        <v>143</v>
      </c>
      <c r="BM192" s="235" t="s">
        <v>418</v>
      </c>
    </row>
    <row r="193" s="2" customFormat="1" ht="21.75" customHeight="1">
      <c r="A193" s="36"/>
      <c r="B193" s="37"/>
      <c r="C193" s="224" t="s">
        <v>419</v>
      </c>
      <c r="D193" s="224" t="s">
        <v>139</v>
      </c>
      <c r="E193" s="225" t="s">
        <v>420</v>
      </c>
      <c r="F193" s="226" t="s">
        <v>158</v>
      </c>
      <c r="G193" s="227" t="s">
        <v>142</v>
      </c>
      <c r="H193" s="228">
        <v>2</v>
      </c>
      <c r="I193" s="229"/>
      <c r="J193" s="230">
        <f>ROUND(I193*H193,2)</f>
        <v>0</v>
      </c>
      <c r="K193" s="226" t="s">
        <v>19</v>
      </c>
      <c r="L193" s="42"/>
      <c r="M193" s="231" t="s">
        <v>19</v>
      </c>
      <c r="N193" s="232" t="s">
        <v>45</v>
      </c>
      <c r="O193" s="82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5" t="s">
        <v>143</v>
      </c>
      <c r="AT193" s="235" t="s">
        <v>139</v>
      </c>
      <c r="AU193" s="235" t="s">
        <v>83</v>
      </c>
      <c r="AY193" s="15" t="s">
        <v>136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5" t="s">
        <v>81</v>
      </c>
      <c r="BK193" s="236">
        <f>ROUND(I193*H193,2)</f>
        <v>0</v>
      </c>
      <c r="BL193" s="15" t="s">
        <v>143</v>
      </c>
      <c r="BM193" s="235" t="s">
        <v>421</v>
      </c>
    </row>
    <row r="194" s="2" customFormat="1" ht="21.75" customHeight="1">
      <c r="A194" s="36"/>
      <c r="B194" s="37"/>
      <c r="C194" s="224" t="s">
        <v>422</v>
      </c>
      <c r="D194" s="224" t="s">
        <v>139</v>
      </c>
      <c r="E194" s="225" t="s">
        <v>423</v>
      </c>
      <c r="F194" s="226" t="s">
        <v>162</v>
      </c>
      <c r="G194" s="227" t="s">
        <v>142</v>
      </c>
      <c r="H194" s="228">
        <v>1</v>
      </c>
      <c r="I194" s="229"/>
      <c r="J194" s="230">
        <f>ROUND(I194*H194,2)</f>
        <v>0</v>
      </c>
      <c r="K194" s="226" t="s">
        <v>19</v>
      </c>
      <c r="L194" s="42"/>
      <c r="M194" s="231" t="s">
        <v>19</v>
      </c>
      <c r="N194" s="232" t="s">
        <v>45</v>
      </c>
      <c r="O194" s="82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5" t="s">
        <v>143</v>
      </c>
      <c r="AT194" s="235" t="s">
        <v>139</v>
      </c>
      <c r="AU194" s="235" t="s">
        <v>83</v>
      </c>
      <c r="AY194" s="15" t="s">
        <v>136</v>
      </c>
      <c r="BE194" s="236">
        <f>IF(N194="základní",J194,0)</f>
        <v>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15" t="s">
        <v>81</v>
      </c>
      <c r="BK194" s="236">
        <f>ROUND(I194*H194,2)</f>
        <v>0</v>
      </c>
      <c r="BL194" s="15" t="s">
        <v>143</v>
      </c>
      <c r="BM194" s="235" t="s">
        <v>424</v>
      </c>
    </row>
    <row r="195" s="2" customFormat="1" ht="16.5" customHeight="1">
      <c r="A195" s="36"/>
      <c r="B195" s="37"/>
      <c r="C195" s="224" t="s">
        <v>425</v>
      </c>
      <c r="D195" s="224" t="s">
        <v>139</v>
      </c>
      <c r="E195" s="225" t="s">
        <v>426</v>
      </c>
      <c r="F195" s="226" t="s">
        <v>166</v>
      </c>
      <c r="G195" s="227" t="s">
        <v>167</v>
      </c>
      <c r="H195" s="228">
        <v>16</v>
      </c>
      <c r="I195" s="229"/>
      <c r="J195" s="230">
        <f>ROUND(I195*H195,2)</f>
        <v>0</v>
      </c>
      <c r="K195" s="226" t="s">
        <v>19</v>
      </c>
      <c r="L195" s="42"/>
      <c r="M195" s="231" t="s">
        <v>19</v>
      </c>
      <c r="N195" s="232" t="s">
        <v>45</v>
      </c>
      <c r="O195" s="82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5" t="s">
        <v>143</v>
      </c>
      <c r="AT195" s="235" t="s">
        <v>139</v>
      </c>
      <c r="AU195" s="235" t="s">
        <v>83</v>
      </c>
      <c r="AY195" s="15" t="s">
        <v>136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5" t="s">
        <v>81</v>
      </c>
      <c r="BK195" s="236">
        <f>ROUND(I195*H195,2)</f>
        <v>0</v>
      </c>
      <c r="BL195" s="15" t="s">
        <v>143</v>
      </c>
      <c r="BM195" s="235" t="s">
        <v>427</v>
      </c>
    </row>
    <row r="196" s="2" customFormat="1" ht="16.5" customHeight="1">
      <c r="A196" s="36"/>
      <c r="B196" s="37"/>
      <c r="C196" s="224" t="s">
        <v>428</v>
      </c>
      <c r="D196" s="224" t="s">
        <v>139</v>
      </c>
      <c r="E196" s="225" t="s">
        <v>429</v>
      </c>
      <c r="F196" s="226" t="s">
        <v>171</v>
      </c>
      <c r="G196" s="227" t="s">
        <v>142</v>
      </c>
      <c r="H196" s="228">
        <v>1</v>
      </c>
      <c r="I196" s="229"/>
      <c r="J196" s="230">
        <f>ROUND(I196*H196,2)</f>
        <v>0</v>
      </c>
      <c r="K196" s="226" t="s">
        <v>19</v>
      </c>
      <c r="L196" s="42"/>
      <c r="M196" s="231" t="s">
        <v>19</v>
      </c>
      <c r="N196" s="232" t="s">
        <v>45</v>
      </c>
      <c r="O196" s="82"/>
      <c r="P196" s="233">
        <f>O196*H196</f>
        <v>0</v>
      </c>
      <c r="Q196" s="233">
        <v>0</v>
      </c>
      <c r="R196" s="233">
        <f>Q196*H196</f>
        <v>0</v>
      </c>
      <c r="S196" s="233">
        <v>0</v>
      </c>
      <c r="T196" s="23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5" t="s">
        <v>143</v>
      </c>
      <c r="AT196" s="235" t="s">
        <v>139</v>
      </c>
      <c r="AU196" s="235" t="s">
        <v>83</v>
      </c>
      <c r="AY196" s="15" t="s">
        <v>136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15" t="s">
        <v>81</v>
      </c>
      <c r="BK196" s="236">
        <f>ROUND(I196*H196,2)</f>
        <v>0</v>
      </c>
      <c r="BL196" s="15" t="s">
        <v>143</v>
      </c>
      <c r="BM196" s="235" t="s">
        <v>430</v>
      </c>
    </row>
    <row r="197" s="12" customFormat="1" ht="22.8" customHeight="1">
      <c r="A197" s="12"/>
      <c r="B197" s="208"/>
      <c r="C197" s="209"/>
      <c r="D197" s="210" t="s">
        <v>73</v>
      </c>
      <c r="E197" s="222" t="s">
        <v>431</v>
      </c>
      <c r="F197" s="222" t="s">
        <v>432</v>
      </c>
      <c r="G197" s="209"/>
      <c r="H197" s="209"/>
      <c r="I197" s="212"/>
      <c r="J197" s="223">
        <f>BK197</f>
        <v>0</v>
      </c>
      <c r="K197" s="209"/>
      <c r="L197" s="214"/>
      <c r="M197" s="215"/>
      <c r="N197" s="216"/>
      <c r="O197" s="216"/>
      <c r="P197" s="217">
        <f>SUM(P198:P203)</f>
        <v>0</v>
      </c>
      <c r="Q197" s="216"/>
      <c r="R197" s="217">
        <f>SUM(R198:R203)</f>
        <v>0</v>
      </c>
      <c r="S197" s="216"/>
      <c r="T197" s="218">
        <f>SUM(T198:T203)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9" t="s">
        <v>81</v>
      </c>
      <c r="AT197" s="220" t="s">
        <v>73</v>
      </c>
      <c r="AU197" s="220" t="s">
        <v>81</v>
      </c>
      <c r="AY197" s="219" t="s">
        <v>136</v>
      </c>
      <c r="BK197" s="221">
        <f>SUM(BK198:BK203)</f>
        <v>0</v>
      </c>
    </row>
    <row r="198" s="2" customFormat="1" ht="16.5" customHeight="1">
      <c r="A198" s="36"/>
      <c r="B198" s="37"/>
      <c r="C198" s="224" t="s">
        <v>433</v>
      </c>
      <c r="D198" s="224" t="s">
        <v>139</v>
      </c>
      <c r="E198" s="225" t="s">
        <v>434</v>
      </c>
      <c r="F198" s="226" t="s">
        <v>346</v>
      </c>
      <c r="G198" s="227" t="s">
        <v>167</v>
      </c>
      <c r="H198" s="228">
        <v>32</v>
      </c>
      <c r="I198" s="229"/>
      <c r="J198" s="230">
        <f>ROUND(I198*H198,2)</f>
        <v>0</v>
      </c>
      <c r="K198" s="226" t="s">
        <v>19</v>
      </c>
      <c r="L198" s="42"/>
      <c r="M198" s="231" t="s">
        <v>19</v>
      </c>
      <c r="N198" s="232" t="s">
        <v>45</v>
      </c>
      <c r="O198" s="82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5" t="s">
        <v>143</v>
      </c>
      <c r="AT198" s="235" t="s">
        <v>139</v>
      </c>
      <c r="AU198" s="235" t="s">
        <v>83</v>
      </c>
      <c r="AY198" s="15" t="s">
        <v>136</v>
      </c>
      <c r="BE198" s="236">
        <f>IF(N198="základní",J198,0)</f>
        <v>0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15" t="s">
        <v>81</v>
      </c>
      <c r="BK198" s="236">
        <f>ROUND(I198*H198,2)</f>
        <v>0</v>
      </c>
      <c r="BL198" s="15" t="s">
        <v>143</v>
      </c>
      <c r="BM198" s="235" t="s">
        <v>435</v>
      </c>
    </row>
    <row r="199" s="2" customFormat="1" ht="16.5" customHeight="1">
      <c r="A199" s="36"/>
      <c r="B199" s="37"/>
      <c r="C199" s="224" t="s">
        <v>436</v>
      </c>
      <c r="D199" s="224" t="s">
        <v>139</v>
      </c>
      <c r="E199" s="225" t="s">
        <v>437</v>
      </c>
      <c r="F199" s="226" t="s">
        <v>350</v>
      </c>
      <c r="G199" s="227" t="s">
        <v>167</v>
      </c>
      <c r="H199" s="228">
        <v>48</v>
      </c>
      <c r="I199" s="229"/>
      <c r="J199" s="230">
        <f>ROUND(I199*H199,2)</f>
        <v>0</v>
      </c>
      <c r="K199" s="226" t="s">
        <v>19</v>
      </c>
      <c r="L199" s="42"/>
      <c r="M199" s="231" t="s">
        <v>19</v>
      </c>
      <c r="N199" s="232" t="s">
        <v>45</v>
      </c>
      <c r="O199" s="82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5" t="s">
        <v>143</v>
      </c>
      <c r="AT199" s="235" t="s">
        <v>139</v>
      </c>
      <c r="AU199" s="235" t="s">
        <v>83</v>
      </c>
      <c r="AY199" s="15" t="s">
        <v>136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5" t="s">
        <v>81</v>
      </c>
      <c r="BK199" s="236">
        <f>ROUND(I199*H199,2)</f>
        <v>0</v>
      </c>
      <c r="BL199" s="15" t="s">
        <v>143</v>
      </c>
      <c r="BM199" s="235" t="s">
        <v>438</v>
      </c>
    </row>
    <row r="200" s="2" customFormat="1" ht="21.75" customHeight="1">
      <c r="A200" s="36"/>
      <c r="B200" s="37"/>
      <c r="C200" s="224" t="s">
        <v>439</v>
      </c>
      <c r="D200" s="224" t="s">
        <v>139</v>
      </c>
      <c r="E200" s="225" t="s">
        <v>440</v>
      </c>
      <c r="F200" s="226" t="s">
        <v>158</v>
      </c>
      <c r="G200" s="227" t="s">
        <v>142</v>
      </c>
      <c r="H200" s="228">
        <v>1</v>
      </c>
      <c r="I200" s="229"/>
      <c r="J200" s="230">
        <f>ROUND(I200*H200,2)</f>
        <v>0</v>
      </c>
      <c r="K200" s="226" t="s">
        <v>19</v>
      </c>
      <c r="L200" s="42"/>
      <c r="M200" s="231" t="s">
        <v>19</v>
      </c>
      <c r="N200" s="232" t="s">
        <v>45</v>
      </c>
      <c r="O200" s="82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5" t="s">
        <v>143</v>
      </c>
      <c r="AT200" s="235" t="s">
        <v>139</v>
      </c>
      <c r="AU200" s="235" t="s">
        <v>83</v>
      </c>
      <c r="AY200" s="15" t="s">
        <v>136</v>
      </c>
      <c r="BE200" s="236">
        <f>IF(N200="základní",J200,0)</f>
        <v>0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5" t="s">
        <v>81</v>
      </c>
      <c r="BK200" s="236">
        <f>ROUND(I200*H200,2)</f>
        <v>0</v>
      </c>
      <c r="BL200" s="15" t="s">
        <v>143</v>
      </c>
      <c r="BM200" s="235" t="s">
        <v>441</v>
      </c>
    </row>
    <row r="201" s="2" customFormat="1" ht="21.75" customHeight="1">
      <c r="A201" s="36"/>
      <c r="B201" s="37"/>
      <c r="C201" s="224" t="s">
        <v>442</v>
      </c>
      <c r="D201" s="224" t="s">
        <v>139</v>
      </c>
      <c r="E201" s="225" t="s">
        <v>443</v>
      </c>
      <c r="F201" s="226" t="s">
        <v>162</v>
      </c>
      <c r="G201" s="227" t="s">
        <v>142</v>
      </c>
      <c r="H201" s="228">
        <v>2</v>
      </c>
      <c r="I201" s="229"/>
      <c r="J201" s="230">
        <f>ROUND(I201*H201,2)</f>
        <v>0</v>
      </c>
      <c r="K201" s="226" t="s">
        <v>19</v>
      </c>
      <c r="L201" s="42"/>
      <c r="M201" s="231" t="s">
        <v>19</v>
      </c>
      <c r="N201" s="232" t="s">
        <v>45</v>
      </c>
      <c r="O201" s="82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5" t="s">
        <v>143</v>
      </c>
      <c r="AT201" s="235" t="s">
        <v>139</v>
      </c>
      <c r="AU201" s="235" t="s">
        <v>83</v>
      </c>
      <c r="AY201" s="15" t="s">
        <v>136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15" t="s">
        <v>81</v>
      </c>
      <c r="BK201" s="236">
        <f>ROUND(I201*H201,2)</f>
        <v>0</v>
      </c>
      <c r="BL201" s="15" t="s">
        <v>143</v>
      </c>
      <c r="BM201" s="235" t="s">
        <v>444</v>
      </c>
    </row>
    <row r="202" s="2" customFormat="1" ht="16.5" customHeight="1">
      <c r="A202" s="36"/>
      <c r="B202" s="37"/>
      <c r="C202" s="224" t="s">
        <v>445</v>
      </c>
      <c r="D202" s="224" t="s">
        <v>139</v>
      </c>
      <c r="E202" s="225" t="s">
        <v>446</v>
      </c>
      <c r="F202" s="226" t="s">
        <v>360</v>
      </c>
      <c r="G202" s="227" t="s">
        <v>167</v>
      </c>
      <c r="H202" s="228">
        <v>8</v>
      </c>
      <c r="I202" s="229"/>
      <c r="J202" s="230">
        <f>ROUND(I202*H202,2)</f>
        <v>0</v>
      </c>
      <c r="K202" s="226" t="s">
        <v>19</v>
      </c>
      <c r="L202" s="42"/>
      <c r="M202" s="231" t="s">
        <v>19</v>
      </c>
      <c r="N202" s="232" t="s">
        <v>45</v>
      </c>
      <c r="O202" s="82"/>
      <c r="P202" s="233">
        <f>O202*H202</f>
        <v>0</v>
      </c>
      <c r="Q202" s="233">
        <v>0</v>
      </c>
      <c r="R202" s="233">
        <f>Q202*H202</f>
        <v>0</v>
      </c>
      <c r="S202" s="233">
        <v>0</v>
      </c>
      <c r="T202" s="23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5" t="s">
        <v>143</v>
      </c>
      <c r="AT202" s="235" t="s">
        <v>139</v>
      </c>
      <c r="AU202" s="235" t="s">
        <v>83</v>
      </c>
      <c r="AY202" s="15" t="s">
        <v>136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5" t="s">
        <v>81</v>
      </c>
      <c r="BK202" s="236">
        <f>ROUND(I202*H202,2)</f>
        <v>0</v>
      </c>
      <c r="BL202" s="15" t="s">
        <v>143</v>
      </c>
      <c r="BM202" s="235" t="s">
        <v>447</v>
      </c>
    </row>
    <row r="203" s="2" customFormat="1" ht="16.5" customHeight="1">
      <c r="A203" s="36"/>
      <c r="B203" s="37"/>
      <c r="C203" s="224" t="s">
        <v>448</v>
      </c>
      <c r="D203" s="224" t="s">
        <v>139</v>
      </c>
      <c r="E203" s="225" t="s">
        <v>449</v>
      </c>
      <c r="F203" s="226" t="s">
        <v>171</v>
      </c>
      <c r="G203" s="227" t="s">
        <v>142</v>
      </c>
      <c r="H203" s="228">
        <v>1</v>
      </c>
      <c r="I203" s="229"/>
      <c r="J203" s="230">
        <f>ROUND(I203*H203,2)</f>
        <v>0</v>
      </c>
      <c r="K203" s="226" t="s">
        <v>19</v>
      </c>
      <c r="L203" s="42"/>
      <c r="M203" s="231" t="s">
        <v>19</v>
      </c>
      <c r="N203" s="232" t="s">
        <v>45</v>
      </c>
      <c r="O203" s="82"/>
      <c r="P203" s="233">
        <f>O203*H203</f>
        <v>0</v>
      </c>
      <c r="Q203" s="233">
        <v>0</v>
      </c>
      <c r="R203" s="233">
        <f>Q203*H203</f>
        <v>0</v>
      </c>
      <c r="S203" s="233">
        <v>0</v>
      </c>
      <c r="T203" s="23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5" t="s">
        <v>143</v>
      </c>
      <c r="AT203" s="235" t="s">
        <v>139</v>
      </c>
      <c r="AU203" s="235" t="s">
        <v>83</v>
      </c>
      <c r="AY203" s="15" t="s">
        <v>136</v>
      </c>
      <c r="BE203" s="236">
        <f>IF(N203="základní",J203,0)</f>
        <v>0</v>
      </c>
      <c r="BF203" s="236">
        <f>IF(N203="snížená",J203,0)</f>
        <v>0</v>
      </c>
      <c r="BG203" s="236">
        <f>IF(N203="zákl. přenesená",J203,0)</f>
        <v>0</v>
      </c>
      <c r="BH203" s="236">
        <f>IF(N203="sníž. přenesená",J203,0)</f>
        <v>0</v>
      </c>
      <c r="BI203" s="236">
        <f>IF(N203="nulová",J203,0)</f>
        <v>0</v>
      </c>
      <c r="BJ203" s="15" t="s">
        <v>81</v>
      </c>
      <c r="BK203" s="236">
        <f>ROUND(I203*H203,2)</f>
        <v>0</v>
      </c>
      <c r="BL203" s="15" t="s">
        <v>143</v>
      </c>
      <c r="BM203" s="235" t="s">
        <v>450</v>
      </c>
    </row>
    <row r="204" s="12" customFormat="1" ht="22.8" customHeight="1">
      <c r="A204" s="12"/>
      <c r="B204" s="208"/>
      <c r="C204" s="209"/>
      <c r="D204" s="210" t="s">
        <v>73</v>
      </c>
      <c r="E204" s="222" t="s">
        <v>451</v>
      </c>
      <c r="F204" s="222" t="s">
        <v>452</v>
      </c>
      <c r="G204" s="209"/>
      <c r="H204" s="209"/>
      <c r="I204" s="212"/>
      <c r="J204" s="223">
        <f>BK204</f>
        <v>0</v>
      </c>
      <c r="K204" s="209"/>
      <c r="L204" s="214"/>
      <c r="M204" s="215"/>
      <c r="N204" s="216"/>
      <c r="O204" s="216"/>
      <c r="P204" s="217">
        <f>SUM(P205:P210)</f>
        <v>0</v>
      </c>
      <c r="Q204" s="216"/>
      <c r="R204" s="217">
        <f>SUM(R205:R210)</f>
        <v>0</v>
      </c>
      <c r="S204" s="216"/>
      <c r="T204" s="218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9" t="s">
        <v>81</v>
      </c>
      <c r="AT204" s="220" t="s">
        <v>73</v>
      </c>
      <c r="AU204" s="220" t="s">
        <v>81</v>
      </c>
      <c r="AY204" s="219" t="s">
        <v>136</v>
      </c>
      <c r="BK204" s="221">
        <f>SUM(BK205:BK210)</f>
        <v>0</v>
      </c>
    </row>
    <row r="205" s="2" customFormat="1" ht="21.75" customHeight="1">
      <c r="A205" s="36"/>
      <c r="B205" s="37"/>
      <c r="C205" s="224" t="s">
        <v>453</v>
      </c>
      <c r="D205" s="224" t="s">
        <v>139</v>
      </c>
      <c r="E205" s="225" t="s">
        <v>454</v>
      </c>
      <c r="F205" s="226" t="s">
        <v>177</v>
      </c>
      <c r="G205" s="227" t="s">
        <v>142</v>
      </c>
      <c r="H205" s="228">
        <v>3</v>
      </c>
      <c r="I205" s="229"/>
      <c r="J205" s="230">
        <f>ROUND(I205*H205,2)</f>
        <v>0</v>
      </c>
      <c r="K205" s="226" t="s">
        <v>19</v>
      </c>
      <c r="L205" s="42"/>
      <c r="M205" s="231" t="s">
        <v>19</v>
      </c>
      <c r="N205" s="232" t="s">
        <v>45</v>
      </c>
      <c r="O205" s="82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5" t="s">
        <v>143</v>
      </c>
      <c r="AT205" s="235" t="s">
        <v>139</v>
      </c>
      <c r="AU205" s="235" t="s">
        <v>83</v>
      </c>
      <c r="AY205" s="15" t="s">
        <v>136</v>
      </c>
      <c r="BE205" s="236">
        <f>IF(N205="základní",J205,0)</f>
        <v>0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5" t="s">
        <v>81</v>
      </c>
      <c r="BK205" s="236">
        <f>ROUND(I205*H205,2)</f>
        <v>0</v>
      </c>
      <c r="BL205" s="15" t="s">
        <v>143</v>
      </c>
      <c r="BM205" s="235" t="s">
        <v>455</v>
      </c>
    </row>
    <row r="206" s="2" customFormat="1" ht="16.5" customHeight="1">
      <c r="A206" s="36"/>
      <c r="B206" s="37"/>
      <c r="C206" s="224" t="s">
        <v>456</v>
      </c>
      <c r="D206" s="224" t="s">
        <v>139</v>
      </c>
      <c r="E206" s="225" t="s">
        <v>457</v>
      </c>
      <c r="F206" s="226" t="s">
        <v>181</v>
      </c>
      <c r="G206" s="227" t="s">
        <v>142</v>
      </c>
      <c r="H206" s="228">
        <v>3</v>
      </c>
      <c r="I206" s="229"/>
      <c r="J206" s="230">
        <f>ROUND(I206*H206,2)</f>
        <v>0</v>
      </c>
      <c r="K206" s="226" t="s">
        <v>19</v>
      </c>
      <c r="L206" s="42"/>
      <c r="M206" s="231" t="s">
        <v>19</v>
      </c>
      <c r="N206" s="232" t="s">
        <v>45</v>
      </c>
      <c r="O206" s="82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5" t="s">
        <v>143</v>
      </c>
      <c r="AT206" s="235" t="s">
        <v>139</v>
      </c>
      <c r="AU206" s="235" t="s">
        <v>83</v>
      </c>
      <c r="AY206" s="15" t="s">
        <v>136</v>
      </c>
      <c r="BE206" s="236">
        <f>IF(N206="základní",J206,0)</f>
        <v>0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5" t="s">
        <v>81</v>
      </c>
      <c r="BK206" s="236">
        <f>ROUND(I206*H206,2)</f>
        <v>0</v>
      </c>
      <c r="BL206" s="15" t="s">
        <v>143</v>
      </c>
      <c r="BM206" s="235" t="s">
        <v>458</v>
      </c>
    </row>
    <row r="207" s="2" customFormat="1" ht="44.25" customHeight="1">
      <c r="A207" s="36"/>
      <c r="B207" s="37"/>
      <c r="C207" s="224" t="s">
        <v>459</v>
      </c>
      <c r="D207" s="224" t="s">
        <v>139</v>
      </c>
      <c r="E207" s="225" t="s">
        <v>460</v>
      </c>
      <c r="F207" s="226" t="s">
        <v>185</v>
      </c>
      <c r="G207" s="227" t="s">
        <v>142</v>
      </c>
      <c r="H207" s="228">
        <v>3</v>
      </c>
      <c r="I207" s="229"/>
      <c r="J207" s="230">
        <f>ROUND(I207*H207,2)</f>
        <v>0</v>
      </c>
      <c r="K207" s="226" t="s">
        <v>19</v>
      </c>
      <c r="L207" s="42"/>
      <c r="M207" s="231" t="s">
        <v>19</v>
      </c>
      <c r="N207" s="232" t="s">
        <v>45</v>
      </c>
      <c r="O207" s="82"/>
      <c r="P207" s="233">
        <f>O207*H207</f>
        <v>0</v>
      </c>
      <c r="Q207" s="233">
        <v>0</v>
      </c>
      <c r="R207" s="233">
        <f>Q207*H207</f>
        <v>0</v>
      </c>
      <c r="S207" s="233">
        <v>0</v>
      </c>
      <c r="T207" s="23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5" t="s">
        <v>143</v>
      </c>
      <c r="AT207" s="235" t="s">
        <v>139</v>
      </c>
      <c r="AU207" s="235" t="s">
        <v>83</v>
      </c>
      <c r="AY207" s="15" t="s">
        <v>136</v>
      </c>
      <c r="BE207" s="236">
        <f>IF(N207="základní",J207,0)</f>
        <v>0</v>
      </c>
      <c r="BF207" s="236">
        <f>IF(N207="snížená",J207,0)</f>
        <v>0</v>
      </c>
      <c r="BG207" s="236">
        <f>IF(N207="zákl. přenesená",J207,0)</f>
        <v>0</v>
      </c>
      <c r="BH207" s="236">
        <f>IF(N207="sníž. přenesená",J207,0)</f>
        <v>0</v>
      </c>
      <c r="BI207" s="236">
        <f>IF(N207="nulová",J207,0)</f>
        <v>0</v>
      </c>
      <c r="BJ207" s="15" t="s">
        <v>81</v>
      </c>
      <c r="BK207" s="236">
        <f>ROUND(I207*H207,2)</f>
        <v>0</v>
      </c>
      <c r="BL207" s="15" t="s">
        <v>143</v>
      </c>
      <c r="BM207" s="235" t="s">
        <v>461</v>
      </c>
    </row>
    <row r="208" s="2" customFormat="1" ht="21.75" customHeight="1">
      <c r="A208" s="36"/>
      <c r="B208" s="37"/>
      <c r="C208" s="224" t="s">
        <v>462</v>
      </c>
      <c r="D208" s="224" t="s">
        <v>139</v>
      </c>
      <c r="E208" s="225" t="s">
        <v>463</v>
      </c>
      <c r="F208" s="226" t="s">
        <v>162</v>
      </c>
      <c r="G208" s="227" t="s">
        <v>142</v>
      </c>
      <c r="H208" s="228">
        <v>3</v>
      </c>
      <c r="I208" s="229"/>
      <c r="J208" s="230">
        <f>ROUND(I208*H208,2)</f>
        <v>0</v>
      </c>
      <c r="K208" s="226" t="s">
        <v>19</v>
      </c>
      <c r="L208" s="42"/>
      <c r="M208" s="231" t="s">
        <v>19</v>
      </c>
      <c r="N208" s="232" t="s">
        <v>45</v>
      </c>
      <c r="O208" s="82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5" t="s">
        <v>143</v>
      </c>
      <c r="AT208" s="235" t="s">
        <v>139</v>
      </c>
      <c r="AU208" s="235" t="s">
        <v>83</v>
      </c>
      <c r="AY208" s="15" t="s">
        <v>136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5" t="s">
        <v>81</v>
      </c>
      <c r="BK208" s="236">
        <f>ROUND(I208*H208,2)</f>
        <v>0</v>
      </c>
      <c r="BL208" s="15" t="s">
        <v>143</v>
      </c>
      <c r="BM208" s="235" t="s">
        <v>464</v>
      </c>
    </row>
    <row r="209" s="2" customFormat="1" ht="16.5" customHeight="1">
      <c r="A209" s="36"/>
      <c r="B209" s="37"/>
      <c r="C209" s="224" t="s">
        <v>465</v>
      </c>
      <c r="D209" s="224" t="s">
        <v>139</v>
      </c>
      <c r="E209" s="225" t="s">
        <v>466</v>
      </c>
      <c r="F209" s="226" t="s">
        <v>166</v>
      </c>
      <c r="G209" s="227" t="s">
        <v>167</v>
      </c>
      <c r="H209" s="228">
        <v>32</v>
      </c>
      <c r="I209" s="229"/>
      <c r="J209" s="230">
        <f>ROUND(I209*H209,2)</f>
        <v>0</v>
      </c>
      <c r="K209" s="226" t="s">
        <v>19</v>
      </c>
      <c r="L209" s="42"/>
      <c r="M209" s="231" t="s">
        <v>19</v>
      </c>
      <c r="N209" s="232" t="s">
        <v>45</v>
      </c>
      <c r="O209" s="82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5" t="s">
        <v>143</v>
      </c>
      <c r="AT209" s="235" t="s">
        <v>139</v>
      </c>
      <c r="AU209" s="235" t="s">
        <v>83</v>
      </c>
      <c r="AY209" s="15" t="s">
        <v>136</v>
      </c>
      <c r="BE209" s="236">
        <f>IF(N209="základní",J209,0)</f>
        <v>0</v>
      </c>
      <c r="BF209" s="236">
        <f>IF(N209="snížená",J209,0)</f>
        <v>0</v>
      </c>
      <c r="BG209" s="236">
        <f>IF(N209="zákl. přenesená",J209,0)</f>
        <v>0</v>
      </c>
      <c r="BH209" s="236">
        <f>IF(N209="sníž. přenesená",J209,0)</f>
        <v>0</v>
      </c>
      <c r="BI209" s="236">
        <f>IF(N209="nulová",J209,0)</f>
        <v>0</v>
      </c>
      <c r="BJ209" s="15" t="s">
        <v>81</v>
      </c>
      <c r="BK209" s="236">
        <f>ROUND(I209*H209,2)</f>
        <v>0</v>
      </c>
      <c r="BL209" s="15" t="s">
        <v>143</v>
      </c>
      <c r="BM209" s="235" t="s">
        <v>467</v>
      </c>
    </row>
    <row r="210" s="2" customFormat="1" ht="16.5" customHeight="1">
      <c r="A210" s="36"/>
      <c r="B210" s="37"/>
      <c r="C210" s="224" t="s">
        <v>468</v>
      </c>
      <c r="D210" s="224" t="s">
        <v>139</v>
      </c>
      <c r="E210" s="225" t="s">
        <v>469</v>
      </c>
      <c r="F210" s="226" t="s">
        <v>171</v>
      </c>
      <c r="G210" s="227" t="s">
        <v>142</v>
      </c>
      <c r="H210" s="228">
        <v>1</v>
      </c>
      <c r="I210" s="229"/>
      <c r="J210" s="230">
        <f>ROUND(I210*H210,2)</f>
        <v>0</v>
      </c>
      <c r="K210" s="226" t="s">
        <v>19</v>
      </c>
      <c r="L210" s="42"/>
      <c r="M210" s="231" t="s">
        <v>19</v>
      </c>
      <c r="N210" s="232" t="s">
        <v>45</v>
      </c>
      <c r="O210" s="82"/>
      <c r="P210" s="233">
        <f>O210*H210</f>
        <v>0</v>
      </c>
      <c r="Q210" s="233">
        <v>0</v>
      </c>
      <c r="R210" s="233">
        <f>Q210*H210</f>
        <v>0</v>
      </c>
      <c r="S210" s="233">
        <v>0</v>
      </c>
      <c r="T210" s="23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5" t="s">
        <v>143</v>
      </c>
      <c r="AT210" s="235" t="s">
        <v>139</v>
      </c>
      <c r="AU210" s="235" t="s">
        <v>83</v>
      </c>
      <c r="AY210" s="15" t="s">
        <v>136</v>
      </c>
      <c r="BE210" s="236">
        <f>IF(N210="základní",J210,0)</f>
        <v>0</v>
      </c>
      <c r="BF210" s="236">
        <f>IF(N210="snížená",J210,0)</f>
        <v>0</v>
      </c>
      <c r="BG210" s="236">
        <f>IF(N210="zákl. přenesená",J210,0)</f>
        <v>0</v>
      </c>
      <c r="BH210" s="236">
        <f>IF(N210="sníž. přenesená",J210,0)</f>
        <v>0</v>
      </c>
      <c r="BI210" s="236">
        <f>IF(N210="nulová",J210,0)</f>
        <v>0</v>
      </c>
      <c r="BJ210" s="15" t="s">
        <v>81</v>
      </c>
      <c r="BK210" s="236">
        <f>ROUND(I210*H210,2)</f>
        <v>0</v>
      </c>
      <c r="BL210" s="15" t="s">
        <v>143</v>
      </c>
      <c r="BM210" s="235" t="s">
        <v>470</v>
      </c>
    </row>
    <row r="211" s="12" customFormat="1" ht="22.8" customHeight="1">
      <c r="A211" s="12"/>
      <c r="B211" s="208"/>
      <c r="C211" s="209"/>
      <c r="D211" s="210" t="s">
        <v>73</v>
      </c>
      <c r="E211" s="222" t="s">
        <v>471</v>
      </c>
      <c r="F211" s="222" t="s">
        <v>472</v>
      </c>
      <c r="G211" s="209"/>
      <c r="H211" s="209"/>
      <c r="I211" s="212"/>
      <c r="J211" s="223">
        <f>BK211</f>
        <v>0</v>
      </c>
      <c r="K211" s="209"/>
      <c r="L211" s="214"/>
      <c r="M211" s="215"/>
      <c r="N211" s="216"/>
      <c r="O211" s="216"/>
      <c r="P211" s="217">
        <f>SUM(P212:P218)</f>
        <v>0</v>
      </c>
      <c r="Q211" s="216"/>
      <c r="R211" s="217">
        <f>SUM(R212:R218)</f>
        <v>0</v>
      </c>
      <c r="S211" s="216"/>
      <c r="T211" s="218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9" t="s">
        <v>81</v>
      </c>
      <c r="AT211" s="220" t="s">
        <v>73</v>
      </c>
      <c r="AU211" s="220" t="s">
        <v>81</v>
      </c>
      <c r="AY211" s="219" t="s">
        <v>136</v>
      </c>
      <c r="BK211" s="221">
        <f>SUM(BK212:BK218)</f>
        <v>0</v>
      </c>
    </row>
    <row r="212" s="2" customFormat="1" ht="33" customHeight="1">
      <c r="A212" s="36"/>
      <c r="B212" s="37"/>
      <c r="C212" s="224" t="s">
        <v>473</v>
      </c>
      <c r="D212" s="224" t="s">
        <v>139</v>
      </c>
      <c r="E212" s="225" t="s">
        <v>474</v>
      </c>
      <c r="F212" s="226" t="s">
        <v>217</v>
      </c>
      <c r="G212" s="227" t="s">
        <v>142</v>
      </c>
      <c r="H212" s="228">
        <v>1</v>
      </c>
      <c r="I212" s="229"/>
      <c r="J212" s="230">
        <f>ROUND(I212*H212,2)</f>
        <v>0</v>
      </c>
      <c r="K212" s="226" t="s">
        <v>19</v>
      </c>
      <c r="L212" s="42"/>
      <c r="M212" s="231" t="s">
        <v>19</v>
      </c>
      <c r="N212" s="232" t="s">
        <v>45</v>
      </c>
      <c r="O212" s="82"/>
      <c r="P212" s="233">
        <f>O212*H212</f>
        <v>0</v>
      </c>
      <c r="Q212" s="233">
        <v>0</v>
      </c>
      <c r="R212" s="233">
        <f>Q212*H212</f>
        <v>0</v>
      </c>
      <c r="S212" s="233">
        <v>0</v>
      </c>
      <c r="T212" s="23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5" t="s">
        <v>143</v>
      </c>
      <c r="AT212" s="235" t="s">
        <v>139</v>
      </c>
      <c r="AU212" s="235" t="s">
        <v>83</v>
      </c>
      <c r="AY212" s="15" t="s">
        <v>136</v>
      </c>
      <c r="BE212" s="236">
        <f>IF(N212="základní",J212,0)</f>
        <v>0</v>
      </c>
      <c r="BF212" s="236">
        <f>IF(N212="snížená",J212,0)</f>
        <v>0</v>
      </c>
      <c r="BG212" s="236">
        <f>IF(N212="zákl. přenesená",J212,0)</f>
        <v>0</v>
      </c>
      <c r="BH212" s="236">
        <f>IF(N212="sníž. přenesená",J212,0)</f>
        <v>0</v>
      </c>
      <c r="BI212" s="236">
        <f>IF(N212="nulová",J212,0)</f>
        <v>0</v>
      </c>
      <c r="BJ212" s="15" t="s">
        <v>81</v>
      </c>
      <c r="BK212" s="236">
        <f>ROUND(I212*H212,2)</f>
        <v>0</v>
      </c>
      <c r="BL212" s="15" t="s">
        <v>143</v>
      </c>
      <c r="BM212" s="235" t="s">
        <v>475</v>
      </c>
    </row>
    <row r="213" s="2" customFormat="1" ht="21.75" customHeight="1">
      <c r="A213" s="36"/>
      <c r="B213" s="37"/>
      <c r="C213" s="224" t="s">
        <v>476</v>
      </c>
      <c r="D213" s="224" t="s">
        <v>139</v>
      </c>
      <c r="E213" s="225" t="s">
        <v>477</v>
      </c>
      <c r="F213" s="226" t="s">
        <v>221</v>
      </c>
      <c r="G213" s="227" t="s">
        <v>142</v>
      </c>
      <c r="H213" s="228">
        <v>1</v>
      </c>
      <c r="I213" s="229"/>
      <c r="J213" s="230">
        <f>ROUND(I213*H213,2)</f>
        <v>0</v>
      </c>
      <c r="K213" s="226" t="s">
        <v>19</v>
      </c>
      <c r="L213" s="42"/>
      <c r="M213" s="231" t="s">
        <v>19</v>
      </c>
      <c r="N213" s="232" t="s">
        <v>45</v>
      </c>
      <c r="O213" s="82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35" t="s">
        <v>143</v>
      </c>
      <c r="AT213" s="235" t="s">
        <v>139</v>
      </c>
      <c r="AU213" s="235" t="s">
        <v>83</v>
      </c>
      <c r="AY213" s="15" t="s">
        <v>136</v>
      </c>
      <c r="BE213" s="236">
        <f>IF(N213="základní",J213,0)</f>
        <v>0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5" t="s">
        <v>81</v>
      </c>
      <c r="BK213" s="236">
        <f>ROUND(I213*H213,2)</f>
        <v>0</v>
      </c>
      <c r="BL213" s="15" t="s">
        <v>143</v>
      </c>
      <c r="BM213" s="235" t="s">
        <v>478</v>
      </c>
    </row>
    <row r="214" s="2" customFormat="1" ht="16.5" customHeight="1">
      <c r="A214" s="36"/>
      <c r="B214" s="37"/>
      <c r="C214" s="224" t="s">
        <v>479</v>
      </c>
      <c r="D214" s="224" t="s">
        <v>139</v>
      </c>
      <c r="E214" s="225" t="s">
        <v>480</v>
      </c>
      <c r="F214" s="226" t="s">
        <v>154</v>
      </c>
      <c r="G214" s="227" t="s">
        <v>142</v>
      </c>
      <c r="H214" s="228">
        <v>1</v>
      </c>
      <c r="I214" s="229"/>
      <c r="J214" s="230">
        <f>ROUND(I214*H214,2)</f>
        <v>0</v>
      </c>
      <c r="K214" s="226" t="s">
        <v>19</v>
      </c>
      <c r="L214" s="42"/>
      <c r="M214" s="231" t="s">
        <v>19</v>
      </c>
      <c r="N214" s="232" t="s">
        <v>45</v>
      </c>
      <c r="O214" s="82"/>
      <c r="P214" s="233">
        <f>O214*H214</f>
        <v>0</v>
      </c>
      <c r="Q214" s="233">
        <v>0</v>
      </c>
      <c r="R214" s="233">
        <f>Q214*H214</f>
        <v>0</v>
      </c>
      <c r="S214" s="233">
        <v>0</v>
      </c>
      <c r="T214" s="23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5" t="s">
        <v>143</v>
      </c>
      <c r="AT214" s="235" t="s">
        <v>139</v>
      </c>
      <c r="AU214" s="235" t="s">
        <v>83</v>
      </c>
      <c r="AY214" s="15" t="s">
        <v>136</v>
      </c>
      <c r="BE214" s="236">
        <f>IF(N214="základní",J214,0)</f>
        <v>0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5" t="s">
        <v>81</v>
      </c>
      <c r="BK214" s="236">
        <f>ROUND(I214*H214,2)</f>
        <v>0</v>
      </c>
      <c r="BL214" s="15" t="s">
        <v>143</v>
      </c>
      <c r="BM214" s="235" t="s">
        <v>481</v>
      </c>
    </row>
    <row r="215" s="2" customFormat="1" ht="21.75" customHeight="1">
      <c r="A215" s="36"/>
      <c r="B215" s="37"/>
      <c r="C215" s="224" t="s">
        <v>482</v>
      </c>
      <c r="D215" s="224" t="s">
        <v>139</v>
      </c>
      <c r="E215" s="225" t="s">
        <v>483</v>
      </c>
      <c r="F215" s="226" t="s">
        <v>158</v>
      </c>
      <c r="G215" s="227" t="s">
        <v>142</v>
      </c>
      <c r="H215" s="228">
        <v>2</v>
      </c>
      <c r="I215" s="229"/>
      <c r="J215" s="230">
        <f>ROUND(I215*H215,2)</f>
        <v>0</v>
      </c>
      <c r="K215" s="226" t="s">
        <v>19</v>
      </c>
      <c r="L215" s="42"/>
      <c r="M215" s="231" t="s">
        <v>19</v>
      </c>
      <c r="N215" s="232" t="s">
        <v>45</v>
      </c>
      <c r="O215" s="82"/>
      <c r="P215" s="233">
        <f>O215*H215</f>
        <v>0</v>
      </c>
      <c r="Q215" s="233">
        <v>0</v>
      </c>
      <c r="R215" s="233">
        <f>Q215*H215</f>
        <v>0</v>
      </c>
      <c r="S215" s="233">
        <v>0</v>
      </c>
      <c r="T215" s="23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5" t="s">
        <v>143</v>
      </c>
      <c r="AT215" s="235" t="s">
        <v>139</v>
      </c>
      <c r="AU215" s="235" t="s">
        <v>83</v>
      </c>
      <c r="AY215" s="15" t="s">
        <v>136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5" t="s">
        <v>81</v>
      </c>
      <c r="BK215" s="236">
        <f>ROUND(I215*H215,2)</f>
        <v>0</v>
      </c>
      <c r="BL215" s="15" t="s">
        <v>143</v>
      </c>
      <c r="BM215" s="235" t="s">
        <v>484</v>
      </c>
    </row>
    <row r="216" s="2" customFormat="1" ht="21.75" customHeight="1">
      <c r="A216" s="36"/>
      <c r="B216" s="37"/>
      <c r="C216" s="224" t="s">
        <v>485</v>
      </c>
      <c r="D216" s="224" t="s">
        <v>139</v>
      </c>
      <c r="E216" s="225" t="s">
        <v>486</v>
      </c>
      <c r="F216" s="226" t="s">
        <v>162</v>
      </c>
      <c r="G216" s="227" t="s">
        <v>142</v>
      </c>
      <c r="H216" s="228">
        <v>1</v>
      </c>
      <c r="I216" s="229"/>
      <c r="J216" s="230">
        <f>ROUND(I216*H216,2)</f>
        <v>0</v>
      </c>
      <c r="K216" s="226" t="s">
        <v>19</v>
      </c>
      <c r="L216" s="42"/>
      <c r="M216" s="231" t="s">
        <v>19</v>
      </c>
      <c r="N216" s="232" t="s">
        <v>45</v>
      </c>
      <c r="O216" s="82"/>
      <c r="P216" s="233">
        <f>O216*H216</f>
        <v>0</v>
      </c>
      <c r="Q216" s="233">
        <v>0</v>
      </c>
      <c r="R216" s="233">
        <f>Q216*H216</f>
        <v>0</v>
      </c>
      <c r="S216" s="233">
        <v>0</v>
      </c>
      <c r="T216" s="23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5" t="s">
        <v>143</v>
      </c>
      <c r="AT216" s="235" t="s">
        <v>139</v>
      </c>
      <c r="AU216" s="235" t="s">
        <v>83</v>
      </c>
      <c r="AY216" s="15" t="s">
        <v>136</v>
      </c>
      <c r="BE216" s="236">
        <f>IF(N216="základní",J216,0)</f>
        <v>0</v>
      </c>
      <c r="BF216" s="236">
        <f>IF(N216="snížená",J216,0)</f>
        <v>0</v>
      </c>
      <c r="BG216" s="236">
        <f>IF(N216="zákl. přenesená",J216,0)</f>
        <v>0</v>
      </c>
      <c r="BH216" s="236">
        <f>IF(N216="sníž. přenesená",J216,0)</f>
        <v>0</v>
      </c>
      <c r="BI216" s="236">
        <f>IF(N216="nulová",J216,0)</f>
        <v>0</v>
      </c>
      <c r="BJ216" s="15" t="s">
        <v>81</v>
      </c>
      <c r="BK216" s="236">
        <f>ROUND(I216*H216,2)</f>
        <v>0</v>
      </c>
      <c r="BL216" s="15" t="s">
        <v>143</v>
      </c>
      <c r="BM216" s="235" t="s">
        <v>487</v>
      </c>
    </row>
    <row r="217" s="2" customFormat="1" ht="16.5" customHeight="1">
      <c r="A217" s="36"/>
      <c r="B217" s="37"/>
      <c r="C217" s="224" t="s">
        <v>488</v>
      </c>
      <c r="D217" s="224" t="s">
        <v>139</v>
      </c>
      <c r="E217" s="225" t="s">
        <v>489</v>
      </c>
      <c r="F217" s="226" t="s">
        <v>166</v>
      </c>
      <c r="G217" s="227" t="s">
        <v>167</v>
      </c>
      <c r="H217" s="228">
        <v>16</v>
      </c>
      <c r="I217" s="229"/>
      <c r="J217" s="230">
        <f>ROUND(I217*H217,2)</f>
        <v>0</v>
      </c>
      <c r="K217" s="226" t="s">
        <v>19</v>
      </c>
      <c r="L217" s="42"/>
      <c r="M217" s="231" t="s">
        <v>19</v>
      </c>
      <c r="N217" s="232" t="s">
        <v>45</v>
      </c>
      <c r="O217" s="82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5" t="s">
        <v>143</v>
      </c>
      <c r="AT217" s="235" t="s">
        <v>139</v>
      </c>
      <c r="AU217" s="235" t="s">
        <v>83</v>
      </c>
      <c r="AY217" s="15" t="s">
        <v>136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5" t="s">
        <v>81</v>
      </c>
      <c r="BK217" s="236">
        <f>ROUND(I217*H217,2)</f>
        <v>0</v>
      </c>
      <c r="BL217" s="15" t="s">
        <v>143</v>
      </c>
      <c r="BM217" s="235" t="s">
        <v>490</v>
      </c>
    </row>
    <row r="218" s="2" customFormat="1" ht="16.5" customHeight="1">
      <c r="A218" s="36"/>
      <c r="B218" s="37"/>
      <c r="C218" s="224" t="s">
        <v>491</v>
      </c>
      <c r="D218" s="224" t="s">
        <v>139</v>
      </c>
      <c r="E218" s="225" t="s">
        <v>492</v>
      </c>
      <c r="F218" s="226" t="s">
        <v>171</v>
      </c>
      <c r="G218" s="227" t="s">
        <v>142</v>
      </c>
      <c r="H218" s="228">
        <v>1</v>
      </c>
      <c r="I218" s="229"/>
      <c r="J218" s="230">
        <f>ROUND(I218*H218,2)</f>
        <v>0</v>
      </c>
      <c r="K218" s="226" t="s">
        <v>19</v>
      </c>
      <c r="L218" s="42"/>
      <c r="M218" s="231" t="s">
        <v>19</v>
      </c>
      <c r="N218" s="232" t="s">
        <v>45</v>
      </c>
      <c r="O218" s="82"/>
      <c r="P218" s="233">
        <f>O218*H218</f>
        <v>0</v>
      </c>
      <c r="Q218" s="233">
        <v>0</v>
      </c>
      <c r="R218" s="233">
        <f>Q218*H218</f>
        <v>0</v>
      </c>
      <c r="S218" s="233">
        <v>0</v>
      </c>
      <c r="T218" s="23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5" t="s">
        <v>143</v>
      </c>
      <c r="AT218" s="235" t="s">
        <v>139</v>
      </c>
      <c r="AU218" s="235" t="s">
        <v>83</v>
      </c>
      <c r="AY218" s="15" t="s">
        <v>136</v>
      </c>
      <c r="BE218" s="236">
        <f>IF(N218="základní",J218,0)</f>
        <v>0</v>
      </c>
      <c r="BF218" s="236">
        <f>IF(N218="snížená",J218,0)</f>
        <v>0</v>
      </c>
      <c r="BG218" s="236">
        <f>IF(N218="zákl. přenesená",J218,0)</f>
        <v>0</v>
      </c>
      <c r="BH218" s="236">
        <f>IF(N218="sníž. přenesená",J218,0)</f>
        <v>0</v>
      </c>
      <c r="BI218" s="236">
        <f>IF(N218="nulová",J218,0)</f>
        <v>0</v>
      </c>
      <c r="BJ218" s="15" t="s">
        <v>81</v>
      </c>
      <c r="BK218" s="236">
        <f>ROUND(I218*H218,2)</f>
        <v>0</v>
      </c>
      <c r="BL218" s="15" t="s">
        <v>143</v>
      </c>
      <c r="BM218" s="235" t="s">
        <v>493</v>
      </c>
    </row>
    <row r="219" s="12" customFormat="1" ht="22.8" customHeight="1">
      <c r="A219" s="12"/>
      <c r="B219" s="208"/>
      <c r="C219" s="209"/>
      <c r="D219" s="210" t="s">
        <v>73</v>
      </c>
      <c r="E219" s="222" t="s">
        <v>494</v>
      </c>
      <c r="F219" s="222" t="s">
        <v>495</v>
      </c>
      <c r="G219" s="209"/>
      <c r="H219" s="209"/>
      <c r="I219" s="212"/>
      <c r="J219" s="223">
        <f>BK219</f>
        <v>0</v>
      </c>
      <c r="K219" s="209"/>
      <c r="L219" s="214"/>
      <c r="M219" s="215"/>
      <c r="N219" s="216"/>
      <c r="O219" s="216"/>
      <c r="P219" s="217">
        <f>SUM(P220:P226)</f>
        <v>0</v>
      </c>
      <c r="Q219" s="216"/>
      <c r="R219" s="217">
        <f>SUM(R220:R226)</f>
        <v>0</v>
      </c>
      <c r="S219" s="216"/>
      <c r="T219" s="218">
        <f>SUM(T220:T226)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9" t="s">
        <v>81</v>
      </c>
      <c r="AT219" s="220" t="s">
        <v>73</v>
      </c>
      <c r="AU219" s="220" t="s">
        <v>81</v>
      </c>
      <c r="AY219" s="219" t="s">
        <v>136</v>
      </c>
      <c r="BK219" s="221">
        <f>SUM(BK220:BK226)</f>
        <v>0</v>
      </c>
    </row>
    <row r="220" s="2" customFormat="1" ht="33" customHeight="1">
      <c r="A220" s="36"/>
      <c r="B220" s="37"/>
      <c r="C220" s="224" t="s">
        <v>496</v>
      </c>
      <c r="D220" s="224" t="s">
        <v>139</v>
      </c>
      <c r="E220" s="225" t="s">
        <v>497</v>
      </c>
      <c r="F220" s="226" t="s">
        <v>217</v>
      </c>
      <c r="G220" s="227" t="s">
        <v>142</v>
      </c>
      <c r="H220" s="228">
        <v>1</v>
      </c>
      <c r="I220" s="229"/>
      <c r="J220" s="230">
        <f>ROUND(I220*H220,2)</f>
        <v>0</v>
      </c>
      <c r="K220" s="226" t="s">
        <v>19</v>
      </c>
      <c r="L220" s="42"/>
      <c r="M220" s="231" t="s">
        <v>19</v>
      </c>
      <c r="N220" s="232" t="s">
        <v>45</v>
      </c>
      <c r="O220" s="82"/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5" t="s">
        <v>143</v>
      </c>
      <c r="AT220" s="235" t="s">
        <v>139</v>
      </c>
      <c r="AU220" s="235" t="s">
        <v>83</v>
      </c>
      <c r="AY220" s="15" t="s">
        <v>136</v>
      </c>
      <c r="BE220" s="236">
        <f>IF(N220="základní",J220,0)</f>
        <v>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5" t="s">
        <v>81</v>
      </c>
      <c r="BK220" s="236">
        <f>ROUND(I220*H220,2)</f>
        <v>0</v>
      </c>
      <c r="BL220" s="15" t="s">
        <v>143</v>
      </c>
      <c r="BM220" s="235" t="s">
        <v>498</v>
      </c>
    </row>
    <row r="221" s="2" customFormat="1" ht="21.75" customHeight="1">
      <c r="A221" s="36"/>
      <c r="B221" s="37"/>
      <c r="C221" s="224" t="s">
        <v>499</v>
      </c>
      <c r="D221" s="224" t="s">
        <v>139</v>
      </c>
      <c r="E221" s="225" t="s">
        <v>500</v>
      </c>
      <c r="F221" s="226" t="s">
        <v>221</v>
      </c>
      <c r="G221" s="227" t="s">
        <v>142</v>
      </c>
      <c r="H221" s="228">
        <v>1</v>
      </c>
      <c r="I221" s="229"/>
      <c r="J221" s="230">
        <f>ROUND(I221*H221,2)</f>
        <v>0</v>
      </c>
      <c r="K221" s="226" t="s">
        <v>19</v>
      </c>
      <c r="L221" s="42"/>
      <c r="M221" s="231" t="s">
        <v>19</v>
      </c>
      <c r="N221" s="232" t="s">
        <v>45</v>
      </c>
      <c r="O221" s="82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5" t="s">
        <v>143</v>
      </c>
      <c r="AT221" s="235" t="s">
        <v>139</v>
      </c>
      <c r="AU221" s="235" t="s">
        <v>83</v>
      </c>
      <c r="AY221" s="15" t="s">
        <v>136</v>
      </c>
      <c r="BE221" s="236">
        <f>IF(N221="základní",J221,0)</f>
        <v>0</v>
      </c>
      <c r="BF221" s="236">
        <f>IF(N221="snížená",J221,0)</f>
        <v>0</v>
      </c>
      <c r="BG221" s="236">
        <f>IF(N221="zákl. přenesená",J221,0)</f>
        <v>0</v>
      </c>
      <c r="BH221" s="236">
        <f>IF(N221="sníž. přenesená",J221,0)</f>
        <v>0</v>
      </c>
      <c r="BI221" s="236">
        <f>IF(N221="nulová",J221,0)</f>
        <v>0</v>
      </c>
      <c r="BJ221" s="15" t="s">
        <v>81</v>
      </c>
      <c r="BK221" s="236">
        <f>ROUND(I221*H221,2)</f>
        <v>0</v>
      </c>
      <c r="BL221" s="15" t="s">
        <v>143</v>
      </c>
      <c r="BM221" s="235" t="s">
        <v>501</v>
      </c>
    </row>
    <row r="222" s="2" customFormat="1" ht="16.5" customHeight="1">
      <c r="A222" s="36"/>
      <c r="B222" s="37"/>
      <c r="C222" s="224" t="s">
        <v>502</v>
      </c>
      <c r="D222" s="224" t="s">
        <v>139</v>
      </c>
      <c r="E222" s="225" t="s">
        <v>503</v>
      </c>
      <c r="F222" s="226" t="s">
        <v>154</v>
      </c>
      <c r="G222" s="227" t="s">
        <v>142</v>
      </c>
      <c r="H222" s="228">
        <v>1</v>
      </c>
      <c r="I222" s="229"/>
      <c r="J222" s="230">
        <f>ROUND(I222*H222,2)</f>
        <v>0</v>
      </c>
      <c r="K222" s="226" t="s">
        <v>19</v>
      </c>
      <c r="L222" s="42"/>
      <c r="M222" s="231" t="s">
        <v>19</v>
      </c>
      <c r="N222" s="232" t="s">
        <v>45</v>
      </c>
      <c r="O222" s="82"/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5" t="s">
        <v>143</v>
      </c>
      <c r="AT222" s="235" t="s">
        <v>139</v>
      </c>
      <c r="AU222" s="235" t="s">
        <v>83</v>
      </c>
      <c r="AY222" s="15" t="s">
        <v>136</v>
      </c>
      <c r="BE222" s="236">
        <f>IF(N222="základní",J222,0)</f>
        <v>0</v>
      </c>
      <c r="BF222" s="236">
        <f>IF(N222="snížená",J222,0)</f>
        <v>0</v>
      </c>
      <c r="BG222" s="236">
        <f>IF(N222="zákl. přenesená",J222,0)</f>
        <v>0</v>
      </c>
      <c r="BH222" s="236">
        <f>IF(N222="sníž. přenesená",J222,0)</f>
        <v>0</v>
      </c>
      <c r="BI222" s="236">
        <f>IF(N222="nulová",J222,0)</f>
        <v>0</v>
      </c>
      <c r="BJ222" s="15" t="s">
        <v>81</v>
      </c>
      <c r="BK222" s="236">
        <f>ROUND(I222*H222,2)</f>
        <v>0</v>
      </c>
      <c r="BL222" s="15" t="s">
        <v>143</v>
      </c>
      <c r="BM222" s="235" t="s">
        <v>504</v>
      </c>
    </row>
    <row r="223" s="2" customFormat="1" ht="21.75" customHeight="1">
      <c r="A223" s="36"/>
      <c r="B223" s="37"/>
      <c r="C223" s="224" t="s">
        <v>505</v>
      </c>
      <c r="D223" s="224" t="s">
        <v>139</v>
      </c>
      <c r="E223" s="225" t="s">
        <v>506</v>
      </c>
      <c r="F223" s="226" t="s">
        <v>158</v>
      </c>
      <c r="G223" s="227" t="s">
        <v>142</v>
      </c>
      <c r="H223" s="228">
        <v>2</v>
      </c>
      <c r="I223" s="229"/>
      <c r="J223" s="230">
        <f>ROUND(I223*H223,2)</f>
        <v>0</v>
      </c>
      <c r="K223" s="226" t="s">
        <v>19</v>
      </c>
      <c r="L223" s="42"/>
      <c r="M223" s="231" t="s">
        <v>19</v>
      </c>
      <c r="N223" s="232" t="s">
        <v>45</v>
      </c>
      <c r="O223" s="82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5" t="s">
        <v>143</v>
      </c>
      <c r="AT223" s="235" t="s">
        <v>139</v>
      </c>
      <c r="AU223" s="235" t="s">
        <v>83</v>
      </c>
      <c r="AY223" s="15" t="s">
        <v>136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5" t="s">
        <v>81</v>
      </c>
      <c r="BK223" s="236">
        <f>ROUND(I223*H223,2)</f>
        <v>0</v>
      </c>
      <c r="BL223" s="15" t="s">
        <v>143</v>
      </c>
      <c r="BM223" s="235" t="s">
        <v>507</v>
      </c>
    </row>
    <row r="224" s="2" customFormat="1" ht="21.75" customHeight="1">
      <c r="A224" s="36"/>
      <c r="B224" s="37"/>
      <c r="C224" s="224" t="s">
        <v>508</v>
      </c>
      <c r="D224" s="224" t="s">
        <v>139</v>
      </c>
      <c r="E224" s="225" t="s">
        <v>509</v>
      </c>
      <c r="F224" s="226" t="s">
        <v>162</v>
      </c>
      <c r="G224" s="227" t="s">
        <v>142</v>
      </c>
      <c r="H224" s="228">
        <v>1</v>
      </c>
      <c r="I224" s="229"/>
      <c r="J224" s="230">
        <f>ROUND(I224*H224,2)</f>
        <v>0</v>
      </c>
      <c r="K224" s="226" t="s">
        <v>19</v>
      </c>
      <c r="L224" s="42"/>
      <c r="M224" s="231" t="s">
        <v>19</v>
      </c>
      <c r="N224" s="232" t="s">
        <v>45</v>
      </c>
      <c r="O224" s="82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35" t="s">
        <v>143</v>
      </c>
      <c r="AT224" s="235" t="s">
        <v>139</v>
      </c>
      <c r="AU224" s="235" t="s">
        <v>83</v>
      </c>
      <c r="AY224" s="15" t="s">
        <v>136</v>
      </c>
      <c r="BE224" s="236">
        <f>IF(N224="základní",J224,0)</f>
        <v>0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5" t="s">
        <v>81</v>
      </c>
      <c r="BK224" s="236">
        <f>ROUND(I224*H224,2)</f>
        <v>0</v>
      </c>
      <c r="BL224" s="15" t="s">
        <v>143</v>
      </c>
      <c r="BM224" s="235" t="s">
        <v>510</v>
      </c>
    </row>
    <row r="225" s="2" customFormat="1" ht="16.5" customHeight="1">
      <c r="A225" s="36"/>
      <c r="B225" s="37"/>
      <c r="C225" s="224" t="s">
        <v>511</v>
      </c>
      <c r="D225" s="224" t="s">
        <v>139</v>
      </c>
      <c r="E225" s="225" t="s">
        <v>512</v>
      </c>
      <c r="F225" s="226" t="s">
        <v>166</v>
      </c>
      <c r="G225" s="227" t="s">
        <v>167</v>
      </c>
      <c r="H225" s="228">
        <v>16</v>
      </c>
      <c r="I225" s="229"/>
      <c r="J225" s="230">
        <f>ROUND(I225*H225,2)</f>
        <v>0</v>
      </c>
      <c r="K225" s="226" t="s">
        <v>19</v>
      </c>
      <c r="L225" s="42"/>
      <c r="M225" s="231" t="s">
        <v>19</v>
      </c>
      <c r="N225" s="232" t="s">
        <v>45</v>
      </c>
      <c r="O225" s="82"/>
      <c r="P225" s="233">
        <f>O225*H225</f>
        <v>0</v>
      </c>
      <c r="Q225" s="233">
        <v>0</v>
      </c>
      <c r="R225" s="233">
        <f>Q225*H225</f>
        <v>0</v>
      </c>
      <c r="S225" s="233">
        <v>0</v>
      </c>
      <c r="T225" s="23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5" t="s">
        <v>143</v>
      </c>
      <c r="AT225" s="235" t="s">
        <v>139</v>
      </c>
      <c r="AU225" s="235" t="s">
        <v>83</v>
      </c>
      <c r="AY225" s="15" t="s">
        <v>136</v>
      </c>
      <c r="BE225" s="236">
        <f>IF(N225="základní",J225,0)</f>
        <v>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5" t="s">
        <v>81</v>
      </c>
      <c r="BK225" s="236">
        <f>ROUND(I225*H225,2)</f>
        <v>0</v>
      </c>
      <c r="BL225" s="15" t="s">
        <v>143</v>
      </c>
      <c r="BM225" s="235" t="s">
        <v>513</v>
      </c>
    </row>
    <row r="226" s="2" customFormat="1" ht="16.5" customHeight="1">
      <c r="A226" s="36"/>
      <c r="B226" s="37"/>
      <c r="C226" s="224" t="s">
        <v>514</v>
      </c>
      <c r="D226" s="224" t="s">
        <v>139</v>
      </c>
      <c r="E226" s="225" t="s">
        <v>515</v>
      </c>
      <c r="F226" s="226" t="s">
        <v>171</v>
      </c>
      <c r="G226" s="227" t="s">
        <v>142</v>
      </c>
      <c r="H226" s="228">
        <v>1</v>
      </c>
      <c r="I226" s="229"/>
      <c r="J226" s="230">
        <f>ROUND(I226*H226,2)</f>
        <v>0</v>
      </c>
      <c r="K226" s="226" t="s">
        <v>19</v>
      </c>
      <c r="L226" s="42"/>
      <c r="M226" s="231" t="s">
        <v>19</v>
      </c>
      <c r="N226" s="232" t="s">
        <v>45</v>
      </c>
      <c r="O226" s="82"/>
      <c r="P226" s="233">
        <f>O226*H226</f>
        <v>0</v>
      </c>
      <c r="Q226" s="233">
        <v>0</v>
      </c>
      <c r="R226" s="233">
        <f>Q226*H226</f>
        <v>0</v>
      </c>
      <c r="S226" s="233">
        <v>0</v>
      </c>
      <c r="T226" s="23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35" t="s">
        <v>143</v>
      </c>
      <c r="AT226" s="235" t="s">
        <v>139</v>
      </c>
      <c r="AU226" s="235" t="s">
        <v>83</v>
      </c>
      <c r="AY226" s="15" t="s">
        <v>136</v>
      </c>
      <c r="BE226" s="236">
        <f>IF(N226="základní",J226,0)</f>
        <v>0</v>
      </c>
      <c r="BF226" s="236">
        <f>IF(N226="snížená",J226,0)</f>
        <v>0</v>
      </c>
      <c r="BG226" s="236">
        <f>IF(N226="zákl. přenesená",J226,0)</f>
        <v>0</v>
      </c>
      <c r="BH226" s="236">
        <f>IF(N226="sníž. přenesená",J226,0)</f>
        <v>0</v>
      </c>
      <c r="BI226" s="236">
        <f>IF(N226="nulová",J226,0)</f>
        <v>0</v>
      </c>
      <c r="BJ226" s="15" t="s">
        <v>81</v>
      </c>
      <c r="BK226" s="236">
        <f>ROUND(I226*H226,2)</f>
        <v>0</v>
      </c>
      <c r="BL226" s="15" t="s">
        <v>143</v>
      </c>
      <c r="BM226" s="235" t="s">
        <v>516</v>
      </c>
    </row>
    <row r="227" s="12" customFormat="1" ht="22.8" customHeight="1">
      <c r="A227" s="12"/>
      <c r="B227" s="208"/>
      <c r="C227" s="209"/>
      <c r="D227" s="210" t="s">
        <v>73</v>
      </c>
      <c r="E227" s="222" t="s">
        <v>517</v>
      </c>
      <c r="F227" s="222" t="s">
        <v>518</v>
      </c>
      <c r="G227" s="209"/>
      <c r="H227" s="209"/>
      <c r="I227" s="212"/>
      <c r="J227" s="223">
        <f>BK227</f>
        <v>0</v>
      </c>
      <c r="K227" s="209"/>
      <c r="L227" s="214"/>
      <c r="M227" s="215"/>
      <c r="N227" s="216"/>
      <c r="O227" s="216"/>
      <c r="P227" s="217">
        <f>SUM(P228:P233)</f>
        <v>0</v>
      </c>
      <c r="Q227" s="216"/>
      <c r="R227" s="217">
        <f>SUM(R228:R233)</f>
        <v>0</v>
      </c>
      <c r="S227" s="216"/>
      <c r="T227" s="218">
        <f>SUM(T228:T233)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9" t="s">
        <v>81</v>
      </c>
      <c r="AT227" s="220" t="s">
        <v>73</v>
      </c>
      <c r="AU227" s="220" t="s">
        <v>81</v>
      </c>
      <c r="AY227" s="219" t="s">
        <v>136</v>
      </c>
      <c r="BK227" s="221">
        <f>SUM(BK228:BK233)</f>
        <v>0</v>
      </c>
    </row>
    <row r="228" s="2" customFormat="1" ht="16.5" customHeight="1">
      <c r="A228" s="36"/>
      <c r="B228" s="37"/>
      <c r="C228" s="224" t="s">
        <v>519</v>
      </c>
      <c r="D228" s="224" t="s">
        <v>139</v>
      </c>
      <c r="E228" s="225" t="s">
        <v>520</v>
      </c>
      <c r="F228" s="226" t="s">
        <v>346</v>
      </c>
      <c r="G228" s="227" t="s">
        <v>167</v>
      </c>
      <c r="H228" s="228">
        <v>32</v>
      </c>
      <c r="I228" s="229"/>
      <c r="J228" s="230">
        <f>ROUND(I228*H228,2)</f>
        <v>0</v>
      </c>
      <c r="K228" s="226" t="s">
        <v>19</v>
      </c>
      <c r="L228" s="42"/>
      <c r="M228" s="231" t="s">
        <v>19</v>
      </c>
      <c r="N228" s="232" t="s">
        <v>45</v>
      </c>
      <c r="O228" s="82"/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5" t="s">
        <v>143</v>
      </c>
      <c r="AT228" s="235" t="s">
        <v>139</v>
      </c>
      <c r="AU228" s="235" t="s">
        <v>83</v>
      </c>
      <c r="AY228" s="15" t="s">
        <v>136</v>
      </c>
      <c r="BE228" s="236">
        <f>IF(N228="základní",J228,0)</f>
        <v>0</v>
      </c>
      <c r="BF228" s="236">
        <f>IF(N228="snížená",J228,0)</f>
        <v>0</v>
      </c>
      <c r="BG228" s="236">
        <f>IF(N228="zákl. přenesená",J228,0)</f>
        <v>0</v>
      </c>
      <c r="BH228" s="236">
        <f>IF(N228="sníž. přenesená",J228,0)</f>
        <v>0</v>
      </c>
      <c r="BI228" s="236">
        <f>IF(N228="nulová",J228,0)</f>
        <v>0</v>
      </c>
      <c r="BJ228" s="15" t="s">
        <v>81</v>
      </c>
      <c r="BK228" s="236">
        <f>ROUND(I228*H228,2)</f>
        <v>0</v>
      </c>
      <c r="BL228" s="15" t="s">
        <v>143</v>
      </c>
      <c r="BM228" s="235" t="s">
        <v>521</v>
      </c>
    </row>
    <row r="229" s="2" customFormat="1" ht="16.5" customHeight="1">
      <c r="A229" s="36"/>
      <c r="B229" s="37"/>
      <c r="C229" s="224" t="s">
        <v>522</v>
      </c>
      <c r="D229" s="224" t="s">
        <v>139</v>
      </c>
      <c r="E229" s="225" t="s">
        <v>523</v>
      </c>
      <c r="F229" s="226" t="s">
        <v>350</v>
      </c>
      <c r="G229" s="227" t="s">
        <v>167</v>
      </c>
      <c r="H229" s="228">
        <v>48</v>
      </c>
      <c r="I229" s="229"/>
      <c r="J229" s="230">
        <f>ROUND(I229*H229,2)</f>
        <v>0</v>
      </c>
      <c r="K229" s="226" t="s">
        <v>19</v>
      </c>
      <c r="L229" s="42"/>
      <c r="M229" s="231" t="s">
        <v>19</v>
      </c>
      <c r="N229" s="232" t="s">
        <v>45</v>
      </c>
      <c r="O229" s="82"/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5" t="s">
        <v>143</v>
      </c>
      <c r="AT229" s="235" t="s">
        <v>139</v>
      </c>
      <c r="AU229" s="235" t="s">
        <v>83</v>
      </c>
      <c r="AY229" s="15" t="s">
        <v>136</v>
      </c>
      <c r="BE229" s="236">
        <f>IF(N229="základní",J229,0)</f>
        <v>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5" t="s">
        <v>81</v>
      </c>
      <c r="BK229" s="236">
        <f>ROUND(I229*H229,2)</f>
        <v>0</v>
      </c>
      <c r="BL229" s="15" t="s">
        <v>143</v>
      </c>
      <c r="BM229" s="235" t="s">
        <v>524</v>
      </c>
    </row>
    <row r="230" s="2" customFormat="1" ht="21.75" customHeight="1">
      <c r="A230" s="36"/>
      <c r="B230" s="37"/>
      <c r="C230" s="224" t="s">
        <v>525</v>
      </c>
      <c r="D230" s="224" t="s">
        <v>139</v>
      </c>
      <c r="E230" s="225" t="s">
        <v>526</v>
      </c>
      <c r="F230" s="226" t="s">
        <v>158</v>
      </c>
      <c r="G230" s="227" t="s">
        <v>142</v>
      </c>
      <c r="H230" s="228">
        <v>1</v>
      </c>
      <c r="I230" s="229"/>
      <c r="J230" s="230">
        <f>ROUND(I230*H230,2)</f>
        <v>0</v>
      </c>
      <c r="K230" s="226" t="s">
        <v>19</v>
      </c>
      <c r="L230" s="42"/>
      <c r="M230" s="231" t="s">
        <v>19</v>
      </c>
      <c r="N230" s="232" t="s">
        <v>45</v>
      </c>
      <c r="O230" s="82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35" t="s">
        <v>143</v>
      </c>
      <c r="AT230" s="235" t="s">
        <v>139</v>
      </c>
      <c r="AU230" s="235" t="s">
        <v>83</v>
      </c>
      <c r="AY230" s="15" t="s">
        <v>136</v>
      </c>
      <c r="BE230" s="236">
        <f>IF(N230="základní",J230,0)</f>
        <v>0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5" t="s">
        <v>81</v>
      </c>
      <c r="BK230" s="236">
        <f>ROUND(I230*H230,2)</f>
        <v>0</v>
      </c>
      <c r="BL230" s="15" t="s">
        <v>143</v>
      </c>
      <c r="BM230" s="235" t="s">
        <v>527</v>
      </c>
    </row>
    <row r="231" s="2" customFormat="1" ht="21.75" customHeight="1">
      <c r="A231" s="36"/>
      <c r="B231" s="37"/>
      <c r="C231" s="224" t="s">
        <v>528</v>
      </c>
      <c r="D231" s="224" t="s">
        <v>139</v>
      </c>
      <c r="E231" s="225" t="s">
        <v>529</v>
      </c>
      <c r="F231" s="226" t="s">
        <v>162</v>
      </c>
      <c r="G231" s="227" t="s">
        <v>142</v>
      </c>
      <c r="H231" s="228">
        <v>1</v>
      </c>
      <c r="I231" s="229"/>
      <c r="J231" s="230">
        <f>ROUND(I231*H231,2)</f>
        <v>0</v>
      </c>
      <c r="K231" s="226" t="s">
        <v>19</v>
      </c>
      <c r="L231" s="42"/>
      <c r="M231" s="231" t="s">
        <v>19</v>
      </c>
      <c r="N231" s="232" t="s">
        <v>45</v>
      </c>
      <c r="O231" s="82"/>
      <c r="P231" s="233">
        <f>O231*H231</f>
        <v>0</v>
      </c>
      <c r="Q231" s="233">
        <v>0</v>
      </c>
      <c r="R231" s="233">
        <f>Q231*H231</f>
        <v>0</v>
      </c>
      <c r="S231" s="233">
        <v>0</v>
      </c>
      <c r="T231" s="23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5" t="s">
        <v>143</v>
      </c>
      <c r="AT231" s="235" t="s">
        <v>139</v>
      </c>
      <c r="AU231" s="235" t="s">
        <v>83</v>
      </c>
      <c r="AY231" s="15" t="s">
        <v>136</v>
      </c>
      <c r="BE231" s="236">
        <f>IF(N231="základní",J231,0)</f>
        <v>0</v>
      </c>
      <c r="BF231" s="236">
        <f>IF(N231="snížená",J231,0)</f>
        <v>0</v>
      </c>
      <c r="BG231" s="236">
        <f>IF(N231="zákl. přenesená",J231,0)</f>
        <v>0</v>
      </c>
      <c r="BH231" s="236">
        <f>IF(N231="sníž. přenesená",J231,0)</f>
        <v>0</v>
      </c>
      <c r="BI231" s="236">
        <f>IF(N231="nulová",J231,0)</f>
        <v>0</v>
      </c>
      <c r="BJ231" s="15" t="s">
        <v>81</v>
      </c>
      <c r="BK231" s="236">
        <f>ROUND(I231*H231,2)</f>
        <v>0</v>
      </c>
      <c r="BL231" s="15" t="s">
        <v>143</v>
      </c>
      <c r="BM231" s="235" t="s">
        <v>530</v>
      </c>
    </row>
    <row r="232" s="2" customFormat="1" ht="16.5" customHeight="1">
      <c r="A232" s="36"/>
      <c r="B232" s="37"/>
      <c r="C232" s="224" t="s">
        <v>531</v>
      </c>
      <c r="D232" s="224" t="s">
        <v>139</v>
      </c>
      <c r="E232" s="225" t="s">
        <v>532</v>
      </c>
      <c r="F232" s="226" t="s">
        <v>360</v>
      </c>
      <c r="G232" s="227" t="s">
        <v>167</v>
      </c>
      <c r="H232" s="228">
        <v>8</v>
      </c>
      <c r="I232" s="229"/>
      <c r="J232" s="230">
        <f>ROUND(I232*H232,2)</f>
        <v>0</v>
      </c>
      <c r="K232" s="226" t="s">
        <v>19</v>
      </c>
      <c r="L232" s="42"/>
      <c r="M232" s="231" t="s">
        <v>19</v>
      </c>
      <c r="N232" s="232" t="s">
        <v>45</v>
      </c>
      <c r="O232" s="82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35" t="s">
        <v>143</v>
      </c>
      <c r="AT232" s="235" t="s">
        <v>139</v>
      </c>
      <c r="AU232" s="235" t="s">
        <v>83</v>
      </c>
      <c r="AY232" s="15" t="s">
        <v>136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5" t="s">
        <v>81</v>
      </c>
      <c r="BK232" s="236">
        <f>ROUND(I232*H232,2)</f>
        <v>0</v>
      </c>
      <c r="BL232" s="15" t="s">
        <v>143</v>
      </c>
      <c r="BM232" s="235" t="s">
        <v>533</v>
      </c>
    </row>
    <row r="233" s="2" customFormat="1" ht="16.5" customHeight="1">
      <c r="A233" s="36"/>
      <c r="B233" s="37"/>
      <c r="C233" s="224" t="s">
        <v>534</v>
      </c>
      <c r="D233" s="224" t="s">
        <v>139</v>
      </c>
      <c r="E233" s="225" t="s">
        <v>535</v>
      </c>
      <c r="F233" s="226" t="s">
        <v>171</v>
      </c>
      <c r="G233" s="227" t="s">
        <v>142</v>
      </c>
      <c r="H233" s="228">
        <v>1</v>
      </c>
      <c r="I233" s="229"/>
      <c r="J233" s="230">
        <f>ROUND(I233*H233,2)</f>
        <v>0</v>
      </c>
      <c r="K233" s="226" t="s">
        <v>19</v>
      </c>
      <c r="L233" s="42"/>
      <c r="M233" s="231" t="s">
        <v>19</v>
      </c>
      <c r="N233" s="232" t="s">
        <v>45</v>
      </c>
      <c r="O233" s="82"/>
      <c r="P233" s="233">
        <f>O233*H233</f>
        <v>0</v>
      </c>
      <c r="Q233" s="233">
        <v>0</v>
      </c>
      <c r="R233" s="233">
        <f>Q233*H233</f>
        <v>0</v>
      </c>
      <c r="S233" s="233">
        <v>0</v>
      </c>
      <c r="T233" s="23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35" t="s">
        <v>143</v>
      </c>
      <c r="AT233" s="235" t="s">
        <v>139</v>
      </c>
      <c r="AU233" s="235" t="s">
        <v>83</v>
      </c>
      <c r="AY233" s="15" t="s">
        <v>136</v>
      </c>
      <c r="BE233" s="236">
        <f>IF(N233="základní",J233,0)</f>
        <v>0</v>
      </c>
      <c r="BF233" s="236">
        <f>IF(N233="snížená",J233,0)</f>
        <v>0</v>
      </c>
      <c r="BG233" s="236">
        <f>IF(N233="zákl. přenesená",J233,0)</f>
        <v>0</v>
      </c>
      <c r="BH233" s="236">
        <f>IF(N233="sníž. přenesená",J233,0)</f>
        <v>0</v>
      </c>
      <c r="BI233" s="236">
        <f>IF(N233="nulová",J233,0)</f>
        <v>0</v>
      </c>
      <c r="BJ233" s="15" t="s">
        <v>81</v>
      </c>
      <c r="BK233" s="236">
        <f>ROUND(I233*H233,2)</f>
        <v>0</v>
      </c>
      <c r="BL233" s="15" t="s">
        <v>143</v>
      </c>
      <c r="BM233" s="235" t="s">
        <v>536</v>
      </c>
    </row>
    <row r="234" s="12" customFormat="1" ht="22.8" customHeight="1">
      <c r="A234" s="12"/>
      <c r="B234" s="208"/>
      <c r="C234" s="209"/>
      <c r="D234" s="210" t="s">
        <v>73</v>
      </c>
      <c r="E234" s="222" t="s">
        <v>537</v>
      </c>
      <c r="F234" s="222" t="s">
        <v>538</v>
      </c>
      <c r="G234" s="209"/>
      <c r="H234" s="209"/>
      <c r="I234" s="212"/>
      <c r="J234" s="223">
        <f>BK234</f>
        <v>0</v>
      </c>
      <c r="K234" s="209"/>
      <c r="L234" s="214"/>
      <c r="M234" s="215"/>
      <c r="N234" s="216"/>
      <c r="O234" s="216"/>
      <c r="P234" s="217">
        <f>SUM(P235:P240)</f>
        <v>0</v>
      </c>
      <c r="Q234" s="216"/>
      <c r="R234" s="217">
        <f>SUM(R235:R240)</f>
        <v>0</v>
      </c>
      <c r="S234" s="216"/>
      <c r="T234" s="218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9" t="s">
        <v>81</v>
      </c>
      <c r="AT234" s="220" t="s">
        <v>73</v>
      </c>
      <c r="AU234" s="220" t="s">
        <v>81</v>
      </c>
      <c r="AY234" s="219" t="s">
        <v>136</v>
      </c>
      <c r="BK234" s="221">
        <f>SUM(BK235:BK240)</f>
        <v>0</v>
      </c>
    </row>
    <row r="235" s="2" customFormat="1" ht="21.75" customHeight="1">
      <c r="A235" s="36"/>
      <c r="B235" s="37"/>
      <c r="C235" s="224" t="s">
        <v>539</v>
      </c>
      <c r="D235" s="224" t="s">
        <v>139</v>
      </c>
      <c r="E235" s="225" t="s">
        <v>540</v>
      </c>
      <c r="F235" s="226" t="s">
        <v>177</v>
      </c>
      <c r="G235" s="227" t="s">
        <v>142</v>
      </c>
      <c r="H235" s="228">
        <v>1</v>
      </c>
      <c r="I235" s="229"/>
      <c r="J235" s="230">
        <f>ROUND(I235*H235,2)</f>
        <v>0</v>
      </c>
      <c r="K235" s="226" t="s">
        <v>19</v>
      </c>
      <c r="L235" s="42"/>
      <c r="M235" s="231" t="s">
        <v>19</v>
      </c>
      <c r="N235" s="232" t="s">
        <v>45</v>
      </c>
      <c r="O235" s="82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5" t="s">
        <v>143</v>
      </c>
      <c r="AT235" s="235" t="s">
        <v>139</v>
      </c>
      <c r="AU235" s="235" t="s">
        <v>83</v>
      </c>
      <c r="AY235" s="15" t="s">
        <v>136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5" t="s">
        <v>81</v>
      </c>
      <c r="BK235" s="236">
        <f>ROUND(I235*H235,2)</f>
        <v>0</v>
      </c>
      <c r="BL235" s="15" t="s">
        <v>143</v>
      </c>
      <c r="BM235" s="235" t="s">
        <v>541</v>
      </c>
    </row>
    <row r="236" s="2" customFormat="1" ht="16.5" customHeight="1">
      <c r="A236" s="36"/>
      <c r="B236" s="37"/>
      <c r="C236" s="224" t="s">
        <v>542</v>
      </c>
      <c r="D236" s="224" t="s">
        <v>139</v>
      </c>
      <c r="E236" s="225" t="s">
        <v>543</v>
      </c>
      <c r="F236" s="226" t="s">
        <v>181</v>
      </c>
      <c r="G236" s="227" t="s">
        <v>142</v>
      </c>
      <c r="H236" s="228">
        <v>1</v>
      </c>
      <c r="I236" s="229"/>
      <c r="J236" s="230">
        <f>ROUND(I236*H236,2)</f>
        <v>0</v>
      </c>
      <c r="K236" s="226" t="s">
        <v>19</v>
      </c>
      <c r="L236" s="42"/>
      <c r="M236" s="231" t="s">
        <v>19</v>
      </c>
      <c r="N236" s="232" t="s">
        <v>45</v>
      </c>
      <c r="O236" s="82"/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5" t="s">
        <v>143</v>
      </c>
      <c r="AT236" s="235" t="s">
        <v>139</v>
      </c>
      <c r="AU236" s="235" t="s">
        <v>83</v>
      </c>
      <c r="AY236" s="15" t="s">
        <v>136</v>
      </c>
      <c r="BE236" s="236">
        <f>IF(N236="základní",J236,0)</f>
        <v>0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5" t="s">
        <v>81</v>
      </c>
      <c r="BK236" s="236">
        <f>ROUND(I236*H236,2)</f>
        <v>0</v>
      </c>
      <c r="BL236" s="15" t="s">
        <v>143</v>
      </c>
      <c r="BM236" s="235" t="s">
        <v>544</v>
      </c>
    </row>
    <row r="237" s="2" customFormat="1" ht="44.25" customHeight="1">
      <c r="A237" s="36"/>
      <c r="B237" s="37"/>
      <c r="C237" s="224" t="s">
        <v>545</v>
      </c>
      <c r="D237" s="224" t="s">
        <v>139</v>
      </c>
      <c r="E237" s="225" t="s">
        <v>546</v>
      </c>
      <c r="F237" s="226" t="s">
        <v>185</v>
      </c>
      <c r="G237" s="227" t="s">
        <v>142</v>
      </c>
      <c r="H237" s="228">
        <v>1</v>
      </c>
      <c r="I237" s="229"/>
      <c r="J237" s="230">
        <f>ROUND(I237*H237,2)</f>
        <v>0</v>
      </c>
      <c r="K237" s="226" t="s">
        <v>19</v>
      </c>
      <c r="L237" s="42"/>
      <c r="M237" s="231" t="s">
        <v>19</v>
      </c>
      <c r="N237" s="232" t="s">
        <v>45</v>
      </c>
      <c r="O237" s="82"/>
      <c r="P237" s="233">
        <f>O237*H237</f>
        <v>0</v>
      </c>
      <c r="Q237" s="233">
        <v>0</v>
      </c>
      <c r="R237" s="233">
        <f>Q237*H237</f>
        <v>0</v>
      </c>
      <c r="S237" s="233">
        <v>0</v>
      </c>
      <c r="T237" s="23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35" t="s">
        <v>143</v>
      </c>
      <c r="AT237" s="235" t="s">
        <v>139</v>
      </c>
      <c r="AU237" s="235" t="s">
        <v>83</v>
      </c>
      <c r="AY237" s="15" t="s">
        <v>136</v>
      </c>
      <c r="BE237" s="236">
        <f>IF(N237="základní",J237,0)</f>
        <v>0</v>
      </c>
      <c r="BF237" s="236">
        <f>IF(N237="snížená",J237,0)</f>
        <v>0</v>
      </c>
      <c r="BG237" s="236">
        <f>IF(N237="zákl. přenesená",J237,0)</f>
        <v>0</v>
      </c>
      <c r="BH237" s="236">
        <f>IF(N237="sníž. přenesená",J237,0)</f>
        <v>0</v>
      </c>
      <c r="BI237" s="236">
        <f>IF(N237="nulová",J237,0)</f>
        <v>0</v>
      </c>
      <c r="BJ237" s="15" t="s">
        <v>81</v>
      </c>
      <c r="BK237" s="236">
        <f>ROUND(I237*H237,2)</f>
        <v>0</v>
      </c>
      <c r="BL237" s="15" t="s">
        <v>143</v>
      </c>
      <c r="BM237" s="235" t="s">
        <v>547</v>
      </c>
    </row>
    <row r="238" s="2" customFormat="1" ht="21.75" customHeight="1">
      <c r="A238" s="36"/>
      <c r="B238" s="37"/>
      <c r="C238" s="224" t="s">
        <v>548</v>
      </c>
      <c r="D238" s="224" t="s">
        <v>139</v>
      </c>
      <c r="E238" s="225" t="s">
        <v>549</v>
      </c>
      <c r="F238" s="226" t="s">
        <v>162</v>
      </c>
      <c r="G238" s="227" t="s">
        <v>142</v>
      </c>
      <c r="H238" s="228">
        <v>1</v>
      </c>
      <c r="I238" s="229"/>
      <c r="J238" s="230">
        <f>ROUND(I238*H238,2)</f>
        <v>0</v>
      </c>
      <c r="K238" s="226" t="s">
        <v>19</v>
      </c>
      <c r="L238" s="42"/>
      <c r="M238" s="231" t="s">
        <v>19</v>
      </c>
      <c r="N238" s="232" t="s">
        <v>45</v>
      </c>
      <c r="O238" s="82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5" t="s">
        <v>143</v>
      </c>
      <c r="AT238" s="235" t="s">
        <v>139</v>
      </c>
      <c r="AU238" s="235" t="s">
        <v>83</v>
      </c>
      <c r="AY238" s="15" t="s">
        <v>136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5" t="s">
        <v>81</v>
      </c>
      <c r="BK238" s="236">
        <f>ROUND(I238*H238,2)</f>
        <v>0</v>
      </c>
      <c r="BL238" s="15" t="s">
        <v>143</v>
      </c>
      <c r="BM238" s="235" t="s">
        <v>550</v>
      </c>
    </row>
    <row r="239" s="2" customFormat="1" ht="16.5" customHeight="1">
      <c r="A239" s="36"/>
      <c r="B239" s="37"/>
      <c r="C239" s="224" t="s">
        <v>551</v>
      </c>
      <c r="D239" s="224" t="s">
        <v>139</v>
      </c>
      <c r="E239" s="225" t="s">
        <v>552</v>
      </c>
      <c r="F239" s="226" t="s">
        <v>166</v>
      </c>
      <c r="G239" s="227" t="s">
        <v>167</v>
      </c>
      <c r="H239" s="228">
        <v>10</v>
      </c>
      <c r="I239" s="229"/>
      <c r="J239" s="230">
        <f>ROUND(I239*H239,2)</f>
        <v>0</v>
      </c>
      <c r="K239" s="226" t="s">
        <v>19</v>
      </c>
      <c r="L239" s="42"/>
      <c r="M239" s="231" t="s">
        <v>19</v>
      </c>
      <c r="N239" s="232" t="s">
        <v>45</v>
      </c>
      <c r="O239" s="82"/>
      <c r="P239" s="233">
        <f>O239*H239</f>
        <v>0</v>
      </c>
      <c r="Q239" s="233">
        <v>0</v>
      </c>
      <c r="R239" s="233">
        <f>Q239*H239</f>
        <v>0</v>
      </c>
      <c r="S239" s="233">
        <v>0</v>
      </c>
      <c r="T239" s="23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35" t="s">
        <v>143</v>
      </c>
      <c r="AT239" s="235" t="s">
        <v>139</v>
      </c>
      <c r="AU239" s="235" t="s">
        <v>83</v>
      </c>
      <c r="AY239" s="15" t="s">
        <v>136</v>
      </c>
      <c r="BE239" s="236">
        <f>IF(N239="základní",J239,0)</f>
        <v>0</v>
      </c>
      <c r="BF239" s="236">
        <f>IF(N239="snížená",J239,0)</f>
        <v>0</v>
      </c>
      <c r="BG239" s="236">
        <f>IF(N239="zákl. přenesená",J239,0)</f>
        <v>0</v>
      </c>
      <c r="BH239" s="236">
        <f>IF(N239="sníž. přenesená",J239,0)</f>
        <v>0</v>
      </c>
      <c r="BI239" s="236">
        <f>IF(N239="nulová",J239,0)</f>
        <v>0</v>
      </c>
      <c r="BJ239" s="15" t="s">
        <v>81</v>
      </c>
      <c r="BK239" s="236">
        <f>ROUND(I239*H239,2)</f>
        <v>0</v>
      </c>
      <c r="BL239" s="15" t="s">
        <v>143</v>
      </c>
      <c r="BM239" s="235" t="s">
        <v>553</v>
      </c>
    </row>
    <row r="240" s="2" customFormat="1" ht="16.5" customHeight="1">
      <c r="A240" s="36"/>
      <c r="B240" s="37"/>
      <c r="C240" s="224" t="s">
        <v>554</v>
      </c>
      <c r="D240" s="224" t="s">
        <v>139</v>
      </c>
      <c r="E240" s="225" t="s">
        <v>555</v>
      </c>
      <c r="F240" s="226" t="s">
        <v>171</v>
      </c>
      <c r="G240" s="227" t="s">
        <v>142</v>
      </c>
      <c r="H240" s="228">
        <v>1</v>
      </c>
      <c r="I240" s="229"/>
      <c r="J240" s="230">
        <f>ROUND(I240*H240,2)</f>
        <v>0</v>
      </c>
      <c r="K240" s="226" t="s">
        <v>19</v>
      </c>
      <c r="L240" s="42"/>
      <c r="M240" s="231" t="s">
        <v>19</v>
      </c>
      <c r="N240" s="232" t="s">
        <v>45</v>
      </c>
      <c r="O240" s="82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5" t="s">
        <v>143</v>
      </c>
      <c r="AT240" s="235" t="s">
        <v>139</v>
      </c>
      <c r="AU240" s="235" t="s">
        <v>83</v>
      </c>
      <c r="AY240" s="15" t="s">
        <v>136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5" t="s">
        <v>81</v>
      </c>
      <c r="BK240" s="236">
        <f>ROUND(I240*H240,2)</f>
        <v>0</v>
      </c>
      <c r="BL240" s="15" t="s">
        <v>143</v>
      </c>
      <c r="BM240" s="235" t="s">
        <v>556</v>
      </c>
    </row>
    <row r="241" s="12" customFormat="1" ht="22.8" customHeight="1">
      <c r="A241" s="12"/>
      <c r="B241" s="208"/>
      <c r="C241" s="209"/>
      <c r="D241" s="210" t="s">
        <v>73</v>
      </c>
      <c r="E241" s="222" t="s">
        <v>557</v>
      </c>
      <c r="F241" s="222" t="s">
        <v>558</v>
      </c>
      <c r="G241" s="209"/>
      <c r="H241" s="209"/>
      <c r="I241" s="212"/>
      <c r="J241" s="223">
        <f>BK241</f>
        <v>0</v>
      </c>
      <c r="K241" s="209"/>
      <c r="L241" s="214"/>
      <c r="M241" s="215"/>
      <c r="N241" s="216"/>
      <c r="O241" s="216"/>
      <c r="P241" s="217">
        <f>SUM(P242:P247)</f>
        <v>0</v>
      </c>
      <c r="Q241" s="216"/>
      <c r="R241" s="217">
        <f>SUM(R242:R247)</f>
        <v>0</v>
      </c>
      <c r="S241" s="216"/>
      <c r="T241" s="218">
        <f>SUM(T242:T247)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9" t="s">
        <v>81</v>
      </c>
      <c r="AT241" s="220" t="s">
        <v>73</v>
      </c>
      <c r="AU241" s="220" t="s">
        <v>81</v>
      </c>
      <c r="AY241" s="219" t="s">
        <v>136</v>
      </c>
      <c r="BK241" s="221">
        <f>SUM(BK242:BK247)</f>
        <v>0</v>
      </c>
    </row>
    <row r="242" s="2" customFormat="1" ht="66.75" customHeight="1">
      <c r="A242" s="36"/>
      <c r="B242" s="37"/>
      <c r="C242" s="224" t="s">
        <v>559</v>
      </c>
      <c r="D242" s="224" t="s">
        <v>139</v>
      </c>
      <c r="E242" s="225" t="s">
        <v>560</v>
      </c>
      <c r="F242" s="226" t="s">
        <v>561</v>
      </c>
      <c r="G242" s="227" t="s">
        <v>142</v>
      </c>
      <c r="H242" s="228">
        <v>1</v>
      </c>
      <c r="I242" s="229"/>
      <c r="J242" s="230">
        <f>ROUND(I242*H242,2)</f>
        <v>0</v>
      </c>
      <c r="K242" s="226" t="s">
        <v>19</v>
      </c>
      <c r="L242" s="42"/>
      <c r="M242" s="231" t="s">
        <v>19</v>
      </c>
      <c r="N242" s="232" t="s">
        <v>45</v>
      </c>
      <c r="O242" s="82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5" t="s">
        <v>143</v>
      </c>
      <c r="AT242" s="235" t="s">
        <v>139</v>
      </c>
      <c r="AU242" s="235" t="s">
        <v>83</v>
      </c>
      <c r="AY242" s="15" t="s">
        <v>136</v>
      </c>
      <c r="BE242" s="236">
        <f>IF(N242="základní",J242,0)</f>
        <v>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5" t="s">
        <v>81</v>
      </c>
      <c r="BK242" s="236">
        <f>ROUND(I242*H242,2)</f>
        <v>0</v>
      </c>
      <c r="BL242" s="15" t="s">
        <v>143</v>
      </c>
      <c r="BM242" s="235" t="s">
        <v>562</v>
      </c>
    </row>
    <row r="243" s="2" customFormat="1" ht="33" customHeight="1">
      <c r="A243" s="36"/>
      <c r="B243" s="37"/>
      <c r="C243" s="224" t="s">
        <v>563</v>
      </c>
      <c r="D243" s="224" t="s">
        <v>139</v>
      </c>
      <c r="E243" s="225" t="s">
        <v>564</v>
      </c>
      <c r="F243" s="226" t="s">
        <v>217</v>
      </c>
      <c r="G243" s="227" t="s">
        <v>142</v>
      </c>
      <c r="H243" s="228">
        <v>1</v>
      </c>
      <c r="I243" s="229"/>
      <c r="J243" s="230">
        <f>ROUND(I243*H243,2)</f>
        <v>0</v>
      </c>
      <c r="K243" s="226" t="s">
        <v>19</v>
      </c>
      <c r="L243" s="42"/>
      <c r="M243" s="231" t="s">
        <v>19</v>
      </c>
      <c r="N243" s="232" t="s">
        <v>45</v>
      </c>
      <c r="O243" s="82"/>
      <c r="P243" s="233">
        <f>O243*H243</f>
        <v>0</v>
      </c>
      <c r="Q243" s="233">
        <v>0</v>
      </c>
      <c r="R243" s="233">
        <f>Q243*H243</f>
        <v>0</v>
      </c>
      <c r="S243" s="233">
        <v>0</v>
      </c>
      <c r="T243" s="23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35" t="s">
        <v>143</v>
      </c>
      <c r="AT243" s="235" t="s">
        <v>139</v>
      </c>
      <c r="AU243" s="235" t="s">
        <v>83</v>
      </c>
      <c r="AY243" s="15" t="s">
        <v>136</v>
      </c>
      <c r="BE243" s="236">
        <f>IF(N243="základní",J243,0)</f>
        <v>0</v>
      </c>
      <c r="BF243" s="236">
        <f>IF(N243="snížená",J243,0)</f>
        <v>0</v>
      </c>
      <c r="BG243" s="236">
        <f>IF(N243="zákl. přenesená",J243,0)</f>
        <v>0</v>
      </c>
      <c r="BH243" s="236">
        <f>IF(N243="sníž. přenesená",J243,0)</f>
        <v>0</v>
      </c>
      <c r="BI243" s="236">
        <f>IF(N243="nulová",J243,0)</f>
        <v>0</v>
      </c>
      <c r="BJ243" s="15" t="s">
        <v>81</v>
      </c>
      <c r="BK243" s="236">
        <f>ROUND(I243*H243,2)</f>
        <v>0</v>
      </c>
      <c r="BL243" s="15" t="s">
        <v>143</v>
      </c>
      <c r="BM243" s="235" t="s">
        <v>565</v>
      </c>
    </row>
    <row r="244" s="2" customFormat="1" ht="21.75" customHeight="1">
      <c r="A244" s="36"/>
      <c r="B244" s="37"/>
      <c r="C244" s="224" t="s">
        <v>566</v>
      </c>
      <c r="D244" s="224" t="s">
        <v>139</v>
      </c>
      <c r="E244" s="225" t="s">
        <v>567</v>
      </c>
      <c r="F244" s="226" t="s">
        <v>221</v>
      </c>
      <c r="G244" s="227" t="s">
        <v>142</v>
      </c>
      <c r="H244" s="228">
        <v>1</v>
      </c>
      <c r="I244" s="229"/>
      <c r="J244" s="230">
        <f>ROUND(I244*H244,2)</f>
        <v>0</v>
      </c>
      <c r="K244" s="226" t="s">
        <v>19</v>
      </c>
      <c r="L244" s="42"/>
      <c r="M244" s="231" t="s">
        <v>19</v>
      </c>
      <c r="N244" s="232" t="s">
        <v>45</v>
      </c>
      <c r="O244" s="82"/>
      <c r="P244" s="233">
        <f>O244*H244</f>
        <v>0</v>
      </c>
      <c r="Q244" s="233">
        <v>0</v>
      </c>
      <c r="R244" s="233">
        <f>Q244*H244</f>
        <v>0</v>
      </c>
      <c r="S244" s="233">
        <v>0</v>
      </c>
      <c r="T244" s="23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5" t="s">
        <v>143</v>
      </c>
      <c r="AT244" s="235" t="s">
        <v>139</v>
      </c>
      <c r="AU244" s="235" t="s">
        <v>83</v>
      </c>
      <c r="AY244" s="15" t="s">
        <v>136</v>
      </c>
      <c r="BE244" s="236">
        <f>IF(N244="základní",J244,0)</f>
        <v>0</v>
      </c>
      <c r="BF244" s="236">
        <f>IF(N244="snížená",J244,0)</f>
        <v>0</v>
      </c>
      <c r="BG244" s="236">
        <f>IF(N244="zákl. přenesená",J244,0)</f>
        <v>0</v>
      </c>
      <c r="BH244" s="236">
        <f>IF(N244="sníž. přenesená",J244,0)</f>
        <v>0</v>
      </c>
      <c r="BI244" s="236">
        <f>IF(N244="nulová",J244,0)</f>
        <v>0</v>
      </c>
      <c r="BJ244" s="15" t="s">
        <v>81</v>
      </c>
      <c r="BK244" s="236">
        <f>ROUND(I244*H244,2)</f>
        <v>0</v>
      </c>
      <c r="BL244" s="15" t="s">
        <v>143</v>
      </c>
      <c r="BM244" s="235" t="s">
        <v>568</v>
      </c>
    </row>
    <row r="245" s="2" customFormat="1" ht="21.75" customHeight="1">
      <c r="A245" s="36"/>
      <c r="B245" s="37"/>
      <c r="C245" s="224" t="s">
        <v>569</v>
      </c>
      <c r="D245" s="224" t="s">
        <v>139</v>
      </c>
      <c r="E245" s="225" t="s">
        <v>570</v>
      </c>
      <c r="F245" s="226" t="s">
        <v>162</v>
      </c>
      <c r="G245" s="227" t="s">
        <v>142</v>
      </c>
      <c r="H245" s="228">
        <v>3</v>
      </c>
      <c r="I245" s="229"/>
      <c r="J245" s="230">
        <f>ROUND(I245*H245,2)</f>
        <v>0</v>
      </c>
      <c r="K245" s="226" t="s">
        <v>19</v>
      </c>
      <c r="L245" s="42"/>
      <c r="M245" s="231" t="s">
        <v>19</v>
      </c>
      <c r="N245" s="232" t="s">
        <v>45</v>
      </c>
      <c r="O245" s="82"/>
      <c r="P245" s="233">
        <f>O245*H245</f>
        <v>0</v>
      </c>
      <c r="Q245" s="233">
        <v>0</v>
      </c>
      <c r="R245" s="233">
        <f>Q245*H245</f>
        <v>0</v>
      </c>
      <c r="S245" s="233">
        <v>0</v>
      </c>
      <c r="T245" s="23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35" t="s">
        <v>143</v>
      </c>
      <c r="AT245" s="235" t="s">
        <v>139</v>
      </c>
      <c r="AU245" s="235" t="s">
        <v>83</v>
      </c>
      <c r="AY245" s="15" t="s">
        <v>136</v>
      </c>
      <c r="BE245" s="236">
        <f>IF(N245="základní",J245,0)</f>
        <v>0</v>
      </c>
      <c r="BF245" s="236">
        <f>IF(N245="snížená",J245,0)</f>
        <v>0</v>
      </c>
      <c r="BG245" s="236">
        <f>IF(N245="zákl. přenesená",J245,0)</f>
        <v>0</v>
      </c>
      <c r="BH245" s="236">
        <f>IF(N245="sníž. přenesená",J245,0)</f>
        <v>0</v>
      </c>
      <c r="BI245" s="236">
        <f>IF(N245="nulová",J245,0)</f>
        <v>0</v>
      </c>
      <c r="BJ245" s="15" t="s">
        <v>81</v>
      </c>
      <c r="BK245" s="236">
        <f>ROUND(I245*H245,2)</f>
        <v>0</v>
      </c>
      <c r="BL245" s="15" t="s">
        <v>143</v>
      </c>
      <c r="BM245" s="235" t="s">
        <v>571</v>
      </c>
    </row>
    <row r="246" s="2" customFormat="1" ht="16.5" customHeight="1">
      <c r="A246" s="36"/>
      <c r="B246" s="37"/>
      <c r="C246" s="224" t="s">
        <v>572</v>
      </c>
      <c r="D246" s="224" t="s">
        <v>139</v>
      </c>
      <c r="E246" s="225" t="s">
        <v>573</v>
      </c>
      <c r="F246" s="226" t="s">
        <v>166</v>
      </c>
      <c r="G246" s="227" t="s">
        <v>167</v>
      </c>
      <c r="H246" s="228">
        <v>16</v>
      </c>
      <c r="I246" s="229"/>
      <c r="J246" s="230">
        <f>ROUND(I246*H246,2)</f>
        <v>0</v>
      </c>
      <c r="K246" s="226" t="s">
        <v>19</v>
      </c>
      <c r="L246" s="42"/>
      <c r="M246" s="231" t="s">
        <v>19</v>
      </c>
      <c r="N246" s="232" t="s">
        <v>45</v>
      </c>
      <c r="O246" s="82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35" t="s">
        <v>143</v>
      </c>
      <c r="AT246" s="235" t="s">
        <v>139</v>
      </c>
      <c r="AU246" s="235" t="s">
        <v>83</v>
      </c>
      <c r="AY246" s="15" t="s">
        <v>136</v>
      </c>
      <c r="BE246" s="236">
        <f>IF(N246="základní",J246,0)</f>
        <v>0</v>
      </c>
      <c r="BF246" s="236">
        <f>IF(N246="snížená",J246,0)</f>
        <v>0</v>
      </c>
      <c r="BG246" s="236">
        <f>IF(N246="zákl. přenesená",J246,0)</f>
        <v>0</v>
      </c>
      <c r="BH246" s="236">
        <f>IF(N246="sníž. přenesená",J246,0)</f>
        <v>0</v>
      </c>
      <c r="BI246" s="236">
        <f>IF(N246="nulová",J246,0)</f>
        <v>0</v>
      </c>
      <c r="BJ246" s="15" t="s">
        <v>81</v>
      </c>
      <c r="BK246" s="236">
        <f>ROUND(I246*H246,2)</f>
        <v>0</v>
      </c>
      <c r="BL246" s="15" t="s">
        <v>143</v>
      </c>
      <c r="BM246" s="235" t="s">
        <v>574</v>
      </c>
    </row>
    <row r="247" s="2" customFormat="1" ht="16.5" customHeight="1">
      <c r="A247" s="36"/>
      <c r="B247" s="37"/>
      <c r="C247" s="224" t="s">
        <v>575</v>
      </c>
      <c r="D247" s="224" t="s">
        <v>139</v>
      </c>
      <c r="E247" s="225" t="s">
        <v>576</v>
      </c>
      <c r="F247" s="226" t="s">
        <v>171</v>
      </c>
      <c r="G247" s="227" t="s">
        <v>142</v>
      </c>
      <c r="H247" s="228">
        <v>1</v>
      </c>
      <c r="I247" s="229"/>
      <c r="J247" s="230">
        <f>ROUND(I247*H247,2)</f>
        <v>0</v>
      </c>
      <c r="K247" s="226" t="s">
        <v>19</v>
      </c>
      <c r="L247" s="42"/>
      <c r="M247" s="231" t="s">
        <v>19</v>
      </c>
      <c r="N247" s="232" t="s">
        <v>45</v>
      </c>
      <c r="O247" s="82"/>
      <c r="P247" s="233">
        <f>O247*H247</f>
        <v>0</v>
      </c>
      <c r="Q247" s="233">
        <v>0</v>
      </c>
      <c r="R247" s="233">
        <f>Q247*H247</f>
        <v>0</v>
      </c>
      <c r="S247" s="233">
        <v>0</v>
      </c>
      <c r="T247" s="23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5" t="s">
        <v>143</v>
      </c>
      <c r="AT247" s="235" t="s">
        <v>139</v>
      </c>
      <c r="AU247" s="235" t="s">
        <v>83</v>
      </c>
      <c r="AY247" s="15" t="s">
        <v>136</v>
      </c>
      <c r="BE247" s="236">
        <f>IF(N247="základní",J247,0)</f>
        <v>0</v>
      </c>
      <c r="BF247" s="236">
        <f>IF(N247="snížená",J247,0)</f>
        <v>0</v>
      </c>
      <c r="BG247" s="236">
        <f>IF(N247="zákl. přenesená",J247,0)</f>
        <v>0</v>
      </c>
      <c r="BH247" s="236">
        <f>IF(N247="sníž. přenesená",J247,0)</f>
        <v>0</v>
      </c>
      <c r="BI247" s="236">
        <f>IF(N247="nulová",J247,0)</f>
        <v>0</v>
      </c>
      <c r="BJ247" s="15" t="s">
        <v>81</v>
      </c>
      <c r="BK247" s="236">
        <f>ROUND(I247*H247,2)</f>
        <v>0</v>
      </c>
      <c r="BL247" s="15" t="s">
        <v>143</v>
      </c>
      <c r="BM247" s="235" t="s">
        <v>577</v>
      </c>
    </row>
    <row r="248" s="12" customFormat="1" ht="22.8" customHeight="1">
      <c r="A248" s="12"/>
      <c r="B248" s="208"/>
      <c r="C248" s="209"/>
      <c r="D248" s="210" t="s">
        <v>73</v>
      </c>
      <c r="E248" s="222" t="s">
        <v>578</v>
      </c>
      <c r="F248" s="222" t="s">
        <v>579</v>
      </c>
      <c r="G248" s="209"/>
      <c r="H248" s="209"/>
      <c r="I248" s="212"/>
      <c r="J248" s="223">
        <f>BK248</f>
        <v>0</v>
      </c>
      <c r="K248" s="209"/>
      <c r="L248" s="214"/>
      <c r="M248" s="215"/>
      <c r="N248" s="216"/>
      <c r="O248" s="216"/>
      <c r="P248" s="217">
        <f>SUM(P249:P253)</f>
        <v>0</v>
      </c>
      <c r="Q248" s="216"/>
      <c r="R248" s="217">
        <f>SUM(R249:R253)</f>
        <v>0</v>
      </c>
      <c r="S248" s="216"/>
      <c r="T248" s="218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9" t="s">
        <v>81</v>
      </c>
      <c r="AT248" s="220" t="s">
        <v>73</v>
      </c>
      <c r="AU248" s="220" t="s">
        <v>81</v>
      </c>
      <c r="AY248" s="219" t="s">
        <v>136</v>
      </c>
      <c r="BK248" s="221">
        <f>SUM(BK249:BK253)</f>
        <v>0</v>
      </c>
    </row>
    <row r="249" s="2" customFormat="1" ht="33" customHeight="1">
      <c r="A249" s="36"/>
      <c r="B249" s="37"/>
      <c r="C249" s="224" t="s">
        <v>580</v>
      </c>
      <c r="D249" s="224" t="s">
        <v>139</v>
      </c>
      <c r="E249" s="225" t="s">
        <v>581</v>
      </c>
      <c r="F249" s="226" t="s">
        <v>217</v>
      </c>
      <c r="G249" s="227" t="s">
        <v>142</v>
      </c>
      <c r="H249" s="228">
        <v>1</v>
      </c>
      <c r="I249" s="229"/>
      <c r="J249" s="230">
        <f>ROUND(I249*H249,2)</f>
        <v>0</v>
      </c>
      <c r="K249" s="226" t="s">
        <v>19</v>
      </c>
      <c r="L249" s="42"/>
      <c r="M249" s="231" t="s">
        <v>19</v>
      </c>
      <c r="N249" s="232" t="s">
        <v>45</v>
      </c>
      <c r="O249" s="82"/>
      <c r="P249" s="233">
        <f>O249*H249</f>
        <v>0</v>
      </c>
      <c r="Q249" s="233">
        <v>0</v>
      </c>
      <c r="R249" s="233">
        <f>Q249*H249</f>
        <v>0</v>
      </c>
      <c r="S249" s="233">
        <v>0</v>
      </c>
      <c r="T249" s="23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5" t="s">
        <v>143</v>
      </c>
      <c r="AT249" s="235" t="s">
        <v>139</v>
      </c>
      <c r="AU249" s="235" t="s">
        <v>83</v>
      </c>
      <c r="AY249" s="15" t="s">
        <v>136</v>
      </c>
      <c r="BE249" s="236">
        <f>IF(N249="základní",J249,0)</f>
        <v>0</v>
      </c>
      <c r="BF249" s="236">
        <f>IF(N249="snížená",J249,0)</f>
        <v>0</v>
      </c>
      <c r="BG249" s="236">
        <f>IF(N249="zákl. přenesená",J249,0)</f>
        <v>0</v>
      </c>
      <c r="BH249" s="236">
        <f>IF(N249="sníž. přenesená",J249,0)</f>
        <v>0</v>
      </c>
      <c r="BI249" s="236">
        <f>IF(N249="nulová",J249,0)</f>
        <v>0</v>
      </c>
      <c r="BJ249" s="15" t="s">
        <v>81</v>
      </c>
      <c r="BK249" s="236">
        <f>ROUND(I249*H249,2)</f>
        <v>0</v>
      </c>
      <c r="BL249" s="15" t="s">
        <v>143</v>
      </c>
      <c r="BM249" s="235" t="s">
        <v>582</v>
      </c>
    </row>
    <row r="250" s="2" customFormat="1" ht="21.75" customHeight="1">
      <c r="A250" s="36"/>
      <c r="B250" s="37"/>
      <c r="C250" s="224" t="s">
        <v>583</v>
      </c>
      <c r="D250" s="224" t="s">
        <v>139</v>
      </c>
      <c r="E250" s="225" t="s">
        <v>584</v>
      </c>
      <c r="F250" s="226" t="s">
        <v>221</v>
      </c>
      <c r="G250" s="227" t="s">
        <v>142</v>
      </c>
      <c r="H250" s="228">
        <v>1</v>
      </c>
      <c r="I250" s="229"/>
      <c r="J250" s="230">
        <f>ROUND(I250*H250,2)</f>
        <v>0</v>
      </c>
      <c r="K250" s="226" t="s">
        <v>19</v>
      </c>
      <c r="L250" s="42"/>
      <c r="M250" s="231" t="s">
        <v>19</v>
      </c>
      <c r="N250" s="232" t="s">
        <v>45</v>
      </c>
      <c r="O250" s="82"/>
      <c r="P250" s="233">
        <f>O250*H250</f>
        <v>0</v>
      </c>
      <c r="Q250" s="233">
        <v>0</v>
      </c>
      <c r="R250" s="233">
        <f>Q250*H250</f>
        <v>0</v>
      </c>
      <c r="S250" s="233">
        <v>0</v>
      </c>
      <c r="T250" s="23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5" t="s">
        <v>143</v>
      </c>
      <c r="AT250" s="235" t="s">
        <v>139</v>
      </c>
      <c r="AU250" s="235" t="s">
        <v>83</v>
      </c>
      <c r="AY250" s="15" t="s">
        <v>136</v>
      </c>
      <c r="BE250" s="236">
        <f>IF(N250="základní",J250,0)</f>
        <v>0</v>
      </c>
      <c r="BF250" s="236">
        <f>IF(N250="snížená",J250,0)</f>
        <v>0</v>
      </c>
      <c r="BG250" s="236">
        <f>IF(N250="zákl. přenesená",J250,0)</f>
        <v>0</v>
      </c>
      <c r="BH250" s="236">
        <f>IF(N250="sníž. přenesená",J250,0)</f>
        <v>0</v>
      </c>
      <c r="BI250" s="236">
        <f>IF(N250="nulová",J250,0)</f>
        <v>0</v>
      </c>
      <c r="BJ250" s="15" t="s">
        <v>81</v>
      </c>
      <c r="BK250" s="236">
        <f>ROUND(I250*H250,2)</f>
        <v>0</v>
      </c>
      <c r="BL250" s="15" t="s">
        <v>143</v>
      </c>
      <c r="BM250" s="235" t="s">
        <v>585</v>
      </c>
    </row>
    <row r="251" s="2" customFormat="1" ht="21.75" customHeight="1">
      <c r="A251" s="36"/>
      <c r="B251" s="37"/>
      <c r="C251" s="224" t="s">
        <v>586</v>
      </c>
      <c r="D251" s="224" t="s">
        <v>139</v>
      </c>
      <c r="E251" s="225" t="s">
        <v>587</v>
      </c>
      <c r="F251" s="226" t="s">
        <v>162</v>
      </c>
      <c r="G251" s="227" t="s">
        <v>142</v>
      </c>
      <c r="H251" s="228">
        <v>1</v>
      </c>
      <c r="I251" s="229"/>
      <c r="J251" s="230">
        <f>ROUND(I251*H251,2)</f>
        <v>0</v>
      </c>
      <c r="K251" s="226" t="s">
        <v>19</v>
      </c>
      <c r="L251" s="42"/>
      <c r="M251" s="231" t="s">
        <v>19</v>
      </c>
      <c r="N251" s="232" t="s">
        <v>45</v>
      </c>
      <c r="O251" s="82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5" t="s">
        <v>143</v>
      </c>
      <c r="AT251" s="235" t="s">
        <v>139</v>
      </c>
      <c r="AU251" s="235" t="s">
        <v>83</v>
      </c>
      <c r="AY251" s="15" t="s">
        <v>136</v>
      </c>
      <c r="BE251" s="236">
        <f>IF(N251="základní",J251,0)</f>
        <v>0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5" t="s">
        <v>81</v>
      </c>
      <c r="BK251" s="236">
        <f>ROUND(I251*H251,2)</f>
        <v>0</v>
      </c>
      <c r="BL251" s="15" t="s">
        <v>143</v>
      </c>
      <c r="BM251" s="235" t="s">
        <v>588</v>
      </c>
    </row>
    <row r="252" s="2" customFormat="1" ht="16.5" customHeight="1">
      <c r="A252" s="36"/>
      <c r="B252" s="37"/>
      <c r="C252" s="224" t="s">
        <v>589</v>
      </c>
      <c r="D252" s="224" t="s">
        <v>139</v>
      </c>
      <c r="E252" s="225" t="s">
        <v>590</v>
      </c>
      <c r="F252" s="226" t="s">
        <v>166</v>
      </c>
      <c r="G252" s="227" t="s">
        <v>167</v>
      </c>
      <c r="H252" s="228">
        <v>8</v>
      </c>
      <c r="I252" s="229"/>
      <c r="J252" s="230">
        <f>ROUND(I252*H252,2)</f>
        <v>0</v>
      </c>
      <c r="K252" s="226" t="s">
        <v>19</v>
      </c>
      <c r="L252" s="42"/>
      <c r="M252" s="231" t="s">
        <v>19</v>
      </c>
      <c r="N252" s="232" t="s">
        <v>45</v>
      </c>
      <c r="O252" s="82"/>
      <c r="P252" s="233">
        <f>O252*H252</f>
        <v>0</v>
      </c>
      <c r="Q252" s="233">
        <v>0</v>
      </c>
      <c r="R252" s="233">
        <f>Q252*H252</f>
        <v>0</v>
      </c>
      <c r="S252" s="233">
        <v>0</v>
      </c>
      <c r="T252" s="23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35" t="s">
        <v>143</v>
      </c>
      <c r="AT252" s="235" t="s">
        <v>139</v>
      </c>
      <c r="AU252" s="235" t="s">
        <v>83</v>
      </c>
      <c r="AY252" s="15" t="s">
        <v>136</v>
      </c>
      <c r="BE252" s="236">
        <f>IF(N252="základní",J252,0)</f>
        <v>0</v>
      </c>
      <c r="BF252" s="236">
        <f>IF(N252="snížená",J252,0)</f>
        <v>0</v>
      </c>
      <c r="BG252" s="236">
        <f>IF(N252="zákl. přenesená",J252,0)</f>
        <v>0</v>
      </c>
      <c r="BH252" s="236">
        <f>IF(N252="sníž. přenesená",J252,0)</f>
        <v>0</v>
      </c>
      <c r="BI252" s="236">
        <f>IF(N252="nulová",J252,0)</f>
        <v>0</v>
      </c>
      <c r="BJ252" s="15" t="s">
        <v>81</v>
      </c>
      <c r="BK252" s="236">
        <f>ROUND(I252*H252,2)</f>
        <v>0</v>
      </c>
      <c r="BL252" s="15" t="s">
        <v>143</v>
      </c>
      <c r="BM252" s="235" t="s">
        <v>591</v>
      </c>
    </row>
    <row r="253" s="2" customFormat="1" ht="16.5" customHeight="1">
      <c r="A253" s="36"/>
      <c r="B253" s="37"/>
      <c r="C253" s="224" t="s">
        <v>592</v>
      </c>
      <c r="D253" s="224" t="s">
        <v>139</v>
      </c>
      <c r="E253" s="225" t="s">
        <v>593</v>
      </c>
      <c r="F253" s="226" t="s">
        <v>171</v>
      </c>
      <c r="G253" s="227" t="s">
        <v>142</v>
      </c>
      <c r="H253" s="228">
        <v>1</v>
      </c>
      <c r="I253" s="229"/>
      <c r="J253" s="230">
        <f>ROUND(I253*H253,2)</f>
        <v>0</v>
      </c>
      <c r="K253" s="226" t="s">
        <v>19</v>
      </c>
      <c r="L253" s="42"/>
      <c r="M253" s="237" t="s">
        <v>19</v>
      </c>
      <c r="N253" s="238" t="s">
        <v>45</v>
      </c>
      <c r="O253" s="239"/>
      <c r="P253" s="240">
        <f>O253*H253</f>
        <v>0</v>
      </c>
      <c r="Q253" s="240">
        <v>0</v>
      </c>
      <c r="R253" s="240">
        <f>Q253*H253</f>
        <v>0</v>
      </c>
      <c r="S253" s="240">
        <v>0</v>
      </c>
      <c r="T253" s="24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5" t="s">
        <v>143</v>
      </c>
      <c r="AT253" s="235" t="s">
        <v>139</v>
      </c>
      <c r="AU253" s="235" t="s">
        <v>83</v>
      </c>
      <c r="AY253" s="15" t="s">
        <v>136</v>
      </c>
      <c r="BE253" s="236">
        <f>IF(N253="základní",J253,0)</f>
        <v>0</v>
      </c>
      <c r="BF253" s="236">
        <f>IF(N253="snížená",J253,0)</f>
        <v>0</v>
      </c>
      <c r="BG253" s="236">
        <f>IF(N253="zákl. přenesená",J253,0)</f>
        <v>0</v>
      </c>
      <c r="BH253" s="236">
        <f>IF(N253="sníž. přenesená",J253,0)</f>
        <v>0</v>
      </c>
      <c r="BI253" s="236">
        <f>IF(N253="nulová",J253,0)</f>
        <v>0</v>
      </c>
      <c r="BJ253" s="15" t="s">
        <v>81</v>
      </c>
      <c r="BK253" s="236">
        <f>ROUND(I253*H253,2)</f>
        <v>0</v>
      </c>
      <c r="BL253" s="15" t="s">
        <v>143</v>
      </c>
      <c r="BM253" s="235" t="s">
        <v>594</v>
      </c>
    </row>
    <row r="254" s="2" customFormat="1" ht="6.96" customHeight="1">
      <c r="A254" s="36"/>
      <c r="B254" s="57"/>
      <c r="C254" s="58"/>
      <c r="D254" s="58"/>
      <c r="E254" s="58"/>
      <c r="F254" s="58"/>
      <c r="G254" s="58"/>
      <c r="H254" s="58"/>
      <c r="I254" s="173"/>
      <c r="J254" s="58"/>
      <c r="K254" s="58"/>
      <c r="L254" s="42"/>
      <c r="M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</row>
  </sheetData>
  <sheetProtection sheet="1" autoFilter="0" formatColumns="0" formatRows="0" objects="1" scenarios="1" spinCount="100000" saltValue="zF2luQYWc+FzohLItavrPIniT/mnBe7IUt5fxLsMNFlnq/Ywu7kbjvUXyumfnjDDNg2Z8nsd+xJX9K6Je2mZUw==" hashValue="b8FF43lWgorvouePmCUAOkdCGwgObqNLFEUUB3G5/T7WeYOpfw/gaKCa+oDa23fwB9p1xJ0PU0LWS92gI3UGxw==" algorithmName="SHA-512" password="CC35"/>
  <autoFilter ref="C103:K2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Stavební úpravy a přístavba objektu FLD-2.etapa- AVT</v>
      </c>
      <c r="F7" s="142"/>
      <c r="G7" s="142"/>
      <c r="H7" s="142"/>
      <c r="I7" s="136"/>
      <c r="L7" s="18"/>
    </row>
    <row r="8" s="2" customFormat="1" ht="12" customHeight="1">
      <c r="A8" s="36"/>
      <c r="B8" s="42"/>
      <c r="C8" s="36"/>
      <c r="D8" s="142" t="s">
        <v>93</v>
      </c>
      <c r="E8" s="36"/>
      <c r="F8" s="36"/>
      <c r="G8" s="36"/>
      <c r="H8" s="36"/>
      <c r="I8" s="144"/>
      <c r="J8" s="36"/>
      <c r="K8" s="36"/>
      <c r="L8" s="14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6" t="s">
        <v>595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2" t="s">
        <v>18</v>
      </c>
      <c r="E11" s="36"/>
      <c r="F11" s="131" t="s">
        <v>19</v>
      </c>
      <c r="G11" s="36"/>
      <c r="H11" s="36"/>
      <c r="I11" s="147" t="s">
        <v>20</v>
      </c>
      <c r="J11" s="131" t="s">
        <v>19</v>
      </c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2" t="s">
        <v>21</v>
      </c>
      <c r="E12" s="36"/>
      <c r="F12" s="131" t="s">
        <v>22</v>
      </c>
      <c r="G12" s="36"/>
      <c r="H12" s="36"/>
      <c r="I12" s="147" t="s">
        <v>23</v>
      </c>
      <c r="J12" s="148" t="str">
        <f>'Rekapitulace stavby'!AN8</f>
        <v>18. 6. 2020</v>
      </c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4"/>
      <c r="J13" s="36"/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25</v>
      </c>
      <c r="E14" s="36"/>
      <c r="F14" s="36"/>
      <c r="G14" s="36"/>
      <c r="H14" s="36"/>
      <c r="I14" s="147" t="s">
        <v>26</v>
      </c>
      <c r="J14" s="131" t="s">
        <v>27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28</v>
      </c>
      <c r="F15" s="36"/>
      <c r="G15" s="36"/>
      <c r="H15" s="36"/>
      <c r="I15" s="147" t="s">
        <v>29</v>
      </c>
      <c r="J15" s="131" t="s">
        <v>30</v>
      </c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4"/>
      <c r="J16" s="36"/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2" t="s">
        <v>31</v>
      </c>
      <c r="E17" s="36"/>
      <c r="F17" s="36"/>
      <c r="G17" s="36"/>
      <c r="H17" s="36"/>
      <c r="I17" s="147" t="s">
        <v>26</v>
      </c>
      <c r="J17" s="31" t="str">
        <f>'Rekapitulace stavby'!AN13</f>
        <v>Vyplň údaj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7" t="s">
        <v>29</v>
      </c>
      <c r="J18" s="31" t="str">
        <f>'Rekapitulace stavby'!AN14</f>
        <v>Vyplň údaj</v>
      </c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4"/>
      <c r="J19" s="36"/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2" t="s">
        <v>33</v>
      </c>
      <c r="E20" s="36"/>
      <c r="F20" s="36"/>
      <c r="G20" s="36"/>
      <c r="H20" s="36"/>
      <c r="I20" s="147" t="s">
        <v>26</v>
      </c>
      <c r="J20" s="131" t="s">
        <v>19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596</v>
      </c>
      <c r="F21" s="36"/>
      <c r="G21" s="36"/>
      <c r="H21" s="36"/>
      <c r="I21" s="147" t="s">
        <v>29</v>
      </c>
      <c r="J21" s="131" t="s">
        <v>19</v>
      </c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4"/>
      <c r="J22" s="36"/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2" t="s">
        <v>36</v>
      </c>
      <c r="E23" s="36"/>
      <c r="F23" s="36"/>
      <c r="G23" s="36"/>
      <c r="H23" s="36"/>
      <c r="I23" s="147" t="s">
        <v>26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37</v>
      </c>
      <c r="F24" s="36"/>
      <c r="G24" s="36"/>
      <c r="H24" s="36"/>
      <c r="I24" s="147" t="s">
        <v>29</v>
      </c>
      <c r="J24" s="131" t="s">
        <v>19</v>
      </c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4"/>
      <c r="J25" s="36"/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2" t="s">
        <v>38</v>
      </c>
      <c r="E26" s="36"/>
      <c r="F26" s="36"/>
      <c r="G26" s="36"/>
      <c r="H26" s="36"/>
      <c r="I26" s="144"/>
      <c r="J26" s="36"/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49"/>
      <c r="B27" s="150"/>
      <c r="C27" s="149"/>
      <c r="D27" s="149"/>
      <c r="E27" s="151" t="s">
        <v>97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4"/>
      <c r="E29" s="154"/>
      <c r="F29" s="154"/>
      <c r="G29" s="154"/>
      <c r="H29" s="154"/>
      <c r="I29" s="155"/>
      <c r="J29" s="154"/>
      <c r="K29" s="154"/>
      <c r="L29" s="14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6" t="s">
        <v>40</v>
      </c>
      <c r="E30" s="36"/>
      <c r="F30" s="36"/>
      <c r="G30" s="36"/>
      <c r="H30" s="36"/>
      <c r="I30" s="144"/>
      <c r="J30" s="157">
        <f>ROUND(J84, 2)</f>
        <v>0</v>
      </c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8" t="s">
        <v>42</v>
      </c>
      <c r="G32" s="36"/>
      <c r="H32" s="36"/>
      <c r="I32" s="159" t="s">
        <v>41</v>
      </c>
      <c r="J32" s="158" t="s">
        <v>43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44</v>
      </c>
      <c r="E33" s="142" t="s">
        <v>45</v>
      </c>
      <c r="F33" s="161">
        <f>ROUND((SUM(BE84:BE93)),  2)</f>
        <v>0</v>
      </c>
      <c r="G33" s="36"/>
      <c r="H33" s="36"/>
      <c r="I33" s="162">
        <v>0.20999999999999999</v>
      </c>
      <c r="J33" s="161">
        <f>ROUND(((SUM(BE84:BE93))*I33),  2)</f>
        <v>0</v>
      </c>
      <c r="K33" s="36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2" t="s">
        <v>46</v>
      </c>
      <c r="F34" s="161">
        <f>ROUND((SUM(BF84:BF93)),  2)</f>
        <v>0</v>
      </c>
      <c r="G34" s="36"/>
      <c r="H34" s="36"/>
      <c r="I34" s="162">
        <v>0.14999999999999999</v>
      </c>
      <c r="J34" s="161">
        <f>ROUND(((SUM(BF84:BF93))*I34),  2)</f>
        <v>0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2" t="s">
        <v>47</v>
      </c>
      <c r="F35" s="161">
        <f>ROUND((SUM(BG84:BG93)),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2" t="s">
        <v>48</v>
      </c>
      <c r="F36" s="161">
        <f>ROUND((SUM(BH84:BH93)),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49</v>
      </c>
      <c r="F37" s="161">
        <f>ROUND((SUM(BI84:BI93)),  2)</f>
        <v>0</v>
      </c>
      <c r="G37" s="36"/>
      <c r="H37" s="36"/>
      <c r="I37" s="162">
        <v>0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4"/>
      <c r="J38" s="36"/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71"/>
      <c r="C40" s="172"/>
      <c r="D40" s="172"/>
      <c r="E40" s="172"/>
      <c r="F40" s="172"/>
      <c r="G40" s="172"/>
      <c r="H40" s="172"/>
      <c r="I40" s="173"/>
      <c r="J40" s="172"/>
      <c r="K40" s="172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74"/>
      <c r="C44" s="175"/>
      <c r="D44" s="175"/>
      <c r="E44" s="175"/>
      <c r="F44" s="175"/>
      <c r="G44" s="175"/>
      <c r="H44" s="175"/>
      <c r="I44" s="176"/>
      <c r="J44" s="175"/>
      <c r="K44" s="175"/>
      <c r="L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144"/>
      <c r="J45" s="38"/>
      <c r="K45" s="38"/>
      <c r="L45" s="14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44"/>
      <c r="J46" s="38"/>
      <c r="K46" s="38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77" t="str">
        <f>E7</f>
        <v>Stavební úpravy a přístavba objektu FLD-2.etapa- AVT</v>
      </c>
      <c r="F48" s="30"/>
      <c r="G48" s="30"/>
      <c r="H48" s="30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93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2020-018-D2-09 - VRN - vedlejší rozpočtové náklady  </v>
      </c>
      <c r="F50" s="38"/>
      <c r="G50" s="38"/>
      <c r="H50" s="38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44"/>
      <c r="J51" s="38"/>
      <c r="K51" s="38"/>
      <c r="L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KAMÝCKÁ 1176, PRAHA - SUCHDOL </v>
      </c>
      <c r="G52" s="38"/>
      <c r="H52" s="38"/>
      <c r="I52" s="147" t="s">
        <v>23</v>
      </c>
      <c r="J52" s="70" t="str">
        <f>IF(J12="","",J12)</f>
        <v>18. 6. 2020</v>
      </c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ČZU V PRAZE, FAKULTA LESNICKÁ A DŘEVAŘSKÁ, Praha 6</v>
      </c>
      <c r="G54" s="38"/>
      <c r="H54" s="38"/>
      <c r="I54" s="147" t="s">
        <v>33</v>
      </c>
      <c r="J54" s="34" t="str">
        <f>E21</f>
        <v xml:space="preserve">Ing. Vladimír Čapka Gerstnerova 5/658 Praha 7  </v>
      </c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47" t="s">
        <v>36</v>
      </c>
      <c r="J55" s="34" t="str">
        <f>E24</f>
        <v>Ing. Dana Mlejnková</v>
      </c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44"/>
      <c r="J56" s="38"/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78" t="s">
        <v>99</v>
      </c>
      <c r="D57" s="179"/>
      <c r="E57" s="179"/>
      <c r="F57" s="179"/>
      <c r="G57" s="179"/>
      <c r="H57" s="179"/>
      <c r="I57" s="180"/>
      <c r="J57" s="181" t="s">
        <v>100</v>
      </c>
      <c r="K57" s="179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44"/>
      <c r="J58" s="38"/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82" t="s">
        <v>72</v>
      </c>
      <c r="D59" s="38"/>
      <c r="E59" s="38"/>
      <c r="F59" s="38"/>
      <c r="G59" s="38"/>
      <c r="H59" s="38"/>
      <c r="I59" s="144"/>
      <c r="J59" s="100">
        <f>J84</f>
        <v>0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83"/>
      <c r="C60" s="184"/>
      <c r="D60" s="185" t="s">
        <v>597</v>
      </c>
      <c r="E60" s="186"/>
      <c r="F60" s="186"/>
      <c r="G60" s="186"/>
      <c r="H60" s="186"/>
      <c r="I60" s="187"/>
      <c r="J60" s="188">
        <f>J85</f>
        <v>0</v>
      </c>
      <c r="K60" s="184"/>
      <c r="L60" s="18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0"/>
      <c r="C61" s="123"/>
      <c r="D61" s="191" t="s">
        <v>598</v>
      </c>
      <c r="E61" s="192"/>
      <c r="F61" s="192"/>
      <c r="G61" s="192"/>
      <c r="H61" s="192"/>
      <c r="I61" s="193"/>
      <c r="J61" s="194">
        <f>J86</f>
        <v>0</v>
      </c>
      <c r="K61" s="123"/>
      <c r="L61" s="19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0"/>
      <c r="C62" s="123"/>
      <c r="D62" s="191" t="s">
        <v>599</v>
      </c>
      <c r="E62" s="192"/>
      <c r="F62" s="192"/>
      <c r="G62" s="192"/>
      <c r="H62" s="192"/>
      <c r="I62" s="193"/>
      <c r="J62" s="194">
        <f>J88</f>
        <v>0</v>
      </c>
      <c r="K62" s="123"/>
      <c r="L62" s="19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0"/>
      <c r="C63" s="123"/>
      <c r="D63" s="191" t="s">
        <v>600</v>
      </c>
      <c r="E63" s="192"/>
      <c r="F63" s="192"/>
      <c r="G63" s="192"/>
      <c r="H63" s="192"/>
      <c r="I63" s="193"/>
      <c r="J63" s="194">
        <f>J90</f>
        <v>0</v>
      </c>
      <c r="K63" s="123"/>
      <c r="L63" s="19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0"/>
      <c r="C64" s="123"/>
      <c r="D64" s="191" t="s">
        <v>601</v>
      </c>
      <c r="E64" s="192"/>
      <c r="F64" s="192"/>
      <c r="G64" s="192"/>
      <c r="H64" s="192"/>
      <c r="I64" s="193"/>
      <c r="J64" s="194">
        <f>J92</f>
        <v>0</v>
      </c>
      <c r="K64" s="123"/>
      <c r="L64" s="19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44"/>
      <c r="J65" s="38"/>
      <c r="K65" s="3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73"/>
      <c r="J66" s="58"/>
      <c r="K66" s="5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76"/>
      <c r="J70" s="60"/>
      <c r="K70" s="60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121</v>
      </c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77" t="str">
        <f>E7</f>
        <v>Stavební úpravy a přístavba objektu FLD-2.etapa- AVT</v>
      </c>
      <c r="F74" s="30"/>
      <c r="G74" s="30"/>
      <c r="H74" s="30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93</v>
      </c>
      <c r="D75" s="38"/>
      <c r="E75" s="38"/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 xml:space="preserve">2020-018-D2-09 - VRN - vedlejší rozpočtové náklady  </v>
      </c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KAMÝCKÁ 1176, PRAHA - SUCHDOL </v>
      </c>
      <c r="G78" s="38"/>
      <c r="H78" s="38"/>
      <c r="I78" s="147" t="s">
        <v>23</v>
      </c>
      <c r="J78" s="70" t="str">
        <f>IF(J12="","",J12)</f>
        <v>18. 6. 2020</v>
      </c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40.05" customHeight="1">
      <c r="A80" s="36"/>
      <c r="B80" s="37"/>
      <c r="C80" s="30" t="s">
        <v>25</v>
      </c>
      <c r="D80" s="38"/>
      <c r="E80" s="38"/>
      <c r="F80" s="25" t="str">
        <f>E15</f>
        <v>ČZU V PRAZE, FAKULTA LESNICKÁ A DŘEVAŘSKÁ, Praha 6</v>
      </c>
      <c r="G80" s="38"/>
      <c r="H80" s="38"/>
      <c r="I80" s="147" t="s">
        <v>33</v>
      </c>
      <c r="J80" s="34" t="str">
        <f>E21</f>
        <v xml:space="preserve">Ing. Vladimír Čapka Gerstnerova 5/658 Praha 7  </v>
      </c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31</v>
      </c>
      <c r="D81" s="38"/>
      <c r="E81" s="38"/>
      <c r="F81" s="25" t="str">
        <f>IF(E18="","",E18)</f>
        <v>Vyplň údaj</v>
      </c>
      <c r="G81" s="38"/>
      <c r="H81" s="38"/>
      <c r="I81" s="147" t="s">
        <v>36</v>
      </c>
      <c r="J81" s="34" t="str">
        <f>E24</f>
        <v>Ing. Dana Mlejnková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96"/>
      <c r="B83" s="197"/>
      <c r="C83" s="198" t="s">
        <v>122</v>
      </c>
      <c r="D83" s="199" t="s">
        <v>59</v>
      </c>
      <c r="E83" s="199" t="s">
        <v>55</v>
      </c>
      <c r="F83" s="199" t="s">
        <v>56</v>
      </c>
      <c r="G83" s="199" t="s">
        <v>123</v>
      </c>
      <c r="H83" s="199" t="s">
        <v>124</v>
      </c>
      <c r="I83" s="200" t="s">
        <v>125</v>
      </c>
      <c r="J83" s="199" t="s">
        <v>100</v>
      </c>
      <c r="K83" s="201" t="s">
        <v>126</v>
      </c>
      <c r="L83" s="202"/>
      <c r="M83" s="90" t="s">
        <v>19</v>
      </c>
      <c r="N83" s="91" t="s">
        <v>44</v>
      </c>
      <c r="O83" s="91" t="s">
        <v>127</v>
      </c>
      <c r="P83" s="91" t="s">
        <v>128</v>
      </c>
      <c r="Q83" s="91" t="s">
        <v>129</v>
      </c>
      <c r="R83" s="91" t="s">
        <v>130</v>
      </c>
      <c r="S83" s="91" t="s">
        <v>131</v>
      </c>
      <c r="T83" s="92" t="s">
        <v>132</v>
      </c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</row>
    <row r="84" s="2" customFormat="1" ht="22.8" customHeight="1">
      <c r="A84" s="36"/>
      <c r="B84" s="37"/>
      <c r="C84" s="97" t="s">
        <v>133</v>
      </c>
      <c r="D84" s="38"/>
      <c r="E84" s="38"/>
      <c r="F84" s="38"/>
      <c r="G84" s="38"/>
      <c r="H84" s="38"/>
      <c r="I84" s="144"/>
      <c r="J84" s="203">
        <f>BK84</f>
        <v>0</v>
      </c>
      <c r="K84" s="38"/>
      <c r="L84" s="42"/>
      <c r="M84" s="93"/>
      <c r="N84" s="204"/>
      <c r="O84" s="94"/>
      <c r="P84" s="205">
        <f>P85</f>
        <v>0</v>
      </c>
      <c r="Q84" s="94"/>
      <c r="R84" s="205">
        <f>R85</f>
        <v>0</v>
      </c>
      <c r="S84" s="94"/>
      <c r="T84" s="206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73</v>
      </c>
      <c r="AU84" s="15" t="s">
        <v>101</v>
      </c>
      <c r="BK84" s="207">
        <f>BK85</f>
        <v>0</v>
      </c>
    </row>
    <row r="85" s="12" customFormat="1" ht="25.92" customHeight="1">
      <c r="A85" s="12"/>
      <c r="B85" s="208"/>
      <c r="C85" s="209"/>
      <c r="D85" s="210" t="s">
        <v>73</v>
      </c>
      <c r="E85" s="211" t="s">
        <v>602</v>
      </c>
      <c r="F85" s="211" t="s">
        <v>603</v>
      </c>
      <c r="G85" s="209"/>
      <c r="H85" s="209"/>
      <c r="I85" s="212"/>
      <c r="J85" s="213">
        <f>BK85</f>
        <v>0</v>
      </c>
      <c r="K85" s="209"/>
      <c r="L85" s="214"/>
      <c r="M85" s="215"/>
      <c r="N85" s="216"/>
      <c r="O85" s="216"/>
      <c r="P85" s="217">
        <f>P86+P88+P90+P92</f>
        <v>0</v>
      </c>
      <c r="Q85" s="216"/>
      <c r="R85" s="217">
        <f>R86+R88+R90+R92</f>
        <v>0</v>
      </c>
      <c r="S85" s="216"/>
      <c r="T85" s="218">
        <f>T86+T88+T90+T92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9" t="s">
        <v>156</v>
      </c>
      <c r="AT85" s="220" t="s">
        <v>73</v>
      </c>
      <c r="AU85" s="220" t="s">
        <v>74</v>
      </c>
      <c r="AY85" s="219" t="s">
        <v>136</v>
      </c>
      <c r="BK85" s="221">
        <f>BK86+BK88+BK90+BK92</f>
        <v>0</v>
      </c>
    </row>
    <row r="86" s="12" customFormat="1" ht="22.8" customHeight="1">
      <c r="A86" s="12"/>
      <c r="B86" s="208"/>
      <c r="C86" s="209"/>
      <c r="D86" s="210" t="s">
        <v>73</v>
      </c>
      <c r="E86" s="222" t="s">
        <v>604</v>
      </c>
      <c r="F86" s="222" t="s">
        <v>605</v>
      </c>
      <c r="G86" s="209"/>
      <c r="H86" s="209"/>
      <c r="I86" s="212"/>
      <c r="J86" s="223">
        <f>BK86</f>
        <v>0</v>
      </c>
      <c r="K86" s="209"/>
      <c r="L86" s="214"/>
      <c r="M86" s="215"/>
      <c r="N86" s="216"/>
      <c r="O86" s="216"/>
      <c r="P86" s="217">
        <f>P87</f>
        <v>0</v>
      </c>
      <c r="Q86" s="216"/>
      <c r="R86" s="217">
        <f>R87</f>
        <v>0</v>
      </c>
      <c r="S86" s="216"/>
      <c r="T86" s="218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9" t="s">
        <v>156</v>
      </c>
      <c r="AT86" s="220" t="s">
        <v>73</v>
      </c>
      <c r="AU86" s="220" t="s">
        <v>81</v>
      </c>
      <c r="AY86" s="219" t="s">
        <v>136</v>
      </c>
      <c r="BK86" s="221">
        <f>BK87</f>
        <v>0</v>
      </c>
    </row>
    <row r="87" s="2" customFormat="1" ht="16.5" customHeight="1">
      <c r="A87" s="36"/>
      <c r="B87" s="37"/>
      <c r="C87" s="224" t="s">
        <v>81</v>
      </c>
      <c r="D87" s="224" t="s">
        <v>139</v>
      </c>
      <c r="E87" s="225" t="s">
        <v>606</v>
      </c>
      <c r="F87" s="226" t="s">
        <v>605</v>
      </c>
      <c r="G87" s="227" t="s">
        <v>607</v>
      </c>
      <c r="H87" s="242"/>
      <c r="I87" s="229"/>
      <c r="J87" s="230">
        <f>ROUND(I87*H87,2)</f>
        <v>0</v>
      </c>
      <c r="K87" s="226" t="s">
        <v>608</v>
      </c>
      <c r="L87" s="42"/>
      <c r="M87" s="231" t="s">
        <v>19</v>
      </c>
      <c r="N87" s="232" t="s">
        <v>45</v>
      </c>
      <c r="O87" s="82"/>
      <c r="P87" s="233">
        <f>O87*H87</f>
        <v>0</v>
      </c>
      <c r="Q87" s="233">
        <v>0</v>
      </c>
      <c r="R87" s="233">
        <f>Q87*H87</f>
        <v>0</v>
      </c>
      <c r="S87" s="233">
        <v>0</v>
      </c>
      <c r="T87" s="23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35" t="s">
        <v>609</v>
      </c>
      <c r="AT87" s="235" t="s">
        <v>139</v>
      </c>
      <c r="AU87" s="235" t="s">
        <v>83</v>
      </c>
      <c r="AY87" s="15" t="s">
        <v>136</v>
      </c>
      <c r="BE87" s="236">
        <f>IF(N87="základní",J87,0)</f>
        <v>0</v>
      </c>
      <c r="BF87" s="236">
        <f>IF(N87="snížená",J87,0)</f>
        <v>0</v>
      </c>
      <c r="BG87" s="236">
        <f>IF(N87="zákl. přenesená",J87,0)</f>
        <v>0</v>
      </c>
      <c r="BH87" s="236">
        <f>IF(N87="sníž. přenesená",J87,0)</f>
        <v>0</v>
      </c>
      <c r="BI87" s="236">
        <f>IF(N87="nulová",J87,0)</f>
        <v>0</v>
      </c>
      <c r="BJ87" s="15" t="s">
        <v>81</v>
      </c>
      <c r="BK87" s="236">
        <f>ROUND(I87*H87,2)</f>
        <v>0</v>
      </c>
      <c r="BL87" s="15" t="s">
        <v>609</v>
      </c>
      <c r="BM87" s="235" t="s">
        <v>610</v>
      </c>
    </row>
    <row r="88" s="12" customFormat="1" ht="22.8" customHeight="1">
      <c r="A88" s="12"/>
      <c r="B88" s="208"/>
      <c r="C88" s="209"/>
      <c r="D88" s="210" t="s">
        <v>73</v>
      </c>
      <c r="E88" s="222" t="s">
        <v>611</v>
      </c>
      <c r="F88" s="222" t="s">
        <v>612</v>
      </c>
      <c r="G88" s="209"/>
      <c r="H88" s="209"/>
      <c r="I88" s="212"/>
      <c r="J88" s="223">
        <f>BK88</f>
        <v>0</v>
      </c>
      <c r="K88" s="209"/>
      <c r="L88" s="214"/>
      <c r="M88" s="215"/>
      <c r="N88" s="216"/>
      <c r="O88" s="216"/>
      <c r="P88" s="217">
        <f>P89</f>
        <v>0</v>
      </c>
      <c r="Q88" s="216"/>
      <c r="R88" s="217">
        <f>R89</f>
        <v>0</v>
      </c>
      <c r="S88" s="216"/>
      <c r="T88" s="21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9" t="s">
        <v>156</v>
      </c>
      <c r="AT88" s="220" t="s">
        <v>73</v>
      </c>
      <c r="AU88" s="220" t="s">
        <v>81</v>
      </c>
      <c r="AY88" s="219" t="s">
        <v>136</v>
      </c>
      <c r="BK88" s="221">
        <f>BK89</f>
        <v>0</v>
      </c>
    </row>
    <row r="89" s="2" customFormat="1" ht="16.5" customHeight="1">
      <c r="A89" s="36"/>
      <c r="B89" s="37"/>
      <c r="C89" s="224" t="s">
        <v>83</v>
      </c>
      <c r="D89" s="224" t="s">
        <v>139</v>
      </c>
      <c r="E89" s="225" t="s">
        <v>613</v>
      </c>
      <c r="F89" s="226" t="s">
        <v>614</v>
      </c>
      <c r="G89" s="227" t="s">
        <v>607</v>
      </c>
      <c r="H89" s="242"/>
      <c r="I89" s="229"/>
      <c r="J89" s="230">
        <f>ROUND(I89*H89,2)</f>
        <v>0</v>
      </c>
      <c r="K89" s="226" t="s">
        <v>608</v>
      </c>
      <c r="L89" s="42"/>
      <c r="M89" s="231" t="s">
        <v>19</v>
      </c>
      <c r="N89" s="232" t="s">
        <v>45</v>
      </c>
      <c r="O89" s="82"/>
      <c r="P89" s="233">
        <f>O89*H89</f>
        <v>0</v>
      </c>
      <c r="Q89" s="233">
        <v>0</v>
      </c>
      <c r="R89" s="233">
        <f>Q89*H89</f>
        <v>0</v>
      </c>
      <c r="S89" s="233">
        <v>0</v>
      </c>
      <c r="T89" s="23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35" t="s">
        <v>609</v>
      </c>
      <c r="AT89" s="235" t="s">
        <v>139</v>
      </c>
      <c r="AU89" s="235" t="s">
        <v>83</v>
      </c>
      <c r="AY89" s="15" t="s">
        <v>136</v>
      </c>
      <c r="BE89" s="236">
        <f>IF(N89="základní",J89,0)</f>
        <v>0</v>
      </c>
      <c r="BF89" s="236">
        <f>IF(N89="snížená",J89,0)</f>
        <v>0</v>
      </c>
      <c r="BG89" s="236">
        <f>IF(N89="zákl. přenesená",J89,0)</f>
        <v>0</v>
      </c>
      <c r="BH89" s="236">
        <f>IF(N89="sníž. přenesená",J89,0)</f>
        <v>0</v>
      </c>
      <c r="BI89" s="236">
        <f>IF(N89="nulová",J89,0)</f>
        <v>0</v>
      </c>
      <c r="BJ89" s="15" t="s">
        <v>81</v>
      </c>
      <c r="BK89" s="236">
        <f>ROUND(I89*H89,2)</f>
        <v>0</v>
      </c>
      <c r="BL89" s="15" t="s">
        <v>609</v>
      </c>
      <c r="BM89" s="235" t="s">
        <v>615</v>
      </c>
    </row>
    <row r="90" s="12" customFormat="1" ht="22.8" customHeight="1">
      <c r="A90" s="12"/>
      <c r="B90" s="208"/>
      <c r="C90" s="209"/>
      <c r="D90" s="210" t="s">
        <v>73</v>
      </c>
      <c r="E90" s="222" t="s">
        <v>616</v>
      </c>
      <c r="F90" s="222" t="s">
        <v>617</v>
      </c>
      <c r="G90" s="209"/>
      <c r="H90" s="209"/>
      <c r="I90" s="212"/>
      <c r="J90" s="223">
        <f>BK90</f>
        <v>0</v>
      </c>
      <c r="K90" s="209"/>
      <c r="L90" s="214"/>
      <c r="M90" s="215"/>
      <c r="N90" s="216"/>
      <c r="O90" s="216"/>
      <c r="P90" s="217">
        <f>P91</f>
        <v>0</v>
      </c>
      <c r="Q90" s="216"/>
      <c r="R90" s="217">
        <f>R91</f>
        <v>0</v>
      </c>
      <c r="S90" s="216"/>
      <c r="T90" s="21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9" t="s">
        <v>156</v>
      </c>
      <c r="AT90" s="220" t="s">
        <v>73</v>
      </c>
      <c r="AU90" s="220" t="s">
        <v>81</v>
      </c>
      <c r="AY90" s="219" t="s">
        <v>136</v>
      </c>
      <c r="BK90" s="221">
        <f>BK91</f>
        <v>0</v>
      </c>
    </row>
    <row r="91" s="2" customFormat="1" ht="16.5" customHeight="1">
      <c r="A91" s="36"/>
      <c r="B91" s="37"/>
      <c r="C91" s="224" t="s">
        <v>148</v>
      </c>
      <c r="D91" s="224" t="s">
        <v>139</v>
      </c>
      <c r="E91" s="225" t="s">
        <v>618</v>
      </c>
      <c r="F91" s="226" t="s">
        <v>617</v>
      </c>
      <c r="G91" s="227" t="s">
        <v>607</v>
      </c>
      <c r="H91" s="242"/>
      <c r="I91" s="229"/>
      <c r="J91" s="230">
        <f>ROUND(I91*H91,2)</f>
        <v>0</v>
      </c>
      <c r="K91" s="226" t="s">
        <v>608</v>
      </c>
      <c r="L91" s="42"/>
      <c r="M91" s="231" t="s">
        <v>19</v>
      </c>
      <c r="N91" s="232" t="s">
        <v>45</v>
      </c>
      <c r="O91" s="82"/>
      <c r="P91" s="233">
        <f>O91*H91</f>
        <v>0</v>
      </c>
      <c r="Q91" s="233">
        <v>0</v>
      </c>
      <c r="R91" s="233">
        <f>Q91*H91</f>
        <v>0</v>
      </c>
      <c r="S91" s="233">
        <v>0</v>
      </c>
      <c r="T91" s="23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35" t="s">
        <v>609</v>
      </c>
      <c r="AT91" s="235" t="s">
        <v>139</v>
      </c>
      <c r="AU91" s="235" t="s">
        <v>83</v>
      </c>
      <c r="AY91" s="15" t="s">
        <v>136</v>
      </c>
      <c r="BE91" s="236">
        <f>IF(N91="základní",J91,0)</f>
        <v>0</v>
      </c>
      <c r="BF91" s="236">
        <f>IF(N91="snížená",J91,0)</f>
        <v>0</v>
      </c>
      <c r="BG91" s="236">
        <f>IF(N91="zákl. přenesená",J91,0)</f>
        <v>0</v>
      </c>
      <c r="BH91" s="236">
        <f>IF(N91="sníž. přenesená",J91,0)</f>
        <v>0</v>
      </c>
      <c r="BI91" s="236">
        <f>IF(N91="nulová",J91,0)</f>
        <v>0</v>
      </c>
      <c r="BJ91" s="15" t="s">
        <v>81</v>
      </c>
      <c r="BK91" s="236">
        <f>ROUND(I91*H91,2)</f>
        <v>0</v>
      </c>
      <c r="BL91" s="15" t="s">
        <v>609</v>
      </c>
      <c r="BM91" s="235" t="s">
        <v>619</v>
      </c>
    </row>
    <row r="92" s="12" customFormat="1" ht="22.8" customHeight="1">
      <c r="A92" s="12"/>
      <c r="B92" s="208"/>
      <c r="C92" s="209"/>
      <c r="D92" s="210" t="s">
        <v>73</v>
      </c>
      <c r="E92" s="222" t="s">
        <v>620</v>
      </c>
      <c r="F92" s="222" t="s">
        <v>621</v>
      </c>
      <c r="G92" s="209"/>
      <c r="H92" s="209"/>
      <c r="I92" s="212"/>
      <c r="J92" s="223">
        <f>BK92</f>
        <v>0</v>
      </c>
      <c r="K92" s="209"/>
      <c r="L92" s="214"/>
      <c r="M92" s="215"/>
      <c r="N92" s="216"/>
      <c r="O92" s="216"/>
      <c r="P92" s="217">
        <f>P93</f>
        <v>0</v>
      </c>
      <c r="Q92" s="216"/>
      <c r="R92" s="217">
        <f>R93</f>
        <v>0</v>
      </c>
      <c r="S92" s="216"/>
      <c r="T92" s="218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9" t="s">
        <v>156</v>
      </c>
      <c r="AT92" s="220" t="s">
        <v>73</v>
      </c>
      <c r="AU92" s="220" t="s">
        <v>81</v>
      </c>
      <c r="AY92" s="219" t="s">
        <v>136</v>
      </c>
      <c r="BK92" s="221">
        <f>BK93</f>
        <v>0</v>
      </c>
    </row>
    <row r="93" s="2" customFormat="1" ht="16.5" customHeight="1">
      <c r="A93" s="36"/>
      <c r="B93" s="37"/>
      <c r="C93" s="224" t="s">
        <v>152</v>
      </c>
      <c r="D93" s="224" t="s">
        <v>139</v>
      </c>
      <c r="E93" s="225" t="s">
        <v>622</v>
      </c>
      <c r="F93" s="226" t="s">
        <v>623</v>
      </c>
      <c r="G93" s="227" t="s">
        <v>607</v>
      </c>
      <c r="H93" s="242"/>
      <c r="I93" s="229"/>
      <c r="J93" s="230">
        <f>ROUND(I93*H93,2)</f>
        <v>0</v>
      </c>
      <c r="K93" s="226" t="s">
        <v>608</v>
      </c>
      <c r="L93" s="42"/>
      <c r="M93" s="237" t="s">
        <v>19</v>
      </c>
      <c r="N93" s="238" t="s">
        <v>45</v>
      </c>
      <c r="O93" s="239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35" t="s">
        <v>609</v>
      </c>
      <c r="AT93" s="235" t="s">
        <v>139</v>
      </c>
      <c r="AU93" s="235" t="s">
        <v>83</v>
      </c>
      <c r="AY93" s="15" t="s">
        <v>136</v>
      </c>
      <c r="BE93" s="236">
        <f>IF(N93="základní",J93,0)</f>
        <v>0</v>
      </c>
      <c r="BF93" s="236">
        <f>IF(N93="snížená",J93,0)</f>
        <v>0</v>
      </c>
      <c r="BG93" s="236">
        <f>IF(N93="zákl. přenesená",J93,0)</f>
        <v>0</v>
      </c>
      <c r="BH93" s="236">
        <f>IF(N93="sníž. přenesená",J93,0)</f>
        <v>0</v>
      </c>
      <c r="BI93" s="236">
        <f>IF(N93="nulová",J93,0)</f>
        <v>0</v>
      </c>
      <c r="BJ93" s="15" t="s">
        <v>81</v>
      </c>
      <c r="BK93" s="236">
        <f>ROUND(I93*H93,2)</f>
        <v>0</v>
      </c>
      <c r="BL93" s="15" t="s">
        <v>609</v>
      </c>
      <c r="BM93" s="235" t="s">
        <v>624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173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xOBF6RlkjVWB1IyFLnX1NdSktnJ8e0/irksJgebROvmgny+PLGKpoBAuakCoZxegq0i2BGK2vF0WG1V5HcsU0w==" hashValue="xy2kPG5lGtJku24U05QdGcZC+O3rVVk/Vdu1AjIG+Zbb818CjKZSBOzrBbkQONHtvtvCNcxi6w/xZnNRuOhlVQ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3" customFormat="1" ht="45" customHeight="1">
      <c r="B3" s="247"/>
      <c r="C3" s="248" t="s">
        <v>625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626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627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628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629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630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631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632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633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634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635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80</v>
      </c>
      <c r="F18" s="254" t="s">
        <v>636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637</v>
      </c>
      <c r="F19" s="254" t="s">
        <v>638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639</v>
      </c>
      <c r="F20" s="254" t="s">
        <v>640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641</v>
      </c>
      <c r="F21" s="254" t="s">
        <v>642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643</v>
      </c>
      <c r="F22" s="254" t="s">
        <v>644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87</v>
      </c>
      <c r="F23" s="254" t="s">
        <v>645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646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647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648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649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650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651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652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653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654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122</v>
      </c>
      <c r="F36" s="254"/>
      <c r="G36" s="254" t="s">
        <v>655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656</v>
      </c>
      <c r="F37" s="254"/>
      <c r="G37" s="254" t="s">
        <v>657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55</v>
      </c>
      <c r="F38" s="254"/>
      <c r="G38" s="254" t="s">
        <v>658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56</v>
      </c>
      <c r="F39" s="254"/>
      <c r="G39" s="254" t="s">
        <v>659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123</v>
      </c>
      <c r="F40" s="254"/>
      <c r="G40" s="254" t="s">
        <v>660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124</v>
      </c>
      <c r="F41" s="254"/>
      <c r="G41" s="254" t="s">
        <v>661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662</v>
      </c>
      <c r="F42" s="254"/>
      <c r="G42" s="254" t="s">
        <v>663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664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665</v>
      </c>
      <c r="F44" s="254"/>
      <c r="G44" s="254" t="s">
        <v>666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126</v>
      </c>
      <c r="F45" s="254"/>
      <c r="G45" s="254" t="s">
        <v>667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668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669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670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671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672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673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674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675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676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677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678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679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680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681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682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683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684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685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686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687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688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689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690</v>
      </c>
      <c r="D76" s="272"/>
      <c r="E76" s="272"/>
      <c r="F76" s="272" t="s">
        <v>691</v>
      </c>
      <c r="G76" s="273"/>
      <c r="H76" s="272" t="s">
        <v>56</v>
      </c>
      <c r="I76" s="272" t="s">
        <v>59</v>
      </c>
      <c r="J76" s="272" t="s">
        <v>692</v>
      </c>
      <c r="K76" s="271"/>
    </row>
    <row r="77" s="1" customFormat="1" ht="17.25" customHeight="1">
      <c r="B77" s="269"/>
      <c r="C77" s="274" t="s">
        <v>693</v>
      </c>
      <c r="D77" s="274"/>
      <c r="E77" s="274"/>
      <c r="F77" s="275" t="s">
        <v>694</v>
      </c>
      <c r="G77" s="276"/>
      <c r="H77" s="274"/>
      <c r="I77" s="274"/>
      <c r="J77" s="274" t="s">
        <v>695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55</v>
      </c>
      <c r="D79" s="277"/>
      <c r="E79" s="277"/>
      <c r="F79" s="279" t="s">
        <v>696</v>
      </c>
      <c r="G79" s="278"/>
      <c r="H79" s="257" t="s">
        <v>697</v>
      </c>
      <c r="I79" s="257" t="s">
        <v>698</v>
      </c>
      <c r="J79" s="257">
        <v>20</v>
      </c>
      <c r="K79" s="271"/>
    </row>
    <row r="80" s="1" customFormat="1" ht="15" customHeight="1">
      <c r="B80" s="269"/>
      <c r="C80" s="257" t="s">
        <v>699</v>
      </c>
      <c r="D80" s="257"/>
      <c r="E80" s="257"/>
      <c r="F80" s="279" t="s">
        <v>696</v>
      </c>
      <c r="G80" s="278"/>
      <c r="H80" s="257" t="s">
        <v>700</v>
      </c>
      <c r="I80" s="257" t="s">
        <v>698</v>
      </c>
      <c r="J80" s="257">
        <v>120</v>
      </c>
      <c r="K80" s="271"/>
    </row>
    <row r="81" s="1" customFormat="1" ht="15" customHeight="1">
      <c r="B81" s="280"/>
      <c r="C81" s="257" t="s">
        <v>701</v>
      </c>
      <c r="D81" s="257"/>
      <c r="E81" s="257"/>
      <c r="F81" s="279" t="s">
        <v>702</v>
      </c>
      <c r="G81" s="278"/>
      <c r="H81" s="257" t="s">
        <v>703</v>
      </c>
      <c r="I81" s="257" t="s">
        <v>698</v>
      </c>
      <c r="J81" s="257">
        <v>50</v>
      </c>
      <c r="K81" s="271"/>
    </row>
    <row r="82" s="1" customFormat="1" ht="15" customHeight="1">
      <c r="B82" s="280"/>
      <c r="C82" s="257" t="s">
        <v>704</v>
      </c>
      <c r="D82" s="257"/>
      <c r="E82" s="257"/>
      <c r="F82" s="279" t="s">
        <v>696</v>
      </c>
      <c r="G82" s="278"/>
      <c r="H82" s="257" t="s">
        <v>705</v>
      </c>
      <c r="I82" s="257" t="s">
        <v>706</v>
      </c>
      <c r="J82" s="257"/>
      <c r="K82" s="271"/>
    </row>
    <row r="83" s="1" customFormat="1" ht="15" customHeight="1">
      <c r="B83" s="280"/>
      <c r="C83" s="281" t="s">
        <v>707</v>
      </c>
      <c r="D83" s="281"/>
      <c r="E83" s="281"/>
      <c r="F83" s="282" t="s">
        <v>702</v>
      </c>
      <c r="G83" s="281"/>
      <c r="H83" s="281" t="s">
        <v>708</v>
      </c>
      <c r="I83" s="281" t="s">
        <v>698</v>
      </c>
      <c r="J83" s="281">
        <v>15</v>
      </c>
      <c r="K83" s="271"/>
    </row>
    <row r="84" s="1" customFormat="1" ht="15" customHeight="1">
      <c r="B84" s="280"/>
      <c r="C84" s="281" t="s">
        <v>709</v>
      </c>
      <c r="D84" s="281"/>
      <c r="E84" s="281"/>
      <c r="F84" s="282" t="s">
        <v>702</v>
      </c>
      <c r="G84" s="281"/>
      <c r="H84" s="281" t="s">
        <v>710</v>
      </c>
      <c r="I84" s="281" t="s">
        <v>698</v>
      </c>
      <c r="J84" s="281">
        <v>15</v>
      </c>
      <c r="K84" s="271"/>
    </row>
    <row r="85" s="1" customFormat="1" ht="15" customHeight="1">
      <c r="B85" s="280"/>
      <c r="C85" s="281" t="s">
        <v>711</v>
      </c>
      <c r="D85" s="281"/>
      <c r="E85" s="281"/>
      <c r="F85" s="282" t="s">
        <v>702</v>
      </c>
      <c r="G85" s="281"/>
      <c r="H85" s="281" t="s">
        <v>712</v>
      </c>
      <c r="I85" s="281" t="s">
        <v>698</v>
      </c>
      <c r="J85" s="281">
        <v>20</v>
      </c>
      <c r="K85" s="271"/>
    </row>
    <row r="86" s="1" customFormat="1" ht="15" customHeight="1">
      <c r="B86" s="280"/>
      <c r="C86" s="281" t="s">
        <v>713</v>
      </c>
      <c r="D86" s="281"/>
      <c r="E86" s="281"/>
      <c r="F86" s="282" t="s">
        <v>702</v>
      </c>
      <c r="G86" s="281"/>
      <c r="H86" s="281" t="s">
        <v>714</v>
      </c>
      <c r="I86" s="281" t="s">
        <v>698</v>
      </c>
      <c r="J86" s="281">
        <v>20</v>
      </c>
      <c r="K86" s="271"/>
    </row>
    <row r="87" s="1" customFormat="1" ht="15" customHeight="1">
      <c r="B87" s="280"/>
      <c r="C87" s="257" t="s">
        <v>715</v>
      </c>
      <c r="D87" s="257"/>
      <c r="E87" s="257"/>
      <c r="F87" s="279" t="s">
        <v>702</v>
      </c>
      <c r="G87" s="278"/>
      <c r="H87" s="257" t="s">
        <v>716</v>
      </c>
      <c r="I87" s="257" t="s">
        <v>698</v>
      </c>
      <c r="J87" s="257">
        <v>50</v>
      </c>
      <c r="K87" s="271"/>
    </row>
    <row r="88" s="1" customFormat="1" ht="15" customHeight="1">
      <c r="B88" s="280"/>
      <c r="C88" s="257" t="s">
        <v>717</v>
      </c>
      <c r="D88" s="257"/>
      <c r="E88" s="257"/>
      <c r="F88" s="279" t="s">
        <v>702</v>
      </c>
      <c r="G88" s="278"/>
      <c r="H88" s="257" t="s">
        <v>718</v>
      </c>
      <c r="I88" s="257" t="s">
        <v>698</v>
      </c>
      <c r="J88" s="257">
        <v>20</v>
      </c>
      <c r="K88" s="271"/>
    </row>
    <row r="89" s="1" customFormat="1" ht="15" customHeight="1">
      <c r="B89" s="280"/>
      <c r="C89" s="257" t="s">
        <v>719</v>
      </c>
      <c r="D89" s="257"/>
      <c r="E89" s="257"/>
      <c r="F89" s="279" t="s">
        <v>702</v>
      </c>
      <c r="G89" s="278"/>
      <c r="H89" s="257" t="s">
        <v>720</v>
      </c>
      <c r="I89" s="257" t="s">
        <v>698</v>
      </c>
      <c r="J89" s="257">
        <v>20</v>
      </c>
      <c r="K89" s="271"/>
    </row>
    <row r="90" s="1" customFormat="1" ht="15" customHeight="1">
      <c r="B90" s="280"/>
      <c r="C90" s="257" t="s">
        <v>721</v>
      </c>
      <c r="D90" s="257"/>
      <c r="E90" s="257"/>
      <c r="F90" s="279" t="s">
        <v>702</v>
      </c>
      <c r="G90" s="278"/>
      <c r="H90" s="257" t="s">
        <v>722</v>
      </c>
      <c r="I90" s="257" t="s">
        <v>698</v>
      </c>
      <c r="J90" s="257">
        <v>50</v>
      </c>
      <c r="K90" s="271"/>
    </row>
    <row r="91" s="1" customFormat="1" ht="15" customHeight="1">
      <c r="B91" s="280"/>
      <c r="C91" s="257" t="s">
        <v>723</v>
      </c>
      <c r="D91" s="257"/>
      <c r="E91" s="257"/>
      <c r="F91" s="279" t="s">
        <v>702</v>
      </c>
      <c r="G91" s="278"/>
      <c r="H91" s="257" t="s">
        <v>723</v>
      </c>
      <c r="I91" s="257" t="s">
        <v>698</v>
      </c>
      <c r="J91" s="257">
        <v>50</v>
      </c>
      <c r="K91" s="271"/>
    </row>
    <row r="92" s="1" customFormat="1" ht="15" customHeight="1">
      <c r="B92" s="280"/>
      <c r="C92" s="257" t="s">
        <v>724</v>
      </c>
      <c r="D92" s="257"/>
      <c r="E92" s="257"/>
      <c r="F92" s="279" t="s">
        <v>702</v>
      </c>
      <c r="G92" s="278"/>
      <c r="H92" s="257" t="s">
        <v>725</v>
      </c>
      <c r="I92" s="257" t="s">
        <v>698</v>
      </c>
      <c r="J92" s="257">
        <v>255</v>
      </c>
      <c r="K92" s="271"/>
    </row>
    <row r="93" s="1" customFormat="1" ht="15" customHeight="1">
      <c r="B93" s="280"/>
      <c r="C93" s="257" t="s">
        <v>726</v>
      </c>
      <c r="D93" s="257"/>
      <c r="E93" s="257"/>
      <c r="F93" s="279" t="s">
        <v>696</v>
      </c>
      <c r="G93" s="278"/>
      <c r="H93" s="257" t="s">
        <v>727</v>
      </c>
      <c r="I93" s="257" t="s">
        <v>728</v>
      </c>
      <c r="J93" s="257"/>
      <c r="K93" s="271"/>
    </row>
    <row r="94" s="1" customFormat="1" ht="15" customHeight="1">
      <c r="B94" s="280"/>
      <c r="C94" s="257" t="s">
        <v>729</v>
      </c>
      <c r="D94" s="257"/>
      <c r="E94" s="257"/>
      <c r="F94" s="279" t="s">
        <v>696</v>
      </c>
      <c r="G94" s="278"/>
      <c r="H94" s="257" t="s">
        <v>730</v>
      </c>
      <c r="I94" s="257" t="s">
        <v>731</v>
      </c>
      <c r="J94" s="257"/>
      <c r="K94" s="271"/>
    </row>
    <row r="95" s="1" customFormat="1" ht="15" customHeight="1">
      <c r="B95" s="280"/>
      <c r="C95" s="257" t="s">
        <v>732</v>
      </c>
      <c r="D95" s="257"/>
      <c r="E95" s="257"/>
      <c r="F95" s="279" t="s">
        <v>696</v>
      </c>
      <c r="G95" s="278"/>
      <c r="H95" s="257" t="s">
        <v>732</v>
      </c>
      <c r="I95" s="257" t="s">
        <v>731</v>
      </c>
      <c r="J95" s="257"/>
      <c r="K95" s="271"/>
    </row>
    <row r="96" s="1" customFormat="1" ht="15" customHeight="1">
      <c r="B96" s="280"/>
      <c r="C96" s="257" t="s">
        <v>40</v>
      </c>
      <c r="D96" s="257"/>
      <c r="E96" s="257"/>
      <c r="F96" s="279" t="s">
        <v>696</v>
      </c>
      <c r="G96" s="278"/>
      <c r="H96" s="257" t="s">
        <v>733</v>
      </c>
      <c r="I96" s="257" t="s">
        <v>731</v>
      </c>
      <c r="J96" s="257"/>
      <c r="K96" s="271"/>
    </row>
    <row r="97" s="1" customFormat="1" ht="15" customHeight="1">
      <c r="B97" s="280"/>
      <c r="C97" s="257" t="s">
        <v>50</v>
      </c>
      <c r="D97" s="257"/>
      <c r="E97" s="257"/>
      <c r="F97" s="279" t="s">
        <v>696</v>
      </c>
      <c r="G97" s="278"/>
      <c r="H97" s="257" t="s">
        <v>734</v>
      </c>
      <c r="I97" s="257" t="s">
        <v>731</v>
      </c>
      <c r="J97" s="257"/>
      <c r="K97" s="271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735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690</v>
      </c>
      <c r="D103" s="272"/>
      <c r="E103" s="272"/>
      <c r="F103" s="272" t="s">
        <v>691</v>
      </c>
      <c r="G103" s="273"/>
      <c r="H103" s="272" t="s">
        <v>56</v>
      </c>
      <c r="I103" s="272" t="s">
        <v>59</v>
      </c>
      <c r="J103" s="272" t="s">
        <v>692</v>
      </c>
      <c r="K103" s="271"/>
    </row>
    <row r="104" s="1" customFormat="1" ht="17.25" customHeight="1">
      <c r="B104" s="269"/>
      <c r="C104" s="274" t="s">
        <v>693</v>
      </c>
      <c r="D104" s="274"/>
      <c r="E104" s="274"/>
      <c r="F104" s="275" t="s">
        <v>694</v>
      </c>
      <c r="G104" s="276"/>
      <c r="H104" s="274"/>
      <c r="I104" s="274"/>
      <c r="J104" s="274" t="s">
        <v>695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88"/>
      <c r="H105" s="272"/>
      <c r="I105" s="272"/>
      <c r="J105" s="272"/>
      <c r="K105" s="271"/>
    </row>
    <row r="106" s="1" customFormat="1" ht="15" customHeight="1">
      <c r="B106" s="269"/>
      <c r="C106" s="257" t="s">
        <v>55</v>
      </c>
      <c r="D106" s="277"/>
      <c r="E106" s="277"/>
      <c r="F106" s="279" t="s">
        <v>696</v>
      </c>
      <c r="G106" s="288"/>
      <c r="H106" s="257" t="s">
        <v>736</v>
      </c>
      <c r="I106" s="257" t="s">
        <v>698</v>
      </c>
      <c r="J106" s="257">
        <v>20</v>
      </c>
      <c r="K106" s="271"/>
    </row>
    <row r="107" s="1" customFormat="1" ht="15" customHeight="1">
      <c r="B107" s="269"/>
      <c r="C107" s="257" t="s">
        <v>699</v>
      </c>
      <c r="D107" s="257"/>
      <c r="E107" s="257"/>
      <c r="F107" s="279" t="s">
        <v>696</v>
      </c>
      <c r="G107" s="257"/>
      <c r="H107" s="257" t="s">
        <v>736</v>
      </c>
      <c r="I107" s="257" t="s">
        <v>698</v>
      </c>
      <c r="J107" s="257">
        <v>120</v>
      </c>
      <c r="K107" s="271"/>
    </row>
    <row r="108" s="1" customFormat="1" ht="15" customHeight="1">
      <c r="B108" s="280"/>
      <c r="C108" s="257" t="s">
        <v>701</v>
      </c>
      <c r="D108" s="257"/>
      <c r="E108" s="257"/>
      <c r="F108" s="279" t="s">
        <v>702</v>
      </c>
      <c r="G108" s="257"/>
      <c r="H108" s="257" t="s">
        <v>736</v>
      </c>
      <c r="I108" s="257" t="s">
        <v>698</v>
      </c>
      <c r="J108" s="257">
        <v>50</v>
      </c>
      <c r="K108" s="271"/>
    </row>
    <row r="109" s="1" customFormat="1" ht="15" customHeight="1">
      <c r="B109" s="280"/>
      <c r="C109" s="257" t="s">
        <v>704</v>
      </c>
      <c r="D109" s="257"/>
      <c r="E109" s="257"/>
      <c r="F109" s="279" t="s">
        <v>696</v>
      </c>
      <c r="G109" s="257"/>
      <c r="H109" s="257" t="s">
        <v>736</v>
      </c>
      <c r="I109" s="257" t="s">
        <v>706</v>
      </c>
      <c r="J109" s="257"/>
      <c r="K109" s="271"/>
    </row>
    <row r="110" s="1" customFormat="1" ht="15" customHeight="1">
      <c r="B110" s="280"/>
      <c r="C110" s="257" t="s">
        <v>715</v>
      </c>
      <c r="D110" s="257"/>
      <c r="E110" s="257"/>
      <c r="F110" s="279" t="s">
        <v>702</v>
      </c>
      <c r="G110" s="257"/>
      <c r="H110" s="257" t="s">
        <v>736</v>
      </c>
      <c r="I110" s="257" t="s">
        <v>698</v>
      </c>
      <c r="J110" s="257">
        <v>50</v>
      </c>
      <c r="K110" s="271"/>
    </row>
    <row r="111" s="1" customFormat="1" ht="15" customHeight="1">
      <c r="B111" s="280"/>
      <c r="C111" s="257" t="s">
        <v>723</v>
      </c>
      <c r="D111" s="257"/>
      <c r="E111" s="257"/>
      <c r="F111" s="279" t="s">
        <v>702</v>
      </c>
      <c r="G111" s="257"/>
      <c r="H111" s="257" t="s">
        <v>736</v>
      </c>
      <c r="I111" s="257" t="s">
        <v>698</v>
      </c>
      <c r="J111" s="257">
        <v>50</v>
      </c>
      <c r="K111" s="271"/>
    </row>
    <row r="112" s="1" customFormat="1" ht="15" customHeight="1">
      <c r="B112" s="280"/>
      <c r="C112" s="257" t="s">
        <v>721</v>
      </c>
      <c r="D112" s="257"/>
      <c r="E112" s="257"/>
      <c r="F112" s="279" t="s">
        <v>702</v>
      </c>
      <c r="G112" s="257"/>
      <c r="H112" s="257" t="s">
        <v>736</v>
      </c>
      <c r="I112" s="257" t="s">
        <v>698</v>
      </c>
      <c r="J112" s="257">
        <v>50</v>
      </c>
      <c r="K112" s="271"/>
    </row>
    <row r="113" s="1" customFormat="1" ht="15" customHeight="1">
      <c r="B113" s="280"/>
      <c r="C113" s="257" t="s">
        <v>55</v>
      </c>
      <c r="D113" s="257"/>
      <c r="E113" s="257"/>
      <c r="F113" s="279" t="s">
        <v>696</v>
      </c>
      <c r="G113" s="257"/>
      <c r="H113" s="257" t="s">
        <v>737</v>
      </c>
      <c r="I113" s="257" t="s">
        <v>698</v>
      </c>
      <c r="J113" s="257">
        <v>20</v>
      </c>
      <c r="K113" s="271"/>
    </row>
    <row r="114" s="1" customFormat="1" ht="15" customHeight="1">
      <c r="B114" s="280"/>
      <c r="C114" s="257" t="s">
        <v>738</v>
      </c>
      <c r="D114" s="257"/>
      <c r="E114" s="257"/>
      <c r="F114" s="279" t="s">
        <v>696</v>
      </c>
      <c r="G114" s="257"/>
      <c r="H114" s="257" t="s">
        <v>739</v>
      </c>
      <c r="I114" s="257" t="s">
        <v>698</v>
      </c>
      <c r="J114" s="257">
        <v>120</v>
      </c>
      <c r="K114" s="271"/>
    </row>
    <row r="115" s="1" customFormat="1" ht="15" customHeight="1">
      <c r="B115" s="280"/>
      <c r="C115" s="257" t="s">
        <v>40</v>
      </c>
      <c r="D115" s="257"/>
      <c r="E115" s="257"/>
      <c r="F115" s="279" t="s">
        <v>696</v>
      </c>
      <c r="G115" s="257"/>
      <c r="H115" s="257" t="s">
        <v>740</v>
      </c>
      <c r="I115" s="257" t="s">
        <v>731</v>
      </c>
      <c r="J115" s="257"/>
      <c r="K115" s="271"/>
    </row>
    <row r="116" s="1" customFormat="1" ht="15" customHeight="1">
      <c r="B116" s="280"/>
      <c r="C116" s="257" t="s">
        <v>50</v>
      </c>
      <c r="D116" s="257"/>
      <c r="E116" s="257"/>
      <c r="F116" s="279" t="s">
        <v>696</v>
      </c>
      <c r="G116" s="257"/>
      <c r="H116" s="257" t="s">
        <v>741</v>
      </c>
      <c r="I116" s="257" t="s">
        <v>731</v>
      </c>
      <c r="J116" s="257"/>
      <c r="K116" s="271"/>
    </row>
    <row r="117" s="1" customFormat="1" ht="15" customHeight="1">
      <c r="B117" s="280"/>
      <c r="C117" s="257" t="s">
        <v>59</v>
      </c>
      <c r="D117" s="257"/>
      <c r="E117" s="257"/>
      <c r="F117" s="279" t="s">
        <v>696</v>
      </c>
      <c r="G117" s="257"/>
      <c r="H117" s="257" t="s">
        <v>742</v>
      </c>
      <c r="I117" s="257" t="s">
        <v>743</v>
      </c>
      <c r="J117" s="257"/>
      <c r="K117" s="271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54"/>
      <c r="D119" s="254"/>
      <c r="E119" s="254"/>
      <c r="F119" s="291"/>
      <c r="G119" s="254"/>
      <c r="H119" s="254"/>
      <c r="I119" s="254"/>
      <c r="J119" s="254"/>
      <c r="K119" s="290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8" t="s">
        <v>744</v>
      </c>
      <c r="D122" s="248"/>
      <c r="E122" s="248"/>
      <c r="F122" s="248"/>
      <c r="G122" s="248"/>
      <c r="H122" s="248"/>
      <c r="I122" s="248"/>
      <c r="J122" s="248"/>
      <c r="K122" s="296"/>
    </row>
    <row r="123" s="1" customFormat="1" ht="17.25" customHeight="1">
      <c r="B123" s="297"/>
      <c r="C123" s="272" t="s">
        <v>690</v>
      </c>
      <c r="D123" s="272"/>
      <c r="E123" s="272"/>
      <c r="F123" s="272" t="s">
        <v>691</v>
      </c>
      <c r="G123" s="273"/>
      <c r="H123" s="272" t="s">
        <v>56</v>
      </c>
      <c r="I123" s="272" t="s">
        <v>59</v>
      </c>
      <c r="J123" s="272" t="s">
        <v>692</v>
      </c>
      <c r="K123" s="298"/>
    </row>
    <row r="124" s="1" customFormat="1" ht="17.25" customHeight="1">
      <c r="B124" s="297"/>
      <c r="C124" s="274" t="s">
        <v>693</v>
      </c>
      <c r="D124" s="274"/>
      <c r="E124" s="274"/>
      <c r="F124" s="275" t="s">
        <v>694</v>
      </c>
      <c r="G124" s="276"/>
      <c r="H124" s="274"/>
      <c r="I124" s="274"/>
      <c r="J124" s="274" t="s">
        <v>695</v>
      </c>
      <c r="K124" s="298"/>
    </row>
    <row r="125" s="1" customFormat="1" ht="5.25" customHeight="1">
      <c r="B125" s="299"/>
      <c r="C125" s="277"/>
      <c r="D125" s="277"/>
      <c r="E125" s="277"/>
      <c r="F125" s="277"/>
      <c r="G125" s="257"/>
      <c r="H125" s="277"/>
      <c r="I125" s="277"/>
      <c r="J125" s="277"/>
      <c r="K125" s="300"/>
    </row>
    <row r="126" s="1" customFormat="1" ht="15" customHeight="1">
      <c r="B126" s="299"/>
      <c r="C126" s="257" t="s">
        <v>699</v>
      </c>
      <c r="D126" s="277"/>
      <c r="E126" s="277"/>
      <c r="F126" s="279" t="s">
        <v>696</v>
      </c>
      <c r="G126" s="257"/>
      <c r="H126" s="257" t="s">
        <v>736</v>
      </c>
      <c r="I126" s="257" t="s">
        <v>698</v>
      </c>
      <c r="J126" s="257">
        <v>120</v>
      </c>
      <c r="K126" s="301"/>
    </row>
    <row r="127" s="1" customFormat="1" ht="15" customHeight="1">
      <c r="B127" s="299"/>
      <c r="C127" s="257" t="s">
        <v>745</v>
      </c>
      <c r="D127" s="257"/>
      <c r="E127" s="257"/>
      <c r="F127" s="279" t="s">
        <v>696</v>
      </c>
      <c r="G127" s="257"/>
      <c r="H127" s="257" t="s">
        <v>746</v>
      </c>
      <c r="I127" s="257" t="s">
        <v>698</v>
      </c>
      <c r="J127" s="257" t="s">
        <v>747</v>
      </c>
      <c r="K127" s="301"/>
    </row>
    <row r="128" s="1" customFormat="1" ht="15" customHeight="1">
      <c r="B128" s="299"/>
      <c r="C128" s="257" t="s">
        <v>87</v>
      </c>
      <c r="D128" s="257"/>
      <c r="E128" s="257"/>
      <c r="F128" s="279" t="s">
        <v>696</v>
      </c>
      <c r="G128" s="257"/>
      <c r="H128" s="257" t="s">
        <v>748</v>
      </c>
      <c r="I128" s="257" t="s">
        <v>698</v>
      </c>
      <c r="J128" s="257" t="s">
        <v>747</v>
      </c>
      <c r="K128" s="301"/>
    </row>
    <row r="129" s="1" customFormat="1" ht="15" customHeight="1">
      <c r="B129" s="299"/>
      <c r="C129" s="257" t="s">
        <v>707</v>
      </c>
      <c r="D129" s="257"/>
      <c r="E129" s="257"/>
      <c r="F129" s="279" t="s">
        <v>702</v>
      </c>
      <c r="G129" s="257"/>
      <c r="H129" s="257" t="s">
        <v>708</v>
      </c>
      <c r="I129" s="257" t="s">
        <v>698</v>
      </c>
      <c r="J129" s="257">
        <v>15</v>
      </c>
      <c r="K129" s="301"/>
    </row>
    <row r="130" s="1" customFormat="1" ht="15" customHeight="1">
      <c r="B130" s="299"/>
      <c r="C130" s="281" t="s">
        <v>709</v>
      </c>
      <c r="D130" s="281"/>
      <c r="E130" s="281"/>
      <c r="F130" s="282" t="s">
        <v>702</v>
      </c>
      <c r="G130" s="281"/>
      <c r="H130" s="281" t="s">
        <v>710</v>
      </c>
      <c r="I130" s="281" t="s">
        <v>698</v>
      </c>
      <c r="J130" s="281">
        <v>15</v>
      </c>
      <c r="K130" s="301"/>
    </row>
    <row r="131" s="1" customFormat="1" ht="15" customHeight="1">
      <c r="B131" s="299"/>
      <c r="C131" s="281" t="s">
        <v>711</v>
      </c>
      <c r="D131" s="281"/>
      <c r="E131" s="281"/>
      <c r="F131" s="282" t="s">
        <v>702</v>
      </c>
      <c r="G131" s="281"/>
      <c r="H131" s="281" t="s">
        <v>712</v>
      </c>
      <c r="I131" s="281" t="s">
        <v>698</v>
      </c>
      <c r="J131" s="281">
        <v>20</v>
      </c>
      <c r="K131" s="301"/>
    </row>
    <row r="132" s="1" customFormat="1" ht="15" customHeight="1">
      <c r="B132" s="299"/>
      <c r="C132" s="281" t="s">
        <v>713</v>
      </c>
      <c r="D132" s="281"/>
      <c r="E132" s="281"/>
      <c r="F132" s="282" t="s">
        <v>702</v>
      </c>
      <c r="G132" s="281"/>
      <c r="H132" s="281" t="s">
        <v>714</v>
      </c>
      <c r="I132" s="281" t="s">
        <v>698</v>
      </c>
      <c r="J132" s="281">
        <v>20</v>
      </c>
      <c r="K132" s="301"/>
    </row>
    <row r="133" s="1" customFormat="1" ht="15" customHeight="1">
      <c r="B133" s="299"/>
      <c r="C133" s="257" t="s">
        <v>701</v>
      </c>
      <c r="D133" s="257"/>
      <c r="E133" s="257"/>
      <c r="F133" s="279" t="s">
        <v>702</v>
      </c>
      <c r="G133" s="257"/>
      <c r="H133" s="257" t="s">
        <v>736</v>
      </c>
      <c r="I133" s="257" t="s">
        <v>698</v>
      </c>
      <c r="J133" s="257">
        <v>50</v>
      </c>
      <c r="K133" s="301"/>
    </row>
    <row r="134" s="1" customFormat="1" ht="15" customHeight="1">
      <c r="B134" s="299"/>
      <c r="C134" s="257" t="s">
        <v>715</v>
      </c>
      <c r="D134" s="257"/>
      <c r="E134" s="257"/>
      <c r="F134" s="279" t="s">
        <v>702</v>
      </c>
      <c r="G134" s="257"/>
      <c r="H134" s="257" t="s">
        <v>736</v>
      </c>
      <c r="I134" s="257" t="s">
        <v>698</v>
      </c>
      <c r="J134" s="257">
        <v>50</v>
      </c>
      <c r="K134" s="301"/>
    </row>
    <row r="135" s="1" customFormat="1" ht="15" customHeight="1">
      <c r="B135" s="299"/>
      <c r="C135" s="257" t="s">
        <v>721</v>
      </c>
      <c r="D135" s="257"/>
      <c r="E135" s="257"/>
      <c r="F135" s="279" t="s">
        <v>702</v>
      </c>
      <c r="G135" s="257"/>
      <c r="H135" s="257" t="s">
        <v>736</v>
      </c>
      <c r="I135" s="257" t="s">
        <v>698</v>
      </c>
      <c r="J135" s="257">
        <v>50</v>
      </c>
      <c r="K135" s="301"/>
    </row>
    <row r="136" s="1" customFormat="1" ht="15" customHeight="1">
      <c r="B136" s="299"/>
      <c r="C136" s="257" t="s">
        <v>723</v>
      </c>
      <c r="D136" s="257"/>
      <c r="E136" s="257"/>
      <c r="F136" s="279" t="s">
        <v>702</v>
      </c>
      <c r="G136" s="257"/>
      <c r="H136" s="257" t="s">
        <v>736</v>
      </c>
      <c r="I136" s="257" t="s">
        <v>698</v>
      </c>
      <c r="J136" s="257">
        <v>50</v>
      </c>
      <c r="K136" s="301"/>
    </row>
    <row r="137" s="1" customFormat="1" ht="15" customHeight="1">
      <c r="B137" s="299"/>
      <c r="C137" s="257" t="s">
        <v>724</v>
      </c>
      <c r="D137" s="257"/>
      <c r="E137" s="257"/>
      <c r="F137" s="279" t="s">
        <v>702</v>
      </c>
      <c r="G137" s="257"/>
      <c r="H137" s="257" t="s">
        <v>749</v>
      </c>
      <c r="I137" s="257" t="s">
        <v>698</v>
      </c>
      <c r="J137" s="257">
        <v>255</v>
      </c>
      <c r="K137" s="301"/>
    </row>
    <row r="138" s="1" customFormat="1" ht="15" customHeight="1">
      <c r="B138" s="299"/>
      <c r="C138" s="257" t="s">
        <v>726</v>
      </c>
      <c r="D138" s="257"/>
      <c r="E138" s="257"/>
      <c r="F138" s="279" t="s">
        <v>696</v>
      </c>
      <c r="G138" s="257"/>
      <c r="H138" s="257" t="s">
        <v>750</v>
      </c>
      <c r="I138" s="257" t="s">
        <v>728</v>
      </c>
      <c r="J138" s="257"/>
      <c r="K138" s="301"/>
    </row>
    <row r="139" s="1" customFormat="1" ht="15" customHeight="1">
      <c r="B139" s="299"/>
      <c r="C139" s="257" t="s">
        <v>729</v>
      </c>
      <c r="D139" s="257"/>
      <c r="E139" s="257"/>
      <c r="F139" s="279" t="s">
        <v>696</v>
      </c>
      <c r="G139" s="257"/>
      <c r="H139" s="257" t="s">
        <v>751</v>
      </c>
      <c r="I139" s="257" t="s">
        <v>731</v>
      </c>
      <c r="J139" s="257"/>
      <c r="K139" s="301"/>
    </row>
    <row r="140" s="1" customFormat="1" ht="15" customHeight="1">
      <c r="B140" s="299"/>
      <c r="C140" s="257" t="s">
        <v>732</v>
      </c>
      <c r="D140" s="257"/>
      <c r="E140" s="257"/>
      <c r="F140" s="279" t="s">
        <v>696</v>
      </c>
      <c r="G140" s="257"/>
      <c r="H140" s="257" t="s">
        <v>732</v>
      </c>
      <c r="I140" s="257" t="s">
        <v>731</v>
      </c>
      <c r="J140" s="257"/>
      <c r="K140" s="301"/>
    </row>
    <row r="141" s="1" customFormat="1" ht="15" customHeight="1">
      <c r="B141" s="299"/>
      <c r="C141" s="257" t="s">
        <v>40</v>
      </c>
      <c r="D141" s="257"/>
      <c r="E141" s="257"/>
      <c r="F141" s="279" t="s">
        <v>696</v>
      </c>
      <c r="G141" s="257"/>
      <c r="H141" s="257" t="s">
        <v>752</v>
      </c>
      <c r="I141" s="257" t="s">
        <v>731</v>
      </c>
      <c r="J141" s="257"/>
      <c r="K141" s="301"/>
    </row>
    <row r="142" s="1" customFormat="1" ht="15" customHeight="1">
      <c r="B142" s="299"/>
      <c r="C142" s="257" t="s">
        <v>753</v>
      </c>
      <c r="D142" s="257"/>
      <c r="E142" s="257"/>
      <c r="F142" s="279" t="s">
        <v>696</v>
      </c>
      <c r="G142" s="257"/>
      <c r="H142" s="257" t="s">
        <v>754</v>
      </c>
      <c r="I142" s="257" t="s">
        <v>731</v>
      </c>
      <c r="J142" s="257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54"/>
      <c r="C144" s="254"/>
      <c r="D144" s="254"/>
      <c r="E144" s="254"/>
      <c r="F144" s="291"/>
      <c r="G144" s="254"/>
      <c r="H144" s="254"/>
      <c r="I144" s="254"/>
      <c r="J144" s="254"/>
      <c r="K144" s="254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755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690</v>
      </c>
      <c r="D148" s="272"/>
      <c r="E148" s="272"/>
      <c r="F148" s="272" t="s">
        <v>691</v>
      </c>
      <c r="G148" s="273"/>
      <c r="H148" s="272" t="s">
        <v>56</v>
      </c>
      <c r="I148" s="272" t="s">
        <v>59</v>
      </c>
      <c r="J148" s="272" t="s">
        <v>692</v>
      </c>
      <c r="K148" s="271"/>
    </row>
    <row r="149" s="1" customFormat="1" ht="17.25" customHeight="1">
      <c r="B149" s="269"/>
      <c r="C149" s="274" t="s">
        <v>693</v>
      </c>
      <c r="D149" s="274"/>
      <c r="E149" s="274"/>
      <c r="F149" s="275" t="s">
        <v>694</v>
      </c>
      <c r="G149" s="276"/>
      <c r="H149" s="274"/>
      <c r="I149" s="274"/>
      <c r="J149" s="274" t="s">
        <v>695</v>
      </c>
      <c r="K149" s="271"/>
    </row>
    <row r="150" s="1" customFormat="1" ht="5.25" customHeight="1">
      <c r="B150" s="280"/>
      <c r="C150" s="277"/>
      <c r="D150" s="277"/>
      <c r="E150" s="277"/>
      <c r="F150" s="277"/>
      <c r="G150" s="278"/>
      <c r="H150" s="277"/>
      <c r="I150" s="277"/>
      <c r="J150" s="277"/>
      <c r="K150" s="301"/>
    </row>
    <row r="151" s="1" customFormat="1" ht="15" customHeight="1">
      <c r="B151" s="280"/>
      <c r="C151" s="305" t="s">
        <v>699</v>
      </c>
      <c r="D151" s="257"/>
      <c r="E151" s="257"/>
      <c r="F151" s="306" t="s">
        <v>696</v>
      </c>
      <c r="G151" s="257"/>
      <c r="H151" s="305" t="s">
        <v>736</v>
      </c>
      <c r="I151" s="305" t="s">
        <v>698</v>
      </c>
      <c r="J151" s="305">
        <v>120</v>
      </c>
      <c r="K151" s="301"/>
    </row>
    <row r="152" s="1" customFormat="1" ht="15" customHeight="1">
      <c r="B152" s="280"/>
      <c r="C152" s="305" t="s">
        <v>745</v>
      </c>
      <c r="D152" s="257"/>
      <c r="E152" s="257"/>
      <c r="F152" s="306" t="s">
        <v>696</v>
      </c>
      <c r="G152" s="257"/>
      <c r="H152" s="305" t="s">
        <v>756</v>
      </c>
      <c r="I152" s="305" t="s">
        <v>698</v>
      </c>
      <c r="J152" s="305" t="s">
        <v>747</v>
      </c>
      <c r="K152" s="301"/>
    </row>
    <row r="153" s="1" customFormat="1" ht="15" customHeight="1">
      <c r="B153" s="280"/>
      <c r="C153" s="305" t="s">
        <v>87</v>
      </c>
      <c r="D153" s="257"/>
      <c r="E153" s="257"/>
      <c r="F153" s="306" t="s">
        <v>696</v>
      </c>
      <c r="G153" s="257"/>
      <c r="H153" s="305" t="s">
        <v>757</v>
      </c>
      <c r="I153" s="305" t="s">
        <v>698</v>
      </c>
      <c r="J153" s="305" t="s">
        <v>747</v>
      </c>
      <c r="K153" s="301"/>
    </row>
    <row r="154" s="1" customFormat="1" ht="15" customHeight="1">
      <c r="B154" s="280"/>
      <c r="C154" s="305" t="s">
        <v>701</v>
      </c>
      <c r="D154" s="257"/>
      <c r="E154" s="257"/>
      <c r="F154" s="306" t="s">
        <v>702</v>
      </c>
      <c r="G154" s="257"/>
      <c r="H154" s="305" t="s">
        <v>736</v>
      </c>
      <c r="I154" s="305" t="s">
        <v>698</v>
      </c>
      <c r="J154" s="305">
        <v>50</v>
      </c>
      <c r="K154" s="301"/>
    </row>
    <row r="155" s="1" customFormat="1" ht="15" customHeight="1">
      <c r="B155" s="280"/>
      <c r="C155" s="305" t="s">
        <v>704</v>
      </c>
      <c r="D155" s="257"/>
      <c r="E155" s="257"/>
      <c r="F155" s="306" t="s">
        <v>696</v>
      </c>
      <c r="G155" s="257"/>
      <c r="H155" s="305" t="s">
        <v>736</v>
      </c>
      <c r="I155" s="305" t="s">
        <v>706</v>
      </c>
      <c r="J155" s="305"/>
      <c r="K155" s="301"/>
    </row>
    <row r="156" s="1" customFormat="1" ht="15" customHeight="1">
      <c r="B156" s="280"/>
      <c r="C156" s="305" t="s">
        <v>715</v>
      </c>
      <c r="D156" s="257"/>
      <c r="E156" s="257"/>
      <c r="F156" s="306" t="s">
        <v>702</v>
      </c>
      <c r="G156" s="257"/>
      <c r="H156" s="305" t="s">
        <v>736</v>
      </c>
      <c r="I156" s="305" t="s">
        <v>698</v>
      </c>
      <c r="J156" s="305">
        <v>50</v>
      </c>
      <c r="K156" s="301"/>
    </row>
    <row r="157" s="1" customFormat="1" ht="15" customHeight="1">
      <c r="B157" s="280"/>
      <c r="C157" s="305" t="s">
        <v>723</v>
      </c>
      <c r="D157" s="257"/>
      <c r="E157" s="257"/>
      <c r="F157" s="306" t="s">
        <v>702</v>
      </c>
      <c r="G157" s="257"/>
      <c r="H157" s="305" t="s">
        <v>736</v>
      </c>
      <c r="I157" s="305" t="s">
        <v>698</v>
      </c>
      <c r="J157" s="305">
        <v>50</v>
      </c>
      <c r="K157" s="301"/>
    </row>
    <row r="158" s="1" customFormat="1" ht="15" customHeight="1">
      <c r="B158" s="280"/>
      <c r="C158" s="305" t="s">
        <v>721</v>
      </c>
      <c r="D158" s="257"/>
      <c r="E158" s="257"/>
      <c r="F158" s="306" t="s">
        <v>702</v>
      </c>
      <c r="G158" s="257"/>
      <c r="H158" s="305" t="s">
        <v>736</v>
      </c>
      <c r="I158" s="305" t="s">
        <v>698</v>
      </c>
      <c r="J158" s="305">
        <v>50</v>
      </c>
      <c r="K158" s="301"/>
    </row>
    <row r="159" s="1" customFormat="1" ht="15" customHeight="1">
      <c r="B159" s="280"/>
      <c r="C159" s="305" t="s">
        <v>99</v>
      </c>
      <c r="D159" s="257"/>
      <c r="E159" s="257"/>
      <c r="F159" s="306" t="s">
        <v>696</v>
      </c>
      <c r="G159" s="257"/>
      <c r="H159" s="305" t="s">
        <v>758</v>
      </c>
      <c r="I159" s="305" t="s">
        <v>698</v>
      </c>
      <c r="J159" s="305" t="s">
        <v>759</v>
      </c>
      <c r="K159" s="301"/>
    </row>
    <row r="160" s="1" customFormat="1" ht="15" customHeight="1">
      <c r="B160" s="280"/>
      <c r="C160" s="305" t="s">
        <v>760</v>
      </c>
      <c r="D160" s="257"/>
      <c r="E160" s="257"/>
      <c r="F160" s="306" t="s">
        <v>696</v>
      </c>
      <c r="G160" s="257"/>
      <c r="H160" s="305" t="s">
        <v>761</v>
      </c>
      <c r="I160" s="305" t="s">
        <v>731</v>
      </c>
      <c r="J160" s="305"/>
      <c r="K160" s="301"/>
    </row>
    <row r="161" s="1" customFormat="1" ht="15" customHeight="1">
      <c r="B161" s="307"/>
      <c r="C161" s="289"/>
      <c r="D161" s="289"/>
      <c r="E161" s="289"/>
      <c r="F161" s="289"/>
      <c r="G161" s="289"/>
      <c r="H161" s="289"/>
      <c r="I161" s="289"/>
      <c r="J161" s="289"/>
      <c r="K161" s="308"/>
    </row>
    <row r="162" s="1" customFormat="1" ht="18.75" customHeight="1">
      <c r="B162" s="254"/>
      <c r="C162" s="257"/>
      <c r="D162" s="257"/>
      <c r="E162" s="257"/>
      <c r="F162" s="279"/>
      <c r="G162" s="257"/>
      <c r="H162" s="257"/>
      <c r="I162" s="257"/>
      <c r="J162" s="257"/>
      <c r="K162" s="254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762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690</v>
      </c>
      <c r="D166" s="272"/>
      <c r="E166" s="272"/>
      <c r="F166" s="272" t="s">
        <v>691</v>
      </c>
      <c r="G166" s="309"/>
      <c r="H166" s="310" t="s">
        <v>56</v>
      </c>
      <c r="I166" s="310" t="s">
        <v>59</v>
      </c>
      <c r="J166" s="272" t="s">
        <v>692</v>
      </c>
      <c r="K166" s="249"/>
    </row>
    <row r="167" s="1" customFormat="1" ht="17.25" customHeight="1">
      <c r="B167" s="250"/>
      <c r="C167" s="274" t="s">
        <v>693</v>
      </c>
      <c r="D167" s="274"/>
      <c r="E167" s="274"/>
      <c r="F167" s="275" t="s">
        <v>694</v>
      </c>
      <c r="G167" s="311"/>
      <c r="H167" s="312"/>
      <c r="I167" s="312"/>
      <c r="J167" s="274" t="s">
        <v>695</v>
      </c>
      <c r="K167" s="252"/>
    </row>
    <row r="168" s="1" customFormat="1" ht="5.25" customHeight="1">
      <c r="B168" s="280"/>
      <c r="C168" s="277"/>
      <c r="D168" s="277"/>
      <c r="E168" s="277"/>
      <c r="F168" s="277"/>
      <c r="G168" s="278"/>
      <c r="H168" s="277"/>
      <c r="I168" s="277"/>
      <c r="J168" s="277"/>
      <c r="K168" s="301"/>
    </row>
    <row r="169" s="1" customFormat="1" ht="15" customHeight="1">
      <c r="B169" s="280"/>
      <c r="C169" s="257" t="s">
        <v>699</v>
      </c>
      <c r="D169" s="257"/>
      <c r="E169" s="257"/>
      <c r="F169" s="279" t="s">
        <v>696</v>
      </c>
      <c r="G169" s="257"/>
      <c r="H169" s="257" t="s">
        <v>736</v>
      </c>
      <c r="I169" s="257" t="s">
        <v>698</v>
      </c>
      <c r="J169" s="257">
        <v>120</v>
      </c>
      <c r="K169" s="301"/>
    </row>
    <row r="170" s="1" customFormat="1" ht="15" customHeight="1">
      <c r="B170" s="280"/>
      <c r="C170" s="257" t="s">
        <v>745</v>
      </c>
      <c r="D170" s="257"/>
      <c r="E170" s="257"/>
      <c r="F170" s="279" t="s">
        <v>696</v>
      </c>
      <c r="G170" s="257"/>
      <c r="H170" s="257" t="s">
        <v>746</v>
      </c>
      <c r="I170" s="257" t="s">
        <v>698</v>
      </c>
      <c r="J170" s="257" t="s">
        <v>747</v>
      </c>
      <c r="K170" s="301"/>
    </row>
    <row r="171" s="1" customFormat="1" ht="15" customHeight="1">
      <c r="B171" s="280"/>
      <c r="C171" s="257" t="s">
        <v>87</v>
      </c>
      <c r="D171" s="257"/>
      <c r="E171" s="257"/>
      <c r="F171" s="279" t="s">
        <v>696</v>
      </c>
      <c r="G171" s="257"/>
      <c r="H171" s="257" t="s">
        <v>763</v>
      </c>
      <c r="I171" s="257" t="s">
        <v>698</v>
      </c>
      <c r="J171" s="257" t="s">
        <v>747</v>
      </c>
      <c r="K171" s="301"/>
    </row>
    <row r="172" s="1" customFormat="1" ht="15" customHeight="1">
      <c r="B172" s="280"/>
      <c r="C172" s="257" t="s">
        <v>701</v>
      </c>
      <c r="D172" s="257"/>
      <c r="E172" s="257"/>
      <c r="F172" s="279" t="s">
        <v>702</v>
      </c>
      <c r="G172" s="257"/>
      <c r="H172" s="257" t="s">
        <v>763</v>
      </c>
      <c r="I172" s="257" t="s">
        <v>698</v>
      </c>
      <c r="J172" s="257">
        <v>50</v>
      </c>
      <c r="K172" s="301"/>
    </row>
    <row r="173" s="1" customFormat="1" ht="15" customHeight="1">
      <c r="B173" s="280"/>
      <c r="C173" s="257" t="s">
        <v>704</v>
      </c>
      <c r="D173" s="257"/>
      <c r="E173" s="257"/>
      <c r="F173" s="279" t="s">
        <v>696</v>
      </c>
      <c r="G173" s="257"/>
      <c r="H173" s="257" t="s">
        <v>763</v>
      </c>
      <c r="I173" s="257" t="s">
        <v>706</v>
      </c>
      <c r="J173" s="257"/>
      <c r="K173" s="301"/>
    </row>
    <row r="174" s="1" customFormat="1" ht="15" customHeight="1">
      <c r="B174" s="280"/>
      <c r="C174" s="257" t="s">
        <v>715</v>
      </c>
      <c r="D174" s="257"/>
      <c r="E174" s="257"/>
      <c r="F174" s="279" t="s">
        <v>702</v>
      </c>
      <c r="G174" s="257"/>
      <c r="H174" s="257" t="s">
        <v>763</v>
      </c>
      <c r="I174" s="257" t="s">
        <v>698</v>
      </c>
      <c r="J174" s="257">
        <v>50</v>
      </c>
      <c r="K174" s="301"/>
    </row>
    <row r="175" s="1" customFormat="1" ht="15" customHeight="1">
      <c r="B175" s="280"/>
      <c r="C175" s="257" t="s">
        <v>723</v>
      </c>
      <c r="D175" s="257"/>
      <c r="E175" s="257"/>
      <c r="F175" s="279" t="s">
        <v>702</v>
      </c>
      <c r="G175" s="257"/>
      <c r="H175" s="257" t="s">
        <v>763</v>
      </c>
      <c r="I175" s="257" t="s">
        <v>698</v>
      </c>
      <c r="J175" s="257">
        <v>50</v>
      </c>
      <c r="K175" s="301"/>
    </row>
    <row r="176" s="1" customFormat="1" ht="15" customHeight="1">
      <c r="B176" s="280"/>
      <c r="C176" s="257" t="s">
        <v>721</v>
      </c>
      <c r="D176" s="257"/>
      <c r="E176" s="257"/>
      <c r="F176" s="279" t="s">
        <v>702</v>
      </c>
      <c r="G176" s="257"/>
      <c r="H176" s="257" t="s">
        <v>763</v>
      </c>
      <c r="I176" s="257" t="s">
        <v>698</v>
      </c>
      <c r="J176" s="257">
        <v>50</v>
      </c>
      <c r="K176" s="301"/>
    </row>
    <row r="177" s="1" customFormat="1" ht="15" customHeight="1">
      <c r="B177" s="280"/>
      <c r="C177" s="257" t="s">
        <v>122</v>
      </c>
      <c r="D177" s="257"/>
      <c r="E177" s="257"/>
      <c r="F177" s="279" t="s">
        <v>696</v>
      </c>
      <c r="G177" s="257"/>
      <c r="H177" s="257" t="s">
        <v>764</v>
      </c>
      <c r="I177" s="257" t="s">
        <v>765</v>
      </c>
      <c r="J177" s="257"/>
      <c r="K177" s="301"/>
    </row>
    <row r="178" s="1" customFormat="1" ht="15" customHeight="1">
      <c r="B178" s="280"/>
      <c r="C178" s="257" t="s">
        <v>59</v>
      </c>
      <c r="D178" s="257"/>
      <c r="E178" s="257"/>
      <c r="F178" s="279" t="s">
        <v>696</v>
      </c>
      <c r="G178" s="257"/>
      <c r="H178" s="257" t="s">
        <v>766</v>
      </c>
      <c r="I178" s="257" t="s">
        <v>767</v>
      </c>
      <c r="J178" s="257">
        <v>1</v>
      </c>
      <c r="K178" s="301"/>
    </row>
    <row r="179" s="1" customFormat="1" ht="15" customHeight="1">
      <c r="B179" s="280"/>
      <c r="C179" s="257" t="s">
        <v>55</v>
      </c>
      <c r="D179" s="257"/>
      <c r="E179" s="257"/>
      <c r="F179" s="279" t="s">
        <v>696</v>
      </c>
      <c r="G179" s="257"/>
      <c r="H179" s="257" t="s">
        <v>768</v>
      </c>
      <c r="I179" s="257" t="s">
        <v>698</v>
      </c>
      <c r="J179" s="257">
        <v>20</v>
      </c>
      <c r="K179" s="301"/>
    </row>
    <row r="180" s="1" customFormat="1" ht="15" customHeight="1">
      <c r="B180" s="280"/>
      <c r="C180" s="257" t="s">
        <v>56</v>
      </c>
      <c r="D180" s="257"/>
      <c r="E180" s="257"/>
      <c r="F180" s="279" t="s">
        <v>696</v>
      </c>
      <c r="G180" s="257"/>
      <c r="H180" s="257" t="s">
        <v>769</v>
      </c>
      <c r="I180" s="257" t="s">
        <v>698</v>
      </c>
      <c r="J180" s="257">
        <v>255</v>
      </c>
      <c r="K180" s="301"/>
    </row>
    <row r="181" s="1" customFormat="1" ht="15" customHeight="1">
      <c r="B181" s="280"/>
      <c r="C181" s="257" t="s">
        <v>123</v>
      </c>
      <c r="D181" s="257"/>
      <c r="E181" s="257"/>
      <c r="F181" s="279" t="s">
        <v>696</v>
      </c>
      <c r="G181" s="257"/>
      <c r="H181" s="257" t="s">
        <v>660</v>
      </c>
      <c r="I181" s="257" t="s">
        <v>698</v>
      </c>
      <c r="J181" s="257">
        <v>10</v>
      </c>
      <c r="K181" s="301"/>
    </row>
    <row r="182" s="1" customFormat="1" ht="15" customHeight="1">
      <c r="B182" s="280"/>
      <c r="C182" s="257" t="s">
        <v>124</v>
      </c>
      <c r="D182" s="257"/>
      <c r="E182" s="257"/>
      <c r="F182" s="279" t="s">
        <v>696</v>
      </c>
      <c r="G182" s="257"/>
      <c r="H182" s="257" t="s">
        <v>770</v>
      </c>
      <c r="I182" s="257" t="s">
        <v>731</v>
      </c>
      <c r="J182" s="257"/>
      <c r="K182" s="301"/>
    </row>
    <row r="183" s="1" customFormat="1" ht="15" customHeight="1">
      <c r="B183" s="280"/>
      <c r="C183" s="257" t="s">
        <v>771</v>
      </c>
      <c r="D183" s="257"/>
      <c r="E183" s="257"/>
      <c r="F183" s="279" t="s">
        <v>696</v>
      </c>
      <c r="G183" s="257"/>
      <c r="H183" s="257" t="s">
        <v>772</v>
      </c>
      <c r="I183" s="257" t="s">
        <v>731</v>
      </c>
      <c r="J183" s="257"/>
      <c r="K183" s="301"/>
    </row>
    <row r="184" s="1" customFormat="1" ht="15" customHeight="1">
      <c r="B184" s="280"/>
      <c r="C184" s="257" t="s">
        <v>760</v>
      </c>
      <c r="D184" s="257"/>
      <c r="E184" s="257"/>
      <c r="F184" s="279" t="s">
        <v>696</v>
      </c>
      <c r="G184" s="257"/>
      <c r="H184" s="257" t="s">
        <v>773</v>
      </c>
      <c r="I184" s="257" t="s">
        <v>731</v>
      </c>
      <c r="J184" s="257"/>
      <c r="K184" s="301"/>
    </row>
    <row r="185" s="1" customFormat="1" ht="15" customHeight="1">
      <c r="B185" s="280"/>
      <c r="C185" s="257" t="s">
        <v>126</v>
      </c>
      <c r="D185" s="257"/>
      <c r="E185" s="257"/>
      <c r="F185" s="279" t="s">
        <v>702</v>
      </c>
      <c r="G185" s="257"/>
      <c r="H185" s="257" t="s">
        <v>774</v>
      </c>
      <c r="I185" s="257" t="s">
        <v>698</v>
      </c>
      <c r="J185" s="257">
        <v>50</v>
      </c>
      <c r="K185" s="301"/>
    </row>
    <row r="186" s="1" customFormat="1" ht="15" customHeight="1">
      <c r="B186" s="280"/>
      <c r="C186" s="257" t="s">
        <v>775</v>
      </c>
      <c r="D186" s="257"/>
      <c r="E186" s="257"/>
      <c r="F186" s="279" t="s">
        <v>702</v>
      </c>
      <c r="G186" s="257"/>
      <c r="H186" s="257" t="s">
        <v>776</v>
      </c>
      <c r="I186" s="257" t="s">
        <v>777</v>
      </c>
      <c r="J186" s="257"/>
      <c r="K186" s="301"/>
    </row>
    <row r="187" s="1" customFormat="1" ht="15" customHeight="1">
      <c r="B187" s="280"/>
      <c r="C187" s="257" t="s">
        <v>778</v>
      </c>
      <c r="D187" s="257"/>
      <c r="E187" s="257"/>
      <c r="F187" s="279" t="s">
        <v>702</v>
      </c>
      <c r="G187" s="257"/>
      <c r="H187" s="257" t="s">
        <v>779</v>
      </c>
      <c r="I187" s="257" t="s">
        <v>777</v>
      </c>
      <c r="J187" s="257"/>
      <c r="K187" s="301"/>
    </row>
    <row r="188" s="1" customFormat="1" ht="15" customHeight="1">
      <c r="B188" s="280"/>
      <c r="C188" s="257" t="s">
        <v>780</v>
      </c>
      <c r="D188" s="257"/>
      <c r="E188" s="257"/>
      <c r="F188" s="279" t="s">
        <v>702</v>
      </c>
      <c r="G188" s="257"/>
      <c r="H188" s="257" t="s">
        <v>781</v>
      </c>
      <c r="I188" s="257" t="s">
        <v>777</v>
      </c>
      <c r="J188" s="257"/>
      <c r="K188" s="301"/>
    </row>
    <row r="189" s="1" customFormat="1" ht="15" customHeight="1">
      <c r="B189" s="280"/>
      <c r="C189" s="313" t="s">
        <v>782</v>
      </c>
      <c r="D189" s="257"/>
      <c r="E189" s="257"/>
      <c r="F189" s="279" t="s">
        <v>702</v>
      </c>
      <c r="G189" s="257"/>
      <c r="H189" s="257" t="s">
        <v>783</v>
      </c>
      <c r="I189" s="257" t="s">
        <v>784</v>
      </c>
      <c r="J189" s="314" t="s">
        <v>785</v>
      </c>
      <c r="K189" s="301"/>
    </row>
    <row r="190" s="1" customFormat="1" ht="15" customHeight="1">
      <c r="B190" s="280"/>
      <c r="C190" s="264" t="s">
        <v>44</v>
      </c>
      <c r="D190" s="257"/>
      <c r="E190" s="257"/>
      <c r="F190" s="279" t="s">
        <v>696</v>
      </c>
      <c r="G190" s="257"/>
      <c r="H190" s="254" t="s">
        <v>786</v>
      </c>
      <c r="I190" s="257" t="s">
        <v>787</v>
      </c>
      <c r="J190" s="257"/>
      <c r="K190" s="301"/>
    </row>
    <row r="191" s="1" customFormat="1" ht="15" customHeight="1">
      <c r="B191" s="280"/>
      <c r="C191" s="264" t="s">
        <v>788</v>
      </c>
      <c r="D191" s="257"/>
      <c r="E191" s="257"/>
      <c r="F191" s="279" t="s">
        <v>696</v>
      </c>
      <c r="G191" s="257"/>
      <c r="H191" s="257" t="s">
        <v>789</v>
      </c>
      <c r="I191" s="257" t="s">
        <v>731</v>
      </c>
      <c r="J191" s="257"/>
      <c r="K191" s="301"/>
    </row>
    <row r="192" s="1" customFormat="1" ht="15" customHeight="1">
      <c r="B192" s="280"/>
      <c r="C192" s="264" t="s">
        <v>790</v>
      </c>
      <c r="D192" s="257"/>
      <c r="E192" s="257"/>
      <c r="F192" s="279" t="s">
        <v>696</v>
      </c>
      <c r="G192" s="257"/>
      <c r="H192" s="257" t="s">
        <v>791</v>
      </c>
      <c r="I192" s="257" t="s">
        <v>731</v>
      </c>
      <c r="J192" s="257"/>
      <c r="K192" s="301"/>
    </row>
    <row r="193" s="1" customFormat="1" ht="15" customHeight="1">
      <c r="B193" s="280"/>
      <c r="C193" s="264" t="s">
        <v>792</v>
      </c>
      <c r="D193" s="257"/>
      <c r="E193" s="257"/>
      <c r="F193" s="279" t="s">
        <v>702</v>
      </c>
      <c r="G193" s="257"/>
      <c r="H193" s="257" t="s">
        <v>793</v>
      </c>
      <c r="I193" s="257" t="s">
        <v>731</v>
      </c>
      <c r="J193" s="257"/>
      <c r="K193" s="301"/>
    </row>
    <row r="194" s="1" customFormat="1" ht="15" customHeight="1">
      <c r="B194" s="307"/>
      <c r="C194" s="315"/>
      <c r="D194" s="289"/>
      <c r="E194" s="289"/>
      <c r="F194" s="289"/>
      <c r="G194" s="289"/>
      <c r="H194" s="289"/>
      <c r="I194" s="289"/>
      <c r="J194" s="289"/>
      <c r="K194" s="308"/>
    </row>
    <row r="195" s="1" customFormat="1" ht="18.75" customHeight="1">
      <c r="B195" s="254"/>
      <c r="C195" s="257"/>
      <c r="D195" s="257"/>
      <c r="E195" s="257"/>
      <c r="F195" s="279"/>
      <c r="G195" s="257"/>
      <c r="H195" s="257"/>
      <c r="I195" s="257"/>
      <c r="J195" s="257"/>
      <c r="K195" s="254"/>
    </row>
    <row r="196" s="1" customFormat="1" ht="18.75" customHeight="1">
      <c r="B196" s="254"/>
      <c r="C196" s="257"/>
      <c r="D196" s="257"/>
      <c r="E196" s="257"/>
      <c r="F196" s="279"/>
      <c r="G196" s="257"/>
      <c r="H196" s="257"/>
      <c r="I196" s="257"/>
      <c r="J196" s="257"/>
      <c r="K196" s="254"/>
    </row>
    <row r="197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="1" customFormat="1" ht="21">
      <c r="B199" s="247"/>
      <c r="C199" s="248" t="s">
        <v>794</v>
      </c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5.5" customHeight="1">
      <c r="B200" s="247"/>
      <c r="C200" s="316" t="s">
        <v>795</v>
      </c>
      <c r="D200" s="316"/>
      <c r="E200" s="316"/>
      <c r="F200" s="316" t="s">
        <v>796</v>
      </c>
      <c r="G200" s="317"/>
      <c r="H200" s="316" t="s">
        <v>797</v>
      </c>
      <c r="I200" s="316"/>
      <c r="J200" s="316"/>
      <c r="K200" s="249"/>
    </row>
    <row r="201" s="1" customFormat="1" ht="5.25" customHeight="1">
      <c r="B201" s="280"/>
      <c r="C201" s="277"/>
      <c r="D201" s="277"/>
      <c r="E201" s="277"/>
      <c r="F201" s="277"/>
      <c r="G201" s="257"/>
      <c r="H201" s="277"/>
      <c r="I201" s="277"/>
      <c r="J201" s="277"/>
      <c r="K201" s="301"/>
    </row>
    <row r="202" s="1" customFormat="1" ht="15" customHeight="1">
      <c r="B202" s="280"/>
      <c r="C202" s="257" t="s">
        <v>787</v>
      </c>
      <c r="D202" s="257"/>
      <c r="E202" s="257"/>
      <c r="F202" s="279" t="s">
        <v>45</v>
      </c>
      <c r="G202" s="257"/>
      <c r="H202" s="257" t="s">
        <v>798</v>
      </c>
      <c r="I202" s="257"/>
      <c r="J202" s="257"/>
      <c r="K202" s="301"/>
    </row>
    <row r="203" s="1" customFormat="1" ht="15" customHeight="1">
      <c r="B203" s="280"/>
      <c r="C203" s="286"/>
      <c r="D203" s="257"/>
      <c r="E203" s="257"/>
      <c r="F203" s="279" t="s">
        <v>46</v>
      </c>
      <c r="G203" s="257"/>
      <c r="H203" s="257" t="s">
        <v>799</v>
      </c>
      <c r="I203" s="257"/>
      <c r="J203" s="257"/>
      <c r="K203" s="301"/>
    </row>
    <row r="204" s="1" customFormat="1" ht="15" customHeight="1">
      <c r="B204" s="280"/>
      <c r="C204" s="286"/>
      <c r="D204" s="257"/>
      <c r="E204" s="257"/>
      <c r="F204" s="279" t="s">
        <v>49</v>
      </c>
      <c r="G204" s="257"/>
      <c r="H204" s="257" t="s">
        <v>800</v>
      </c>
      <c r="I204" s="257"/>
      <c r="J204" s="257"/>
      <c r="K204" s="301"/>
    </row>
    <row r="205" s="1" customFormat="1" ht="15" customHeight="1">
      <c r="B205" s="280"/>
      <c r="C205" s="257"/>
      <c r="D205" s="257"/>
      <c r="E205" s="257"/>
      <c r="F205" s="279" t="s">
        <v>47</v>
      </c>
      <c r="G205" s="257"/>
      <c r="H205" s="257" t="s">
        <v>801</v>
      </c>
      <c r="I205" s="257"/>
      <c r="J205" s="257"/>
      <c r="K205" s="301"/>
    </row>
    <row r="206" s="1" customFormat="1" ht="15" customHeight="1">
      <c r="B206" s="280"/>
      <c r="C206" s="257"/>
      <c r="D206" s="257"/>
      <c r="E206" s="257"/>
      <c r="F206" s="279" t="s">
        <v>48</v>
      </c>
      <c r="G206" s="257"/>
      <c r="H206" s="257" t="s">
        <v>802</v>
      </c>
      <c r="I206" s="257"/>
      <c r="J206" s="257"/>
      <c r="K206" s="301"/>
    </row>
    <row r="207" s="1" customFormat="1" ht="15" customHeight="1">
      <c r="B207" s="280"/>
      <c r="C207" s="257"/>
      <c r="D207" s="257"/>
      <c r="E207" s="257"/>
      <c r="F207" s="279"/>
      <c r="G207" s="257"/>
      <c r="H207" s="257"/>
      <c r="I207" s="257"/>
      <c r="J207" s="257"/>
      <c r="K207" s="301"/>
    </row>
    <row r="208" s="1" customFormat="1" ht="15" customHeight="1">
      <c r="B208" s="280"/>
      <c r="C208" s="257" t="s">
        <v>743</v>
      </c>
      <c r="D208" s="257"/>
      <c r="E208" s="257"/>
      <c r="F208" s="279" t="s">
        <v>80</v>
      </c>
      <c r="G208" s="257"/>
      <c r="H208" s="257" t="s">
        <v>803</v>
      </c>
      <c r="I208" s="257"/>
      <c r="J208" s="257"/>
      <c r="K208" s="301"/>
    </row>
    <row r="209" s="1" customFormat="1" ht="15" customHeight="1">
      <c r="B209" s="280"/>
      <c r="C209" s="286"/>
      <c r="D209" s="257"/>
      <c r="E209" s="257"/>
      <c r="F209" s="279" t="s">
        <v>639</v>
      </c>
      <c r="G209" s="257"/>
      <c r="H209" s="257" t="s">
        <v>640</v>
      </c>
      <c r="I209" s="257"/>
      <c r="J209" s="257"/>
      <c r="K209" s="301"/>
    </row>
    <row r="210" s="1" customFormat="1" ht="15" customHeight="1">
      <c r="B210" s="280"/>
      <c r="C210" s="257"/>
      <c r="D210" s="257"/>
      <c r="E210" s="257"/>
      <c r="F210" s="279" t="s">
        <v>637</v>
      </c>
      <c r="G210" s="257"/>
      <c r="H210" s="257" t="s">
        <v>804</v>
      </c>
      <c r="I210" s="257"/>
      <c r="J210" s="257"/>
      <c r="K210" s="301"/>
    </row>
    <row r="211" s="1" customFormat="1" ht="15" customHeight="1">
      <c r="B211" s="318"/>
      <c r="C211" s="286"/>
      <c r="D211" s="286"/>
      <c r="E211" s="286"/>
      <c r="F211" s="279" t="s">
        <v>641</v>
      </c>
      <c r="G211" s="264"/>
      <c r="H211" s="305" t="s">
        <v>642</v>
      </c>
      <c r="I211" s="305"/>
      <c r="J211" s="305"/>
      <c r="K211" s="319"/>
    </row>
    <row r="212" s="1" customFormat="1" ht="15" customHeight="1">
      <c r="B212" s="318"/>
      <c r="C212" s="286"/>
      <c r="D212" s="286"/>
      <c r="E212" s="286"/>
      <c r="F212" s="279" t="s">
        <v>643</v>
      </c>
      <c r="G212" s="264"/>
      <c r="H212" s="305" t="s">
        <v>623</v>
      </c>
      <c r="I212" s="305"/>
      <c r="J212" s="305"/>
      <c r="K212" s="319"/>
    </row>
    <row r="213" s="1" customFormat="1" ht="15" customHeight="1">
      <c r="B213" s="318"/>
      <c r="C213" s="286"/>
      <c r="D213" s="286"/>
      <c r="E213" s="286"/>
      <c r="F213" s="320"/>
      <c r="G213" s="264"/>
      <c r="H213" s="321"/>
      <c r="I213" s="321"/>
      <c r="J213" s="321"/>
      <c r="K213" s="319"/>
    </row>
    <row r="214" s="1" customFormat="1" ht="15" customHeight="1">
      <c r="B214" s="318"/>
      <c r="C214" s="257" t="s">
        <v>767</v>
      </c>
      <c r="D214" s="286"/>
      <c r="E214" s="286"/>
      <c r="F214" s="279">
        <v>1</v>
      </c>
      <c r="G214" s="264"/>
      <c r="H214" s="305" t="s">
        <v>805</v>
      </c>
      <c r="I214" s="305"/>
      <c r="J214" s="305"/>
      <c r="K214" s="319"/>
    </row>
    <row r="215" s="1" customFormat="1" ht="15" customHeight="1">
      <c r="B215" s="318"/>
      <c r="C215" s="286"/>
      <c r="D215" s="286"/>
      <c r="E215" s="286"/>
      <c r="F215" s="279">
        <v>2</v>
      </c>
      <c r="G215" s="264"/>
      <c r="H215" s="305" t="s">
        <v>806</v>
      </c>
      <c r="I215" s="305"/>
      <c r="J215" s="305"/>
      <c r="K215" s="319"/>
    </row>
    <row r="216" s="1" customFormat="1" ht="15" customHeight="1">
      <c r="B216" s="318"/>
      <c r="C216" s="286"/>
      <c r="D216" s="286"/>
      <c r="E216" s="286"/>
      <c r="F216" s="279">
        <v>3</v>
      </c>
      <c r="G216" s="264"/>
      <c r="H216" s="305" t="s">
        <v>807</v>
      </c>
      <c r="I216" s="305"/>
      <c r="J216" s="305"/>
      <c r="K216" s="319"/>
    </row>
    <row r="217" s="1" customFormat="1" ht="15" customHeight="1">
      <c r="B217" s="318"/>
      <c r="C217" s="286"/>
      <c r="D217" s="286"/>
      <c r="E217" s="286"/>
      <c r="F217" s="279">
        <v>4</v>
      </c>
      <c r="G217" s="264"/>
      <c r="H217" s="305" t="s">
        <v>808</v>
      </c>
      <c r="I217" s="305"/>
      <c r="J217" s="305"/>
      <c r="K217" s="319"/>
    </row>
    <row r="218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2020-06-18T22:33:53Z</dcterms:created>
  <dcterms:modified xsi:type="dcterms:W3CDTF">2020-06-18T22:33:58Z</dcterms:modified>
</cp:coreProperties>
</file>