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/>
  <bookViews>
    <workbookView xWindow="1908" yWindow="1908" windowWidth="21600" windowHeight="11292" tabRatio="903" firstSheet="2" activeTab="2"/>
  </bookViews>
  <sheets>
    <sheet name="KH 1pp_bez úklidu" sheetId="10" state="hidden" r:id="rId1"/>
    <sheet name="Kalkulační model, ver.1" sheetId="8" state="hidden" r:id="rId2"/>
    <sheet name="PP_přehled_kalkulace" sheetId="27" r:id="rId3"/>
    <sheet name="PP_povrchy_typy" sheetId="28" r:id="rId4"/>
    <sheet name="PP_SO_1_2__data" sheetId="20" r:id="rId5"/>
  </sheets>
  <definedNames>
    <definedName name="_xlnm.Print_Area" localSheetId="3">'PP_povrchy_typy'!$A$1:$I$37</definedName>
    <definedName name="_xlnm.Print_Area" localSheetId="2">'PP_přehled_kalkulace'!$A$1:$L$42</definedName>
  </definedNames>
  <calcPr calcId="191029"/>
  <pivotCaches>
    <pivotCache cacheId="0" r:id="rId6"/>
    <pivotCache cacheId="1" r:id="rId7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<sst xmlns="http://schemas.openxmlformats.org/spreadsheetml/2006/main" count="4377" uniqueCount="689">
  <si>
    <t>č.místnosti</t>
  </si>
  <si>
    <t>užití</t>
  </si>
  <si>
    <t>plocha (m2)</t>
  </si>
  <si>
    <t>kancelář</t>
  </si>
  <si>
    <t>Kancelář</t>
  </si>
  <si>
    <t>3xT</t>
  </si>
  <si>
    <t>5xT</t>
  </si>
  <si>
    <t>Laboratoře</t>
  </si>
  <si>
    <t>Chodby, schodiště a ostatní</t>
  </si>
  <si>
    <t>1xM</t>
  </si>
  <si>
    <t xml:space="preserve"> Sociální zařízení </t>
  </si>
  <si>
    <t>keram.dl.</t>
  </si>
  <si>
    <t>výtah</t>
  </si>
  <si>
    <t>chodba</t>
  </si>
  <si>
    <t>22</t>
  </si>
  <si>
    <t>strojovna VZT</t>
  </si>
  <si>
    <t>beton</t>
  </si>
  <si>
    <t>sklad</t>
  </si>
  <si>
    <t>1xT</t>
  </si>
  <si>
    <t>WC</t>
  </si>
  <si>
    <t>výška(m)</t>
  </si>
  <si>
    <t>povrch podlahy</t>
  </si>
  <si>
    <t>povrch stropu</t>
  </si>
  <si>
    <t>celkem</t>
  </si>
  <si>
    <t>G</t>
  </si>
  <si>
    <t>Sociální zařízení</t>
  </si>
  <si>
    <t>1NP</t>
  </si>
  <si>
    <t>Výtah</t>
  </si>
  <si>
    <t>Popisky řádků</t>
  </si>
  <si>
    <t>Celkový součet</t>
  </si>
  <si>
    <t>Součet z plocha (m2)</t>
  </si>
  <si>
    <t>Pravidelné úklidové a čistící práce</t>
  </si>
  <si>
    <t>Jednotka</t>
  </si>
  <si>
    <t>Počet jednotek denního úklidu</t>
  </si>
  <si>
    <t>Četnost úklidu</t>
  </si>
  <si>
    <t>koef.</t>
  </si>
  <si>
    <t>Jednotková cena</t>
  </si>
  <si>
    <t>Cena pro účely kalkulačního modelu</t>
  </si>
  <si>
    <t>Budova</t>
  </si>
  <si>
    <t>FAPPZ-A</t>
  </si>
  <si>
    <t>Podlaží</t>
  </si>
  <si>
    <t>1.pp suterén</t>
  </si>
  <si>
    <t>Kč bez DPH/m2/den</t>
  </si>
  <si>
    <t>povrch stěn</t>
  </si>
  <si>
    <t>bez úklidu</t>
  </si>
  <si>
    <t>Kč bez DPH/osobu/hod</t>
  </si>
  <si>
    <t>Kč bez DPH /m2</t>
  </si>
  <si>
    <t>Hygienický servis</t>
  </si>
  <si>
    <t>Tekuté mýdlo</t>
  </si>
  <si>
    <t>Kč bez DPH/litr</t>
  </si>
  <si>
    <t>Kč bez DPH/role</t>
  </si>
  <si>
    <t>Kč bez DPH/bal</t>
  </si>
  <si>
    <t>Kč bez DPH/ks</t>
  </si>
  <si>
    <t>Vysávání vody</t>
  </si>
  <si>
    <t>ČZU - kruhová hala -  suterén - 1pp</t>
  </si>
  <si>
    <t>č.dveří</t>
  </si>
  <si>
    <t>četnost úklidu</t>
  </si>
  <si>
    <t>0.01</t>
  </si>
  <si>
    <t>zádveří</t>
  </si>
  <si>
    <t xml:space="preserve">stěrková </t>
  </si>
  <si>
    <t>0.02</t>
  </si>
  <si>
    <t>studentský klub</t>
  </si>
  <si>
    <t>2,90-4,48</t>
  </si>
  <si>
    <t>0.03</t>
  </si>
  <si>
    <t>kuchyně</t>
  </si>
  <si>
    <t>obklad 2,00</t>
  </si>
  <si>
    <t>0.04</t>
  </si>
  <si>
    <t>0.05</t>
  </si>
  <si>
    <t>úklidová komora</t>
  </si>
  <si>
    <t>0.06</t>
  </si>
  <si>
    <t>kotelna</t>
  </si>
  <si>
    <t>0.07</t>
  </si>
  <si>
    <t>šatna personál</t>
  </si>
  <si>
    <t>0.08</t>
  </si>
  <si>
    <t>umývárna personál</t>
  </si>
  <si>
    <t>0.09</t>
  </si>
  <si>
    <t>wc personál</t>
  </si>
  <si>
    <t>0.10</t>
  </si>
  <si>
    <t>0.11</t>
  </si>
  <si>
    <t>umývárna ženy</t>
  </si>
  <si>
    <t>0.12</t>
  </si>
  <si>
    <t>wc ženy</t>
  </si>
  <si>
    <t>0.13</t>
  </si>
  <si>
    <t>wc-bezbariérové</t>
  </si>
  <si>
    <t>obklad 1,20</t>
  </si>
  <si>
    <t>0.14</t>
  </si>
  <si>
    <t>umývárna muži</t>
  </si>
  <si>
    <t>0.15</t>
  </si>
  <si>
    <t>wc muži</t>
  </si>
  <si>
    <t>0.16</t>
  </si>
  <si>
    <t>0.17</t>
  </si>
  <si>
    <t>0.18</t>
  </si>
  <si>
    <t>vzduchová komora</t>
  </si>
  <si>
    <t>0.19</t>
  </si>
  <si>
    <t>amfiteátr</t>
  </si>
  <si>
    <t>1.01</t>
  </si>
  <si>
    <t>1.03</t>
  </si>
  <si>
    <t>1.04</t>
  </si>
  <si>
    <t>1.05</t>
  </si>
  <si>
    <t>1.06</t>
  </si>
  <si>
    <t>1.07</t>
  </si>
  <si>
    <t>1.11</t>
  </si>
  <si>
    <t>1.12</t>
  </si>
  <si>
    <t>1.13</t>
  </si>
  <si>
    <t>1.14</t>
  </si>
  <si>
    <t>1.15</t>
  </si>
  <si>
    <t>1.17</t>
  </si>
  <si>
    <t>1.18</t>
  </si>
  <si>
    <t>1.19</t>
  </si>
  <si>
    <t>1.20</t>
  </si>
  <si>
    <t>1.21</t>
  </si>
  <si>
    <t>1.22</t>
  </si>
  <si>
    <t>8</t>
  </si>
  <si>
    <t>10</t>
  </si>
  <si>
    <t>14</t>
  </si>
  <si>
    <t>20</t>
  </si>
  <si>
    <t>18</t>
  </si>
  <si>
    <t>ŠATNA</t>
  </si>
  <si>
    <t>KOTELNA</t>
  </si>
  <si>
    <t>KANCELÁŘ</t>
  </si>
  <si>
    <t>0.03a</t>
  </si>
  <si>
    <t>0.03b</t>
  </si>
  <si>
    <t>UČEBNA</t>
  </si>
  <si>
    <t>SCHODIŠTĚ</t>
  </si>
  <si>
    <t>SKLAD</t>
  </si>
  <si>
    <t>0.20</t>
  </si>
  <si>
    <t>0.21</t>
  </si>
  <si>
    <t>0.22</t>
  </si>
  <si>
    <t>0.23a</t>
  </si>
  <si>
    <t>0.23b</t>
  </si>
  <si>
    <t>0.24a</t>
  </si>
  <si>
    <t>0.24b</t>
  </si>
  <si>
    <t>0.25</t>
  </si>
  <si>
    <t>0.26</t>
  </si>
  <si>
    <t>0.27</t>
  </si>
  <si>
    <t>0.28</t>
  </si>
  <si>
    <t>0.29a</t>
  </si>
  <si>
    <t>0.29b</t>
  </si>
  <si>
    <t>0.31</t>
  </si>
  <si>
    <t>0.32</t>
  </si>
  <si>
    <t>0.35</t>
  </si>
  <si>
    <t>0.36</t>
  </si>
  <si>
    <t>0.38</t>
  </si>
  <si>
    <t>0.39</t>
  </si>
  <si>
    <t>0.40</t>
  </si>
  <si>
    <t>SERVEROVNA</t>
  </si>
  <si>
    <t>ÚKLID</t>
  </si>
  <si>
    <t>0.42a</t>
  </si>
  <si>
    <t>0.42b</t>
  </si>
  <si>
    <t>0.51</t>
  </si>
  <si>
    <t>0.52</t>
  </si>
  <si>
    <t>0.53</t>
  </si>
  <si>
    <t>0.54</t>
  </si>
  <si>
    <t>0.55</t>
  </si>
  <si>
    <t>0.56</t>
  </si>
  <si>
    <t>0.57</t>
  </si>
  <si>
    <t>0.58</t>
  </si>
  <si>
    <t>CHODBA</t>
  </si>
  <si>
    <t>Pohotovost pro zásah při haváriích a mimořádných událostech</t>
  </si>
  <si>
    <t>Kč bez DPH/službu/měsíc</t>
  </si>
  <si>
    <t>Kč bez DPH/položka</t>
  </si>
  <si>
    <t>OZN</t>
  </si>
  <si>
    <t>NÁZEV</t>
  </si>
  <si>
    <t>PLOCHA [m²]</t>
  </si>
  <si>
    <t>PODHLEDY</t>
  </si>
  <si>
    <t>PODLAHY</t>
  </si>
  <si>
    <t>NÁVRHOVÁ TEPLOTA</t>
  </si>
  <si>
    <t>S.V. [mm]</t>
  </si>
  <si>
    <t>TYP</t>
  </si>
  <si>
    <t>SKLADBA</t>
  </si>
  <si>
    <t>SOKL</t>
  </si>
  <si>
    <t>V ZIMĚ</t>
  </si>
  <si>
    <t>V LÉTĚ</t>
  </si>
  <si>
    <t>UZAVÍRACÍ NÁTĚR</t>
  </si>
  <si>
    <t>P05.1; P08.1; P09.1</t>
  </si>
  <si>
    <t>KERAMICKÁ DLAŽBA</t>
  </si>
  <si>
    <t>D+E</t>
  </si>
  <si>
    <t>-</t>
  </si>
  <si>
    <t>VSTUPNÍ CHODBA</t>
  </si>
  <si>
    <t>MINERÁLNÍ KAZETOVÝ/LAMELOVÝ</t>
  </si>
  <si>
    <t>P02.1</t>
  </si>
  <si>
    <t>EPOXIDOVÁ STĚRKA</t>
  </si>
  <si>
    <t>H</t>
  </si>
  <si>
    <t>ZÁSOBOVACÍ CHODBA</t>
  </si>
  <si>
    <t>P02.1; P05.8</t>
  </si>
  <si>
    <t>EPOXIDOVÁ STĚRKA / KERAMICKÁ DLAŽBA</t>
  </si>
  <si>
    <t xml:space="preserve">  / D</t>
  </si>
  <si>
    <t>0.03c</t>
  </si>
  <si>
    <t>SDK, MINERÁLNÍ KAZETOVÝ/LAMELOVÝ</t>
  </si>
  <si>
    <t>ZÁSOBOVACÍ CHODBA CHLAZENÁ</t>
  </si>
  <si>
    <t>PUR PANEL tl. 100 mm</t>
  </si>
  <si>
    <t>P02.1; P08.2; P09.2</t>
  </si>
  <si>
    <t>CHLADÍRNA (UMĚLÁ ATMOSFÉRA)</t>
  </si>
  <si>
    <t xml:space="preserve"> DODÁVKA TECHNOLOGICKÉHO CHLAZENÍ</t>
  </si>
  <si>
    <t>STROJOVNA (UMĚLÁ ATMOSFÉRA)</t>
  </si>
  <si>
    <t>P02.4</t>
  </si>
  <si>
    <t>0.12a</t>
  </si>
  <si>
    <t>MYTÍ PŘEPRAVEK - POUŽITÉ</t>
  </si>
  <si>
    <t>0.12b</t>
  </si>
  <si>
    <t>MYTÍ PŘEPRAVEK</t>
  </si>
  <si>
    <t>0.12c</t>
  </si>
  <si>
    <t>MYTÍ PŘEPRAVEK - ČISTÉ</t>
  </si>
  <si>
    <t>PRÁDELNA</t>
  </si>
  <si>
    <t>VODOMĚRNÁ SESTAVA</t>
  </si>
  <si>
    <t>ROZVODNA NN</t>
  </si>
  <si>
    <t>TRAFOSTANICE</t>
  </si>
  <si>
    <t>P02.5</t>
  </si>
  <si>
    <t>VINYL</t>
  </si>
  <si>
    <t>A</t>
  </si>
  <si>
    <t>HYGIENICKÉ ZÁZEMÍ - PŘEDSÍŇ WC</t>
  </si>
  <si>
    <t>P05.2</t>
  </si>
  <si>
    <t>HYGIENICKÉ ZÁZEMÍ - WC</t>
  </si>
  <si>
    <t>PRAŠNÉ PROCESY</t>
  </si>
  <si>
    <t>PUR PANEL tl. 50 mm</t>
  </si>
  <si>
    <t>PŘÍJEM A SKLAD VZORKŮ SEMEN</t>
  </si>
  <si>
    <t>TECHNOLOGIE LISOVÁNÍ OLEJŮ A ZPRACOVÁNÍ LÉČIVÝCH ROSTLIN</t>
  </si>
  <si>
    <t>HYGIENICKÉ ZÁZEMÍ LISOVNY - ŠATNY</t>
  </si>
  <si>
    <t>0.24c</t>
  </si>
  <si>
    <t>HYGIENICKÉ ZÁZEMÍ LISOVNY - WC</t>
  </si>
  <si>
    <t>0.24d</t>
  </si>
  <si>
    <t>0.24e</t>
  </si>
  <si>
    <t>HYGIENICKÉ ZÁZEMÍ LISOVNY - SPRCHY</t>
  </si>
  <si>
    <t>0.24f</t>
  </si>
  <si>
    <t>0.24g</t>
  </si>
  <si>
    <t>0.24h</t>
  </si>
  <si>
    <t>P05.9</t>
  </si>
  <si>
    <t>DENNÍ MÍSTNOST</t>
  </si>
  <si>
    <t>P04.1</t>
  </si>
  <si>
    <t>STROJOVNA VZT</t>
  </si>
  <si>
    <t>P04.2</t>
  </si>
  <si>
    <t>0.29c</t>
  </si>
  <si>
    <t>0.30a</t>
  </si>
  <si>
    <t>HYGIENICKÉ ZÁZEMÍ - ŠATNA ÚDRŽBA</t>
  </si>
  <si>
    <t>0.30b</t>
  </si>
  <si>
    <t>HYGIENICKÉ ZÁZEMÍ - SPRCHA</t>
  </si>
  <si>
    <t>SDK</t>
  </si>
  <si>
    <t>0.30c</t>
  </si>
  <si>
    <t>SKLAD - CENTRÁLNÍ ÚKLID</t>
  </si>
  <si>
    <t>STROJOVNA TECHNOLOGICKÉHO CHLAZENÍ</t>
  </si>
  <si>
    <t>0.33</t>
  </si>
  <si>
    <t>MRAZÍRNA</t>
  </si>
  <si>
    <t>P07.1</t>
  </si>
  <si>
    <t>PUR PANEL</t>
  </si>
  <si>
    <t>-40</t>
  </si>
  <si>
    <t>0.34</t>
  </si>
  <si>
    <t>CHLADÍRNA - PIVO</t>
  </si>
  <si>
    <t>-20</t>
  </si>
  <si>
    <t>CHLADÍRNA</t>
  </si>
  <si>
    <t>0.37a</t>
  </si>
  <si>
    <t>CHLADÍRNA - MLÉKO</t>
  </si>
  <si>
    <t>0.37b</t>
  </si>
  <si>
    <t>CHLADÍRNA - OVOCE A ZELENINA</t>
  </si>
  <si>
    <t>CHLADÍRNA - MASO</t>
  </si>
  <si>
    <t>0.41</t>
  </si>
  <si>
    <t>CHLAZENÝ SKLAD ODPADŮ</t>
  </si>
  <si>
    <t>5 - 10</t>
  </si>
  <si>
    <t>ODPADY</t>
  </si>
  <si>
    <t>0.43</t>
  </si>
  <si>
    <t>MYTÍ OVOCE A ZELENINY</t>
  </si>
  <si>
    <t xml:space="preserve">Suma </t>
  </si>
  <si>
    <t>Š.02</t>
  </si>
  <si>
    <t>INSTALAČNÍ ŠACHTA</t>
  </si>
  <si>
    <t>Š.03</t>
  </si>
  <si>
    <t>Š.07</t>
  </si>
  <si>
    <t>Š.08</t>
  </si>
  <si>
    <t>V.01</t>
  </si>
  <si>
    <t>OSOBNÍ VÝTAH</t>
  </si>
  <si>
    <t>P13.1</t>
  </si>
  <si>
    <t>V.02</t>
  </si>
  <si>
    <t>V.03</t>
  </si>
  <si>
    <t>OSOBNÍ VÝTAH / NÁKLADNÍ VÝTAH</t>
  </si>
  <si>
    <t>V.04</t>
  </si>
  <si>
    <t>P.01</t>
  </si>
  <si>
    <t>INSTALAČNÍ PŘEDSTĚNA</t>
  </si>
  <si>
    <t>P.02</t>
  </si>
  <si>
    <t>P.03</t>
  </si>
  <si>
    <t>P.04</t>
  </si>
  <si>
    <t>P.05</t>
  </si>
  <si>
    <t>P.06</t>
  </si>
  <si>
    <t>P.07</t>
  </si>
  <si>
    <t>P.08</t>
  </si>
  <si>
    <t>P.09</t>
  </si>
  <si>
    <t>P08.1; P09.1</t>
  </si>
  <si>
    <t>1.02a</t>
  </si>
  <si>
    <t>VSTUP</t>
  </si>
  <si>
    <t>SDK AKUSTICKÝ</t>
  </si>
  <si>
    <t>P05.3; P11.1</t>
  </si>
  <si>
    <t>KERAMICKÁ DLAŽBA, ZAPUŠTĚNÝ ROŠT</t>
  </si>
  <si>
    <t>D</t>
  </si>
  <si>
    <t>1.02b</t>
  </si>
  <si>
    <t>VSTUPNÍ HALA</t>
  </si>
  <si>
    <t>SDK, SDK AKUSTICKÝ</t>
  </si>
  <si>
    <t>P05.4</t>
  </si>
  <si>
    <t xml:space="preserve">D </t>
  </si>
  <si>
    <t>1.02c</t>
  </si>
  <si>
    <t>P04.4</t>
  </si>
  <si>
    <t>1.02d</t>
  </si>
  <si>
    <t>1.02e</t>
  </si>
  <si>
    <t>P01.1</t>
  </si>
  <si>
    <t>LITÁ PODLAHA CHEM. ODOLNÁ</t>
  </si>
  <si>
    <t>F</t>
  </si>
  <si>
    <t>1.02f</t>
  </si>
  <si>
    <t>8 - 12</t>
  </si>
  <si>
    <t>PŘÍJEM</t>
  </si>
  <si>
    <t>15</t>
  </si>
  <si>
    <t>EXPEDICE</t>
  </si>
  <si>
    <t>P08.2; P09.2</t>
  </si>
  <si>
    <t>CHODBA - EXPEDICE</t>
  </si>
  <si>
    <t>DO 12</t>
  </si>
  <si>
    <t>1.08a</t>
  </si>
  <si>
    <t>PRODEJNA</t>
  </si>
  <si>
    <t>řešeno v samostatné části</t>
  </si>
  <si>
    <t>P05.6</t>
  </si>
  <si>
    <t>1.08b</t>
  </si>
  <si>
    <t>1.08c</t>
  </si>
  <si>
    <t>PRODEJNA - ZÁZEMÍ, WC</t>
  </si>
  <si>
    <t>1.08d</t>
  </si>
  <si>
    <t>PRODEJNA - ZÁZEMÍ, ŠATNA</t>
  </si>
  <si>
    <t>1.08e</t>
  </si>
  <si>
    <t>PRODEJNA - CHODBA</t>
  </si>
  <si>
    <t>1.08f</t>
  </si>
  <si>
    <t>PRODEJNA - ÚKLID</t>
  </si>
  <si>
    <t>1.09a</t>
  </si>
  <si>
    <t>HYGIENICKÉ ZÁZEMÍ - WC ŽENY</t>
  </si>
  <si>
    <t>P05.5</t>
  </si>
  <si>
    <t>1.09b</t>
  </si>
  <si>
    <t>HYGIENICKÉ ZÁZEMÍ - WC ZTP</t>
  </si>
  <si>
    <t>1.09c</t>
  </si>
  <si>
    <t>HYGIENICKÉ ZÁZEMÍ - WC MUŽI</t>
  </si>
  <si>
    <t>1.10a</t>
  </si>
  <si>
    <t>VÝSTAVNÍ PROSTOR</t>
  </si>
  <si>
    <t>UZAVÍRACÍ NÁTĚR, ZAVĚŠENÉ DÍLCE</t>
  </si>
  <si>
    <t>1.10b</t>
  </si>
  <si>
    <t>1.10c</t>
  </si>
  <si>
    <t>ZÁZEMÍ</t>
  </si>
  <si>
    <t>TERASA</t>
  </si>
  <si>
    <t>P11</t>
  </si>
  <si>
    <t>VELKOFORMÁTOVÁ BETONOVÁ DLAŽBA</t>
  </si>
  <si>
    <t>P04.3</t>
  </si>
  <si>
    <t>SKLAD - OBALY</t>
  </si>
  <si>
    <t>SKLAD - KOŘENÍ</t>
  </si>
  <si>
    <t>SKLAD A PŘÍPRAVNA VÝROBY MASA</t>
  </si>
  <si>
    <t>2 - 4</t>
  </si>
  <si>
    <t>1.16a</t>
  </si>
  <si>
    <t>ZÁSOBOVACÍ RAMPA</t>
  </si>
  <si>
    <t>P10.1</t>
  </si>
  <si>
    <t>ČESANÝ BETON</t>
  </si>
  <si>
    <t>1.16b</t>
  </si>
  <si>
    <t>1.16c</t>
  </si>
  <si>
    <t>CHLADÍRNA - PŘÍJEM MASA</t>
  </si>
  <si>
    <t>1.16d</t>
  </si>
  <si>
    <t>CHLADÍRNA - PŘÍJEM MASA (STAŘENÍ)</t>
  </si>
  <si>
    <t>2</t>
  </si>
  <si>
    <t>PROVĚTRÁVANÁ FASÁDA</t>
  </si>
  <si>
    <t>EXPEDICE - SKLAD</t>
  </si>
  <si>
    <t>BOURÁRNA</t>
  </si>
  <si>
    <t>3000/6600</t>
  </si>
  <si>
    <t>STUDENÁ PŘÍPRAVNA</t>
  </si>
  <si>
    <t>TEPLÁ PŘÍPRAVNA</t>
  </si>
  <si>
    <t>SUŠÍRNA</t>
  </si>
  <si>
    <t>1.23a</t>
  </si>
  <si>
    <t>1.23b</t>
  </si>
  <si>
    <t>CHLAZENÝ SKLAD VÝROBY</t>
  </si>
  <si>
    <t>1.23c</t>
  </si>
  <si>
    <t>1.24</t>
  </si>
  <si>
    <t>1.25</t>
  </si>
  <si>
    <t>TECHNICKÉ ZÁZEMÍ</t>
  </si>
  <si>
    <t>1.26a</t>
  </si>
  <si>
    <t>TECHNOLOGIE ZPRACOVÁNÍ MLÉKA</t>
  </si>
  <si>
    <t>1.26b</t>
  </si>
  <si>
    <t>1.26c</t>
  </si>
  <si>
    <t>1.27</t>
  </si>
  <si>
    <t>1.28</t>
  </si>
  <si>
    <t>VRÁTNICE</t>
  </si>
  <si>
    <t>1.29</t>
  </si>
  <si>
    <t>1.30</t>
  </si>
  <si>
    <t>1.31</t>
  </si>
  <si>
    <t>OŠETŘOVNA</t>
  </si>
  <si>
    <t>1.32a</t>
  </si>
  <si>
    <t>HYGIENICKÉ ZÁZEMÍ - ŠATNA</t>
  </si>
  <si>
    <t>1.32b</t>
  </si>
  <si>
    <t>1.32c</t>
  </si>
  <si>
    <t>1.32d</t>
  </si>
  <si>
    <t>1.32e</t>
  </si>
  <si>
    <t>HYGIENICKÉ ZÁZEMÍ - SPRCHY</t>
  </si>
  <si>
    <t>1.32f</t>
  </si>
  <si>
    <t>1.32g</t>
  </si>
  <si>
    <t>HYGIENICKÉ ZÁZEMÍ  - ŠATNA</t>
  </si>
  <si>
    <t>1.32h</t>
  </si>
  <si>
    <t>1.33</t>
  </si>
  <si>
    <t>1.34a</t>
  </si>
  <si>
    <t>1.34b</t>
  </si>
  <si>
    <t>1.34c</t>
  </si>
  <si>
    <t>1.34d</t>
  </si>
  <si>
    <t>1.34e</t>
  </si>
  <si>
    <t>1.34f</t>
  </si>
  <si>
    <t>1.34g</t>
  </si>
  <si>
    <t>1.34h</t>
  </si>
  <si>
    <t>1.71</t>
  </si>
  <si>
    <t>Š.01</t>
  </si>
  <si>
    <t>Š.04</t>
  </si>
  <si>
    <t>Š.06</t>
  </si>
  <si>
    <t>P.10</t>
  </si>
  <si>
    <t>P.11</t>
  </si>
  <si>
    <t>P.12</t>
  </si>
  <si>
    <t>P.13</t>
  </si>
  <si>
    <t>2.01</t>
  </si>
  <si>
    <t>2.02a</t>
  </si>
  <si>
    <t>SDK / SDK AKUSTICKÝ</t>
  </si>
  <si>
    <t>2.02b</t>
  </si>
  <si>
    <t>2.02c</t>
  </si>
  <si>
    <t>2.02d</t>
  </si>
  <si>
    <t>EXKURZNÍ LÁVKA</t>
  </si>
  <si>
    <t>2.03</t>
  </si>
  <si>
    <t>TECHNOLOGIE ZPRACOVÁNÍ OVOCE A ZELENINY</t>
  </si>
  <si>
    <t>SDK, SDK AKUSTICKÝ, MINERÁLNÍ KAZETOVÝ</t>
  </si>
  <si>
    <t>2.04a</t>
  </si>
  <si>
    <t>P02.2</t>
  </si>
  <si>
    <t>2.04b</t>
  </si>
  <si>
    <t>2.04c</t>
  </si>
  <si>
    <t>2.05</t>
  </si>
  <si>
    <t>2.06a</t>
  </si>
  <si>
    <t>2.06b</t>
  </si>
  <si>
    <t>2.06c</t>
  </si>
  <si>
    <t>HYGIENICKÉ ZÁZEMÍ - UMÝVÁRNA</t>
  </si>
  <si>
    <t>2.07</t>
  </si>
  <si>
    <t>2.08</t>
  </si>
  <si>
    <t>2.09a</t>
  </si>
  <si>
    <t>PUR PANEL TL. 100 mm</t>
  </si>
  <si>
    <t>P07.2</t>
  </si>
  <si>
    <t>2.09b</t>
  </si>
  <si>
    <t>2.09c</t>
  </si>
  <si>
    <t>2.09d</t>
  </si>
  <si>
    <t>2.10</t>
  </si>
  <si>
    <t>KUCHYNĚ</t>
  </si>
  <si>
    <t>KLIMATIZAČNÍ STROP GIF</t>
  </si>
  <si>
    <t>2.11a</t>
  </si>
  <si>
    <t>2.11b</t>
  </si>
  <si>
    <t>2.12</t>
  </si>
  <si>
    <t>2.13</t>
  </si>
  <si>
    <t>2.14</t>
  </si>
  <si>
    <t>MYTÍ</t>
  </si>
  <si>
    <t>2.15a</t>
  </si>
  <si>
    <t>RESTAURACE</t>
  </si>
  <si>
    <t>71.12</t>
  </si>
  <si>
    <t>SDK, ZAVĚŠENÉ DÍLCE</t>
  </si>
  <si>
    <t>VINYL DÍLCE</t>
  </si>
  <si>
    <t>B</t>
  </si>
  <si>
    <t>2.15b</t>
  </si>
  <si>
    <t>SALONEK</t>
  </si>
  <si>
    <t>2.15c</t>
  </si>
  <si>
    <t>2.16a</t>
  </si>
  <si>
    <t>2.16b</t>
  </si>
  <si>
    <t>2.16c</t>
  </si>
  <si>
    <t>2.17</t>
  </si>
  <si>
    <t>2.18</t>
  </si>
  <si>
    <t>MINIPIVOVAR</t>
  </si>
  <si>
    <t>2.19</t>
  </si>
  <si>
    <t>VÝROBA MARMELÁD</t>
  </si>
  <si>
    <t>2.20</t>
  </si>
  <si>
    <t>LYOFILIZACE</t>
  </si>
  <si>
    <t>2.21</t>
  </si>
  <si>
    <t>SUŠÁRNA</t>
  </si>
  <si>
    <t>2.22</t>
  </si>
  <si>
    <t>STROJOVNA VZDUCHOTECHNIKY</t>
  </si>
  <si>
    <t>P02.2; P02.3</t>
  </si>
  <si>
    <t>2.23</t>
  </si>
  <si>
    <t>2.24</t>
  </si>
  <si>
    <t>LABORATOŘ PRO ROZBOR MLÉKA</t>
  </si>
  <si>
    <t>2.25</t>
  </si>
  <si>
    <t>SDK, MINERÁLNÍ KAZETOVÝ</t>
  </si>
  <si>
    <t>2.26</t>
  </si>
  <si>
    <t>SENZORICKÁ LABORATOŘ</t>
  </si>
  <si>
    <t>P05.3</t>
  </si>
  <si>
    <t>2.27a</t>
  </si>
  <si>
    <t>2.27b</t>
  </si>
  <si>
    <t>HYGIENICKÉ ZÁZEMÍ - CHODBA</t>
  </si>
  <si>
    <t>2.27c</t>
  </si>
  <si>
    <t>2.27d</t>
  </si>
  <si>
    <t>2.27e</t>
  </si>
  <si>
    <t>2.28</t>
  </si>
  <si>
    <t>P05.7</t>
  </si>
  <si>
    <t>2.29</t>
  </si>
  <si>
    <t>MANIPULAČNÍ CHODBA</t>
  </si>
  <si>
    <t>2.30</t>
  </si>
  <si>
    <t>2.31</t>
  </si>
  <si>
    <t>MIKROSLADOVNA</t>
  </si>
  <si>
    <t>2.71</t>
  </si>
  <si>
    <t>Š.05</t>
  </si>
  <si>
    <t>3.01</t>
  </si>
  <si>
    <t>3.02</t>
  </si>
  <si>
    <t>3.03a</t>
  </si>
  <si>
    <t>3.03b</t>
  </si>
  <si>
    <t>P1.1</t>
  </si>
  <si>
    <t>3.04</t>
  </si>
  <si>
    <t>3.05</t>
  </si>
  <si>
    <t>3.06</t>
  </si>
  <si>
    <t xml:space="preserve">SDK, MINERÁLNÍ KAZETOVÝ </t>
  </si>
  <si>
    <t>3.07</t>
  </si>
  <si>
    <t>3.08</t>
  </si>
  <si>
    <t>3.09</t>
  </si>
  <si>
    <t>3.10</t>
  </si>
  <si>
    <t>ZASEDACÍ MÍSTNOST</t>
  </si>
  <si>
    <t>3.11</t>
  </si>
  <si>
    <t>SEKRETARIÁT</t>
  </si>
  <si>
    <t>3.12</t>
  </si>
  <si>
    <t>3.13</t>
  </si>
  <si>
    <t>3.14</t>
  </si>
  <si>
    <t>3.15</t>
  </si>
  <si>
    <t>3.16a</t>
  </si>
  <si>
    <t xml:space="preserve">ÚKLID  </t>
  </si>
  <si>
    <t>3.16b</t>
  </si>
  <si>
    <t>3.17</t>
  </si>
  <si>
    <t>3.18</t>
  </si>
  <si>
    <t>KUCHYŇKA</t>
  </si>
  <si>
    <t>2200 /2800</t>
  </si>
  <si>
    <t>3.19</t>
  </si>
  <si>
    <t>3.20</t>
  </si>
  <si>
    <t>KOPÍROVÁNÍ A TISK</t>
  </si>
  <si>
    <t>3.21</t>
  </si>
  <si>
    <t>3.22a</t>
  </si>
  <si>
    <t>3.22b</t>
  </si>
  <si>
    <t>3.22c</t>
  </si>
  <si>
    <t>3.23</t>
  </si>
  <si>
    <t>3.24</t>
  </si>
  <si>
    <t>3.25a</t>
  </si>
  <si>
    <t>PEKÁRENSKÁ TECHNOLOGIE</t>
  </si>
  <si>
    <t>3400/7200</t>
  </si>
  <si>
    <t>P01.1a</t>
  </si>
  <si>
    <t>3.25b</t>
  </si>
  <si>
    <t>CUKRÁŘSKÁ VÝROBA</t>
  </si>
  <si>
    <t>15 - 18</t>
  </si>
  <si>
    <t>3.26</t>
  </si>
  <si>
    <t>SKLAD VAJEC</t>
  </si>
  <si>
    <t>3.27</t>
  </si>
  <si>
    <t>CHLAZENÝ SKLAD</t>
  </si>
  <si>
    <t>3.28</t>
  </si>
  <si>
    <t>PROVOZNÍ SKLAD</t>
  </si>
  <si>
    <t>3.29</t>
  </si>
  <si>
    <t>SKLAD SUROVIN</t>
  </si>
  <si>
    <t>3.30</t>
  </si>
  <si>
    <t>3.31</t>
  </si>
  <si>
    <t>EXPEDICE A SKLAD</t>
  </si>
  <si>
    <t>3.32</t>
  </si>
  <si>
    <t>3.33</t>
  </si>
  <si>
    <t>SKLAD OBALŮ</t>
  </si>
  <si>
    <t>3.34</t>
  </si>
  <si>
    <t>MYČKA PEKÁRENSKÉ VÝROBY</t>
  </si>
  <si>
    <t>3.35</t>
  </si>
  <si>
    <t>3.36</t>
  </si>
  <si>
    <t>3.37</t>
  </si>
  <si>
    <t>3.38</t>
  </si>
  <si>
    <t>3.39</t>
  </si>
  <si>
    <t>3.40</t>
  </si>
  <si>
    <t>3.41a</t>
  </si>
  <si>
    <t>3.41b</t>
  </si>
  <si>
    <t>3.41c</t>
  </si>
  <si>
    <t>24</t>
  </si>
  <si>
    <t>3.41d</t>
  </si>
  <si>
    <t>3.41e</t>
  </si>
  <si>
    <t>3.41f</t>
  </si>
  <si>
    <t>3.41g</t>
  </si>
  <si>
    <t>3.41h</t>
  </si>
  <si>
    <t>4.01</t>
  </si>
  <si>
    <t>4.02</t>
  </si>
  <si>
    <t>4.03a</t>
  </si>
  <si>
    <t>4.03b</t>
  </si>
  <si>
    <t>4.04</t>
  </si>
  <si>
    <t>4.05</t>
  </si>
  <si>
    <t>4.06</t>
  </si>
  <si>
    <t>RECEPCE - ORDINACE NUTRIČNÍHO TERAPEUTA</t>
  </si>
  <si>
    <t>4.07a</t>
  </si>
  <si>
    <t>4.07b</t>
  </si>
  <si>
    <t>4.07c</t>
  </si>
  <si>
    <t>4.08</t>
  </si>
  <si>
    <t>ORDINACE - NUTRIČNÍ TERAPEUT</t>
  </si>
  <si>
    <t>4.09</t>
  </si>
  <si>
    <t>4.10</t>
  </si>
  <si>
    <t>4.11</t>
  </si>
  <si>
    <t>4.12</t>
  </si>
  <si>
    <t>NEOBSAZENO</t>
  </si>
  <si>
    <t>4.13</t>
  </si>
  <si>
    <t>4.14a</t>
  </si>
  <si>
    <t>4.14b</t>
  </si>
  <si>
    <t>4.15</t>
  </si>
  <si>
    <t>4.16</t>
  </si>
  <si>
    <t>4.17</t>
  </si>
  <si>
    <t>4.18</t>
  </si>
  <si>
    <t>MLÝNICE</t>
  </si>
  <si>
    <t>4.19a</t>
  </si>
  <si>
    <t>4.19b</t>
  </si>
  <si>
    <t>4.20</t>
  </si>
  <si>
    <t>4.21</t>
  </si>
  <si>
    <t>4.22</t>
  </si>
  <si>
    <t>4.23</t>
  </si>
  <si>
    <t>4.24</t>
  </si>
  <si>
    <t>4.25</t>
  </si>
  <si>
    <t>4.26</t>
  </si>
  <si>
    <t>4.27</t>
  </si>
  <si>
    <t>GARÁŽ</t>
  </si>
  <si>
    <t>P06.1</t>
  </si>
  <si>
    <t>DRÁTKOBETON</t>
  </si>
  <si>
    <t>DÍLNA A SKLAD PHM</t>
  </si>
  <si>
    <t>SKLAD MECHANIZACE</t>
  </si>
  <si>
    <t>Š.51</t>
  </si>
  <si>
    <t>1.51</t>
  </si>
  <si>
    <t>P02.2; P08.2; P09.2</t>
  </si>
  <si>
    <t>1.52</t>
  </si>
  <si>
    <t>1.53a</t>
  </si>
  <si>
    <t>ŠATNY</t>
  </si>
  <si>
    <t>1.53b</t>
  </si>
  <si>
    <t>SPRCHY</t>
  </si>
  <si>
    <t>1.53c</t>
  </si>
  <si>
    <t>1.54</t>
  </si>
  <si>
    <t>1.55</t>
  </si>
  <si>
    <t>1.56</t>
  </si>
  <si>
    <t>1.57</t>
  </si>
  <si>
    <t>1.58</t>
  </si>
  <si>
    <t>1.59</t>
  </si>
  <si>
    <t>MOŠTÁRNA A STÁČÍRNA</t>
  </si>
  <si>
    <t>P01.2</t>
  </si>
  <si>
    <t>1.60</t>
  </si>
  <si>
    <t>SKLAD A MANIPULACE</t>
  </si>
  <si>
    <t>P06.2</t>
  </si>
  <si>
    <t>1.61</t>
  </si>
  <si>
    <t>1.62</t>
  </si>
  <si>
    <t>1.63</t>
  </si>
  <si>
    <t>1.64</t>
  </si>
  <si>
    <t>1.65</t>
  </si>
  <si>
    <t>HYGIENICKÉ ZÁZEMÍ - WC A SPRCHA</t>
  </si>
  <si>
    <t>1.66a</t>
  </si>
  <si>
    <t>1.66b</t>
  </si>
  <si>
    <t>1.66c</t>
  </si>
  <si>
    <t>Š.52</t>
  </si>
  <si>
    <t>Výroba/technologické prostory</t>
  </si>
  <si>
    <t>Technické zázemí</t>
  </si>
  <si>
    <t>OBJEKT</t>
  </si>
  <si>
    <t>SO01</t>
  </si>
  <si>
    <t>PODLAŽÍ</t>
  </si>
  <si>
    <t>1PP</t>
  </si>
  <si>
    <t>xXX</t>
  </si>
  <si>
    <t>2NP</t>
  </si>
  <si>
    <t>Učebna</t>
  </si>
  <si>
    <t>3NP</t>
  </si>
  <si>
    <t>Kuchyňka</t>
  </si>
  <si>
    <t>4NP</t>
  </si>
  <si>
    <t>SO02</t>
  </si>
  <si>
    <t>Garáž</t>
  </si>
  <si>
    <t>Typ</t>
  </si>
  <si>
    <t>TYP POVRCHU</t>
  </si>
  <si>
    <t>Součet z PLOCHA [m²]</t>
  </si>
  <si>
    <t>Plocha</t>
  </si>
  <si>
    <t>Typ prostoru</t>
  </si>
  <si>
    <t>Jednotková cena (Kč bez DPH/m2)</t>
  </si>
  <si>
    <t>Frekvence</t>
  </si>
  <si>
    <t>Přepočet na dny</t>
  </si>
  <si>
    <t>DvM</t>
  </si>
  <si>
    <t>TvM</t>
  </si>
  <si>
    <t>PDvM</t>
  </si>
  <si>
    <t>Cena bez DPH/měs.</t>
  </si>
  <si>
    <t>Potravinářský pavilon</t>
  </si>
  <si>
    <t>Průměrný počet, má-li být průměrný, musí být v každém roce stejný. Průměrný počet kalendářních dnů v roce je 365,25, to je průměrně 30,4375 dnů a 4,348 týdnů na jeden měsíc. Krát 5 při pětidenním týdnu = 21,74 pracovních dnů měsíčně, 21,74x7,5=163,05.</t>
  </si>
  <si>
    <t>Typ povrchu</t>
  </si>
  <si>
    <t>2xM</t>
  </si>
  <si>
    <t>Jednotková cena (Kč bez DPH)</t>
  </si>
  <si>
    <t>Odhad spotřeby (Kč bez DPH/měs.)</t>
  </si>
  <si>
    <t>Pravidelné úklidové a čistící práce realizované o víkendu - příplatek k jednotkovým cenám</t>
  </si>
  <si>
    <t>Zajištění pomoci úklidu při haváriích - nejpozději do 45 minut po nahlášení</t>
  </si>
  <si>
    <t>Mytí vnitřních skleněných příček a dvěří</t>
  </si>
  <si>
    <t>Mytí oken vč. rámů</t>
  </si>
  <si>
    <t>Váha</t>
  </si>
  <si>
    <t>Kritéria vyhodnocení</t>
  </si>
  <si>
    <t>Celkem (přepočet na měs.)</t>
  </si>
  <si>
    <t xml:space="preserve">Mimořádný úklid </t>
  </si>
  <si>
    <t>Mimořádný úklid</t>
  </si>
  <si>
    <t>Typ prostoru - úklid (včetně mycích a čistících přípravků)</t>
  </si>
  <si>
    <t>Celkem Kč bez DPH/měs. (bez vah)</t>
  </si>
  <si>
    <t>Papírové ručníky ZZ (dvouvrstvé, vymačkávané, "Z" sklad, rozměr zás, max.  25x24 cm)</t>
  </si>
  <si>
    <t xml:space="preserve"> </t>
  </si>
  <si>
    <t xml:space="preserve">Toaletní papír pro jmenovitý rozměr zásobníku 28 cm, dvouvrstvý, vymačkávaný </t>
  </si>
  <si>
    <t>Toaletní papír dvouvrstvý, vymačkávaný (balení 6ks)</t>
  </si>
  <si>
    <t>Kč bez DPH/balení</t>
  </si>
  <si>
    <t>Nastřelovací/vymačkávací gel do záchodové mísy (ks)</t>
  </si>
  <si>
    <t>Sáčky na odpad, min. 50x60 cm, min. 6 µm</t>
  </si>
  <si>
    <t>Sáčky na odpad, min. 50x60 cm, min. 25 µm</t>
  </si>
  <si>
    <t>Sáčky na odpad, min. 60x90 cm, min. 30 µm (možnost výběru barvy)</t>
  </si>
  <si>
    <r>
      <t>S</t>
    </r>
    <r>
      <rPr>
        <b/>
        <sz val="11"/>
        <color theme="1"/>
        <rFont val="Calibri"/>
        <family val="2"/>
        <scheme val="minor"/>
      </rPr>
      <t>áčky na odpad, min. 44x50 cm, černé na vložky, min. 6 µm</t>
    </r>
  </si>
  <si>
    <t>Sáčky hygienické na vložky</t>
  </si>
  <si>
    <t>Sáčky na odpad, min. 70x110 cm, min. 38 µm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</si>
</sst>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0\ &quot;Kč&quot;"/>
    <numFmt numFmtId="166" formatCode="[$-10405]0.00"/>
    <numFmt numFmtId="167" formatCode="[$-10405]0"/>
    <numFmt numFmtId="168" formatCode="[$-10405]0.000"/>
    <numFmt numFmtId="177" formatCode="0.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Franklin Gothic Demi"/>
      <family val="2"/>
    </font>
    <font>
      <b/>
      <sz val="10"/>
      <color rgb="FF000000"/>
      <name val="CAD Arial Narrow"/>
      <family val="2"/>
    </font>
    <font>
      <sz val="10"/>
      <name val="CAD Arial Narrow"/>
      <family val="2"/>
    </font>
    <font>
      <sz val="10"/>
      <color rgb="FF000000"/>
      <name val="Franklin Gothic Demi"/>
      <family val="2"/>
    </font>
    <font>
      <sz val="10"/>
      <color rgb="FF000000"/>
      <name val="CAD Arial Narrow"/>
      <family val="2"/>
    </font>
    <font>
      <sz val="10"/>
      <name val="Franklin Gothic Demi"/>
      <family val="2"/>
    </font>
    <font>
      <sz val="10"/>
      <color rgb="FFFF0000"/>
      <name val="CAD Arial Narrow"/>
      <family val="2"/>
    </font>
    <font>
      <sz val="10"/>
      <color theme="1"/>
      <name val="Franklin Gothic Demi"/>
      <family val="2"/>
    </font>
    <font>
      <b/>
      <sz val="22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9" tint="0.39998000860214233"/>
      <name val="Calibri"/>
      <family val="2"/>
      <scheme val="minor"/>
    </font>
    <font>
      <b/>
      <sz val="9"/>
      <color theme="9" tint="0.3999800086021423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0"/>
      <name val="Calibri"/>
      <family val="2"/>
    </font>
    <font>
      <sz val="11"/>
      <color theme="0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/>
      <top/>
      <bottom/>
    </border>
    <border>
      <left/>
      <right/>
      <top/>
      <bottom style="double"/>
    </border>
  </borders>
  <cellStyleXfs count="22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5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2" borderId="1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Border="1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 indent="1"/>
    </xf>
    <xf numFmtId="2" fontId="3" fillId="0" borderId="2" xfId="0" applyNumberFormat="1" applyFont="1" applyBorder="1" applyAlignment="1">
      <alignment horizontal="right" indent="1"/>
    </xf>
    <xf numFmtId="0" fontId="1" fillId="3" borderId="4" xfId="0" applyFont="1" applyFill="1" applyBorder="1"/>
    <xf numFmtId="0" fontId="1" fillId="0" borderId="0" xfId="0" applyFont="1" applyBorder="1"/>
    <xf numFmtId="49" fontId="3" fillId="0" borderId="2" xfId="0" applyNumberFormat="1" applyFont="1" applyBorder="1" applyAlignment="1">
      <alignment horizontal="center"/>
    </xf>
    <xf numFmtId="0" fontId="0" fillId="3" borderId="5" xfId="0" applyFont="1" applyFill="1" applyBorder="1"/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left" indent="1"/>
    </xf>
    <xf numFmtId="49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right" indent="1"/>
    </xf>
    <xf numFmtId="2" fontId="0" fillId="0" borderId="3" xfId="0" applyNumberFormat="1" applyBorder="1" applyAlignment="1">
      <alignment horizontal="right" indent="1"/>
    </xf>
    <xf numFmtId="2" fontId="0" fillId="0" borderId="1" xfId="0" applyNumberFormat="1" applyBorder="1" applyAlignment="1">
      <alignment horizontal="center"/>
    </xf>
    <xf numFmtId="0" fontId="1" fillId="3" borderId="5" xfId="0" applyFont="1" applyFill="1" applyBorder="1"/>
    <xf numFmtId="0" fontId="0" fillId="0" borderId="0" xfId="0" applyBorder="1"/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left" indent="1"/>
    </xf>
    <xf numFmtId="49" fontId="0" fillId="0" borderId="0" xfId="0" applyNumberFormat="1" applyAlignment="1">
      <alignment horizontal="left" indent="1"/>
    </xf>
    <xf numFmtId="164" fontId="0" fillId="0" borderId="0" xfId="0" applyNumberFormat="1" applyAlignment="1">
      <alignment horizontal="right" indent="1"/>
    </xf>
    <xf numFmtId="2" fontId="0" fillId="0" borderId="0" xfId="0" applyNumberFormat="1" applyAlignment="1">
      <alignment horizontal="right" indent="1"/>
    </xf>
    <xf numFmtId="49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 indent="1"/>
    </xf>
    <xf numFmtId="2" fontId="0" fillId="0" borderId="0" xfId="0" applyNumberFormat="1" applyBorder="1" applyAlignment="1">
      <alignment horizontal="right" indent="1"/>
    </xf>
    <xf numFmtId="49" fontId="3" fillId="0" borderId="0" xfId="0" applyNumberFormat="1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 indent="1"/>
    </xf>
    <xf numFmtId="2" fontId="3" fillId="0" borderId="0" xfId="0" applyNumberFormat="1" applyFont="1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9" fillId="0" borderId="0" xfId="20" applyFont="1">
      <alignment/>
      <protection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wrapText="1"/>
    </xf>
    <xf numFmtId="0" fontId="8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 readingOrder="1"/>
    </xf>
    <xf numFmtId="166" fontId="11" fillId="0" borderId="1" xfId="0" applyNumberFormat="1" applyFont="1" applyBorder="1" applyAlignment="1">
      <alignment wrapText="1" readingOrder="1"/>
    </xf>
    <xf numFmtId="0" fontId="9" fillId="0" borderId="1" xfId="20" applyFont="1" applyBorder="1" applyAlignment="1">
      <alignment horizontal="center"/>
      <protection/>
    </xf>
    <xf numFmtId="0" fontId="9" fillId="0" borderId="1" xfId="20" applyFont="1" applyBorder="1">
      <alignment/>
      <protection/>
    </xf>
    <xf numFmtId="0" fontId="9" fillId="0" borderId="3" xfId="20" applyFont="1" applyBorder="1" applyAlignment="1">
      <alignment horizontal="center" wrapText="1"/>
      <protection/>
    </xf>
    <xf numFmtId="0" fontId="9" fillId="0" borderId="3" xfId="20" applyFont="1" applyBorder="1">
      <alignment/>
      <protection/>
    </xf>
    <xf numFmtId="0" fontId="9" fillId="0" borderId="9" xfId="20" applyFont="1" applyBorder="1" applyAlignment="1">
      <alignment horizontal="left"/>
      <protection/>
    </xf>
    <xf numFmtId="0" fontId="9" fillId="0" borderId="3" xfId="20" applyFont="1" applyBorder="1" applyAlignment="1">
      <alignment horizontal="center"/>
      <protection/>
    </xf>
    <xf numFmtId="0" fontId="12" fillId="0" borderId="1" xfId="0" applyFont="1" applyBorder="1" applyAlignment="1">
      <alignment wrapText="1" readingOrder="1"/>
    </xf>
    <xf numFmtId="0" fontId="9" fillId="0" borderId="1" xfId="20" applyFont="1" applyBorder="1" applyAlignment="1">
      <alignment horizontal="center" wrapText="1"/>
      <protection/>
    </xf>
    <xf numFmtId="0" fontId="9" fillId="0" borderId="1" xfId="20" applyFont="1" applyBorder="1" applyAlignment="1">
      <alignment horizontal="left"/>
      <protection/>
    </xf>
    <xf numFmtId="166" fontId="9" fillId="0" borderId="1" xfId="20" applyNumberFormat="1" applyFont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9" fillId="4" borderId="1" xfId="20" applyFont="1" applyFill="1" applyBorder="1" applyAlignment="1">
      <alignment horizontal="center" wrapText="1"/>
      <protection/>
    </xf>
    <xf numFmtId="0" fontId="9" fillId="4" borderId="1" xfId="20" applyFont="1" applyFill="1" applyBorder="1">
      <alignment/>
      <protection/>
    </xf>
    <xf numFmtId="49" fontId="9" fillId="4" borderId="1" xfId="20" applyNumberFormat="1" applyFont="1" applyFill="1" applyBorder="1" applyAlignment="1">
      <alignment horizontal="center"/>
      <protection/>
    </xf>
    <xf numFmtId="0" fontId="9" fillId="4" borderId="1" xfId="20" applyFont="1" applyFill="1" applyBorder="1" applyAlignment="1">
      <alignment horizontal="center"/>
      <protection/>
    </xf>
    <xf numFmtId="0" fontId="13" fillId="0" borderId="1" xfId="20" applyFont="1" applyBorder="1" applyAlignment="1">
      <alignment horizontal="center"/>
      <protection/>
    </xf>
    <xf numFmtId="49" fontId="9" fillId="0" borderId="1" xfId="20" applyNumberFormat="1" applyFont="1" applyBorder="1" applyAlignment="1">
      <alignment horizontal="center"/>
      <protection/>
    </xf>
    <xf numFmtId="0" fontId="10" fillId="0" borderId="10" xfId="0" applyFont="1" applyBorder="1" applyAlignment="1">
      <alignment wrapText="1" readingOrder="1"/>
    </xf>
    <xf numFmtId="166" fontId="11" fillId="0" borderId="10" xfId="0" applyNumberFormat="1" applyFont="1" applyBorder="1" applyAlignment="1">
      <alignment wrapText="1" readingOrder="1"/>
    </xf>
    <xf numFmtId="166" fontId="8" fillId="0" borderId="11" xfId="0" applyNumberFormat="1" applyFont="1" applyBorder="1" applyAlignment="1">
      <alignment vertical="center" wrapText="1" readingOrder="1"/>
    </xf>
    <xf numFmtId="0" fontId="9" fillId="0" borderId="0" xfId="20" applyFont="1" applyAlignment="1">
      <alignment horizontal="center"/>
      <protection/>
    </xf>
    <xf numFmtId="0" fontId="9" fillId="0" borderId="0" xfId="20" applyFont="1" applyAlignment="1">
      <alignment horizontal="center" wrapText="1"/>
      <protection/>
    </xf>
    <xf numFmtId="0" fontId="9" fillId="0" borderId="0" xfId="20" applyFont="1" applyAlignment="1">
      <alignment horizontal="left"/>
      <protection/>
    </xf>
    <xf numFmtId="166" fontId="9" fillId="0" borderId="0" xfId="20" applyNumberFormat="1" applyFont="1">
      <alignment/>
      <protection/>
    </xf>
    <xf numFmtId="0" fontId="7" fillId="0" borderId="12" xfId="0" applyFont="1" applyBorder="1" applyAlignment="1">
      <alignment vertical="center" wrapText="1" readingOrder="1"/>
    </xf>
    <xf numFmtId="0" fontId="12" fillId="0" borderId="12" xfId="0" applyFont="1" applyBorder="1" applyAlignment="1">
      <alignment vertical="center" wrapText="1" readingOrder="1"/>
    </xf>
    <xf numFmtId="166" fontId="8" fillId="0" borderId="12" xfId="0" applyNumberFormat="1" applyFont="1" applyBorder="1" applyAlignment="1">
      <alignment vertical="center" wrapText="1" readingOrder="1"/>
    </xf>
    <xf numFmtId="0" fontId="12" fillId="0" borderId="0" xfId="20" applyFont="1">
      <alignment/>
      <protection/>
    </xf>
    <xf numFmtId="49" fontId="10" fillId="0" borderId="3" xfId="0" applyNumberFormat="1" applyFont="1" applyBorder="1" applyAlignment="1">
      <alignment wrapText="1" readingOrder="1"/>
    </xf>
    <xf numFmtId="0" fontId="10" fillId="0" borderId="3" xfId="0" applyFont="1" applyBorder="1" applyAlignment="1">
      <alignment wrapText="1" readingOrder="1"/>
    </xf>
    <xf numFmtId="166" fontId="11" fillId="0" borderId="3" xfId="0" applyNumberFormat="1" applyFont="1" applyBorder="1" applyAlignment="1">
      <alignment horizontal="right" wrapText="1"/>
    </xf>
    <xf numFmtId="0" fontId="9" fillId="0" borderId="13" xfId="20" applyFont="1" applyBorder="1">
      <alignment/>
      <protection/>
    </xf>
    <xf numFmtId="0" fontId="9" fillId="0" borderId="13" xfId="20" applyFont="1" applyBorder="1" applyAlignment="1">
      <alignment horizontal="left"/>
      <protection/>
    </xf>
    <xf numFmtId="49" fontId="10" fillId="0" borderId="1" xfId="0" applyNumberFormat="1" applyFont="1" applyBorder="1" applyAlignment="1">
      <alignment wrapText="1" readingOrder="1"/>
    </xf>
    <xf numFmtId="0" fontId="9" fillId="0" borderId="14" xfId="20" applyFont="1" applyBorder="1" applyAlignment="1">
      <alignment horizontal="left"/>
      <protection/>
    </xf>
    <xf numFmtId="0" fontId="9" fillId="0" borderId="14" xfId="20" applyFont="1" applyBorder="1" applyAlignment="1">
      <alignment horizontal="center"/>
      <protection/>
    </xf>
    <xf numFmtId="49" fontId="9" fillId="0" borderId="14" xfId="20" applyNumberFormat="1" applyFont="1" applyBorder="1" applyAlignment="1">
      <alignment horizontal="center"/>
      <protection/>
    </xf>
    <xf numFmtId="0" fontId="9" fillId="0" borderId="1" xfId="20" applyFont="1" applyBorder="1" applyAlignment="1">
      <alignment vertical="center"/>
      <protection/>
    </xf>
    <xf numFmtId="0" fontId="9" fillId="0" borderId="15" xfId="20" applyFont="1" applyBorder="1" applyAlignment="1">
      <alignment horizontal="left"/>
      <protection/>
    </xf>
    <xf numFmtId="49" fontId="10" fillId="0" borderId="10" xfId="0" applyNumberFormat="1" applyFont="1" applyBorder="1" applyAlignment="1">
      <alignment wrapText="1" readingOrder="1"/>
    </xf>
    <xf numFmtId="0" fontId="9" fillId="0" borderId="0" xfId="20" applyFont="1" applyAlignment="1">
      <alignment horizontal="center" vertical="center"/>
      <protection/>
    </xf>
    <xf numFmtId="0" fontId="9" fillId="0" borderId="0" xfId="20" applyFont="1" applyAlignment="1">
      <alignment horizontal="left" vertical="center"/>
      <protection/>
    </xf>
    <xf numFmtId="0" fontId="9" fillId="0" borderId="0" xfId="20" applyFont="1" applyAlignment="1">
      <alignment vertical="center"/>
      <protection/>
    </xf>
    <xf numFmtId="2" fontId="9" fillId="0" borderId="0" xfId="20" applyNumberFormat="1" applyFont="1" applyAlignment="1">
      <alignment vertical="center"/>
      <protection/>
    </xf>
    <xf numFmtId="0" fontId="12" fillId="0" borderId="12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 readingOrder="1"/>
    </xf>
    <xf numFmtId="0" fontId="12" fillId="0" borderId="1" xfId="0" applyFont="1" applyBorder="1" applyAlignment="1">
      <alignment vertical="center" wrapText="1"/>
    </xf>
    <xf numFmtId="166" fontId="11" fillId="0" borderId="1" xfId="0" applyNumberFormat="1" applyFont="1" applyBorder="1" applyAlignment="1">
      <alignment vertical="center" wrapText="1" readingOrder="1"/>
    </xf>
    <xf numFmtId="0" fontId="10" fillId="0" borderId="14" xfId="0" applyFont="1" applyBorder="1" applyAlignment="1">
      <alignment vertical="center" wrapText="1" readingOrder="1"/>
    </xf>
    <xf numFmtId="166" fontId="11" fillId="0" borderId="1" xfId="0" applyNumberFormat="1" applyFont="1" applyBorder="1" applyAlignment="1">
      <alignment horizontal="right" wrapText="1"/>
    </xf>
    <xf numFmtId="0" fontId="9" fillId="0" borderId="14" xfId="20" applyFont="1" applyBorder="1">
      <alignment/>
      <protection/>
    </xf>
    <xf numFmtId="0" fontId="14" fillId="0" borderId="1" xfId="0" applyFont="1" applyBorder="1" applyAlignment="1">
      <alignment wrapText="1" readingOrder="1"/>
    </xf>
    <xf numFmtId="167" fontId="11" fillId="0" borderId="1" xfId="0" applyNumberFormat="1" applyFont="1" applyBorder="1" applyAlignment="1">
      <alignment horizontal="center" wrapText="1" readingOrder="1"/>
    </xf>
    <xf numFmtId="166" fontId="9" fillId="0" borderId="1" xfId="0" applyNumberFormat="1" applyFont="1" applyBorder="1" applyAlignment="1">
      <alignment horizontal="right" wrapText="1"/>
    </xf>
    <xf numFmtId="0" fontId="9" fillId="5" borderId="1" xfId="20" applyFont="1" applyFill="1" applyBorder="1" applyAlignment="1">
      <alignment horizontal="center"/>
      <protection/>
    </xf>
    <xf numFmtId="0" fontId="13" fillId="5" borderId="1" xfId="20" applyFont="1" applyFill="1" applyBorder="1" applyAlignment="1">
      <alignment horizontal="center"/>
      <protection/>
    </xf>
    <xf numFmtId="167" fontId="9" fillId="0" borderId="1" xfId="0" applyNumberFormat="1" applyFont="1" applyBorder="1" applyAlignment="1">
      <alignment horizontal="center" wrapText="1" readingOrder="1"/>
    </xf>
    <xf numFmtId="0" fontId="9" fillId="0" borderId="11" xfId="20" applyFont="1" applyBorder="1" applyAlignment="1">
      <alignment horizontal="center"/>
      <protection/>
    </xf>
    <xf numFmtId="166" fontId="8" fillId="0" borderId="11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vertical="top" wrapText="1" readingOrder="1"/>
    </xf>
    <xf numFmtId="0" fontId="12" fillId="0" borderId="12" xfId="0" applyFont="1" applyBorder="1" applyAlignment="1">
      <alignment vertical="top" wrapText="1"/>
    </xf>
    <xf numFmtId="166" fontId="8" fillId="0" borderId="12" xfId="0" applyNumberFormat="1" applyFont="1" applyBorder="1" applyAlignment="1">
      <alignment horizontal="right" vertical="top" wrapText="1"/>
    </xf>
    <xf numFmtId="166" fontId="11" fillId="0" borderId="10" xfId="0" applyNumberFormat="1" applyFont="1" applyBorder="1" applyAlignment="1">
      <alignment horizontal="right" wrapText="1"/>
    </xf>
    <xf numFmtId="49" fontId="9" fillId="0" borderId="3" xfId="20" applyNumberFormat="1" applyFont="1" applyBorder="1" applyAlignment="1">
      <alignment horizontal="center"/>
      <protection/>
    </xf>
    <xf numFmtId="166" fontId="9" fillId="0" borderId="1" xfId="0" applyNumberFormat="1" applyFont="1" applyBorder="1" applyAlignment="1">
      <alignment wrapText="1" readingOrder="1"/>
    </xf>
    <xf numFmtId="0" fontId="10" fillId="5" borderId="1" xfId="0" applyFont="1" applyFill="1" applyBorder="1" applyAlignment="1">
      <alignment wrapText="1" readingOrder="1"/>
    </xf>
    <xf numFmtId="49" fontId="12" fillId="0" borderId="1" xfId="0" applyNumberFormat="1" applyFont="1" applyBorder="1" applyAlignment="1">
      <alignment wrapText="1" readingOrder="1"/>
    </xf>
    <xf numFmtId="49" fontId="7" fillId="0" borderId="17" xfId="0" applyNumberFormat="1" applyFont="1" applyBorder="1" applyAlignment="1">
      <alignment vertical="top" wrapText="1" readingOrder="1"/>
    </xf>
    <xf numFmtId="0" fontId="12" fillId="0" borderId="17" xfId="0" applyFont="1" applyBorder="1" applyAlignment="1">
      <alignment vertical="top" wrapText="1"/>
    </xf>
    <xf numFmtId="166" fontId="8" fillId="0" borderId="17" xfId="0" applyNumberFormat="1" applyFont="1" applyBorder="1" applyAlignment="1">
      <alignment vertical="top" wrapText="1" readingOrder="1"/>
    </xf>
    <xf numFmtId="49" fontId="9" fillId="0" borderId="0" xfId="20" applyNumberFormat="1" applyFont="1" applyAlignment="1">
      <alignment horizontal="center"/>
      <protection/>
    </xf>
    <xf numFmtId="0" fontId="10" fillId="0" borderId="10" xfId="0" applyFont="1" applyBorder="1" applyAlignment="1">
      <alignment vertical="center" wrapText="1" readingOrder="1"/>
    </xf>
    <xf numFmtId="0" fontId="10" fillId="0" borderId="1" xfId="0" applyFont="1" applyBorder="1" applyAlignment="1">
      <alignment vertical="center" wrapText="1" readingOrder="1"/>
    </xf>
    <xf numFmtId="166" fontId="11" fillId="0" borderId="1" xfId="0" applyNumberFormat="1" applyFont="1" applyBorder="1" applyAlignment="1">
      <alignment horizontal="right" wrapText="1" readingOrder="1"/>
    </xf>
    <xf numFmtId="0" fontId="9" fillId="4" borderId="1" xfId="20" applyFont="1" applyFill="1" applyBorder="1" applyAlignment="1">
      <alignment horizontal="left"/>
      <protection/>
    </xf>
    <xf numFmtId="0" fontId="7" fillId="0" borderId="17" xfId="0" applyFont="1" applyBorder="1" applyAlignment="1">
      <alignment wrapText="1" readingOrder="1"/>
    </xf>
    <xf numFmtId="0" fontId="12" fillId="0" borderId="17" xfId="0" applyFont="1" applyBorder="1" applyAlignment="1">
      <alignment wrapText="1" readingOrder="1"/>
    </xf>
    <xf numFmtId="166" fontId="8" fillId="0" borderId="17" xfId="0" applyNumberFormat="1" applyFont="1" applyBorder="1" applyAlignment="1">
      <alignment wrapText="1" readingOrder="1"/>
    </xf>
    <xf numFmtId="166" fontId="9" fillId="0" borderId="0" xfId="0" applyNumberFormat="1" applyFont="1" applyAlignment="1">
      <alignment wrapText="1"/>
    </xf>
    <xf numFmtId="166" fontId="9" fillId="0" borderId="0" xfId="0" applyNumberFormat="1" applyFont="1" applyAlignment="1">
      <alignment horizontal="center" wrapText="1"/>
    </xf>
    <xf numFmtId="168" fontId="8" fillId="0" borderId="0" xfId="0" applyNumberFormat="1" applyFont="1" applyAlignment="1">
      <alignment horizontal="left" wrapText="1" readingOrder="1"/>
    </xf>
    <xf numFmtId="0" fontId="9" fillId="0" borderId="0" xfId="20" applyFont="1" applyFill="1" applyBorder="1">
      <alignment/>
      <protection/>
    </xf>
    <xf numFmtId="0" fontId="10" fillId="0" borderId="3" xfId="0" applyNumberFormat="1" applyFont="1" applyFill="1" applyBorder="1" applyAlignment="1">
      <alignment wrapText="1" readingOrder="1"/>
    </xf>
    <xf numFmtId="0" fontId="10" fillId="0" borderId="1" xfId="0" applyNumberFormat="1" applyFont="1" applyFill="1" applyBorder="1" applyAlignment="1">
      <alignment wrapText="1" readingOrder="1"/>
    </xf>
    <xf numFmtId="166" fontId="11" fillId="0" borderId="9" xfId="0" applyNumberFormat="1" applyFont="1" applyFill="1" applyBorder="1" applyAlignment="1">
      <alignment vertical="center" wrapText="1" readingOrder="1"/>
    </xf>
    <xf numFmtId="0" fontId="9" fillId="0" borderId="9" xfId="20" applyFont="1" applyFill="1" applyBorder="1" applyAlignment="1">
      <alignment horizontal="center" vertical="center"/>
      <protection/>
    </xf>
    <xf numFmtId="0" fontId="9" fillId="0" borderId="3" xfId="20" applyFont="1" applyFill="1" applyBorder="1" applyAlignment="1">
      <alignment vertical="center"/>
      <protection/>
    </xf>
    <xf numFmtId="0" fontId="9" fillId="0" borderId="3" xfId="20" applyFont="1" applyFill="1" applyBorder="1" applyAlignment="1">
      <alignment horizontal="center" vertical="center"/>
      <protection/>
    </xf>
    <xf numFmtId="0" fontId="9" fillId="0" borderId="3" xfId="20" applyFont="1" applyFill="1" applyBorder="1" applyAlignment="1">
      <alignment/>
      <protection/>
    </xf>
    <xf numFmtId="166" fontId="11" fillId="0" borderId="1" xfId="0" applyNumberFormat="1" applyFont="1" applyFill="1" applyBorder="1" applyAlignment="1">
      <alignment vertical="center" wrapText="1" readingOrder="1"/>
    </xf>
    <xf numFmtId="0" fontId="9" fillId="0" borderId="10" xfId="20" applyFont="1" applyFill="1" applyBorder="1" applyAlignment="1">
      <alignment horizontal="center" vertical="center"/>
      <protection/>
    </xf>
    <xf numFmtId="0" fontId="9" fillId="0" borderId="1" xfId="20" applyFont="1" applyFill="1" applyBorder="1" applyAlignment="1">
      <alignment vertical="center"/>
      <protection/>
    </xf>
    <xf numFmtId="0" fontId="9" fillId="0" borderId="1" xfId="20" applyFont="1" applyFill="1" applyBorder="1" applyAlignment="1">
      <alignment/>
      <protection/>
    </xf>
    <xf numFmtId="0" fontId="9" fillId="0" borderId="1" xfId="20" applyFont="1" applyFill="1" applyBorder="1" applyAlignment="1">
      <alignment horizontal="center" vertical="center"/>
      <protection/>
    </xf>
    <xf numFmtId="166" fontId="11" fillId="0" borderId="1" xfId="0" applyNumberFormat="1" applyFont="1" applyFill="1" applyBorder="1" applyAlignment="1">
      <alignment wrapText="1" readingOrder="1"/>
    </xf>
    <xf numFmtId="0" fontId="9" fillId="0" borderId="1" xfId="20" applyFont="1" applyFill="1" applyBorder="1" applyAlignment="1">
      <alignment horizontal="center"/>
      <protection/>
    </xf>
    <xf numFmtId="0" fontId="9" fillId="0" borderId="1" xfId="20" applyFont="1" applyFill="1" applyBorder="1">
      <alignment/>
      <protection/>
    </xf>
    <xf numFmtId="0" fontId="9" fillId="0" borderId="1" xfId="20" applyFont="1" applyFill="1" applyBorder="1" applyAlignment="1">
      <alignment horizontal="left"/>
      <protection/>
    </xf>
    <xf numFmtId="0" fontId="10" fillId="0" borderId="10" xfId="0" applyNumberFormat="1" applyFont="1" applyFill="1" applyBorder="1" applyAlignment="1">
      <alignment wrapText="1" readingOrder="1"/>
    </xf>
    <xf numFmtId="166" fontId="11" fillId="0" borderId="10" xfId="0" applyNumberFormat="1" applyFont="1" applyFill="1" applyBorder="1" applyAlignment="1">
      <alignment wrapText="1" readingOrder="1"/>
    </xf>
    <xf numFmtId="166" fontId="8" fillId="0" borderId="11" xfId="0" applyNumberFormat="1" applyFont="1" applyFill="1" applyBorder="1" applyAlignment="1">
      <alignment vertical="center" wrapText="1" readingOrder="1"/>
    </xf>
    <xf numFmtId="0" fontId="9" fillId="0" borderId="0" xfId="20" applyFont="1" applyFill="1" applyBorder="1" applyAlignment="1">
      <alignment vertical="center"/>
      <protection/>
    </xf>
    <xf numFmtId="0" fontId="9" fillId="0" borderId="0" xfId="20" applyFont="1" applyFill="1" applyBorder="1" applyAlignment="1">
      <alignment horizontal="left"/>
      <protection/>
    </xf>
    <xf numFmtId="0" fontId="9" fillId="0" borderId="0" xfId="20" applyFont="1" applyFill="1" applyBorder="1" applyAlignment="1">
      <alignment horizontal="center" vertical="center"/>
      <protection/>
    </xf>
    <xf numFmtId="0" fontId="7" fillId="0" borderId="12" xfId="0" applyNumberFormat="1" applyFont="1" applyFill="1" applyBorder="1" applyAlignment="1">
      <alignment vertical="center" wrapText="1" readingOrder="1"/>
    </xf>
    <xf numFmtId="0" fontId="12" fillId="0" borderId="12" xfId="0" applyNumberFormat="1" applyFont="1" applyFill="1" applyBorder="1" applyAlignment="1">
      <alignment vertical="center" wrapText="1"/>
    </xf>
    <xf numFmtId="166" fontId="8" fillId="0" borderId="12" xfId="0" applyNumberFormat="1" applyFont="1" applyFill="1" applyBorder="1" applyAlignment="1">
      <alignment vertical="center" wrapText="1" readingOrder="1"/>
    </xf>
    <xf numFmtId="0" fontId="9" fillId="0" borderId="1" xfId="20" applyFont="1" applyFill="1" applyBorder="1" applyAlignment="1">
      <alignment horizontal="center" wrapText="1"/>
      <protection/>
    </xf>
    <xf numFmtId="0" fontId="9" fillId="0" borderId="0" xfId="20" applyFont="1" applyFill="1" applyBorder="1" applyAlignment="1">
      <alignment horizontal="center"/>
      <protection/>
    </xf>
    <xf numFmtId="49" fontId="10" fillId="0" borderId="1" xfId="0" applyNumberFormat="1" applyFont="1" applyFill="1" applyBorder="1" applyAlignment="1">
      <alignment wrapText="1" readingOrder="1"/>
    </xf>
    <xf numFmtId="0" fontId="9" fillId="0" borderId="3" xfId="20" applyFont="1" applyFill="1" applyBorder="1" applyAlignment="1">
      <alignment horizontal="left"/>
      <protection/>
    </xf>
    <xf numFmtId="0" fontId="9" fillId="0" borderId="3" xfId="20" applyFont="1" applyFill="1" applyBorder="1" applyAlignment="1">
      <alignment horizontal="center"/>
      <protection/>
    </xf>
    <xf numFmtId="166" fontId="9" fillId="0" borderId="1" xfId="20" applyNumberFormat="1" applyFont="1" applyFill="1" applyBorder="1" applyAlignment="1">
      <alignment/>
      <protection/>
    </xf>
    <xf numFmtId="49" fontId="9" fillId="0" borderId="1" xfId="20" applyNumberFormat="1" applyFont="1" applyFill="1" applyBorder="1" applyAlignment="1">
      <alignment horizontal="center"/>
      <protection/>
    </xf>
    <xf numFmtId="166" fontId="8" fillId="0" borderId="11" xfId="0" applyNumberFormat="1" applyFont="1" applyFill="1" applyBorder="1" applyAlignment="1">
      <alignment vertical="top" wrapText="1" readingOrder="1"/>
    </xf>
    <xf numFmtId="0" fontId="7" fillId="0" borderId="12" xfId="0" applyNumberFormat="1" applyFont="1" applyFill="1" applyBorder="1" applyAlignment="1">
      <alignment vertical="top" wrapText="1" readingOrder="1"/>
    </xf>
    <xf numFmtId="0" fontId="12" fillId="0" borderId="12" xfId="0" applyNumberFormat="1" applyFont="1" applyFill="1" applyBorder="1" applyAlignment="1">
      <alignment vertical="top" wrapText="1"/>
    </xf>
    <xf numFmtId="166" fontId="8" fillId="0" borderId="12" xfId="0" applyNumberFormat="1" applyFont="1" applyFill="1" applyBorder="1" applyAlignment="1">
      <alignment vertical="top" wrapText="1" readingOrder="1"/>
    </xf>
    <xf numFmtId="49" fontId="10" fillId="0" borderId="10" xfId="0" applyNumberFormat="1" applyFont="1" applyFill="1" applyBorder="1" applyAlignment="1">
      <alignment wrapText="1" readingOrder="1"/>
    </xf>
    <xf numFmtId="0" fontId="9" fillId="0" borderId="14" xfId="20" applyFont="1" applyFill="1" applyBorder="1" applyAlignment="1">
      <alignment horizontal="left"/>
      <protection/>
    </xf>
    <xf numFmtId="0" fontId="9" fillId="0" borderId="14" xfId="20" applyFont="1" applyFill="1" applyBorder="1" applyAlignment="1">
      <alignment horizontal="center"/>
      <protection/>
    </xf>
    <xf numFmtId="0" fontId="7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 readingOrder="1"/>
    </xf>
    <xf numFmtId="0" fontId="7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7" fillId="7" borderId="0" xfId="0" applyFont="1" applyFill="1" applyAlignment="1">
      <alignment vertical="center" wrapText="1" readingOrder="1"/>
    </xf>
    <xf numFmtId="0" fontId="12" fillId="7" borderId="0" xfId="0" applyFont="1" applyFill="1" applyAlignment="1">
      <alignment vertical="center" wrapText="1" readingOrder="1"/>
    </xf>
    <xf numFmtId="166" fontId="8" fillId="7" borderId="0" xfId="0" applyNumberFormat="1" applyFont="1" applyFill="1" applyAlignment="1">
      <alignment vertical="center" wrapText="1" readingOrder="1"/>
    </xf>
    <xf numFmtId="0" fontId="9" fillId="7" borderId="0" xfId="20" applyFont="1" applyFill="1" applyAlignment="1">
      <alignment horizontal="center"/>
      <protection/>
    </xf>
    <xf numFmtId="0" fontId="9" fillId="7" borderId="0" xfId="20" applyFont="1" applyFill="1">
      <alignment/>
      <protection/>
    </xf>
    <xf numFmtId="0" fontId="9" fillId="7" borderId="0" xfId="20" applyFont="1" applyFill="1" applyAlignment="1">
      <alignment horizontal="center" wrapText="1"/>
      <protection/>
    </xf>
    <xf numFmtId="0" fontId="9" fillId="7" borderId="0" xfId="20" applyFont="1" applyFill="1" applyAlignment="1">
      <alignment horizontal="left"/>
      <protection/>
    </xf>
    <xf numFmtId="0" fontId="12" fillId="0" borderId="11" xfId="0" applyFont="1" applyBorder="1" applyAlignment="1">
      <alignment vertical="top" wrapText="1"/>
    </xf>
    <xf numFmtId="0" fontId="12" fillId="7" borderId="0" xfId="20" applyFont="1" applyFill="1">
      <alignment/>
      <protection/>
    </xf>
    <xf numFmtId="0" fontId="12" fillId="0" borderId="11" xfId="0" applyNumberFormat="1" applyFont="1" applyFill="1" applyBorder="1" applyAlignment="1">
      <alignment vertical="center" wrapText="1"/>
    </xf>
    <xf numFmtId="0" fontId="12" fillId="0" borderId="11" xfId="0" applyNumberFormat="1" applyFont="1" applyFill="1" applyBorder="1" applyAlignment="1">
      <alignment vertical="top" wrapText="1"/>
    </xf>
    <xf numFmtId="0" fontId="7" fillId="0" borderId="4" xfId="0" applyFont="1" applyBorder="1" applyAlignment="1">
      <alignment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vertical="center" wrapText="1"/>
    </xf>
    <xf numFmtId="2" fontId="0" fillId="0" borderId="0" xfId="0" applyNumberFormat="1"/>
    <xf numFmtId="0" fontId="5" fillId="8" borderId="1" xfId="0" applyFont="1" applyFill="1" applyBorder="1" applyAlignment="1">
      <alignment horizontal="center" vertical="center" wrapText="1"/>
    </xf>
    <xf numFmtId="0" fontId="15" fillId="0" borderId="0" xfId="0" applyFont="1"/>
    <xf numFmtId="2" fontId="5" fillId="0" borderId="0" xfId="0" applyNumberFormat="1" applyFont="1"/>
    <xf numFmtId="166" fontId="9" fillId="4" borderId="1" xfId="20" applyNumberFormat="1" applyFont="1" applyFill="1" applyBorder="1">
      <alignment/>
      <protection/>
    </xf>
    <xf numFmtId="0" fontId="2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 readingOrder="1"/>
    </xf>
    <xf numFmtId="0" fontId="12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top" wrapText="1" readingOrder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center" wrapText="1" readingOrder="1"/>
    </xf>
    <xf numFmtId="0" fontId="7" fillId="0" borderId="11" xfId="0" applyNumberFormat="1" applyFont="1" applyFill="1" applyBorder="1" applyAlignment="1">
      <alignment vertical="top" wrapText="1" readingOrder="1"/>
    </xf>
    <xf numFmtId="0" fontId="12" fillId="0" borderId="11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vertical="center" wrapText="1" readingOrder="1"/>
    </xf>
    <xf numFmtId="0" fontId="12" fillId="0" borderId="11" xfId="0" applyNumberFormat="1" applyFont="1" applyFill="1" applyBorder="1" applyAlignment="1">
      <alignment vertical="center" wrapText="1"/>
    </xf>
    <xf numFmtId="0" fontId="15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5" fillId="8" borderId="1" xfId="0" applyFont="1" applyFill="1" applyBorder="1" applyAlignment="1" applyProtection="1">
      <alignment horizontal="center" vertical="center" wrapText="1"/>
      <protection/>
    </xf>
    <xf numFmtId="0" fontId="17" fillId="8" borderId="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Protection="1">
      <protection/>
    </xf>
    <xf numFmtId="0" fontId="19" fillId="9" borderId="0" xfId="0" applyFont="1" applyFill="1" applyProtection="1">
      <protection/>
    </xf>
    <xf numFmtId="0" fontId="19" fillId="9" borderId="0" xfId="0" applyFont="1" applyFill="1" applyAlignment="1" applyProtection="1">
      <alignment horizontal="center"/>
      <protection/>
    </xf>
    <xf numFmtId="165" fontId="20" fillId="9" borderId="0" xfId="0" applyNumberFormat="1" applyFont="1" applyFill="1" applyProtection="1">
      <protection/>
    </xf>
    <xf numFmtId="0" fontId="18" fillId="0" borderId="0" xfId="0" applyFont="1" applyProtection="1">
      <protection/>
    </xf>
    <xf numFmtId="0" fontId="18" fillId="10" borderId="0" xfId="0" applyFont="1" applyFill="1" applyProtection="1">
      <protection/>
    </xf>
    <xf numFmtId="0" fontId="18" fillId="0" borderId="0" xfId="0" applyFont="1" applyAlignment="1" applyProtection="1">
      <alignment horizontal="center"/>
      <protection/>
    </xf>
    <xf numFmtId="2" fontId="0" fillId="0" borderId="0" xfId="0" applyNumberFormat="1" applyProtection="1">
      <protection/>
    </xf>
    <xf numFmtId="165" fontId="0" fillId="0" borderId="0" xfId="0" applyNumberFormat="1" applyProtection="1">
      <protection/>
    </xf>
    <xf numFmtId="0" fontId="5" fillId="0" borderId="0" xfId="0" applyFont="1" applyProtection="1">
      <protection/>
    </xf>
    <xf numFmtId="0" fontId="5" fillId="0" borderId="28" xfId="0" applyFont="1" applyBorder="1" applyProtection="1">
      <protection/>
    </xf>
    <xf numFmtId="0" fontId="23" fillId="8" borderId="1" xfId="0" applyFont="1" applyFill="1" applyBorder="1" applyAlignment="1" applyProtection="1">
      <alignment horizontal="center" vertical="center" wrapText="1"/>
      <protection/>
    </xf>
    <xf numFmtId="0" fontId="24" fillId="10" borderId="0" xfId="0" applyFont="1" applyFill="1" applyProtection="1">
      <protection/>
    </xf>
    <xf numFmtId="165" fontId="25" fillId="0" borderId="0" xfId="0" applyNumberFormat="1" applyFont="1" applyFill="1" applyProtection="1">
      <protection/>
    </xf>
    <xf numFmtId="165" fontId="25" fillId="0" borderId="28" xfId="0" applyNumberFormat="1" applyFont="1" applyFill="1" applyBorder="1" applyProtection="1">
      <protection/>
    </xf>
    <xf numFmtId="165" fontId="25" fillId="5" borderId="29" xfId="0" applyNumberFormat="1" applyFont="1" applyFill="1" applyBorder="1" applyProtection="1">
      <protection/>
    </xf>
    <xf numFmtId="0" fontId="0" fillId="0" borderId="30" xfId="0" applyBorder="1" applyProtection="1">
      <protection/>
    </xf>
    <xf numFmtId="0" fontId="0" fillId="0" borderId="0" xfId="0" applyFont="1" applyFill="1" applyBorder="1" applyProtection="1">
      <protection/>
    </xf>
    <xf numFmtId="0" fontId="18" fillId="0" borderId="0" xfId="0" applyFont="1" applyAlignment="1" applyProtection="1">
      <alignment horizontal="center" vertical="center"/>
      <protection/>
    </xf>
    <xf numFmtId="165" fontId="22" fillId="11" borderId="0" xfId="0" applyNumberFormat="1" applyFont="1" applyFill="1" applyProtection="1">
      <protection/>
    </xf>
    <xf numFmtId="0" fontId="25" fillId="0" borderId="0" xfId="0" applyFont="1" applyProtection="1">
      <protection/>
    </xf>
    <xf numFmtId="0" fontId="5" fillId="12" borderId="1" xfId="0" applyFont="1" applyFill="1" applyBorder="1" applyAlignment="1" applyProtection="1">
      <alignment horizontal="center" vertical="center" wrapText="1"/>
      <protection/>
    </xf>
    <xf numFmtId="0" fontId="17" fillId="12" borderId="1" xfId="0" applyFont="1" applyFill="1" applyBorder="1" applyAlignment="1" applyProtection="1">
      <alignment horizontal="center" vertical="center" wrapText="1"/>
      <protection/>
    </xf>
    <xf numFmtId="0" fontId="23" fillId="11" borderId="1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Protection="1">
      <protection/>
    </xf>
    <xf numFmtId="2" fontId="0" fillId="0" borderId="31" xfId="0" applyNumberFormat="1" applyBorder="1" applyProtection="1">
      <protection/>
    </xf>
    <xf numFmtId="0" fontId="0" fillId="0" borderId="31" xfId="0" applyBorder="1" applyAlignment="1" applyProtection="1">
      <alignment horizontal="center"/>
      <protection/>
    </xf>
    <xf numFmtId="165" fontId="0" fillId="0" borderId="31" xfId="0" applyNumberFormat="1" applyBorder="1" applyProtection="1">
      <protection/>
    </xf>
    <xf numFmtId="9" fontId="18" fillId="0" borderId="0" xfId="21" applyFon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2" fontId="5" fillId="0" borderId="0" xfId="0" applyNumberFormat="1" applyFont="1" applyProtection="1">
      <protection/>
    </xf>
    <xf numFmtId="165" fontId="5" fillId="11" borderId="0" xfId="0" applyNumberFormat="1" applyFont="1" applyFill="1" applyProtection="1">
      <protection/>
    </xf>
    <xf numFmtId="0" fontId="0" fillId="13" borderId="0" xfId="0" applyFill="1" applyProtection="1">
      <protection/>
    </xf>
    <xf numFmtId="0" fontId="0" fillId="13" borderId="0" xfId="0" applyFill="1" applyAlignment="1" applyProtection="1">
      <alignment horizontal="center"/>
      <protection/>
    </xf>
    <xf numFmtId="165" fontId="21" fillId="14" borderId="0" xfId="0" applyNumberFormat="1" applyFont="1" applyFill="1" applyAlignment="1" applyProtection="1">
      <alignment horizontal="center"/>
      <protection/>
    </xf>
    <xf numFmtId="165" fontId="5" fillId="4" borderId="0" xfId="0" applyNumberFormat="1" applyFont="1" applyFill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" xfId="21"/>
  </cellStyles>
  <dxfs count="18">
    <dxf>
      <numFmt numFmtId="177" formatCode="0.00"/>
    </dxf>
    <dxf>
      <border>
        <bottom style="double"/>
      </border>
    </dxf>
    <dxf>
      <border>
        <bottom style="double"/>
      </border>
    </dxf>
    <dxf>
      <border>
        <bottom style="double"/>
      </border>
    </dxf>
    <dxf>
      <border>
        <bottom style="double"/>
      </border>
    </dxf>
    <dxf>
      <font>
        <color theme="9" tint="0.39998000860214233"/>
      </font>
    </dxf>
    <dxf>
      <font>
        <color theme="9" tint="0.39998000860214233"/>
      </font>
    </dxf>
    <dxf>
      <font>
        <color theme="9" tint="0.39998000860214233"/>
      </font>
    </dxf>
    <dxf>
      <font>
        <color theme="9" tint="0.39998000860214233"/>
      </font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77" formatCode="0.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2</xdr:row>
      <xdr:rowOff>123825</xdr:rowOff>
    </xdr:from>
    <xdr:to>
      <xdr:col>11</xdr:col>
      <xdr:colOff>1866900</xdr:colOff>
      <xdr:row>9</xdr:row>
      <xdr:rowOff>28575</xdr:rowOff>
    </xdr:to>
    <xdr:sp macro="" textlink="">
      <xdr:nvSpPr>
        <xdr:cNvPr id="2" name="Řečová bublina: obdélníkový bublinový popisek 1"/>
        <xdr:cNvSpPr/>
      </xdr:nvSpPr>
      <xdr:spPr>
        <a:xfrm>
          <a:off x="16040100" y="847725"/>
          <a:ext cx="1666875" cy="1200150"/>
        </a:xfrm>
        <a:prstGeom prst="wedgeRectCallout">
          <a:avLst>
            <a:gd name="adj1" fmla="val -50132"/>
            <a:gd name="adj2" fmla="val 101438"/>
          </a:avLst>
        </a:prstGeom>
        <a:solidFill>
          <a:srgbClr val="ED7D31"/>
        </a:solidFill>
        <a:ln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cs-CZ" sz="1600"/>
            <a:t>Vyplňují se jen oranžově podbarevná pole.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9" refreshedBy="Albrecht Vladimír" refreshedVersion="6">
  <cacheSource type="worksheet">
    <worksheetSource ref="A2:I21" sheet="KH 1pp_bez úklidu"/>
  </cacheSource>
  <cacheFields count="9">
    <cacheField name="č.místnosti">
      <sharedItems containsMixedTypes="0" count="0"/>
    </cacheField>
    <cacheField name="č.dveří" numFmtId="49">
      <sharedItems containsString="0" containsBlank="1" containsMixedTypes="1" count="0"/>
    </cacheField>
    <cacheField name="užití" numFmtId="49">
      <sharedItems containsMixedTypes="0" count="18">
        <s v="zádveří"/>
        <s v="studentský klub"/>
        <s v="kuchyně"/>
        <s v="sklad"/>
        <s v="úklidová komora"/>
        <s v="kotelna"/>
        <s v="šatna personál"/>
        <s v="umývárna personál"/>
        <s v="wc personál"/>
        <s v="chodba"/>
        <s v="umývárna ženy"/>
        <s v="wc ženy"/>
        <s v="wc-bezbariérové"/>
        <s v="umývárna muži"/>
        <s v="wc muži"/>
        <s v="strojovna VZT"/>
        <s v="vzduchová komora"/>
        <s v="amfiteátr"/>
      </sharedItems>
    </cacheField>
    <cacheField name="plocha (m2)" numFmtId="164">
      <sharedItems containsSemiMixedTypes="0" containsString="0" containsMixedTypes="0" containsNumber="1" containsInteger="1" count="0"/>
    </cacheField>
    <cacheField name="výška(m)" numFmtId="2">
      <sharedItems containsBlank="1" containsMixedTypes="1" containsNumber="1" containsInteger="1" count="0"/>
    </cacheField>
    <cacheField name="povrch podlahy" numFmtId="2">
      <sharedItems containsMixedTypes="0" count="0"/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  <cacheField name="četnost úklidu">
      <sharedItems containsMixedTypes="0" count="1">
        <s v="bez úklidu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cordCount="440" refreshedBy="DF" refreshedVersion="6">
  <cacheSource type="worksheet">
    <worksheetSource ref="A2:M442" sheet="PP_SO_1_2__data"/>
  </cacheSource>
  <cacheFields count="13">
    <cacheField name="OBJEKT">
      <sharedItems containsBlank="1" containsMixedTypes="0" count="3">
        <s v="SO01"/>
        <m/>
        <s v="SO02"/>
      </sharedItems>
    </cacheField>
    <cacheField name="PODLAŽÍ">
      <sharedItems containsBlank="1" containsMixedTypes="0" count="7">
        <s v="1PP"/>
        <m/>
        <s v="xXX"/>
        <s v="1NP"/>
        <s v="2NP"/>
        <s v="3NP"/>
        <s v="4NP"/>
      </sharedItems>
    </cacheField>
    <cacheField name="OZN">
      <sharedItems containsBlank="1" containsMixedTypes="0" count="0"/>
    </cacheField>
    <cacheField name="NÁZEV">
      <sharedItems containsBlank="1" containsMixedTypes="0" count="0"/>
    </cacheField>
    <cacheField name="Typ">
      <sharedItems containsBlank="1" containsMixedTypes="0" count="11">
        <s v="Chodby, schodiště a ostatní"/>
        <s v="Výroba/technologické prostory"/>
        <s v="Technické zázemí"/>
        <s v="Kancelář"/>
        <s v="Sociální zařízení"/>
        <s v="Kuchyňka"/>
        <m/>
        <s v="Výtah"/>
        <s v="Učebna"/>
        <s v="Garáž"/>
        <s v="Výroba"/>
      </sharedItems>
    </cacheField>
    <cacheField name="PLOCHA [m²]">
      <sharedItems containsBlank="1" containsMixedTypes="1" containsNumber="1" containsInteger="1" count="0"/>
    </cacheField>
    <cacheField name="S.V. [mm]">
      <sharedItems containsBlank="1" containsMixedTypes="1" containsNumber="1" containsInteger="1" count="0"/>
    </cacheField>
    <cacheField name="TYP2">
      <sharedItems containsBlank="1" containsMixedTypes="0" count="0"/>
    </cacheField>
    <cacheField name="SKLADBA">
      <sharedItems containsBlank="1" containsMixedTypes="0" count="0"/>
    </cacheField>
    <cacheField name="TYP POVRCHU">
      <sharedItems containsBlank="1" containsMixedTypes="0" count="13">
        <s v="KERAMICKÁ DLAŽBA"/>
        <s v="EPOXIDOVÁ STĚRKA"/>
        <s v="EPOXIDOVÁ STĚRKA / KERAMICKÁ DLAŽBA"/>
        <s v="VINYL"/>
        <s v="PUR PANEL"/>
        <m/>
        <s v="-"/>
        <s v="KERAMICKÁ DLAŽBA, ZAPUŠTĚNÝ ROŠT"/>
        <s v="LITÁ PODLAHA CHEM. ODOLNÁ"/>
        <s v="VELKOFORMÁTOVÁ BETONOVÁ DLAŽBA"/>
        <s v="ČESANÝ BETON"/>
        <s v="VINYL DÍLCE"/>
        <s v="DRÁTKOBETON"/>
      </sharedItems>
    </cacheField>
    <cacheField name="SOKL">
      <sharedItems containsBlank="1" containsMixedTypes="0" count="0"/>
    </cacheField>
    <cacheField name="V ZIMĚ">
      <sharedItems containsBlank="1" containsMixedTypes="1" containsNumber="1" containsInteger="1" count="0"/>
    </cacheField>
    <cacheField name="V LÉTĚ">
      <sharedItems containsBlank="1"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s v="0.01"/>
    <m/>
    <x v="0"/>
    <n v="8.3"/>
    <n v="2.1"/>
    <s v="stěrková "/>
    <m/>
    <m/>
    <x v="0"/>
  </r>
  <r>
    <s v="0.02"/>
    <m/>
    <x v="1"/>
    <n v="170.5"/>
    <s v="2,90-4,48"/>
    <s v="stěrková "/>
    <m/>
    <m/>
    <x v="0"/>
  </r>
  <r>
    <s v="0.03"/>
    <m/>
    <x v="2"/>
    <n v="22.5"/>
    <n v="2.7"/>
    <s v="keram.dl."/>
    <s v="obklad 2,00"/>
    <m/>
    <x v="0"/>
  </r>
  <r>
    <s v="0.04"/>
    <m/>
    <x v="3"/>
    <n v="5.5"/>
    <n v="2.7"/>
    <s v="keram.dl."/>
    <s v="obklad 2,00"/>
    <m/>
    <x v="0"/>
  </r>
  <r>
    <s v="0.05"/>
    <m/>
    <x v="4"/>
    <n v="1.8"/>
    <n v="2.7"/>
    <s v="keram.dl."/>
    <s v="obklad 2,00"/>
    <m/>
    <x v="0"/>
  </r>
  <r>
    <s v="0.06"/>
    <m/>
    <x v="5"/>
    <n v="43.3"/>
    <n v="2.7"/>
    <s v="keram.dl."/>
    <m/>
    <m/>
    <x v="0"/>
  </r>
  <r>
    <s v="0.07"/>
    <m/>
    <x v="6"/>
    <n v="8.8"/>
    <n v="2.7"/>
    <s v="keram.dl."/>
    <m/>
    <m/>
    <x v="0"/>
  </r>
  <r>
    <s v="0.08"/>
    <m/>
    <x v="7"/>
    <n v="8.3"/>
    <n v="2.7"/>
    <s v="keram.dl."/>
    <s v="obklad 2,00"/>
    <m/>
    <x v="0"/>
  </r>
  <r>
    <s v="0.09"/>
    <m/>
    <x v="8"/>
    <n v="1.3"/>
    <n v="2.7"/>
    <s v="keram.dl."/>
    <s v="obklad 2,00"/>
    <m/>
    <x v="0"/>
  </r>
  <r>
    <s v="0.10"/>
    <m/>
    <x v="9"/>
    <n v="9.6"/>
    <n v="2.7"/>
    <s v="keram.dl."/>
    <m/>
    <m/>
    <x v="0"/>
  </r>
  <r>
    <s v="0.11"/>
    <m/>
    <x v="10"/>
    <n v="2.7"/>
    <n v="2.7"/>
    <s v="keram.dl."/>
    <s v="obklad 2,00"/>
    <m/>
    <x v="0"/>
  </r>
  <r>
    <s v="0.12"/>
    <m/>
    <x v="11"/>
    <n v="6.1"/>
    <n v="2.7"/>
    <s v="keram.dl."/>
    <s v="obklad 2,00"/>
    <m/>
    <x v="0"/>
  </r>
  <r>
    <s v="0.13"/>
    <m/>
    <x v="12"/>
    <n v="1.9"/>
    <n v="2.7"/>
    <s v="keram.dl."/>
    <s v="obklad 1,20"/>
    <m/>
    <x v="0"/>
  </r>
  <r>
    <s v="0.14"/>
    <m/>
    <x v="13"/>
    <n v="2.5"/>
    <n v="2.7"/>
    <s v="keram.dl."/>
    <s v="obklad 2,00"/>
    <m/>
    <x v="0"/>
  </r>
  <r>
    <s v="0.15"/>
    <m/>
    <x v="14"/>
    <n v="8"/>
    <n v="2.7"/>
    <s v="keram.dl."/>
    <s v="obklad 2,00"/>
    <m/>
    <x v="0"/>
  </r>
  <r>
    <s v="0.16"/>
    <m/>
    <x v="4"/>
    <n v="1.5"/>
    <n v="2.7"/>
    <s v="keram.dl."/>
    <s v="obklad 1,20"/>
    <m/>
    <x v="0"/>
  </r>
  <r>
    <s v="0.17"/>
    <m/>
    <x v="15"/>
    <n v="117.3"/>
    <n v="3.1"/>
    <s v="keram.dl."/>
    <m/>
    <m/>
    <x v="0"/>
  </r>
  <r>
    <s v="0.18"/>
    <m/>
    <x v="16"/>
    <n v="113.5"/>
    <n v="3.1"/>
    <s v="beton"/>
    <m/>
    <m/>
    <x v="0"/>
  </r>
  <r>
    <s v="0.19"/>
    <m/>
    <x v="17"/>
    <n v="153.4"/>
    <m/>
    <s v="beton"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40">
  <r>
    <x v="0"/>
    <x v="0"/>
    <s v="0.01"/>
    <s v="SCHODIŠTĚ"/>
    <x v="0"/>
    <n v="24.39"/>
    <n v="3580"/>
    <s v="UZAVÍRACÍ NÁTĚR"/>
    <s v="P05.1; P08.1; P09.1"/>
    <x v="0"/>
    <s v="D+E"/>
    <n v="15"/>
    <s v="-"/>
  </r>
  <r>
    <x v="0"/>
    <x v="0"/>
    <s v="0.02"/>
    <s v="VSTUPNÍ CHODBA"/>
    <x v="0"/>
    <n v="24.46"/>
    <n v="2800"/>
    <s v="MINERÁLNÍ KAZETOVÝ/LAMELOVÝ"/>
    <s v="P02.1"/>
    <x v="1"/>
    <s v="H"/>
    <n v="15"/>
    <s v="-"/>
  </r>
  <r>
    <x v="0"/>
    <x v="0"/>
    <s v="0.03a"/>
    <s v="ZÁSOBOVACÍ CHODBA"/>
    <x v="0"/>
    <n v="259.77"/>
    <n v="3450"/>
    <s v="UZAVÍRACÍ NÁTĚR"/>
    <s v="P02.1; P05.8"/>
    <x v="2"/>
    <s v="  / D"/>
    <n v="15"/>
    <s v="-"/>
  </r>
  <r>
    <x v="0"/>
    <x v="0"/>
    <s v="0.03b"/>
    <s v="ZÁSOBOVACÍ CHODBA"/>
    <x v="0"/>
    <n v="31.69"/>
    <n v="3450"/>
    <s v="UZAVÍRACÍ NÁTĚR"/>
    <s v="P02.1"/>
    <x v="1"/>
    <s v="H"/>
    <n v="15"/>
    <s v="-"/>
  </r>
  <r>
    <x v="0"/>
    <x v="0"/>
    <s v="0.03c"/>
    <s v="CHODBA"/>
    <x v="0"/>
    <n v="64.84"/>
    <n v="2800"/>
    <s v="SDK, MINERÁLNÍ KAZETOVÝ/LAMELOVÝ"/>
    <s v="P02.1"/>
    <x v="1"/>
    <s v="H"/>
    <n v="15"/>
    <s v="-"/>
  </r>
  <r>
    <x v="0"/>
    <x v="0"/>
    <s v="0.04"/>
    <s v="ZÁSOBOVACÍ CHODBA CHLAZENÁ"/>
    <x v="0"/>
    <n v="17.41"/>
    <n v="2400"/>
    <s v="PUR PANEL tl. 100 mm"/>
    <s v="P02.1"/>
    <x v="1"/>
    <s v="H"/>
    <n v="2"/>
    <n v="2"/>
  </r>
  <r>
    <x v="0"/>
    <x v="0"/>
    <s v="0.05"/>
    <s v="SCHODIŠTĚ"/>
    <x v="0"/>
    <n v="15.6"/>
    <n v="3580"/>
    <s v="UZAVÍRACÍ NÁTĚR"/>
    <s v="P02.1; P08.2; P09.2"/>
    <x v="1"/>
    <s v="H"/>
    <n v="15"/>
    <s v="-"/>
  </r>
  <r>
    <x v="0"/>
    <x v="0"/>
    <s v="0.06"/>
    <s v="CHLADÍRNA (UMĚLÁ ATMOSFÉRA)"/>
    <x v="1"/>
    <n v="24.33"/>
    <n v="2400"/>
    <s v="PUR PANEL tl. 100 mm"/>
    <s v=" DODÁVKA TECHNOLOGICKÉHO CHLAZENÍ"/>
    <x v="1"/>
    <s v="H"/>
    <n v="0"/>
    <n v="0"/>
  </r>
  <r>
    <x v="0"/>
    <x v="0"/>
    <s v="0.07"/>
    <s v="STROJOVNA (UMĚLÁ ATMOSFÉRA)"/>
    <x v="1"/>
    <n v="9.67"/>
    <n v="3450"/>
    <s v="UZAVÍRACÍ NÁTĚR"/>
    <m/>
    <x v="1"/>
    <s v="H"/>
    <n v="10"/>
    <s v="-"/>
  </r>
  <r>
    <x v="0"/>
    <x v="0"/>
    <s v="0.08"/>
    <s v="CHLADÍRNA (UMĚLÁ ATMOSFÉRA)"/>
    <x v="1"/>
    <n v="12.77"/>
    <n v="2400"/>
    <s v="PUR PANEL tl. 100 mm"/>
    <m/>
    <x v="1"/>
    <s v="H"/>
    <n v="0"/>
    <n v="0"/>
  </r>
  <r>
    <x v="0"/>
    <x v="0"/>
    <s v="0.09"/>
    <s v="CHLADÍRNA (UMĚLÁ ATMOSFÉRA)"/>
    <x v="1"/>
    <n v="12.79"/>
    <n v="2400"/>
    <s v="PUR PANEL tl. 100 mm"/>
    <m/>
    <x v="1"/>
    <s v="H"/>
    <n v="0"/>
    <n v="0"/>
  </r>
  <r>
    <x v="0"/>
    <x v="0"/>
    <s v="0.10"/>
    <s v="SKLAD"/>
    <x v="0"/>
    <n v="24.44"/>
    <n v="2400"/>
    <s v="PUR PANEL tl. 100 mm"/>
    <s v="P02.1"/>
    <x v="1"/>
    <s v="H"/>
    <n v="2"/>
    <n v="2"/>
  </r>
  <r>
    <x v="0"/>
    <x v="0"/>
    <s v="0.11"/>
    <s v="SKLAD"/>
    <x v="0"/>
    <n v="24.44"/>
    <n v="2400"/>
    <s v="PUR PANEL tl. 100 mm"/>
    <s v="P02.4"/>
    <x v="1"/>
    <s v="H"/>
    <n v="2"/>
    <n v="2"/>
  </r>
  <r>
    <x v="0"/>
    <x v="0"/>
    <s v="0.12a"/>
    <s v="MYTÍ PŘEPRAVEK - POUŽITÉ"/>
    <x v="1"/>
    <n v="13.53"/>
    <n v="3450"/>
    <s v="UZAVÍRACÍ NÁTĚR"/>
    <s v="P02.1"/>
    <x v="1"/>
    <s v="H"/>
    <n v="15"/>
    <s v="-"/>
  </r>
  <r>
    <x v="0"/>
    <x v="0"/>
    <s v="0.12b"/>
    <s v="MYTÍ PŘEPRAVEK"/>
    <x v="1"/>
    <n v="33.82"/>
    <n v="3450"/>
    <s v="UZAVÍRACÍ NÁTĚR"/>
    <s v="P02.1"/>
    <x v="1"/>
    <s v="H"/>
    <n v="15"/>
    <s v="-"/>
  </r>
  <r>
    <x v="0"/>
    <x v="0"/>
    <s v="0.12c"/>
    <s v="MYTÍ PŘEPRAVEK - ČISTÉ"/>
    <x v="1"/>
    <n v="11.53"/>
    <n v="3450"/>
    <s v="UZAVÍRACÍ NÁTĚR"/>
    <s v="P02.1"/>
    <x v="1"/>
    <s v="H"/>
    <n v="15"/>
    <s v="-"/>
  </r>
  <r>
    <x v="0"/>
    <x v="0"/>
    <s v="0.13"/>
    <s v="PRÁDELNA"/>
    <x v="1"/>
    <n v="30.2"/>
    <n v="3450"/>
    <s v="UZAVÍRACÍ NÁTĚR"/>
    <s v="P02.1"/>
    <x v="1"/>
    <s v="H"/>
    <n v="15"/>
    <s v="-"/>
  </r>
  <r>
    <x v="0"/>
    <x v="0"/>
    <s v="0.14"/>
    <s v="VODOMĚRNÁ SESTAVA"/>
    <x v="2"/>
    <n v="4.05"/>
    <n v="3450"/>
    <s v="UZAVÍRACÍ NÁTĚR"/>
    <s v="P02.1"/>
    <x v="1"/>
    <s v="H"/>
    <n v="10"/>
    <s v="-"/>
  </r>
  <r>
    <x v="0"/>
    <x v="0"/>
    <s v="0.15"/>
    <s v="ROZVODNA NN"/>
    <x v="2"/>
    <n v="7.42"/>
    <n v="3450"/>
    <s v="UZAVÍRACÍ NÁTĚR"/>
    <s v="P02.1"/>
    <x v="1"/>
    <s v="H"/>
    <n v="10"/>
    <s v="-"/>
  </r>
  <r>
    <x v="0"/>
    <x v="0"/>
    <s v="0.16"/>
    <s v="TRAFOSTANICE"/>
    <x v="2"/>
    <n v="23.85"/>
    <n v="3450"/>
    <s v="UZAVÍRACÍ NÁTĚR"/>
    <s v="P02.5"/>
    <x v="1"/>
    <s v="H"/>
    <n v="10"/>
    <s v="-"/>
  </r>
  <r>
    <x v="0"/>
    <x v="0"/>
    <s v="0.17"/>
    <s v="KANCELÁŘ"/>
    <x v="3"/>
    <n v="25.99"/>
    <n v="2800"/>
    <s v="SDK, MINERÁLNÍ KAZETOVÝ/LAMELOVÝ"/>
    <s v="P02.1"/>
    <x v="3"/>
    <s v="A"/>
    <s v="20"/>
    <n v="26"/>
  </r>
  <r>
    <x v="0"/>
    <x v="0"/>
    <s v="0.18"/>
    <s v="CHODBA"/>
    <x v="0"/>
    <n v="2.51"/>
    <n v="2800"/>
    <s v="SDK, MINERÁLNÍ KAZETOVÝ/LAMELOVÝ"/>
    <s v="P02.1"/>
    <x v="1"/>
    <s v="H"/>
    <n v="15"/>
    <s v="-"/>
  </r>
  <r>
    <x v="0"/>
    <x v="0"/>
    <s v="0.19"/>
    <s v="HYGIENICKÉ ZÁZEMÍ - PŘEDSÍŇ WC"/>
    <x v="4"/>
    <n v="2.46"/>
    <n v="2600"/>
    <s v="MINERÁLNÍ KAZETOVÝ/LAMELOVÝ"/>
    <s v="P05.2"/>
    <x v="0"/>
    <s v="G"/>
    <n v="24"/>
    <s v="-"/>
  </r>
  <r>
    <x v="0"/>
    <x v="0"/>
    <s v="0.20"/>
    <s v="HYGIENICKÉ ZÁZEMÍ - WC"/>
    <x v="4"/>
    <n v="2.73"/>
    <n v="2600"/>
    <s v="MINERÁLNÍ KAZETOVÝ/LAMELOVÝ"/>
    <s v="P05.2"/>
    <x v="0"/>
    <s v="G"/>
    <n v="24"/>
    <s v="-"/>
  </r>
  <r>
    <x v="0"/>
    <x v="0"/>
    <s v="0.21"/>
    <s v="PRAŠNÉ PROCESY"/>
    <x v="1"/>
    <n v="27.72"/>
    <n v="3400"/>
    <s v="PUR PANEL tl. 50 mm"/>
    <s v="P02.1"/>
    <x v="1"/>
    <s v="H"/>
    <n v="20"/>
    <s v="-"/>
  </r>
  <r>
    <x v="0"/>
    <x v="0"/>
    <s v="0.22"/>
    <s v="PŘÍJEM A SKLAD VZORKŮ SEMEN"/>
    <x v="1"/>
    <n v="32.52"/>
    <n v="3450"/>
    <s v="UZAVÍRACÍ NÁTĚR"/>
    <s v="P02.4"/>
    <x v="1"/>
    <s v="H"/>
    <n v="20"/>
    <s v="-"/>
  </r>
  <r>
    <x v="0"/>
    <x v="0"/>
    <s v="0.23a"/>
    <s v="TECHNOLOGIE LISOVÁNÍ OLEJŮ A ZPRACOVÁNÍ LÉČIVÝCH ROSTLIN"/>
    <x v="1"/>
    <n v="73.89"/>
    <n v="3450"/>
    <s v="UZAVÍRACÍ NÁTĚR"/>
    <s v="P02.4"/>
    <x v="1"/>
    <s v="H"/>
    <n v="20"/>
    <n v="26"/>
  </r>
  <r>
    <x v="0"/>
    <x v="0"/>
    <s v="0.23b"/>
    <s v="TECHNOLOGIE LISOVÁNÍ OLEJŮ A ZPRACOVÁNÍ LÉČIVÝCH ROSTLIN"/>
    <x v="1"/>
    <n v="122.26"/>
    <n v="3450"/>
    <s v="UZAVÍRACÍ NÁTĚR"/>
    <s v="P02.4"/>
    <x v="1"/>
    <s v="H"/>
    <n v="20"/>
    <n v="26"/>
  </r>
  <r>
    <x v="0"/>
    <x v="0"/>
    <s v="0.24a"/>
    <s v="HYGIENICKÉ ZÁZEMÍ LISOVNY - ŠATNY"/>
    <x v="4"/>
    <n v="6.44"/>
    <n v="2600"/>
    <s v="MINERÁLNÍ KAZETOVÝ/LAMELOVÝ"/>
    <s v="P05.2"/>
    <x v="0"/>
    <s v="G"/>
    <n v="22"/>
    <s v="-"/>
  </r>
  <r>
    <x v="0"/>
    <x v="0"/>
    <s v="0.24b"/>
    <s v="HYGIENICKÉ ZÁZEMÍ LISOVNY - ŠATNY"/>
    <x v="4"/>
    <n v="6.18"/>
    <n v="2600"/>
    <s v="MINERÁLNÍ KAZETOVÝ/LAMELOVÝ"/>
    <s v="P05.2"/>
    <x v="0"/>
    <s v="G"/>
    <n v="22"/>
    <s v="-"/>
  </r>
  <r>
    <x v="0"/>
    <x v="0"/>
    <s v="0.24c"/>
    <s v="HYGIENICKÉ ZÁZEMÍ LISOVNY - WC"/>
    <x v="4"/>
    <n v="5.96"/>
    <n v="2550"/>
    <s v="MINERÁLNÍ KAZETOVÝ/LAMELOVÝ"/>
    <s v="P05.2"/>
    <x v="0"/>
    <s v="G"/>
    <n v="24"/>
    <s v="-"/>
  </r>
  <r>
    <x v="0"/>
    <x v="0"/>
    <s v="0.24d"/>
    <s v="HYGIENICKÉ ZÁZEMÍ LISOVNY - WC"/>
    <x v="4"/>
    <n v="5.75"/>
    <n v="2550"/>
    <s v="MINERÁLNÍ KAZETOVÝ/LAMELOVÝ"/>
    <s v="P05.2"/>
    <x v="0"/>
    <s v="G"/>
    <n v="24"/>
    <s v="-"/>
  </r>
  <r>
    <x v="0"/>
    <x v="0"/>
    <s v="0.24e"/>
    <s v="HYGIENICKÉ ZÁZEMÍ LISOVNY - SPRCHY"/>
    <x v="4"/>
    <n v="7.22"/>
    <n v="2550"/>
    <s v="SDK, MINERÁLNÍ KAZETOVÝ/LAMELOVÝ"/>
    <s v="P05.2"/>
    <x v="0"/>
    <s v="G"/>
    <n v="24"/>
    <s v="-"/>
  </r>
  <r>
    <x v="0"/>
    <x v="0"/>
    <s v="0.24f"/>
    <s v="HYGIENICKÉ ZÁZEMÍ LISOVNY - SPRCHY"/>
    <x v="4"/>
    <n v="7.22"/>
    <n v="2550"/>
    <s v="SDK, MINERÁLNÍ KAZETOVÝ/LAMELOVÝ"/>
    <s v="P05.2"/>
    <x v="0"/>
    <s v="G"/>
    <n v="24"/>
    <s v="-"/>
  </r>
  <r>
    <x v="0"/>
    <x v="0"/>
    <s v="0.24g"/>
    <s v="HYGIENICKÉ ZÁZEMÍ LISOVNY - ŠATNY"/>
    <x v="4"/>
    <n v="6.44"/>
    <n v="2600"/>
    <s v="MINERÁLNÍ KAZETOVÝ/LAMELOVÝ"/>
    <s v="P05.2"/>
    <x v="0"/>
    <s v="G"/>
    <n v="22"/>
    <s v="-"/>
  </r>
  <r>
    <x v="0"/>
    <x v="0"/>
    <s v="0.24h"/>
    <s v="HYGIENICKÉ ZÁZEMÍ LISOVNY - ŠATNY"/>
    <x v="4"/>
    <n v="6.44"/>
    <n v="2600"/>
    <s v="MINERÁLNÍ KAZETOVÝ/LAMELOVÝ"/>
    <s v="P05.2"/>
    <x v="0"/>
    <s v="G"/>
    <n v="22"/>
    <s v="-"/>
  </r>
  <r>
    <x v="0"/>
    <x v="0"/>
    <s v="0.25"/>
    <s v="ÚKLID"/>
    <x v="0"/>
    <n v="3.93"/>
    <n v="3450"/>
    <s v="UZAVÍRACÍ NÁTĚR"/>
    <s v="P05.9"/>
    <x v="0"/>
    <s v="G"/>
    <n v="18"/>
    <s v="-"/>
  </r>
  <r>
    <x v="0"/>
    <x v="0"/>
    <s v="0.26"/>
    <s v="DENNÍ MÍSTNOST"/>
    <x v="3"/>
    <n v="14.47"/>
    <n v="2850"/>
    <s v="SDK, MINERÁLNÍ KAZETOVÝ/LAMELOVÝ"/>
    <s v="P04.1"/>
    <x v="3"/>
    <s v="A"/>
    <n v="20"/>
    <n v="26"/>
  </r>
  <r>
    <x v="0"/>
    <x v="0"/>
    <s v="0.27"/>
    <s v="STROJOVNA VZT"/>
    <x v="2"/>
    <n v="26.73"/>
    <n v="3450"/>
    <s v="UZAVÍRACÍ NÁTĚR"/>
    <s v="P02.1"/>
    <x v="1"/>
    <s v="H"/>
    <n v="15"/>
    <s v="-"/>
  </r>
  <r>
    <x v="0"/>
    <x v="0"/>
    <s v="0.28"/>
    <s v="DENNÍ MÍSTNOST"/>
    <x v="5"/>
    <n v="14.07"/>
    <n v="2800"/>
    <s v="SDK, MINERÁLNÍ KAZETOVÝ/LAMELOVÝ"/>
    <s v="P04.2"/>
    <x v="3"/>
    <s v="A"/>
    <n v="20"/>
    <n v="26"/>
  </r>
  <r>
    <x v="0"/>
    <x v="0"/>
    <s v="0.29a"/>
    <s v="SKLAD"/>
    <x v="0"/>
    <n v="6.37"/>
    <n v="3450"/>
    <s v="UZAVÍRACÍ NÁTĚR"/>
    <s v="P02.1"/>
    <x v="1"/>
    <s v="H"/>
    <n v="15"/>
    <s v="-"/>
  </r>
  <r>
    <x v="0"/>
    <x v="0"/>
    <s v="0.29b"/>
    <s v="SKLAD"/>
    <x v="0"/>
    <n v="9.52"/>
    <n v="3450"/>
    <s v="UZAVÍRACÍ NÁTĚR"/>
    <s v="P02.1"/>
    <x v="1"/>
    <s v="H"/>
    <n v="15"/>
    <s v="-"/>
  </r>
  <r>
    <x v="0"/>
    <x v="0"/>
    <s v="0.29c"/>
    <s v="SKLAD"/>
    <x v="0"/>
    <n v="9.52"/>
    <n v="3450"/>
    <s v="UZAVÍRACÍ NÁTĚR"/>
    <s v="P02.1"/>
    <x v="1"/>
    <s v="H"/>
    <n v="15"/>
    <s v="-"/>
  </r>
  <r>
    <x v="0"/>
    <x v="0"/>
    <s v="0.30a"/>
    <s v="HYGIENICKÉ ZÁZEMÍ - ŠATNA ÚDRŽBA"/>
    <x v="4"/>
    <n v="12.35"/>
    <n v="2600"/>
    <s v="MINERÁLNÍ KAZETOVÝ/LAMELOVÝ"/>
    <s v="P05.2"/>
    <x v="0"/>
    <s v="G"/>
    <n v="22"/>
    <s v="-"/>
  </r>
  <r>
    <x v="0"/>
    <x v="0"/>
    <s v="0.30b"/>
    <s v="HYGIENICKÉ ZÁZEMÍ - SPRCHA"/>
    <x v="4"/>
    <n v="1.74"/>
    <n v="2600"/>
    <s v="SDK"/>
    <s v="P05.2"/>
    <x v="0"/>
    <s v="G"/>
    <n v="24"/>
    <s v="-"/>
  </r>
  <r>
    <x v="0"/>
    <x v="0"/>
    <s v="0.30c"/>
    <s v="HYGIENICKÉ ZÁZEMÍ - WC"/>
    <x v="4"/>
    <n v="1.615"/>
    <n v="2600"/>
    <s v="SDK"/>
    <s v="P05.2"/>
    <x v="0"/>
    <s v="G"/>
    <n v="18"/>
    <s v="-"/>
  </r>
  <r>
    <x v="0"/>
    <x v="0"/>
    <s v="0.31"/>
    <s v="SKLAD - CENTRÁLNÍ ÚKLID"/>
    <x v="0"/>
    <n v="17.03"/>
    <n v="3450"/>
    <s v="UZAVÍRACÍ NÁTĚR"/>
    <s v="P02.1"/>
    <x v="1"/>
    <s v="H"/>
    <n v="15"/>
    <s v="-"/>
  </r>
  <r>
    <x v="0"/>
    <x v="0"/>
    <s v="0.32"/>
    <s v="STROJOVNA TECHNOLOGICKÉHO CHLAZENÍ"/>
    <x v="2"/>
    <n v="23.76"/>
    <n v="2400"/>
    <s v="UZAVÍRACÍ NÁTĚR"/>
    <s v="P02.1"/>
    <x v="1"/>
    <s v="H"/>
    <n v="10"/>
    <s v="-"/>
  </r>
  <r>
    <x v="0"/>
    <x v="0"/>
    <s v="0.33"/>
    <s v="MRAZÍRNA"/>
    <x v="1"/>
    <n v="9.59"/>
    <n v="2400"/>
    <s v="PUR PANEL tl. 100 mm"/>
    <s v="P07.1"/>
    <x v="4"/>
    <s v="-"/>
    <s v="-40"/>
    <n v="-40"/>
  </r>
  <r>
    <x v="0"/>
    <x v="0"/>
    <s v="0.34"/>
    <s v="MRAZÍRNA"/>
    <x v="1"/>
    <n v="10.56"/>
    <n v="2400"/>
    <s v="PUR PANEL tl. 100 mm"/>
    <s v="P07.1"/>
    <x v="4"/>
    <s v="-"/>
    <s v="-40"/>
    <n v="-40"/>
  </r>
  <r>
    <x v="0"/>
    <x v="0"/>
    <s v="0.35"/>
    <s v="CHLADÍRNA - PIVO"/>
    <x v="1"/>
    <n v="8.55"/>
    <n v="2400"/>
    <s v="PUR PANEL tl. 100 mm"/>
    <s v="P07.1"/>
    <x v="4"/>
    <s v="-"/>
    <s v="-20"/>
    <s v="-20"/>
  </r>
  <r>
    <x v="0"/>
    <x v="0"/>
    <s v="0.36"/>
    <s v="CHLADÍRNA"/>
    <x v="1"/>
    <n v="13.04"/>
    <n v="2400"/>
    <s v="PUR PANEL tl. 100 mm"/>
    <s v="P07.1"/>
    <x v="4"/>
    <s v="-"/>
    <s v="-20"/>
    <s v="-20"/>
  </r>
  <r>
    <x v="0"/>
    <x v="0"/>
    <s v="0.37a"/>
    <s v="CHLADÍRNA - MLÉKO"/>
    <x v="1"/>
    <n v="18.82"/>
    <n v="2400"/>
    <s v="PUR PANEL tl. 100 mm"/>
    <s v="P07.1"/>
    <x v="4"/>
    <s v="-"/>
    <s v="-20"/>
    <s v="-20"/>
  </r>
  <r>
    <x v="0"/>
    <x v="0"/>
    <s v="0.37b"/>
    <s v="CHLADÍRNA - MLÉKO"/>
    <x v="1"/>
    <n v="14.8"/>
    <n v="2400"/>
    <s v="PUR PANEL tl. 100 mm"/>
    <s v="P07.1"/>
    <x v="4"/>
    <s v="-"/>
    <s v="-20"/>
    <s v="-20"/>
  </r>
  <r>
    <x v="0"/>
    <x v="0"/>
    <s v="0.38"/>
    <s v="CHLADÍRNA - OVOCE A ZELENINA"/>
    <x v="1"/>
    <n v="38.18"/>
    <n v="2400"/>
    <s v="PUR PANEL tl. 100 mm"/>
    <s v="P02.1"/>
    <x v="1"/>
    <s v="H"/>
    <n v="2"/>
    <n v="2"/>
  </r>
  <r>
    <x v="0"/>
    <x v="0"/>
    <s v="0.39"/>
    <s v="CHLADÍRNA - MASO"/>
    <x v="1"/>
    <n v="31.51"/>
    <n v="2400"/>
    <s v="PUR PANEL tl. 100 mm"/>
    <s v="P02.1"/>
    <x v="1"/>
    <s v="H"/>
    <n v="2"/>
    <n v="2"/>
  </r>
  <r>
    <x v="0"/>
    <x v="0"/>
    <s v="0.40"/>
    <s v="CHLADÍRNA"/>
    <x v="1"/>
    <n v="37.57"/>
    <n v="2400"/>
    <s v="PUR PANEL tl. 100 mm"/>
    <s v="P02.1"/>
    <x v="1"/>
    <s v="H"/>
    <n v="2"/>
    <n v="2"/>
  </r>
  <r>
    <x v="0"/>
    <x v="0"/>
    <s v="0.41"/>
    <s v="STROJOVNA TECHNOLOGICKÉHO CHLAZENÍ"/>
    <x v="2"/>
    <n v="8.93"/>
    <n v="3450"/>
    <s v="UZAVÍRACÍ NÁTĚR"/>
    <s v="P02.1"/>
    <x v="1"/>
    <s v="H"/>
    <n v="10"/>
    <s v="-"/>
  </r>
  <r>
    <x v="0"/>
    <x v="0"/>
    <s v="0.42a"/>
    <s v="CHLAZENÝ SKLAD ODPADŮ"/>
    <x v="2"/>
    <n v="9.97"/>
    <n v="2400"/>
    <s v="PUR PANEL tl. 100 mm"/>
    <s v="P02.1"/>
    <x v="1"/>
    <s v="H"/>
    <s v="5 - 10"/>
    <s v="5 - 10"/>
  </r>
  <r>
    <x v="0"/>
    <x v="0"/>
    <s v="0.42b"/>
    <s v="ODPADY"/>
    <x v="2"/>
    <n v="16.07"/>
    <n v="3450"/>
    <s v="UZAVÍRACÍ NÁTĚR"/>
    <s v="P02.1"/>
    <x v="1"/>
    <s v="H"/>
    <n v="15"/>
    <s v="-"/>
  </r>
  <r>
    <x v="0"/>
    <x v="0"/>
    <s v="0.43"/>
    <s v="MYTÍ OVOCE A ZELENINY"/>
    <x v="1"/>
    <n v="15.96"/>
    <n v="2800"/>
    <s v="MINERÁLNÍ KAZETOVÝ/LAMELOVÝ"/>
    <s v="P02.1"/>
    <x v="1"/>
    <s v="H"/>
    <n v="18"/>
    <s v="-"/>
  </r>
  <r>
    <x v="1"/>
    <x v="1"/>
    <s v="Suma "/>
    <m/>
    <x v="6"/>
    <n v="1387.3849999999998"/>
    <m/>
    <m/>
    <m/>
    <x v="5"/>
    <m/>
    <m/>
    <m/>
  </r>
  <r>
    <x v="1"/>
    <x v="1"/>
    <m/>
    <m/>
    <x v="6"/>
    <m/>
    <m/>
    <m/>
    <m/>
    <x v="5"/>
    <m/>
    <m/>
    <m/>
  </r>
  <r>
    <x v="0"/>
    <x v="0"/>
    <s v="Š.02"/>
    <s v="INSTALAČNÍ ŠACHTA"/>
    <x v="6"/>
    <n v="4.07"/>
    <s v="-"/>
    <s v="-"/>
    <s v="-"/>
    <x v="6"/>
    <s v="-"/>
    <s v="-"/>
    <s v="-"/>
  </r>
  <r>
    <x v="0"/>
    <x v="0"/>
    <s v="Š.03"/>
    <s v="INSTALAČNÍ ŠACHTA"/>
    <x v="6"/>
    <n v="4.14"/>
    <s v="-"/>
    <s v="-"/>
    <s v="-"/>
    <x v="6"/>
    <s v="-"/>
    <s v="-"/>
    <s v="-"/>
  </r>
  <r>
    <x v="0"/>
    <x v="0"/>
    <s v="Š.07"/>
    <s v="INSTALAČNÍ ŠACHTA"/>
    <x v="6"/>
    <n v="0.98"/>
    <s v="-"/>
    <s v="-"/>
    <s v="-"/>
    <x v="6"/>
    <s v="-"/>
    <s v="-"/>
    <s v="-"/>
  </r>
  <r>
    <x v="0"/>
    <x v="0"/>
    <s v="Š.08"/>
    <s v="INSTALAČNÍ ŠACHTA"/>
    <x v="6"/>
    <n v="3.41"/>
    <s v="-"/>
    <s v="-"/>
    <s v="-"/>
    <x v="6"/>
    <s v="-"/>
    <s v="-"/>
    <s v="-"/>
  </r>
  <r>
    <x v="1"/>
    <x v="1"/>
    <s v="Suma "/>
    <m/>
    <x v="6"/>
    <n v="12.600000000000001"/>
    <m/>
    <m/>
    <m/>
    <x v="5"/>
    <m/>
    <m/>
    <m/>
  </r>
  <r>
    <x v="1"/>
    <x v="1"/>
    <m/>
    <m/>
    <x v="6"/>
    <m/>
    <m/>
    <m/>
    <m/>
    <x v="5"/>
    <m/>
    <m/>
    <m/>
  </r>
  <r>
    <x v="0"/>
    <x v="2"/>
    <s v="V.01"/>
    <s v="OSOBNÍ VÝTAH"/>
    <x v="7"/>
    <n v="3.16"/>
    <s v="-"/>
    <s v="-"/>
    <s v="P13.1"/>
    <x v="6"/>
    <s v="-"/>
    <s v="-"/>
    <s v="-"/>
  </r>
  <r>
    <x v="0"/>
    <x v="2"/>
    <s v="V.02"/>
    <s v="OSOBNÍ VÝTAH"/>
    <x v="7"/>
    <n v="3.51"/>
    <s v="-"/>
    <s v="-"/>
    <s v="P13.1"/>
    <x v="6"/>
    <s v="-"/>
    <s v="-"/>
    <s v="-"/>
  </r>
  <r>
    <x v="0"/>
    <x v="2"/>
    <s v="V.03"/>
    <s v="OSOBNÍ VÝTAH / NÁKLADNÍ VÝTAH"/>
    <x v="7"/>
    <n v="6.42"/>
    <s v="-"/>
    <s v="-"/>
    <s v="P13.1"/>
    <x v="6"/>
    <s v="-"/>
    <s v="-"/>
    <s v="-"/>
  </r>
  <r>
    <x v="0"/>
    <x v="2"/>
    <s v="V.04"/>
    <s v="OSOBNÍ VÝTAH / NÁKLADNÍ VÝTAH"/>
    <x v="7"/>
    <n v="6.42"/>
    <s v="-"/>
    <s v="-"/>
    <s v="P13.1"/>
    <x v="6"/>
    <s v="-"/>
    <s v="-"/>
    <s v="-"/>
  </r>
  <r>
    <x v="1"/>
    <x v="1"/>
    <s v="Suma "/>
    <m/>
    <x v="6"/>
    <n v="19.509999999999998"/>
    <m/>
    <m/>
    <m/>
    <x v="5"/>
    <m/>
    <m/>
    <m/>
  </r>
  <r>
    <x v="1"/>
    <x v="1"/>
    <m/>
    <m/>
    <x v="6"/>
    <m/>
    <m/>
    <m/>
    <m/>
    <x v="5"/>
    <m/>
    <m/>
    <m/>
  </r>
  <r>
    <x v="0"/>
    <x v="0"/>
    <s v="P.01"/>
    <s v="INSTALAČNÍ PŘEDSTĚNA"/>
    <x v="6"/>
    <n v="0.24"/>
    <s v="-"/>
    <s v="-"/>
    <s v="-"/>
    <x v="6"/>
    <s v="-"/>
    <s v="-"/>
    <s v="-"/>
  </r>
  <r>
    <x v="0"/>
    <x v="0"/>
    <s v="P.02"/>
    <s v="INSTALAČNÍ PŘEDSTĚNA"/>
    <x v="6"/>
    <n v="0.1"/>
    <s v="-"/>
    <s v="-"/>
    <s v="-"/>
    <x v="6"/>
    <s v="-"/>
    <s v="-"/>
    <s v="-"/>
  </r>
  <r>
    <x v="0"/>
    <x v="0"/>
    <s v="P.03"/>
    <s v="INSTALAČNÍ PŘEDSTĚNA"/>
    <x v="6"/>
    <n v="0.25"/>
    <s v="-"/>
    <s v="-"/>
    <s v="-"/>
    <x v="6"/>
    <s v="-"/>
    <s v="-"/>
    <s v="-"/>
  </r>
  <r>
    <x v="0"/>
    <x v="0"/>
    <s v="P.04"/>
    <s v="INSTALAČNÍ PŘEDSTĚNA"/>
    <x v="6"/>
    <n v="0.91"/>
    <s v="-"/>
    <s v="-"/>
    <s v="-"/>
    <x v="6"/>
    <s v="-"/>
    <s v="-"/>
    <s v="-"/>
  </r>
  <r>
    <x v="0"/>
    <x v="0"/>
    <s v="P.05"/>
    <s v="INSTALAČNÍ PŘEDSTĚNA"/>
    <x v="6"/>
    <n v="0.26"/>
    <s v="-"/>
    <s v="-"/>
    <s v="-"/>
    <x v="6"/>
    <s v="-"/>
    <s v="-"/>
    <s v="-"/>
  </r>
  <r>
    <x v="0"/>
    <x v="0"/>
    <s v="P.06"/>
    <s v="INSTALAČNÍ PŘEDSTĚNA"/>
    <x v="6"/>
    <n v="0.21"/>
    <s v="-"/>
    <s v="-"/>
    <s v="-"/>
    <x v="6"/>
    <s v="-"/>
    <s v="-"/>
    <s v="-"/>
  </r>
  <r>
    <x v="0"/>
    <x v="0"/>
    <s v="P.07"/>
    <s v="INSTALAČNÍ PŘEDSTĚNA"/>
    <x v="6"/>
    <n v="0.55"/>
    <s v="-"/>
    <s v="-"/>
    <s v="-"/>
    <x v="6"/>
    <s v="-"/>
    <s v="-"/>
    <s v="-"/>
  </r>
  <r>
    <x v="0"/>
    <x v="0"/>
    <s v="P.08"/>
    <s v="INSTALAČNÍ PŘEDSTĚNA"/>
    <x v="6"/>
    <n v="0.28"/>
    <s v="-"/>
    <s v="-"/>
    <s v="-"/>
    <x v="6"/>
    <s v="-"/>
    <s v="-"/>
    <s v="-"/>
  </r>
  <r>
    <x v="0"/>
    <x v="0"/>
    <s v="P.09"/>
    <s v="INSTALAČNÍ PŘEDSTĚNA"/>
    <x v="6"/>
    <n v="0.52"/>
    <s v="-"/>
    <s v="-"/>
    <s v="-"/>
    <x v="6"/>
    <s v="-"/>
    <s v="-"/>
    <s v="-"/>
  </r>
  <r>
    <x v="1"/>
    <x v="1"/>
    <s v="Suma "/>
    <m/>
    <x v="6"/>
    <n v="3.32"/>
    <m/>
    <m/>
    <m/>
    <x v="5"/>
    <m/>
    <m/>
    <m/>
  </r>
  <r>
    <x v="1"/>
    <x v="1"/>
    <m/>
    <m/>
    <x v="6"/>
    <m/>
    <m/>
    <m/>
    <m/>
    <x v="5"/>
    <m/>
    <m/>
    <m/>
  </r>
  <r>
    <x v="0"/>
    <x v="3"/>
    <s v="1.01"/>
    <s v="SCHODIŠTĚ"/>
    <x v="0"/>
    <n v="24.39"/>
    <n v="3530"/>
    <s v="UZAVÍRACÍ NÁTĚR"/>
    <s v="P08.1; P09.1"/>
    <x v="0"/>
    <s v="D+E"/>
    <n v="15"/>
    <s v="-"/>
  </r>
  <r>
    <x v="0"/>
    <x v="3"/>
    <s v="1.02a"/>
    <s v="VSTUP"/>
    <x v="0"/>
    <n v="39.92"/>
    <n v="3000"/>
    <s v="SDK AKUSTICKÝ"/>
    <s v="P05.3; P11.1"/>
    <x v="7"/>
    <s v="D"/>
    <n v="15"/>
    <n v="27"/>
  </r>
  <r>
    <x v="0"/>
    <x v="3"/>
    <s v="1.02b"/>
    <s v="VSTUPNÍ HALA"/>
    <x v="0"/>
    <n v="94.03"/>
    <n v="3000"/>
    <s v="SDK, SDK AKUSTICKÝ"/>
    <s v="P05.4"/>
    <x v="0"/>
    <s v="D "/>
    <n v="18"/>
    <n v="27"/>
  </r>
  <r>
    <x v="0"/>
    <x v="3"/>
    <s v="1.02c"/>
    <s v="CHODBA"/>
    <x v="0"/>
    <n v="14.09"/>
    <n v="2800"/>
    <s v="SDK, MINERÁLNÍ KAZETOVÝ/LAMELOVÝ"/>
    <s v="P04.4"/>
    <x v="3"/>
    <s v="A"/>
    <n v="15"/>
    <s v="-"/>
  </r>
  <r>
    <x v="0"/>
    <x v="3"/>
    <s v="1.02d"/>
    <s v="CHODBA"/>
    <x v="0"/>
    <n v="25.61"/>
    <n v="2800"/>
    <s v="SDK, MINERÁLNÍ KAZETOVÝ/LAMELOVÝ"/>
    <s v="P04.4"/>
    <x v="3"/>
    <s v="A"/>
    <n v="18"/>
    <s v="-"/>
  </r>
  <r>
    <x v="0"/>
    <x v="3"/>
    <s v="1.02e"/>
    <s v="CHODBA"/>
    <x v="0"/>
    <n v="18.36"/>
    <n v="2800"/>
    <s v="SDK, MINERÁLNÍ KAZETOVÝ/LAMELOVÝ"/>
    <s v="P01.1"/>
    <x v="8"/>
    <s v="F"/>
    <n v="18"/>
    <s v="-"/>
  </r>
  <r>
    <x v="0"/>
    <x v="3"/>
    <s v="1.02f"/>
    <s v="CHODBA"/>
    <x v="1"/>
    <n v="22.57"/>
    <n v="3300"/>
    <s v="PUR PANEL tl. 100 mm"/>
    <s v="P01.1"/>
    <x v="8"/>
    <s v="F"/>
    <s v="8 - 12"/>
    <s v="8 - 12"/>
  </r>
  <r>
    <x v="0"/>
    <x v="3"/>
    <s v="1.03"/>
    <s v="PŘÍJEM"/>
    <x v="1"/>
    <n v="14.73"/>
    <n v="3400"/>
    <s v="UZAVÍRACÍ NÁTĚR"/>
    <s v="P01.1"/>
    <x v="8"/>
    <s v="F"/>
    <s v="15"/>
    <s v="-"/>
  </r>
  <r>
    <x v="0"/>
    <x v="3"/>
    <s v="1.04"/>
    <s v="EXPEDICE"/>
    <x v="1"/>
    <n v="21.91"/>
    <n v="3300"/>
    <s v="PUR PANEL tl. 100 mm"/>
    <s v="P01.1"/>
    <x v="8"/>
    <s v="F"/>
    <s v="8"/>
    <n v="8"/>
  </r>
  <r>
    <x v="0"/>
    <x v="3"/>
    <s v="1.05"/>
    <s v="SCHODIŠTĚ"/>
    <x v="0"/>
    <n v="15.039"/>
    <n v="3530"/>
    <s v="UZAVÍRACÍ NÁTĚR"/>
    <s v="P08.2; P09.2"/>
    <x v="1"/>
    <s v="H"/>
    <n v="15"/>
    <s v="-"/>
  </r>
  <r>
    <x v="0"/>
    <x v="3"/>
    <s v="1.06"/>
    <s v="CHODBA - EXPEDICE"/>
    <x v="0"/>
    <n v="23.58"/>
    <n v="2800"/>
    <s v="SDK, MINERÁLNÍ KAZETOVÝ/LAMELOVÝ"/>
    <s v="P01.1"/>
    <x v="8"/>
    <s v="F"/>
    <n v="15"/>
    <s v="-"/>
  </r>
  <r>
    <x v="0"/>
    <x v="3"/>
    <s v="1.07"/>
    <s v="EXPEDICE"/>
    <x v="1"/>
    <n v="12.57"/>
    <n v="2400"/>
    <s v="PUR PANEL tl. 100 mm"/>
    <s v="P01.1"/>
    <x v="8"/>
    <s v="F"/>
    <s v="DO 12"/>
    <s v="DO 12"/>
  </r>
  <r>
    <x v="0"/>
    <x v="3"/>
    <s v="1.08a"/>
    <s v="PRODEJNA"/>
    <x v="0"/>
    <n v="172.17"/>
    <s v="řešeno v samostatné části"/>
    <m/>
    <s v="P05.6"/>
    <x v="0"/>
    <s v="D"/>
    <n v="20"/>
    <n v="27"/>
  </r>
  <r>
    <x v="0"/>
    <x v="3"/>
    <s v="1.08b"/>
    <s v="SKLAD"/>
    <x v="0"/>
    <n v="5.69"/>
    <n v="3400"/>
    <s v="UZAVÍRACÍ NÁTĚR"/>
    <s v="P05.6"/>
    <x v="0"/>
    <s v="G"/>
    <n v="15"/>
    <s v="-"/>
  </r>
  <r>
    <x v="0"/>
    <x v="3"/>
    <s v="1.08c"/>
    <s v="PRODEJNA - ZÁZEMÍ, WC"/>
    <x v="4"/>
    <n v="1.79"/>
    <n v="2600"/>
    <s v="SDK"/>
    <s v="P05.6"/>
    <x v="0"/>
    <s v="G"/>
    <n v="18"/>
    <s v="-"/>
  </r>
  <r>
    <x v="0"/>
    <x v="3"/>
    <s v="1.08d"/>
    <s v="PRODEJNA - ZÁZEMÍ, ŠATNA"/>
    <x v="4"/>
    <n v="3.17"/>
    <n v="2600"/>
    <s v="SDK"/>
    <s v="P05.6"/>
    <x v="0"/>
    <s v="G"/>
    <n v="22"/>
    <s v="-"/>
  </r>
  <r>
    <x v="0"/>
    <x v="3"/>
    <s v="1.08e"/>
    <s v="PRODEJNA - CHODBA"/>
    <x v="0"/>
    <n v="4.29"/>
    <n v="2800"/>
    <s v="SDK"/>
    <s v="P05.6"/>
    <x v="0"/>
    <s v="G"/>
    <n v="18"/>
    <s v="-"/>
  </r>
  <r>
    <x v="0"/>
    <x v="3"/>
    <s v="1.08f"/>
    <s v="PRODEJNA - ÚKLID"/>
    <x v="0"/>
    <n v="1.44"/>
    <n v="2600"/>
    <s v="SDK"/>
    <s v="P05.6"/>
    <x v="0"/>
    <s v="G"/>
    <n v="18"/>
    <s v="-"/>
  </r>
  <r>
    <x v="0"/>
    <x v="3"/>
    <s v="1.09a"/>
    <s v="HYGIENICKÉ ZÁZEMÍ - WC ŽENY"/>
    <x v="4"/>
    <n v="8.29"/>
    <n v="2600"/>
    <s v="SDK"/>
    <s v="P05.5"/>
    <x v="0"/>
    <s v="G"/>
    <n v="18"/>
    <s v="-"/>
  </r>
  <r>
    <x v="0"/>
    <x v="3"/>
    <s v="1.09b"/>
    <s v="HYGIENICKÉ ZÁZEMÍ - WC ZTP"/>
    <x v="4"/>
    <n v="4.17"/>
    <n v="2600"/>
    <s v="SDK"/>
    <s v="P05.5"/>
    <x v="0"/>
    <s v="G"/>
    <n v="20"/>
    <s v="-"/>
  </r>
  <r>
    <x v="0"/>
    <x v="3"/>
    <s v="1.09c"/>
    <s v="HYGIENICKÉ ZÁZEMÍ - WC MUŽI"/>
    <x v="4"/>
    <n v="9.58"/>
    <n v="2600"/>
    <s v="SDK"/>
    <s v="P05.5"/>
    <x v="0"/>
    <s v="G"/>
    <n v="18"/>
    <s v="-"/>
  </r>
  <r>
    <x v="0"/>
    <x v="3"/>
    <s v="1.10a"/>
    <s v="VÝSTAVNÍ PROSTOR"/>
    <x v="0"/>
    <n v="120.42"/>
    <n v="3400"/>
    <s v="UZAVÍRACÍ NÁTĚR, ZAVĚŠENÉ DÍLCE"/>
    <s v="P05.6"/>
    <x v="0"/>
    <s v="D"/>
    <n v="20"/>
    <n v="27"/>
  </r>
  <r>
    <x v="0"/>
    <x v="3"/>
    <s v="1.10b"/>
    <s v="SKLAD"/>
    <x v="0"/>
    <n v="6.73"/>
    <n v="3400"/>
    <s v="UZAVÍRACÍ NÁTĚR"/>
    <s v="P05.6"/>
    <x v="0"/>
    <s v="G"/>
    <n v="15"/>
    <s v="-"/>
  </r>
  <r>
    <x v="0"/>
    <x v="3"/>
    <s v="1.10c"/>
    <s v="ZÁZEMÍ"/>
    <x v="0"/>
    <n v="10.94"/>
    <n v="3400"/>
    <s v="UZAVÍRACÍ NÁTĚR"/>
    <s v="P05.6"/>
    <x v="0"/>
    <s v="G"/>
    <n v="15"/>
    <s v="-"/>
  </r>
  <r>
    <x v="0"/>
    <x v="3"/>
    <s v="1.11"/>
    <s v="TERASA"/>
    <x v="6"/>
    <n v="86.24"/>
    <s v="-"/>
    <s v="-"/>
    <s v="P11"/>
    <x v="9"/>
    <s v="-"/>
    <s v="-"/>
    <s v="-"/>
  </r>
  <r>
    <x v="0"/>
    <x v="3"/>
    <s v="1.12"/>
    <s v="DENNÍ MÍSTNOST"/>
    <x v="5"/>
    <n v="14.9"/>
    <n v="2800"/>
    <s v="SDK, MINERÁLNÍ KAZETOVÝ/LAMELOVÝ"/>
    <s v="P04.3"/>
    <x v="3"/>
    <s v="A"/>
    <s v="20"/>
    <n v="26"/>
  </r>
  <r>
    <x v="0"/>
    <x v="3"/>
    <s v="1.13"/>
    <s v="SKLAD - OBALY"/>
    <x v="0"/>
    <n v="9.43"/>
    <n v="3400"/>
    <s v="UZAVÍRACÍ NÁTĚR"/>
    <s v="P01.1"/>
    <x v="8"/>
    <s v="F"/>
    <s v="15"/>
    <n v="20"/>
  </r>
  <r>
    <x v="0"/>
    <x v="3"/>
    <s v="1.14"/>
    <s v="SKLAD - KOŘENÍ"/>
    <x v="0"/>
    <n v="9.86"/>
    <n v="3400"/>
    <s v="UZAVÍRACÍ NÁTĚR"/>
    <s v="P01.1"/>
    <x v="8"/>
    <s v="F"/>
    <s v="15"/>
    <s v="20"/>
  </r>
  <r>
    <x v="0"/>
    <x v="3"/>
    <s v="1.15"/>
    <s v="SKLAD A PŘÍPRAVNA VÝROBY MASA"/>
    <x v="1"/>
    <n v="32.18"/>
    <n v="2400"/>
    <s v="PUR PANEL tl. 100 mm"/>
    <s v="P01.1"/>
    <x v="8"/>
    <s v="F"/>
    <s v="2 - 4"/>
    <s v="2 - 4"/>
  </r>
  <r>
    <x v="0"/>
    <x v="3"/>
    <s v="1.16a"/>
    <s v="ZÁSOBOVACÍ RAMPA"/>
    <x v="6"/>
    <n v="11.9"/>
    <n v="3180"/>
    <s v="PUR PANEL tl. 100 mm"/>
    <s v="P10.1"/>
    <x v="10"/>
    <s v="-"/>
    <s v="-"/>
    <s v="-"/>
  </r>
  <r>
    <x v="0"/>
    <x v="3"/>
    <s v="1.16b"/>
    <s v="PŘÍJEM"/>
    <x v="1"/>
    <n v="14.47"/>
    <n v="3000"/>
    <s v="PUR PANEL tl. 100 mm"/>
    <s v="P01.1"/>
    <x v="8"/>
    <s v="F"/>
    <s v="DO 12"/>
    <s v="DO 12"/>
  </r>
  <r>
    <x v="0"/>
    <x v="3"/>
    <s v="1.16c"/>
    <s v="CHLADÍRNA - PŘÍJEM MASA"/>
    <x v="1"/>
    <n v="25.18"/>
    <n v="3000"/>
    <s v="PUR PANEL tl. 100 mm"/>
    <s v="P01.1"/>
    <x v="8"/>
    <s v="F"/>
    <s v="2 - 4"/>
    <s v="2 - 4"/>
  </r>
  <r>
    <x v="0"/>
    <x v="3"/>
    <s v="1.16d"/>
    <s v="CHLADÍRNA - PŘÍJEM MASA (STAŘENÍ)"/>
    <x v="1"/>
    <n v="11.35"/>
    <n v="3000"/>
    <s v="PUR PANEL tl. 100 mm"/>
    <s v="P01.1"/>
    <x v="8"/>
    <s v="F"/>
    <s v="2"/>
    <s v="2"/>
  </r>
  <r>
    <x v="0"/>
    <x v="3"/>
    <s v="1.17"/>
    <s v="ZÁSOBOVACÍ RAMPA"/>
    <x v="6"/>
    <n v="52.07"/>
    <n v="3180"/>
    <s v="PROVĚTRÁVANÁ FASÁDA"/>
    <s v="P10.1"/>
    <x v="10"/>
    <s v="-"/>
    <s v="-"/>
    <s v="-"/>
  </r>
  <r>
    <x v="0"/>
    <x v="3"/>
    <s v="1.18"/>
    <s v="EXPEDICE - SKLAD"/>
    <x v="1"/>
    <n v="10.74"/>
    <n v="2400"/>
    <s v="PUR PANEL tl. 100 mm"/>
    <s v="P01.1"/>
    <x v="8"/>
    <s v="F"/>
    <s v="2 - 4"/>
    <s v="2 - 4"/>
  </r>
  <r>
    <x v="0"/>
    <x v="3"/>
    <s v="1.19"/>
    <s v="BOURÁRNA"/>
    <x v="1"/>
    <n v="64.12"/>
    <s v="3000/6600"/>
    <s v="PUR PANEL tl. 100 mm"/>
    <s v="P01.1"/>
    <x v="8"/>
    <s v="F"/>
    <s v="DO 12"/>
    <s v="DO 12"/>
  </r>
  <r>
    <x v="0"/>
    <x v="3"/>
    <s v="1.20"/>
    <s v="STUDENÁ PŘÍPRAVNA"/>
    <x v="1"/>
    <n v="46.31"/>
    <n v="6600"/>
    <s v="PUR PANEL tl. 100 mm"/>
    <s v="P01.1"/>
    <x v="8"/>
    <s v="F"/>
    <s v="DO 12"/>
    <s v="DO 12"/>
  </r>
  <r>
    <x v="0"/>
    <x v="3"/>
    <s v="1.21"/>
    <s v="TEPLÁ PŘÍPRAVNA"/>
    <x v="1"/>
    <n v="48.45"/>
    <n v="6600"/>
    <s v="PUR PANEL tl. 100 mm"/>
    <s v="P01.1"/>
    <x v="8"/>
    <s v="F"/>
    <s v="18"/>
    <s v="18"/>
  </r>
  <r>
    <x v="0"/>
    <x v="3"/>
    <s v="1.22"/>
    <s v="SUŠÍRNA"/>
    <x v="1"/>
    <n v="9.49"/>
    <n v="2400"/>
    <s v="PUR PANEL tl. 100 mm"/>
    <s v="P01.1"/>
    <x v="8"/>
    <s v="F"/>
    <s v="15"/>
    <s v="15"/>
  </r>
  <r>
    <x v="0"/>
    <x v="3"/>
    <s v="1.23a"/>
    <s v="CHODBA"/>
    <x v="1"/>
    <n v="11.33"/>
    <n v="2400"/>
    <s v="PUR PANEL tl. 100 mm"/>
    <s v="P01.1"/>
    <x v="8"/>
    <s v="F"/>
    <s v="8 - 12"/>
    <s v="8 - 12"/>
  </r>
  <r>
    <x v="0"/>
    <x v="3"/>
    <s v="1.23b"/>
    <s v="CHLAZENÝ SKLAD VÝROBY"/>
    <x v="1"/>
    <n v="30.18"/>
    <n v="2400"/>
    <s v="PUR PANEL tl. 100 mm"/>
    <s v="P01.1"/>
    <x v="8"/>
    <s v="F"/>
    <s v="8 - 12"/>
    <s v="8 - 12"/>
  </r>
  <r>
    <x v="0"/>
    <x v="3"/>
    <s v="1.23c"/>
    <s v="CHODBA"/>
    <x v="1"/>
    <n v="14.56"/>
    <n v="2400"/>
    <s v="PUR PANEL tl. 100 mm"/>
    <s v="P01.1"/>
    <x v="8"/>
    <s v="F"/>
    <s v="15"/>
    <s v="15"/>
  </r>
  <r>
    <x v="0"/>
    <x v="3"/>
    <s v="1.24"/>
    <s v="ÚKLID"/>
    <x v="1"/>
    <n v="2.8"/>
    <n v="3400"/>
    <s v="UZAVÍRACÍ NÁTĚR"/>
    <s v="P01.1"/>
    <x v="8"/>
    <s v="F"/>
    <n v="15"/>
    <n v="15"/>
  </r>
  <r>
    <x v="0"/>
    <x v="3"/>
    <s v="1.25"/>
    <s v="TECHNICKÉ ZÁZEMÍ"/>
    <x v="1"/>
    <n v="19.56"/>
    <n v="3400"/>
    <s v="UZAVÍRACÍ NÁTĚR"/>
    <s v="P01.1"/>
    <x v="8"/>
    <s v="F"/>
    <s v="15"/>
    <n v="20"/>
  </r>
  <r>
    <x v="0"/>
    <x v="3"/>
    <s v="1.26a"/>
    <s v="TECHNOLOGIE ZPRACOVÁNÍ MLÉKA"/>
    <x v="1"/>
    <n v="251.04"/>
    <n v="7200"/>
    <s v="UZAVÍRACÍ NÁTĚR"/>
    <s v="P01.1"/>
    <x v="8"/>
    <s v="F"/>
    <s v="20"/>
    <n v="20"/>
  </r>
  <r>
    <x v="0"/>
    <x v="3"/>
    <s v="1.26b"/>
    <s v="CHLAZENÝ SKLAD VÝROBY"/>
    <x v="1"/>
    <n v="6.56"/>
    <n v="2400"/>
    <s v="PUR PANEL tl. 100 mm"/>
    <s v="P01.1"/>
    <x v="8"/>
    <s v="F"/>
    <s v="8 - 12"/>
    <s v="8 - 12"/>
  </r>
  <r>
    <x v="0"/>
    <x v="3"/>
    <s v="1.26c"/>
    <s v="EXPEDICE - SKLAD"/>
    <x v="1"/>
    <n v="9.48"/>
    <n v="2400"/>
    <s v="PUR PANEL tl. 100 mm"/>
    <s v="P01.1"/>
    <x v="8"/>
    <s v="F"/>
    <s v="2 - 4"/>
    <s v="2 - 4"/>
  </r>
  <r>
    <x v="0"/>
    <x v="3"/>
    <s v="1.27"/>
    <s v="DENNÍ MÍSTNOST"/>
    <x v="5"/>
    <n v="22.66"/>
    <n v="2800"/>
    <s v="SDK, MINERÁLNÍ KAZETOVÝ/LAMELOVÝ"/>
    <s v="P04.3"/>
    <x v="3"/>
    <s v="A"/>
    <n v="20"/>
    <n v="26"/>
  </r>
  <r>
    <x v="0"/>
    <x v="3"/>
    <s v="1.28"/>
    <s v="VRÁTNICE"/>
    <x v="3"/>
    <n v="20.76"/>
    <n v="2800"/>
    <s v="SDK, MINERÁLNÍ KAZETOVÝ/LAMELOVÝ"/>
    <s v="P04.3"/>
    <x v="3"/>
    <s v="A"/>
    <n v="20"/>
    <n v="26"/>
  </r>
  <r>
    <x v="0"/>
    <x v="3"/>
    <s v="1.29"/>
    <s v="SKLAD"/>
    <x v="1"/>
    <n v="8.09"/>
    <n v="3400"/>
    <s v="UZAVÍRACÍ NÁTĚR"/>
    <s v="P01.1"/>
    <x v="8"/>
    <s v="F"/>
    <n v="15"/>
    <s v="-"/>
  </r>
  <r>
    <x v="0"/>
    <x v="3"/>
    <s v="1.30"/>
    <s v="ÚKLID"/>
    <x v="0"/>
    <n v="4.85"/>
    <n v="2600"/>
    <s v="SDK"/>
    <s v="P05.6"/>
    <x v="0"/>
    <s v="G"/>
    <n v="18"/>
    <s v="-"/>
  </r>
  <r>
    <x v="0"/>
    <x v="3"/>
    <s v="1.31"/>
    <s v="OŠETŘOVNA"/>
    <x v="3"/>
    <n v="13.1"/>
    <n v="2800"/>
    <s v="MINERÁLNÍ KAZETOVÝ/LAMELOVÝ"/>
    <s v="P04.3"/>
    <x v="3"/>
    <s v="A"/>
    <n v="24"/>
    <s v="-"/>
  </r>
  <r>
    <x v="0"/>
    <x v="3"/>
    <s v="1.32a"/>
    <s v="HYGIENICKÉ ZÁZEMÍ - ŠATNA"/>
    <x v="4"/>
    <n v="6.29"/>
    <n v="2600"/>
    <s v="MINERÁLNÍ KAZETOVÝ/LAMELOVÝ"/>
    <s v="P05.5"/>
    <x v="0"/>
    <s v="G"/>
    <n v="22"/>
    <s v="-"/>
  </r>
  <r>
    <x v="0"/>
    <x v="3"/>
    <s v="1.32b"/>
    <s v="HYGIENICKÉ ZÁZEMÍ - ŠATNA"/>
    <x v="4"/>
    <n v="6.29"/>
    <n v="2600"/>
    <s v="MINERÁLNÍ KAZETOVÝ/LAMELOVÝ"/>
    <s v="P05.5"/>
    <x v="0"/>
    <s v="G"/>
    <n v="22"/>
    <s v="-"/>
  </r>
  <r>
    <x v="0"/>
    <x v="3"/>
    <s v="1.32c"/>
    <s v="HYGIENICKÉ ZÁZEMÍ - WC"/>
    <x v="4"/>
    <n v="5.51"/>
    <n v="2550"/>
    <s v="MINERÁLNÍ KAZETOVÝ/LAMELOVÝ"/>
    <s v="P05.5"/>
    <x v="0"/>
    <s v="G"/>
    <n v="24"/>
    <s v="-"/>
  </r>
  <r>
    <x v="0"/>
    <x v="3"/>
    <s v="1.32d"/>
    <s v="HYGIENICKÉ ZÁZEMÍ - WC"/>
    <x v="4"/>
    <n v="5.78"/>
    <n v="2550"/>
    <s v="MINERÁLNÍ KAZETOVÝ/LAMELOVÝ"/>
    <s v="P05.5"/>
    <x v="0"/>
    <s v="G"/>
    <n v="24"/>
    <s v="-"/>
  </r>
  <r>
    <x v="0"/>
    <x v="3"/>
    <s v="1.32e"/>
    <s v="HYGIENICKÉ ZÁZEMÍ - SPRCHY"/>
    <x v="4"/>
    <n v="7.24"/>
    <n v="2550"/>
    <s v="MINERÁLNÍ KAZETOVÝ/LAMELOVÝ"/>
    <s v="P05.5"/>
    <x v="0"/>
    <s v="G"/>
    <n v="24"/>
    <s v="-"/>
  </r>
  <r>
    <x v="0"/>
    <x v="3"/>
    <s v="1.32f"/>
    <s v="HYGIENICKÉ ZÁZEMÍ - SPRCHY"/>
    <x v="4"/>
    <n v="7.24"/>
    <n v="2550"/>
    <s v="MINERÁLNÍ KAZETOVÝ/LAMELOVÝ"/>
    <s v="P05.5"/>
    <x v="0"/>
    <s v="G"/>
    <n v="24"/>
    <s v="-"/>
  </r>
  <r>
    <x v="0"/>
    <x v="3"/>
    <s v="1.32g"/>
    <s v="HYGIENICKÉ ZÁZEMÍ  - ŠATNA"/>
    <x v="4"/>
    <n v="6.29"/>
    <n v="2600"/>
    <s v="MINERÁLNÍ KAZETOVÝ/LAMELOVÝ"/>
    <s v="P05.5"/>
    <x v="0"/>
    <s v="G"/>
    <n v="22"/>
    <s v="-"/>
  </r>
  <r>
    <x v="0"/>
    <x v="3"/>
    <s v="1.32h"/>
    <s v="HYGIENICKÉ ZÁZEMÍ  - ŠATNA"/>
    <x v="4"/>
    <n v="6.29"/>
    <n v="2600"/>
    <s v="MINERÁLNÍ KAZETOVÝ/LAMELOVÝ"/>
    <s v="P05.5"/>
    <x v="0"/>
    <s v="G"/>
    <n v="22"/>
    <s v="-"/>
  </r>
  <r>
    <x v="0"/>
    <x v="3"/>
    <s v="1.33"/>
    <s v="ÚKLID"/>
    <x v="0"/>
    <n v="2.98"/>
    <n v="2600"/>
    <s v="SDK"/>
    <s v="P05.6"/>
    <x v="0"/>
    <s v="G"/>
    <n v="18"/>
    <s v="-"/>
  </r>
  <r>
    <x v="0"/>
    <x v="3"/>
    <s v="1.34a"/>
    <s v="HYGIENICKÉ ZÁZEMÍ - ŠATNA"/>
    <x v="4"/>
    <n v="6.29"/>
    <n v="2600"/>
    <s v="MINERÁLNÍ KAZETOVÝ/LAMELOVÝ"/>
    <s v="P05.5"/>
    <x v="0"/>
    <s v="G"/>
    <n v="22"/>
    <s v="-"/>
  </r>
  <r>
    <x v="0"/>
    <x v="3"/>
    <s v="1.34b"/>
    <s v="HYGIENICKÉ ZÁZEMÍ - ŠATNA"/>
    <x v="4"/>
    <n v="6.29"/>
    <n v="2600"/>
    <s v="MINERÁLNÍ KAZETOVÝ/LAMELOVÝ"/>
    <s v="P05.5"/>
    <x v="0"/>
    <s v="G"/>
    <n v="22"/>
    <s v="-"/>
  </r>
  <r>
    <x v="0"/>
    <x v="3"/>
    <s v="1.34c"/>
    <s v="HYGIENICKÉ ZÁZEMÍ - WC"/>
    <x v="4"/>
    <n v="5.93"/>
    <n v="2550"/>
    <s v="MINERÁLNÍ KAZETOVÝ/LAMELOVÝ"/>
    <s v="P05.5"/>
    <x v="0"/>
    <s v="G"/>
    <n v="24"/>
    <s v="-"/>
  </r>
  <r>
    <x v="0"/>
    <x v="3"/>
    <s v="1.34d"/>
    <s v="HYGIENICKÉ ZÁZEMÍ - WC"/>
    <x v="4"/>
    <n v="5.11"/>
    <n v="2550"/>
    <s v="MINERÁLNÍ KAZETOVÝ/LAMELOVÝ"/>
    <s v="P05.5"/>
    <x v="0"/>
    <s v="G"/>
    <n v="24"/>
    <s v="-"/>
  </r>
  <r>
    <x v="0"/>
    <x v="3"/>
    <s v="1.34e"/>
    <s v="HYGIENICKÉ ZÁZEMÍ - SPRCHY"/>
    <x v="4"/>
    <n v="7.29"/>
    <n v="2550"/>
    <s v="SDK, MINERÁLNÍ KAZETOVÝ/LAMELOVÝ"/>
    <s v="P05.5"/>
    <x v="0"/>
    <s v="G"/>
    <n v="24"/>
    <s v="-"/>
  </r>
  <r>
    <x v="0"/>
    <x v="3"/>
    <s v="1.34f"/>
    <s v="HYGIENICKÉ ZÁZEMÍ - SPRCHY"/>
    <x v="4"/>
    <n v="7.29"/>
    <n v="2550"/>
    <s v="SDK, MINERÁLNÍ KAZETOVÝ/LAMELOVÝ"/>
    <s v="P05.5"/>
    <x v="0"/>
    <s v="G"/>
    <n v="24"/>
    <s v="-"/>
  </r>
  <r>
    <x v="0"/>
    <x v="3"/>
    <s v="1.34g"/>
    <s v="HYGIENICKÉ ZÁZEMÍ  - ŠATNA"/>
    <x v="4"/>
    <n v="6.29"/>
    <n v="2600"/>
    <s v="MINERÁLNÍ KAZETOVÝ/LAMELOVÝ"/>
    <s v="P05.5"/>
    <x v="0"/>
    <s v="G"/>
    <n v="22"/>
    <s v="-"/>
  </r>
  <r>
    <x v="0"/>
    <x v="3"/>
    <s v="1.34h"/>
    <s v="HYGIENICKÉ ZÁZEMÍ  - ŠATNA"/>
    <x v="4"/>
    <n v="6.29"/>
    <n v="2600"/>
    <s v="MINERÁLNÍ KAZETOVÝ/LAMELOVÝ"/>
    <s v="P05.5"/>
    <x v="0"/>
    <s v="G"/>
    <n v="22"/>
    <s v="-"/>
  </r>
  <r>
    <x v="0"/>
    <x v="3"/>
    <s v="1.71"/>
    <s v="SCHODIŠTĚ"/>
    <x v="0"/>
    <n v="10.92"/>
    <m/>
    <m/>
    <m/>
    <x v="0"/>
    <m/>
    <m/>
    <m/>
  </r>
  <r>
    <x v="1"/>
    <x v="1"/>
    <s v="Suma "/>
    <m/>
    <x v="6"/>
    <n v="1652.7489999999993"/>
    <m/>
    <m/>
    <m/>
    <x v="5"/>
    <m/>
    <m/>
    <m/>
  </r>
  <r>
    <x v="1"/>
    <x v="1"/>
    <m/>
    <m/>
    <x v="6"/>
    <m/>
    <m/>
    <m/>
    <m/>
    <x v="5"/>
    <m/>
    <m/>
    <m/>
  </r>
  <r>
    <x v="0"/>
    <x v="3"/>
    <s v="Š.01"/>
    <s v="INSTALAČNÍ ŠACHTA"/>
    <x v="6"/>
    <n v="1.39"/>
    <s v="-"/>
    <s v="-"/>
    <s v="-"/>
    <x v="6"/>
    <s v="-"/>
    <s v="-"/>
    <s v="-"/>
  </r>
  <r>
    <x v="0"/>
    <x v="3"/>
    <s v="Š.02"/>
    <s v="INSTALAČNÍ ŠACHTA"/>
    <x v="6"/>
    <n v="4.07"/>
    <s v="-"/>
    <s v="-"/>
    <s v="-"/>
    <x v="6"/>
    <s v="-"/>
    <s v="-"/>
    <s v="-"/>
  </r>
  <r>
    <x v="0"/>
    <x v="3"/>
    <s v="Š.03"/>
    <s v="INSTALAČNÍ ŠACHTA"/>
    <x v="6"/>
    <n v="4.14"/>
    <s v="-"/>
    <s v="-"/>
    <s v="-"/>
    <x v="6"/>
    <s v="-"/>
    <s v="-"/>
    <s v="-"/>
  </r>
  <r>
    <x v="0"/>
    <x v="3"/>
    <s v="Š.04"/>
    <s v="INSTALAČNÍ ŠACHTA"/>
    <x v="6"/>
    <n v="1.02"/>
    <s v="-"/>
    <s v="-"/>
    <s v="-"/>
    <x v="6"/>
    <s v="-"/>
    <s v="-"/>
    <s v="-"/>
  </r>
  <r>
    <x v="0"/>
    <x v="3"/>
    <s v="Š.06"/>
    <s v="INSTALAČNÍ ŠACHTA"/>
    <x v="6"/>
    <n v="3.03"/>
    <s v="-"/>
    <s v="-"/>
    <s v="-"/>
    <x v="6"/>
    <s v="-"/>
    <s v="-"/>
    <s v="-"/>
  </r>
  <r>
    <x v="0"/>
    <x v="3"/>
    <s v="Š.07"/>
    <s v="INSTALAČNÍ ŠACHTA"/>
    <x v="6"/>
    <n v="0.32"/>
    <s v="-"/>
    <s v="-"/>
    <s v="-"/>
    <x v="6"/>
    <s v="-"/>
    <s v="-"/>
    <s v="-"/>
  </r>
  <r>
    <x v="0"/>
    <x v="3"/>
    <s v="Š.08"/>
    <s v="INSTALAČNÍ ŠACHTA"/>
    <x v="6"/>
    <n v="3.41"/>
    <s v="-"/>
    <s v="-"/>
    <s v="-"/>
    <x v="6"/>
    <s v="-"/>
    <s v="-"/>
    <s v="-"/>
  </r>
  <r>
    <x v="1"/>
    <x v="1"/>
    <s v="Suma "/>
    <m/>
    <x v="6"/>
    <n v="17.38"/>
    <m/>
    <m/>
    <m/>
    <x v="5"/>
    <m/>
    <m/>
    <m/>
  </r>
  <r>
    <x v="1"/>
    <x v="1"/>
    <m/>
    <m/>
    <x v="6"/>
    <m/>
    <m/>
    <m/>
    <m/>
    <x v="5"/>
    <m/>
    <m/>
    <m/>
  </r>
  <r>
    <x v="0"/>
    <x v="3"/>
    <s v="V.01"/>
    <s v="OSOBNÍ VÝTAH"/>
    <x v="6"/>
    <n v="3.16"/>
    <s v="-"/>
    <s v="-"/>
    <s v="-"/>
    <x v="6"/>
    <s v="-"/>
    <s v="-"/>
    <s v="-"/>
  </r>
  <r>
    <x v="0"/>
    <x v="3"/>
    <s v="V.02"/>
    <s v="OSOBNÍ VÝTAH"/>
    <x v="6"/>
    <n v="3.51"/>
    <s v="-"/>
    <s v="-"/>
    <s v="-"/>
    <x v="6"/>
    <s v="-"/>
    <s v="-"/>
    <s v="-"/>
  </r>
  <r>
    <x v="0"/>
    <x v="3"/>
    <s v="V.03"/>
    <s v="OSOBNÍ VÝTAH / NÁKLADNÍ VÝTAH"/>
    <x v="6"/>
    <n v="6.42"/>
    <s v="-"/>
    <s v="-"/>
    <s v="-"/>
    <x v="6"/>
    <s v="-"/>
    <s v="-"/>
    <s v="-"/>
  </r>
  <r>
    <x v="0"/>
    <x v="3"/>
    <s v="V.04"/>
    <s v="OSOBNÍ VÝTAH / NÁKLADNÍ VÝTAH"/>
    <x v="6"/>
    <n v="6.42"/>
    <s v="-"/>
    <s v="-"/>
    <s v="-"/>
    <x v="6"/>
    <s v="-"/>
    <s v="-"/>
    <s v="-"/>
  </r>
  <r>
    <x v="1"/>
    <x v="1"/>
    <s v="Suma "/>
    <m/>
    <x v="6"/>
    <n v="19.509999999999998"/>
    <m/>
    <m/>
    <m/>
    <x v="5"/>
    <m/>
    <m/>
    <m/>
  </r>
  <r>
    <x v="1"/>
    <x v="1"/>
    <m/>
    <m/>
    <x v="6"/>
    <m/>
    <m/>
    <m/>
    <m/>
    <x v="5"/>
    <m/>
    <m/>
    <m/>
  </r>
  <r>
    <x v="0"/>
    <x v="3"/>
    <s v="P.01"/>
    <s v="INSTALAČNÍ PŘEDSTĚNA"/>
    <x v="6"/>
    <n v="0.11"/>
    <s v="-"/>
    <s v="-"/>
    <s v="-"/>
    <x v="6"/>
    <s v="-"/>
    <s v="-"/>
    <s v="-"/>
  </r>
  <r>
    <x v="0"/>
    <x v="3"/>
    <s v="P.02"/>
    <s v="INSTALAČNÍ PŘEDSTĚNA"/>
    <x v="6"/>
    <n v="0.25"/>
    <s v="-"/>
    <s v="-"/>
    <s v="-"/>
    <x v="6"/>
    <s v="-"/>
    <s v="-"/>
    <s v="-"/>
  </r>
  <r>
    <x v="0"/>
    <x v="3"/>
    <s v="P.03"/>
    <s v="INSTALAČNÍ PŘEDSTĚNA"/>
    <x v="6"/>
    <n v="0.09"/>
    <s v="-"/>
    <s v="-"/>
    <s v="-"/>
    <x v="6"/>
    <s v="-"/>
    <s v="-"/>
    <s v="-"/>
  </r>
  <r>
    <x v="0"/>
    <x v="3"/>
    <s v="P.04"/>
    <s v="INSTALAČNÍ PŘEDSTĚNA"/>
    <x v="6"/>
    <n v="0.25"/>
    <s v="-"/>
    <s v="-"/>
    <s v="-"/>
    <x v="6"/>
    <s v="-"/>
    <s v="-"/>
    <s v="-"/>
  </r>
  <r>
    <x v="0"/>
    <x v="3"/>
    <s v="P.05"/>
    <s v="INSTALAČNÍ PŘEDSTĚNA"/>
    <x v="6"/>
    <n v="0.11"/>
    <s v="-"/>
    <s v="-"/>
    <s v="-"/>
    <x v="6"/>
    <s v="-"/>
    <s v="-"/>
    <s v="-"/>
  </r>
  <r>
    <x v="0"/>
    <x v="3"/>
    <s v="P.06"/>
    <s v="INSTALAČNÍ PŘEDSTĚNA"/>
    <x v="6"/>
    <n v="0.07"/>
    <s v="-"/>
    <s v="-"/>
    <s v="-"/>
    <x v="6"/>
    <s v="-"/>
    <s v="-"/>
    <s v="-"/>
  </r>
  <r>
    <x v="0"/>
    <x v="3"/>
    <s v="P.07"/>
    <s v="INSTALAČNÍ PŘEDSTĚNA"/>
    <x v="6"/>
    <n v="0.26"/>
    <s v="-"/>
    <s v="-"/>
    <s v="-"/>
    <x v="6"/>
    <s v="-"/>
    <s v="-"/>
    <s v="-"/>
  </r>
  <r>
    <x v="0"/>
    <x v="3"/>
    <s v="P.08"/>
    <s v="INSTALAČNÍ PŘEDSTĚNA"/>
    <x v="6"/>
    <n v="0.26"/>
    <s v="-"/>
    <s v="-"/>
    <s v="-"/>
    <x v="6"/>
    <s v="-"/>
    <s v="-"/>
    <s v="-"/>
  </r>
  <r>
    <x v="0"/>
    <x v="3"/>
    <s v="P.09"/>
    <s v="INSTALAČNÍ PŘEDSTĚNA"/>
    <x v="6"/>
    <n v="0.38"/>
    <s v="-"/>
    <s v="-"/>
    <s v="-"/>
    <x v="6"/>
    <s v="-"/>
    <s v="-"/>
    <s v="-"/>
  </r>
  <r>
    <x v="0"/>
    <x v="3"/>
    <s v="P.10"/>
    <s v="INSTALAČNÍ PŘEDSTĚNA"/>
    <x v="6"/>
    <n v="0.12"/>
    <s v="-"/>
    <s v="-"/>
    <s v="-"/>
    <x v="6"/>
    <s v="-"/>
    <s v="-"/>
    <s v="-"/>
  </r>
  <r>
    <x v="0"/>
    <x v="3"/>
    <s v="P.11"/>
    <s v="INSTALAČNÍ PŘEDSTĚNA"/>
    <x v="6"/>
    <n v="0.11"/>
    <s v="-"/>
    <s v="-"/>
    <s v="-"/>
    <x v="6"/>
    <s v="-"/>
    <s v="-"/>
    <s v="-"/>
  </r>
  <r>
    <x v="0"/>
    <x v="3"/>
    <s v="P.12"/>
    <s v="INSTALAČNÍ PŘEDSTĚNA"/>
    <x v="6"/>
    <n v="0.71"/>
    <s v="-"/>
    <s v="-"/>
    <s v="-"/>
    <x v="6"/>
    <s v="-"/>
    <s v="-"/>
    <s v="-"/>
  </r>
  <r>
    <x v="0"/>
    <x v="3"/>
    <s v="P.13"/>
    <s v="INSTALAČNÍ PŘEDSTĚNA"/>
    <x v="6"/>
    <n v="0.24"/>
    <s v="-"/>
    <s v="-"/>
    <s v="-"/>
    <x v="6"/>
    <s v="-"/>
    <s v="-"/>
    <s v="-"/>
  </r>
  <r>
    <x v="1"/>
    <x v="1"/>
    <s v="Suma "/>
    <m/>
    <x v="6"/>
    <n v="2.96"/>
    <m/>
    <m/>
    <m/>
    <x v="5"/>
    <m/>
    <m/>
    <m/>
  </r>
  <r>
    <x v="1"/>
    <x v="1"/>
    <m/>
    <m/>
    <x v="6"/>
    <m/>
    <m/>
    <m/>
    <m/>
    <x v="5"/>
    <m/>
    <m/>
    <m/>
  </r>
  <r>
    <x v="1"/>
    <x v="1"/>
    <m/>
    <m/>
    <x v="6"/>
    <m/>
    <m/>
    <m/>
    <m/>
    <x v="5"/>
    <m/>
    <m/>
    <m/>
  </r>
  <r>
    <x v="0"/>
    <x v="4"/>
    <s v="2.01"/>
    <s v="SCHODIŠTĚ"/>
    <x v="0"/>
    <n v="24.39"/>
    <n v="3530"/>
    <s v="UZAVÍRACÍ NÁTĚR"/>
    <s v="P08.1; P09.1"/>
    <x v="0"/>
    <s v="D+E"/>
    <n v="15"/>
    <s v="-"/>
  </r>
  <r>
    <x v="0"/>
    <x v="4"/>
    <s v="2.02a"/>
    <s v="VSTUPNÍ HALA"/>
    <x v="0"/>
    <n v="119.7"/>
    <n v="3200"/>
    <s v="SDK / SDK AKUSTICKÝ"/>
    <s v="P05.4"/>
    <x v="0"/>
    <s v="D "/>
    <n v="18"/>
    <n v="27"/>
  </r>
  <r>
    <x v="0"/>
    <x v="4"/>
    <s v="2.02b"/>
    <s v="CHODBA"/>
    <x v="0"/>
    <n v="11.15"/>
    <n v="2800"/>
    <s v="SDK, MINERÁLNÍ KAZETOVÝ/LAMELOVÝ"/>
    <s v="P04.4"/>
    <x v="3"/>
    <s v="A"/>
    <n v="15"/>
    <s v="-"/>
  </r>
  <r>
    <x v="0"/>
    <x v="4"/>
    <s v="2.02c"/>
    <s v="CHODBA"/>
    <x v="0"/>
    <n v="18.8"/>
    <n v="2800"/>
    <s v="SDK, MINERÁLNÍ KAZETOVÝ/LAMELOVÝ"/>
    <s v="P04.4"/>
    <x v="3"/>
    <s v="A"/>
    <n v="15"/>
    <s v="-"/>
  </r>
  <r>
    <x v="0"/>
    <x v="4"/>
    <s v="2.02d"/>
    <s v="EXKURZNÍ LÁVKA"/>
    <x v="0"/>
    <n v="83.99"/>
    <n v="2800"/>
    <s v="SDK, SDK AKUSTICKÝ"/>
    <s v="P04.3"/>
    <x v="3"/>
    <s v="A"/>
    <n v="15"/>
    <s v="-"/>
  </r>
  <r>
    <x v="0"/>
    <x v="4"/>
    <s v="2.03"/>
    <s v="TECHNOLOGIE ZPRACOVÁNÍ OVOCE A ZELENINY"/>
    <x v="1"/>
    <n v="64.09"/>
    <n v="2800"/>
    <s v="SDK, SDK AKUSTICKÝ, MINERÁLNÍ KAZETOVÝ"/>
    <s v="P04.4"/>
    <x v="8"/>
    <s v="A"/>
    <n v="18"/>
    <s v="-"/>
  </r>
  <r>
    <x v="0"/>
    <x v="4"/>
    <s v="2.04a"/>
    <s v="CHODBA"/>
    <x v="0"/>
    <n v="17.94"/>
    <n v="2800"/>
    <s v="SDK, MINERÁLNÍ KAZETOVÝ/LAMELOVÝ"/>
    <s v="P02.2"/>
    <x v="1"/>
    <s v="H"/>
    <n v="15"/>
    <s v="-"/>
  </r>
  <r>
    <x v="0"/>
    <x v="4"/>
    <s v="2.04b"/>
    <s v="CHODBA"/>
    <x v="0"/>
    <n v="13.07"/>
    <n v="2800"/>
    <s v="SDK, MINERÁLNÍ KAZETOVÝ/LAMELOVÝ"/>
    <s v="P02.2"/>
    <x v="1"/>
    <s v="H"/>
    <n v="15"/>
    <s v="-"/>
  </r>
  <r>
    <x v="0"/>
    <x v="4"/>
    <s v="2.04c"/>
    <s v="CHODBA"/>
    <x v="0"/>
    <n v="18.88"/>
    <n v="2800"/>
    <s v="SDK, MINERÁLNÍ KAZETOVÝ/LAMELOVÝ"/>
    <s v="P02.2"/>
    <x v="1"/>
    <s v="H"/>
    <n v="15"/>
    <s v="-"/>
  </r>
  <r>
    <x v="0"/>
    <x v="4"/>
    <s v="2.05"/>
    <s v="SCHODIŠTĚ"/>
    <x v="0"/>
    <n v="15.6"/>
    <n v="3530"/>
    <s v="UZAVÍRACÍ NÁTĚR"/>
    <s v="P08.2; P09.2"/>
    <x v="1"/>
    <s v="H"/>
    <n v="15"/>
    <s v="-"/>
  </r>
  <r>
    <x v="0"/>
    <x v="4"/>
    <s v="2.06a"/>
    <s v="HYGIENICKÉ ZÁZEMÍ - ŠATNA"/>
    <x v="4"/>
    <n v="6.69"/>
    <n v="2600"/>
    <s v="MINERÁLNÍ KAZETOVÝ/LAMELOVÝ"/>
    <s v="P05.5"/>
    <x v="0"/>
    <s v="G"/>
    <m/>
    <m/>
  </r>
  <r>
    <x v="0"/>
    <x v="4"/>
    <s v="2.06b"/>
    <s v="HYGIENICKÉ ZÁZEMÍ - ŠATNA"/>
    <x v="4"/>
    <n v="7.51"/>
    <n v="2600"/>
    <s v="MINERÁLNÍ KAZETOVÝ/LAMELOVÝ"/>
    <s v="P05.5"/>
    <x v="0"/>
    <s v="G"/>
    <m/>
    <m/>
  </r>
  <r>
    <x v="0"/>
    <x v="4"/>
    <s v="2.06c"/>
    <s v="HYGIENICKÉ ZÁZEMÍ - UMÝVÁRNA"/>
    <x v="4"/>
    <n v="5.22"/>
    <n v="2600"/>
    <s v="MINERÁLNÍ KAZETOVÝ/LAMELOVÝ"/>
    <s v="P05.5"/>
    <x v="0"/>
    <s v="G"/>
    <m/>
    <m/>
  </r>
  <r>
    <x v="0"/>
    <x v="4"/>
    <s v="2.07"/>
    <s v="KANCELÁŘ"/>
    <x v="6"/>
    <n v="9.45"/>
    <n v="2600"/>
    <s v="MINERÁLNÍ KAZETOVÝ/LAMELOVÝ"/>
    <s v="P04.3"/>
    <x v="3"/>
    <s v="A"/>
    <m/>
    <m/>
  </r>
  <r>
    <x v="0"/>
    <x v="4"/>
    <s v="2.08"/>
    <s v="ÚKLID"/>
    <x v="0"/>
    <n v="19.1"/>
    <n v="2600"/>
    <s v="SDK"/>
    <s v="P05.6"/>
    <x v="0"/>
    <s v="G"/>
    <m/>
    <m/>
  </r>
  <r>
    <x v="0"/>
    <x v="4"/>
    <s v="2.09a"/>
    <s v="CHLADÍRNA"/>
    <x v="6"/>
    <n v="4.26"/>
    <n v="2400"/>
    <s v="PUR PANEL tl. 100 mm"/>
    <s v="P07.2"/>
    <x v="4"/>
    <s v="-"/>
    <m/>
    <m/>
  </r>
  <r>
    <x v="0"/>
    <x v="4"/>
    <s v="2.09b"/>
    <s v="CHLADÍRNA"/>
    <x v="6"/>
    <n v="4.18"/>
    <n v="2400"/>
    <s v="PUR PANEL tl. 100 mm"/>
    <s v="P07.2"/>
    <x v="4"/>
    <s v="-"/>
    <m/>
    <m/>
  </r>
  <r>
    <x v="0"/>
    <x v="4"/>
    <s v="2.09c"/>
    <s v="MRAZÍRNA"/>
    <x v="6"/>
    <n v="2.76"/>
    <n v="2400"/>
    <s v="PUR PANEL tl. 100 mm"/>
    <s v="P07.2"/>
    <x v="4"/>
    <s v="-"/>
    <m/>
    <m/>
  </r>
  <r>
    <x v="0"/>
    <x v="4"/>
    <s v="2.09d"/>
    <s v="MRAZÍRNA"/>
    <x v="6"/>
    <n v="2.7"/>
    <n v="2400"/>
    <s v="PUR PANEL tl. 100 mm"/>
    <s v="P07.2"/>
    <x v="4"/>
    <s v="-"/>
    <m/>
    <m/>
  </r>
  <r>
    <x v="0"/>
    <x v="4"/>
    <s v="2.10"/>
    <s v="KUCHYNĚ"/>
    <x v="6"/>
    <n v="125.51"/>
    <s v="-"/>
    <s v="KLIMATIZAČNÍ STROP GIF"/>
    <s v="P01.1"/>
    <x v="8"/>
    <s v="F"/>
    <m/>
    <m/>
  </r>
  <r>
    <x v="0"/>
    <x v="4"/>
    <s v="2.11a"/>
    <s v="ÚKLID"/>
    <x v="0"/>
    <n v="1.38"/>
    <n v="2600"/>
    <s v="SDK"/>
    <s v="P05.6"/>
    <x v="0"/>
    <s v="G"/>
    <m/>
    <m/>
  </r>
  <r>
    <x v="0"/>
    <x v="4"/>
    <s v="2.11b"/>
    <s v="ÚKLID"/>
    <x v="0"/>
    <n v="1.38"/>
    <n v="2600"/>
    <s v="SDK"/>
    <s v="P05.6"/>
    <x v="0"/>
    <s v="G"/>
    <m/>
    <m/>
  </r>
  <r>
    <x v="0"/>
    <x v="4"/>
    <s v="2.12"/>
    <s v="CHODBA"/>
    <x v="0"/>
    <n v="3.38"/>
    <n v="2800"/>
    <s v="SDK"/>
    <s v="P01.1"/>
    <x v="8"/>
    <s v="F"/>
    <m/>
    <m/>
  </r>
  <r>
    <x v="0"/>
    <x v="4"/>
    <s v="2.13"/>
    <s v="SKLAD"/>
    <x v="0"/>
    <n v="7.76"/>
    <n v="2800"/>
    <s v="SDK"/>
    <s v="P05.6"/>
    <x v="0"/>
    <s v="G"/>
    <m/>
    <m/>
  </r>
  <r>
    <x v="0"/>
    <x v="4"/>
    <s v="2.14"/>
    <s v="MYTÍ"/>
    <x v="6"/>
    <n v="7.64"/>
    <n v="2800"/>
    <s v="MINERÁLNÍ KAZETOVÝ/LAMELOVÝ"/>
    <s v="P01.1"/>
    <x v="8"/>
    <s v="F"/>
    <m/>
    <m/>
  </r>
  <r>
    <x v="0"/>
    <x v="4"/>
    <s v="2.15a"/>
    <s v="RESTAURACE"/>
    <x v="0"/>
    <s v="71.12"/>
    <n v="3000"/>
    <s v="SDK, ZAVĚŠENÉ DÍLCE"/>
    <s v="P04.3"/>
    <x v="11"/>
    <s v="B"/>
    <m/>
    <m/>
  </r>
  <r>
    <x v="0"/>
    <x v="4"/>
    <s v="2.15b"/>
    <s v="SALONEK"/>
    <x v="0"/>
    <n v="26.23"/>
    <n v="3000"/>
    <s v="SDK, SDK AKUSTICKÝ"/>
    <s v="P04.3"/>
    <x v="11"/>
    <s v="B"/>
    <m/>
    <m/>
  </r>
  <r>
    <x v="0"/>
    <x v="4"/>
    <s v="2.15c"/>
    <s v="SKLAD"/>
    <x v="0"/>
    <n v="2.45"/>
    <n v="2600"/>
    <s v="SDK"/>
    <s v="P05.6"/>
    <x v="0"/>
    <s v="G"/>
    <m/>
    <m/>
  </r>
  <r>
    <x v="0"/>
    <x v="4"/>
    <s v="2.16a"/>
    <s v="HYGIENICKÉ ZÁZEMÍ - WC ŽENY"/>
    <x v="4"/>
    <n v="8.29"/>
    <n v="2600"/>
    <s v="SDK"/>
    <s v="P05.5"/>
    <x v="0"/>
    <s v="G"/>
    <n v="18"/>
    <s v="-"/>
  </r>
  <r>
    <x v="0"/>
    <x v="4"/>
    <s v="2.16b"/>
    <s v="HYGIENICKÉ ZÁZEMÍ - WC ZTP"/>
    <x v="4"/>
    <n v="4.17"/>
    <n v="2600"/>
    <s v="SDK"/>
    <s v="P05.5"/>
    <x v="0"/>
    <s v="G"/>
    <n v="20"/>
    <s v="-"/>
  </r>
  <r>
    <x v="0"/>
    <x v="4"/>
    <s v="2.16c"/>
    <s v="HYGIENICKÉ ZÁZEMÍ - WC MUŽI"/>
    <x v="4"/>
    <n v="9.58"/>
    <n v="2600"/>
    <s v="SDK"/>
    <s v="P05.5"/>
    <x v="0"/>
    <s v="G"/>
    <n v="18"/>
    <s v="-"/>
  </r>
  <r>
    <x v="0"/>
    <x v="4"/>
    <s v="2.17"/>
    <s v="ÚKLID"/>
    <x v="0"/>
    <n v="1.78"/>
    <n v="2600"/>
    <s v="SDK"/>
    <s v="P05.6"/>
    <x v="0"/>
    <s v="G"/>
    <n v="15"/>
    <s v="-"/>
  </r>
  <r>
    <x v="0"/>
    <x v="4"/>
    <s v="2.18"/>
    <s v="MINIPIVOVAR"/>
    <x v="1"/>
    <n v="67.11"/>
    <n v="3350"/>
    <s v="PUR PANEL tl. 50 mm"/>
    <s v="P01.1"/>
    <x v="8"/>
    <s v="F"/>
    <n v="20"/>
    <n v="27"/>
  </r>
  <r>
    <x v="0"/>
    <x v="4"/>
    <s v="2.19"/>
    <s v="VÝROBA MARMELÁD"/>
    <x v="1"/>
    <n v="33.17"/>
    <n v="3400"/>
    <s v="UZAVÍRACÍ NÁTĚR"/>
    <s v="P01.1"/>
    <x v="8"/>
    <s v="F"/>
    <n v="20"/>
    <s v="-"/>
  </r>
  <r>
    <x v="0"/>
    <x v="4"/>
    <s v="2.20"/>
    <s v="LYOFILIZACE"/>
    <x v="1"/>
    <n v="23.95"/>
    <n v="3400"/>
    <s v="UZAVÍRACÍ NÁTĚR"/>
    <s v="P01.1"/>
    <x v="8"/>
    <s v="F"/>
    <n v="20"/>
    <s v="-"/>
  </r>
  <r>
    <x v="0"/>
    <x v="4"/>
    <s v="2.21"/>
    <s v="SUŠÁRNA"/>
    <x v="1"/>
    <n v="33.81"/>
    <n v="3400"/>
    <s v="UZAVÍRACÍ NÁTĚR"/>
    <s v="P01.1"/>
    <x v="8"/>
    <s v="F"/>
    <n v="20"/>
    <s v="-"/>
  </r>
  <r>
    <x v="0"/>
    <x v="4"/>
    <s v="2.22"/>
    <s v="STROJOVNA VZDUCHOTECHNIKY"/>
    <x v="2"/>
    <n v="85.92"/>
    <n v="3400"/>
    <s v="UZAVÍRACÍ NÁTĚR"/>
    <s v="P02.2; P02.3"/>
    <x v="1"/>
    <s v="H"/>
    <n v="10"/>
    <s v="-"/>
  </r>
  <r>
    <x v="0"/>
    <x v="4"/>
    <s v="2.23"/>
    <s v="STROJOVNA VZDUCHOTECHNIKY"/>
    <x v="2"/>
    <n v="67.97"/>
    <n v="3400"/>
    <s v="UZAVÍRACÍ NÁTĚR"/>
    <s v="P02.2; P02.3"/>
    <x v="1"/>
    <s v="H"/>
    <n v="10"/>
    <s v="-"/>
  </r>
  <r>
    <x v="0"/>
    <x v="4"/>
    <s v="2.24"/>
    <s v="LABORATOŘ PRO ROZBOR MLÉKA"/>
    <x v="1"/>
    <n v="35.84"/>
    <n v="2800"/>
    <s v="MINERÁLNÍ KAZETOVÝ/LAMELOVÝ"/>
    <s v="P02.2; P02.3"/>
    <x v="1"/>
    <s v="H"/>
    <n v="20"/>
    <n v="26"/>
  </r>
  <r>
    <x v="0"/>
    <x v="4"/>
    <s v="2.25"/>
    <s v="UČEBNA"/>
    <x v="8"/>
    <n v="70.25"/>
    <n v="3000"/>
    <s v="SDK, MINERÁLNÍ KAZETOVÝ"/>
    <s v="P04.3"/>
    <x v="3"/>
    <s v="A"/>
    <n v="20"/>
    <n v="26"/>
  </r>
  <r>
    <x v="0"/>
    <x v="4"/>
    <s v="2.26"/>
    <s v="SENZORICKÁ LABORATOŘ"/>
    <x v="3"/>
    <n v="52.16"/>
    <n v="2800"/>
    <s v="SDK, SDK AKUSTICKÝ, MINERÁLNÍ KAZETOVÝ"/>
    <s v="P05.3"/>
    <x v="0"/>
    <s v="D+E"/>
    <n v="20"/>
    <n v="27"/>
  </r>
  <r>
    <x v="0"/>
    <x v="4"/>
    <s v="2.27a"/>
    <s v="HYGIENICKÉ ZÁZEMÍ - ŠATNA"/>
    <x v="4"/>
    <n v="11.33"/>
    <n v="2600"/>
    <s v="MINERÁLNÍ KAZETOVÝ/LAMELOVÝ"/>
    <s v="P05.5"/>
    <x v="0"/>
    <s v="G"/>
    <n v="24"/>
    <s v="-"/>
  </r>
  <r>
    <x v="0"/>
    <x v="4"/>
    <s v="2.27b"/>
    <s v="HYGIENICKÉ ZÁZEMÍ - CHODBA"/>
    <x v="4"/>
    <n v="5.99"/>
    <n v="2600"/>
    <s v="MINERÁLNÍ KAZETOVÝ/LAMELOVÝ"/>
    <s v="P05.5"/>
    <x v="0"/>
    <s v="G"/>
    <n v="18"/>
    <s v="-"/>
  </r>
  <r>
    <x v="0"/>
    <x v="4"/>
    <s v="2.27c"/>
    <s v="HYGIENICKÉ ZÁZEMÍ - WC"/>
    <x v="4"/>
    <n v="1.13"/>
    <n v="2600"/>
    <s v="SDK"/>
    <s v="P05.5"/>
    <x v="0"/>
    <s v="G"/>
    <n v="18"/>
    <s v="-"/>
  </r>
  <r>
    <x v="0"/>
    <x v="4"/>
    <s v="2.27d"/>
    <s v="ÚKLID"/>
    <x v="0"/>
    <n v="1.4"/>
    <n v="2600"/>
    <s v="SDK"/>
    <s v="P05.5"/>
    <x v="0"/>
    <s v="G"/>
    <n v="15"/>
    <s v="-"/>
  </r>
  <r>
    <x v="0"/>
    <x v="4"/>
    <s v="2.27e"/>
    <s v="HYGIENICKÉ ZÁZEMÍ - SPRCHA"/>
    <x v="4"/>
    <n v="1.53"/>
    <n v="2550"/>
    <s v="SDK"/>
    <s v="P05.5"/>
    <x v="0"/>
    <s v="G"/>
    <n v="24"/>
    <s v="-"/>
  </r>
  <r>
    <x v="0"/>
    <x v="4"/>
    <s v="2.28"/>
    <s v="SKLAD"/>
    <x v="0"/>
    <n v="1.33"/>
    <n v="3400"/>
    <s v="UZAVÍRACÍ NÁTĚR"/>
    <s v="P05.7"/>
    <x v="0"/>
    <s v="G"/>
    <n v="15"/>
    <s v="-"/>
  </r>
  <r>
    <x v="0"/>
    <x v="4"/>
    <s v="2.29"/>
    <s v="MANIPULAČNÍ CHODBA"/>
    <x v="0"/>
    <n v="16.07"/>
    <n v="3400"/>
    <s v="UZAVÍRACÍ NÁTĚR"/>
    <s v="P05.7"/>
    <x v="0"/>
    <s v="G"/>
    <n v="15"/>
    <s v="-"/>
  </r>
  <r>
    <x v="0"/>
    <x v="4"/>
    <s v="2.30"/>
    <s v="SKLAD - OBALY"/>
    <x v="0"/>
    <n v="7.131"/>
    <n v="3400"/>
    <s v="UZAVÍRACÍ NÁTĚR"/>
    <s v="P05.6"/>
    <x v="0"/>
    <s v="G"/>
    <n v="18"/>
    <s v="-"/>
  </r>
  <r>
    <x v="0"/>
    <x v="4"/>
    <s v="2.31"/>
    <s v="MIKROSLADOVNA"/>
    <x v="1"/>
    <n v="25.3"/>
    <n v="3400"/>
    <s v="UZAVÍRACÍ NÁTĚR"/>
    <s v="P05.6"/>
    <x v="8"/>
    <s v="G"/>
    <n v="20"/>
    <s v="-"/>
  </r>
  <r>
    <x v="0"/>
    <x v="4"/>
    <s v="2.71"/>
    <s v="SCHODIŠTĚ"/>
    <x v="0"/>
    <n v="10.92"/>
    <m/>
    <m/>
    <m/>
    <x v="0"/>
    <m/>
    <m/>
    <m/>
  </r>
  <r>
    <x v="1"/>
    <x v="1"/>
    <s v="Suma "/>
    <m/>
    <x v="6"/>
    <n v="1201.3410000000001"/>
    <m/>
    <m/>
    <m/>
    <x v="5"/>
    <m/>
    <m/>
    <m/>
  </r>
  <r>
    <x v="1"/>
    <x v="1"/>
    <m/>
    <m/>
    <x v="6"/>
    <m/>
    <m/>
    <m/>
    <m/>
    <x v="5"/>
    <m/>
    <m/>
    <m/>
  </r>
  <r>
    <x v="0"/>
    <x v="4"/>
    <s v="Š.01"/>
    <s v="INSTALAČNÍ ŠACHTA"/>
    <x v="6"/>
    <n v="1.42"/>
    <s v="-"/>
    <s v="-"/>
    <s v="-"/>
    <x v="6"/>
    <s v="-"/>
    <s v="-"/>
    <s v="-"/>
  </r>
  <r>
    <x v="0"/>
    <x v="4"/>
    <s v="Š.02"/>
    <s v="INSTALAČNÍ ŠACHTA"/>
    <x v="6"/>
    <n v="4.07"/>
    <s v="-"/>
    <s v="-"/>
    <s v="-"/>
    <x v="6"/>
    <s v="-"/>
    <s v="-"/>
    <s v="-"/>
  </r>
  <r>
    <x v="0"/>
    <x v="4"/>
    <s v="Š.03"/>
    <s v="INSTALAČNÍ ŠACHTA"/>
    <x v="6"/>
    <n v="4.14"/>
    <s v="-"/>
    <s v="-"/>
    <s v="-"/>
    <x v="6"/>
    <s v="-"/>
    <s v="-"/>
    <s v="-"/>
  </r>
  <r>
    <x v="0"/>
    <x v="4"/>
    <s v="Š.04"/>
    <s v="INSTALAČNÍ ŠACHTA"/>
    <x v="6"/>
    <n v="10.23"/>
    <s v="-"/>
    <s v="-"/>
    <s v="-"/>
    <x v="6"/>
    <s v="-"/>
    <s v="-"/>
    <s v="-"/>
  </r>
  <r>
    <x v="0"/>
    <x v="4"/>
    <s v="Š.05"/>
    <s v="INSTALAČNÍ ŠACHTA"/>
    <x v="6"/>
    <n v="7.35"/>
    <s v="-"/>
    <s v="-"/>
    <s v="-"/>
    <x v="6"/>
    <s v="-"/>
    <s v="-"/>
    <s v="-"/>
  </r>
  <r>
    <x v="0"/>
    <x v="4"/>
    <s v="Š.06"/>
    <s v="INSTALAČNÍ ŠACHTA"/>
    <x v="6"/>
    <n v="3.03"/>
    <s v="-"/>
    <s v="-"/>
    <s v="-"/>
    <x v="6"/>
    <s v="-"/>
    <s v="-"/>
    <s v="-"/>
  </r>
  <r>
    <x v="0"/>
    <x v="4"/>
    <s v="Š.07"/>
    <s v="INSTALAČNÍ ŠACHTA"/>
    <x v="6"/>
    <n v="1.24"/>
    <s v="-"/>
    <s v="-"/>
    <s v="-"/>
    <x v="6"/>
    <s v="-"/>
    <s v="-"/>
    <s v="-"/>
  </r>
  <r>
    <x v="0"/>
    <x v="4"/>
    <s v="Š.08"/>
    <s v="INSTALAČNÍ ŠACHTA"/>
    <x v="6"/>
    <n v="3.41"/>
    <s v="-"/>
    <s v="-"/>
    <s v="-"/>
    <x v="6"/>
    <s v="-"/>
    <s v="-"/>
    <s v="-"/>
  </r>
  <r>
    <x v="1"/>
    <x v="1"/>
    <s v="Suma "/>
    <m/>
    <x v="6"/>
    <n v="34.89"/>
    <m/>
    <m/>
    <m/>
    <x v="5"/>
    <m/>
    <m/>
    <m/>
  </r>
  <r>
    <x v="1"/>
    <x v="1"/>
    <m/>
    <m/>
    <x v="6"/>
    <m/>
    <m/>
    <m/>
    <m/>
    <x v="5"/>
    <m/>
    <m/>
    <m/>
  </r>
  <r>
    <x v="1"/>
    <x v="1"/>
    <m/>
    <m/>
    <x v="6"/>
    <m/>
    <m/>
    <m/>
    <m/>
    <x v="5"/>
    <m/>
    <m/>
    <m/>
  </r>
  <r>
    <x v="0"/>
    <x v="4"/>
    <s v="V.01"/>
    <s v="OSOBNÍ VÝTAH"/>
    <x v="6"/>
    <n v="3.16"/>
    <s v="-"/>
    <s v="-"/>
    <s v="-"/>
    <x v="6"/>
    <s v="-"/>
    <s v="-"/>
    <s v="-"/>
  </r>
  <r>
    <x v="0"/>
    <x v="4"/>
    <s v="V.02"/>
    <s v="OSOBNÍ VÝTAH"/>
    <x v="6"/>
    <n v="3.51"/>
    <s v="-"/>
    <s v="-"/>
    <s v="-"/>
    <x v="6"/>
    <s v="-"/>
    <s v="-"/>
    <s v="-"/>
  </r>
  <r>
    <x v="0"/>
    <x v="4"/>
    <s v="V.03"/>
    <s v="OSOBNÍ VÝTAH / NÁKLADNÍ VÝTAH"/>
    <x v="6"/>
    <n v="6.42"/>
    <s v="-"/>
    <s v="-"/>
    <s v="-"/>
    <x v="6"/>
    <s v="-"/>
    <s v="-"/>
    <s v="-"/>
  </r>
  <r>
    <x v="0"/>
    <x v="4"/>
    <s v="V.04"/>
    <s v="OSOBNÍ VÝTAH / NÁKLADNÍ VÝTAH"/>
    <x v="6"/>
    <n v="6.42"/>
    <s v="-"/>
    <s v="-"/>
    <s v="-"/>
    <x v="6"/>
    <s v="-"/>
    <s v="-"/>
    <s v="-"/>
  </r>
  <r>
    <x v="1"/>
    <x v="1"/>
    <s v="Suma "/>
    <m/>
    <x v="6"/>
    <n v="19.509999999999998"/>
    <m/>
    <m/>
    <m/>
    <x v="5"/>
    <m/>
    <m/>
    <m/>
  </r>
  <r>
    <x v="1"/>
    <x v="1"/>
    <m/>
    <m/>
    <x v="6"/>
    <m/>
    <m/>
    <m/>
    <m/>
    <x v="5"/>
    <m/>
    <m/>
    <m/>
  </r>
  <r>
    <x v="0"/>
    <x v="4"/>
    <s v="P.01"/>
    <s v="INSTALAČNÍ PŘEDSTĚNA"/>
    <x v="6"/>
    <n v="0.23"/>
    <s v="-"/>
    <s v="-"/>
    <s v="-"/>
    <x v="6"/>
    <s v="-"/>
    <s v="-"/>
    <s v="-"/>
  </r>
  <r>
    <x v="0"/>
    <x v="4"/>
    <s v="P.02"/>
    <s v="INSTALAČNÍ PŘEDSTĚNA"/>
    <x v="6"/>
    <n v="0.3"/>
    <s v="-"/>
    <s v="-"/>
    <s v="-"/>
    <x v="6"/>
    <s v="-"/>
    <s v="-"/>
    <s v="-"/>
  </r>
  <r>
    <x v="1"/>
    <x v="1"/>
    <s v="Suma "/>
    <m/>
    <x v="6"/>
    <n v="0.53"/>
    <m/>
    <m/>
    <m/>
    <x v="5"/>
    <m/>
    <m/>
    <m/>
  </r>
  <r>
    <x v="1"/>
    <x v="1"/>
    <m/>
    <m/>
    <x v="6"/>
    <m/>
    <m/>
    <m/>
    <m/>
    <x v="5"/>
    <m/>
    <m/>
    <m/>
  </r>
  <r>
    <x v="1"/>
    <x v="1"/>
    <m/>
    <m/>
    <x v="6"/>
    <m/>
    <m/>
    <m/>
    <m/>
    <x v="5"/>
    <m/>
    <m/>
    <m/>
  </r>
  <r>
    <x v="1"/>
    <x v="1"/>
    <m/>
    <m/>
    <x v="6"/>
    <m/>
    <m/>
    <m/>
    <m/>
    <x v="5"/>
    <m/>
    <m/>
    <m/>
  </r>
  <r>
    <x v="0"/>
    <x v="5"/>
    <s v="3.01"/>
    <s v="SCHODIŠTĚ"/>
    <x v="0"/>
    <n v="24.39"/>
    <n v="3530"/>
    <s v="UZAVÍRACÍ NÁTĚR"/>
    <s v="P08.1; P09.1"/>
    <x v="0"/>
    <s v="D+E"/>
    <n v="15"/>
    <s v="-"/>
  </r>
  <r>
    <x v="0"/>
    <x v="5"/>
    <s v="3.02"/>
    <s v="VSTUPNÍ HALA"/>
    <x v="0"/>
    <n v="130.61"/>
    <n v="3200"/>
    <s v="SDK, SDK AKUSTICKÝ"/>
    <s v="P05.4"/>
    <x v="0"/>
    <s v="G"/>
    <s v="18"/>
    <n v="27"/>
  </r>
  <r>
    <x v="0"/>
    <x v="5"/>
    <s v="3.03a"/>
    <s v="CHODBA"/>
    <x v="0"/>
    <n v="51.54"/>
    <n v="2800"/>
    <s v="SDK, MINERÁLNÍ KAZETOVÝ/LAMELOVÝ"/>
    <s v="P04.3"/>
    <x v="3"/>
    <s v="A"/>
    <s v="15"/>
    <s v="-"/>
  </r>
  <r>
    <x v="0"/>
    <x v="5"/>
    <s v="3.03b"/>
    <s v="CHODBA"/>
    <x v="0"/>
    <n v="19.8"/>
    <n v="2800"/>
    <s v="SDK, MINERÁLNÍ KAZETOVÝ/LAMELOVÝ"/>
    <s v="P1.1"/>
    <x v="8"/>
    <s v="F"/>
    <s v="15"/>
    <s v="-"/>
  </r>
  <r>
    <x v="0"/>
    <x v="5"/>
    <s v="3.04"/>
    <s v="CHODBA"/>
    <x v="0"/>
    <n v="32.7"/>
    <n v="2800"/>
    <s v="SDK, MINERÁLNÍ KAZETOVÝ/LAMELOVÝ"/>
    <s v="P02.2"/>
    <x v="1"/>
    <s v="H"/>
    <s v="15"/>
    <s v="-"/>
  </r>
  <r>
    <x v="0"/>
    <x v="5"/>
    <s v="3.05"/>
    <s v="SCHODIŠTĚ"/>
    <x v="0"/>
    <n v="15.6"/>
    <n v="3530"/>
    <s v="UZAVÍRACÍ NÁTĚR"/>
    <s v="P08.2; P09.2"/>
    <x v="1"/>
    <s v="H"/>
    <s v="15"/>
    <s v="-"/>
  </r>
  <r>
    <x v="0"/>
    <x v="5"/>
    <s v="3.06"/>
    <s v="KANCELÁŘ"/>
    <x v="3"/>
    <n v="13.94"/>
    <n v="2800"/>
    <s v="SDK, MINERÁLNÍ KAZETOVÝ "/>
    <s v="P04.3"/>
    <x v="3"/>
    <s v="A"/>
    <s v="20"/>
    <n v="26"/>
  </r>
  <r>
    <x v="0"/>
    <x v="5"/>
    <s v="3.07"/>
    <s v="KANCELÁŘ"/>
    <x v="3"/>
    <n v="24.09"/>
    <n v="2800"/>
    <s v="SDK, MINERÁLNÍ KAZETOVÝ "/>
    <s v="P04.3"/>
    <x v="3"/>
    <s v="A"/>
    <s v="20"/>
    <n v="26"/>
  </r>
  <r>
    <x v="0"/>
    <x v="5"/>
    <s v="3.08"/>
    <s v="KANCELÁŘ"/>
    <x v="3"/>
    <n v="20.78"/>
    <n v="2800"/>
    <s v="SDK, MINERÁLNÍ KAZETOVÝ "/>
    <s v="P04.3"/>
    <x v="3"/>
    <s v="A"/>
    <s v="20"/>
    <n v="26"/>
  </r>
  <r>
    <x v="0"/>
    <x v="5"/>
    <s v="3.09"/>
    <s v="KANCELÁŘ"/>
    <x v="3"/>
    <n v="19.42"/>
    <n v="2800"/>
    <s v="SDK, MINERÁLNÍ KAZETOVÝ "/>
    <s v="P04.3"/>
    <x v="3"/>
    <s v="A"/>
    <s v="20"/>
    <n v="26"/>
  </r>
  <r>
    <x v="0"/>
    <x v="5"/>
    <s v="3.10"/>
    <s v="ZASEDACÍ MÍSTNOST"/>
    <x v="3"/>
    <n v="43.74"/>
    <n v="2800"/>
    <s v="SDK, MINERÁLNÍ KAZETOVÝ "/>
    <s v="P04.3"/>
    <x v="3"/>
    <s v="A"/>
    <s v="20"/>
    <n v="26"/>
  </r>
  <r>
    <x v="0"/>
    <x v="5"/>
    <s v="3.11"/>
    <s v="SEKRETARIÁT"/>
    <x v="3"/>
    <n v="20.1"/>
    <n v="2800"/>
    <s v="SDK, MINERÁLNÍ KAZETOVÝ "/>
    <s v="P04.3"/>
    <x v="3"/>
    <s v="A"/>
    <s v="20"/>
    <n v="26"/>
  </r>
  <r>
    <x v="0"/>
    <x v="5"/>
    <s v="3.12"/>
    <s v="ŠATNA"/>
    <x v="3"/>
    <n v="2.75"/>
    <n v="2800"/>
    <s v="SDK, MINERÁLNÍ KAZETOVÝ "/>
    <s v="P04.3"/>
    <x v="3"/>
    <s v="A"/>
    <s v="20"/>
    <s v="-"/>
  </r>
  <r>
    <x v="0"/>
    <x v="5"/>
    <s v="3.13"/>
    <s v="KANCELÁŘ"/>
    <x v="3"/>
    <n v="42.13"/>
    <n v="2800"/>
    <s v="SDK, MINERÁLNÍ KAZETOVÝ "/>
    <s v="P04.3"/>
    <x v="3"/>
    <s v="A"/>
    <s v="20"/>
    <n v="26"/>
  </r>
  <r>
    <x v="0"/>
    <x v="5"/>
    <s v="3.14"/>
    <s v="KANCELÁŘ"/>
    <x v="3"/>
    <n v="18.67"/>
    <n v="2800"/>
    <s v="SDK, MINERÁLNÍ KAZETOVÝ "/>
    <s v="P04.3"/>
    <x v="3"/>
    <s v="A"/>
    <s v="20"/>
    <n v="26"/>
  </r>
  <r>
    <x v="0"/>
    <x v="5"/>
    <s v="3.15"/>
    <s v="KANCELÁŘ"/>
    <x v="3"/>
    <n v="19.48"/>
    <n v="2800"/>
    <s v="SDK, MINERÁLNÍ KAZETOVÝ "/>
    <s v="P04.3"/>
    <x v="3"/>
    <s v="A"/>
    <s v="20"/>
    <n v="26"/>
  </r>
  <r>
    <x v="0"/>
    <x v="5"/>
    <s v="3.16a"/>
    <s v="ÚKLID  "/>
    <x v="0"/>
    <n v="1.35"/>
    <n v="2600"/>
    <s v="SDK"/>
    <s v="P05.6"/>
    <x v="0"/>
    <s v="G"/>
    <s v="20"/>
    <n v="26"/>
  </r>
  <r>
    <x v="0"/>
    <x v="5"/>
    <s v="3.16b"/>
    <s v="ÚKLID  "/>
    <x v="0"/>
    <n v="1.35"/>
    <n v="2600"/>
    <s v="SDK"/>
    <s v="P05.6"/>
    <x v="0"/>
    <s v="G"/>
    <s v="20"/>
    <n v="26"/>
  </r>
  <r>
    <x v="0"/>
    <x v="5"/>
    <s v="3.17"/>
    <s v="CHODBA"/>
    <x v="0"/>
    <n v="3.28"/>
    <n v="2800"/>
    <s v="UZAVÍRACÍ NÁTĚR"/>
    <s v="P04.4"/>
    <x v="3"/>
    <s v="A"/>
    <s v="15"/>
    <s v="-"/>
  </r>
  <r>
    <x v="0"/>
    <x v="5"/>
    <s v="3.18"/>
    <s v="KUCHYŇKA"/>
    <x v="5"/>
    <n v="7.71"/>
    <s v="2200 /2800"/>
    <s v="SDK, MINERÁLNÍ KAZETOVÝ/LAMELOVÝ"/>
    <s v="P04.4"/>
    <x v="3"/>
    <s v="A"/>
    <s v="20"/>
    <n v="26"/>
  </r>
  <r>
    <x v="0"/>
    <x v="5"/>
    <s v="3.19"/>
    <s v="SKLAD"/>
    <x v="0"/>
    <n v="7.85"/>
    <n v="2800"/>
    <s v="MINERÁLNÍ KAZETOVÝ/LAMELOVÝ"/>
    <s v="P04.3"/>
    <x v="3"/>
    <s v="A"/>
    <s v="15"/>
    <s v="-"/>
  </r>
  <r>
    <x v="0"/>
    <x v="5"/>
    <s v="3.20"/>
    <s v="KOPÍROVÁNÍ A TISK"/>
    <x v="0"/>
    <n v="2.42"/>
    <n v="2600"/>
    <s v="SDK"/>
    <s v="P04.4"/>
    <x v="3"/>
    <s v="A"/>
    <s v="15"/>
    <s v="-"/>
  </r>
  <r>
    <x v="0"/>
    <x v="5"/>
    <s v="3.21"/>
    <s v="ÚKLID  "/>
    <x v="0"/>
    <n v="2.41"/>
    <n v="2600"/>
    <s v="SDK"/>
    <s v="P05.6"/>
    <x v="0"/>
    <s v="G"/>
    <s v="15"/>
    <s v="-"/>
  </r>
  <r>
    <x v="0"/>
    <x v="5"/>
    <s v="3.22a"/>
    <s v="HYGIENICKÉ ZÁZEMÍ - WC ŽENY"/>
    <x v="4"/>
    <n v="8.29"/>
    <n v="2600"/>
    <s v="SDK"/>
    <s v="P05.5"/>
    <x v="0"/>
    <s v="G"/>
    <s v="18"/>
    <s v="-"/>
  </r>
  <r>
    <x v="0"/>
    <x v="5"/>
    <s v="3.22b"/>
    <s v="HYGIENICKÉ ZÁZEMÍ - WC ZTP"/>
    <x v="4"/>
    <n v="4.17"/>
    <n v="2600"/>
    <s v="SDK"/>
    <s v="P05.5"/>
    <x v="0"/>
    <s v="G"/>
    <s v="20"/>
    <s v="-"/>
  </r>
  <r>
    <x v="0"/>
    <x v="5"/>
    <s v="3.22c"/>
    <s v="HYGIENICKÉ ZÁZEMÍ - WC MUŽI"/>
    <x v="4"/>
    <n v="9.58"/>
    <n v="2600"/>
    <s v="SDK"/>
    <s v="P05.5"/>
    <x v="0"/>
    <s v="G"/>
    <s v="18"/>
    <s v="-"/>
  </r>
  <r>
    <x v="0"/>
    <x v="5"/>
    <s v="3.23"/>
    <s v="DENNÍ MÍSTNOST"/>
    <x v="5"/>
    <n v="14.91"/>
    <n v="2800"/>
    <s v="SDK, MINERÁLNÍ KAZETOVÝ/LAMELOVÝ"/>
    <s v="P04.3"/>
    <x v="3"/>
    <s v="A"/>
    <s v="20"/>
    <n v="26"/>
  </r>
  <r>
    <x v="0"/>
    <x v="5"/>
    <s v="3.24"/>
    <s v="SKLAD"/>
    <x v="0"/>
    <n v="18.49"/>
    <n v="2800"/>
    <s v="MINERÁLNÍ KAZETOVÝ/LAMELOVÝ"/>
    <s v="P02.2"/>
    <x v="1"/>
    <s v="H"/>
    <s v="20"/>
    <s v="-"/>
  </r>
  <r>
    <x v="0"/>
    <x v="5"/>
    <s v="3.25a"/>
    <s v="PEKÁRENSKÁ TECHNOLOGIE"/>
    <x v="1"/>
    <n v="270.39"/>
    <s v="3400/7200"/>
    <s v="UZAVÍRACÍ NÁTĚR"/>
    <s v="P01.1a"/>
    <x v="8"/>
    <s v="F"/>
    <s v="20"/>
    <n v="27"/>
  </r>
  <r>
    <x v="0"/>
    <x v="5"/>
    <s v="3.25b"/>
    <s v="CUKRÁŘSKÁ VÝROBA"/>
    <x v="1"/>
    <n v="51.14"/>
    <n v="7200"/>
    <s v="UZAVÍRACÍ NÁTĚR"/>
    <s v="P01.1"/>
    <x v="8"/>
    <s v="F"/>
    <s v="15 - 18"/>
    <s v="15 - 18"/>
  </r>
  <r>
    <x v="0"/>
    <x v="5"/>
    <s v="3.26"/>
    <s v="SKLAD VAJEC"/>
    <x v="1"/>
    <n v="8.4"/>
    <n v="3400"/>
    <s v="UZAVÍRACÍ NÁTĚR"/>
    <s v="P01.1"/>
    <x v="8"/>
    <s v="F"/>
    <s v="15"/>
    <n v="15"/>
  </r>
  <r>
    <x v="0"/>
    <x v="5"/>
    <s v="3.27"/>
    <s v="CHLAZENÝ SKLAD"/>
    <x v="1"/>
    <n v="5.51"/>
    <n v="2400"/>
    <s v="PUR PANEL tl. 100 mm"/>
    <s v="P01.1"/>
    <x v="8"/>
    <s v="F"/>
    <s v="2 - 4"/>
    <s v="2 - 4"/>
  </r>
  <r>
    <x v="0"/>
    <x v="5"/>
    <s v="3.28"/>
    <s v="PROVOZNÍ SKLAD"/>
    <x v="1"/>
    <n v="7.6"/>
    <n v="3400"/>
    <s v="UZAVÍRACÍ NÁTĚR"/>
    <s v="P01.1"/>
    <x v="8"/>
    <s v="F"/>
    <s v="15"/>
    <s v="-"/>
  </r>
  <r>
    <x v="0"/>
    <x v="5"/>
    <s v="3.29"/>
    <s v="SKLAD SUROVIN"/>
    <x v="1"/>
    <n v="54.44"/>
    <n v="3400"/>
    <s v="UZAVÍRACÍ NÁTĚR"/>
    <s v="P01.1"/>
    <x v="8"/>
    <s v="F"/>
    <s v="15"/>
    <s v="-"/>
  </r>
  <r>
    <x v="0"/>
    <x v="5"/>
    <s v="3.30"/>
    <s v="ÚKLID  "/>
    <x v="0"/>
    <n v="4.82"/>
    <n v="2600"/>
    <s v="SDK"/>
    <s v="P05.6"/>
    <x v="0"/>
    <s v="G"/>
    <s v="15"/>
    <s v="-"/>
  </r>
  <r>
    <x v="0"/>
    <x v="5"/>
    <s v="3.31"/>
    <s v="EXPEDICE A SKLAD"/>
    <x v="0"/>
    <n v="79.56"/>
    <n v="3400"/>
    <s v="UZAVÍRACÍ NÁTĚR"/>
    <s v="P02.2"/>
    <x v="1"/>
    <s v="H"/>
    <s v="15"/>
    <s v="-"/>
  </r>
  <r>
    <x v="0"/>
    <x v="5"/>
    <s v="3.32"/>
    <s v="CHLAZENÝ SKLAD"/>
    <x v="0"/>
    <n v="9.23"/>
    <n v="2400"/>
    <s v="PUR PANEL tl. 100 mm"/>
    <s v="P02.2"/>
    <x v="1"/>
    <s v="H"/>
    <s v="2 - 4"/>
    <s v="2 - 4"/>
  </r>
  <r>
    <x v="0"/>
    <x v="5"/>
    <s v="3.33"/>
    <s v="SKLAD OBALŮ"/>
    <x v="0"/>
    <n v="10.71"/>
    <n v="3400"/>
    <s v="UZAVÍRACÍ NÁTĚR"/>
    <s v="P02.2"/>
    <x v="1"/>
    <s v="H"/>
    <s v="10"/>
    <s v="-"/>
  </r>
  <r>
    <x v="0"/>
    <x v="5"/>
    <s v="3.34"/>
    <s v="MYČKA PEKÁRENSKÉ VÝROBY"/>
    <x v="1"/>
    <n v="28.56"/>
    <n v="3400"/>
    <s v="UZAVÍRACÍ NÁTĚR"/>
    <s v="P02.2"/>
    <x v="1"/>
    <s v="H"/>
    <s v="15"/>
    <s v="-"/>
  </r>
  <r>
    <x v="0"/>
    <x v="5"/>
    <s v="3.35"/>
    <s v="UČEBNA"/>
    <x v="8"/>
    <n v="73.62"/>
    <n v="3000"/>
    <s v="SDK, MINERÁLNÍ KAZETOVÝ "/>
    <s v="P04.3"/>
    <x v="3"/>
    <s v="A"/>
    <s v="20"/>
    <n v="26"/>
  </r>
  <r>
    <x v="0"/>
    <x v="5"/>
    <s v="3.36"/>
    <s v="SKLAD"/>
    <x v="0"/>
    <n v="6.29"/>
    <n v="3400"/>
    <s v="UZAVÍRACÍ NÁTĚR"/>
    <s v="P02.2"/>
    <x v="1"/>
    <s v="H"/>
    <s v="15"/>
    <s v="-"/>
  </r>
  <r>
    <x v="0"/>
    <x v="5"/>
    <s v="3.37"/>
    <s v="STROJOVNA VZT"/>
    <x v="2"/>
    <n v="13.23"/>
    <n v="2800"/>
    <s v="MINERÁLNÍ KAZETOVÝ/LAMELOVÝ"/>
    <s v="P04.3"/>
    <x v="1"/>
    <s v="A"/>
    <s v="15"/>
    <s v="-"/>
  </r>
  <r>
    <x v="0"/>
    <x v="5"/>
    <s v="3.38"/>
    <s v="SERVEROVNA"/>
    <x v="2"/>
    <n v="17"/>
    <n v="3400"/>
    <s v="UZAVÍRACÍ NÁTĚR"/>
    <s v="P02.2"/>
    <x v="1"/>
    <s v="H"/>
    <s v="15"/>
    <s v="-"/>
  </r>
  <r>
    <x v="0"/>
    <x v="5"/>
    <s v="3.39"/>
    <s v="SKLAD"/>
    <x v="0"/>
    <n v="14.53"/>
    <n v="2800"/>
    <s v="SDK, MINERÁLNÍ KAZETOVÝ/LAMELOVÝ"/>
    <s v="P04.3"/>
    <x v="3"/>
    <s v="A"/>
    <s v="14"/>
    <s v="-"/>
  </r>
  <r>
    <x v="0"/>
    <x v="5"/>
    <s v="3.40"/>
    <s v="CHODBA"/>
    <x v="0"/>
    <n v="22.75"/>
    <n v="2800"/>
    <s v="SDK, MINERÁLNÍ KAZETOVÝ/LAMELOVÝ"/>
    <s v="P04.4"/>
    <x v="3"/>
    <s v="A"/>
    <s v="15"/>
    <s v="-"/>
  </r>
  <r>
    <x v="0"/>
    <x v="5"/>
    <s v="3.41a"/>
    <s v="HYGIENICKÉ ZÁZEMÍ - ŠATNA"/>
    <x v="4"/>
    <n v="6.29"/>
    <n v="2600"/>
    <s v="MINERÁLNÍ KAZETOVÝ/LAMELOVÝ"/>
    <s v="P05.5"/>
    <x v="0"/>
    <s v="G"/>
    <s v="22"/>
    <s v="-"/>
  </r>
  <r>
    <x v="0"/>
    <x v="5"/>
    <s v="3.41b"/>
    <s v="HYGIENICKÉ ZÁZEMÍ - ŠATNA"/>
    <x v="4"/>
    <n v="6.29"/>
    <n v="2600"/>
    <s v="MINERÁLNÍ KAZETOVÝ/LAMELOVÝ"/>
    <s v="P05.5"/>
    <x v="0"/>
    <s v="G"/>
    <s v="22"/>
    <s v="-"/>
  </r>
  <r>
    <x v="0"/>
    <x v="5"/>
    <s v="3.41c"/>
    <s v="HYGIENICKÉ ZÁZEMÍ - WC"/>
    <x v="4"/>
    <n v="5.93"/>
    <n v="2550"/>
    <s v="MINERÁLNÍ KAZETOVÝ/LAMELOVÝ"/>
    <s v="P05.5"/>
    <x v="0"/>
    <s v="G"/>
    <s v="24"/>
    <s v="-"/>
  </r>
  <r>
    <x v="0"/>
    <x v="5"/>
    <s v="3.41d"/>
    <s v="HYGIENICKÉ ZÁZEMÍ - WC"/>
    <x v="4"/>
    <n v="5.11"/>
    <n v="2550"/>
    <s v="MINERÁLNÍ KAZETOVÝ/LAMELOVÝ"/>
    <s v="P05.5"/>
    <x v="0"/>
    <s v="G"/>
    <s v="24"/>
    <s v="-"/>
  </r>
  <r>
    <x v="0"/>
    <x v="5"/>
    <s v="3.41e"/>
    <s v="HYGIENICKÉ ZÁZEMÍ - SPRCHY"/>
    <x v="4"/>
    <n v="7.29"/>
    <n v="2550"/>
    <s v="SDK, MINERÁLNÍ KAZETOVÝ/LAMELOVÝ"/>
    <s v="P05.5"/>
    <x v="0"/>
    <s v="G"/>
    <s v="24"/>
    <s v="-"/>
  </r>
  <r>
    <x v="0"/>
    <x v="5"/>
    <s v="3.41f"/>
    <s v="HYGIENICKÉ ZÁZEMÍ - SPRCHY"/>
    <x v="4"/>
    <n v="7.29"/>
    <n v="2550"/>
    <s v="SDK, MINERÁLNÍ KAZETOVÝ/LAMELOVÝ"/>
    <s v="P05.5"/>
    <x v="0"/>
    <s v="G"/>
    <s v="24"/>
    <s v="-"/>
  </r>
  <r>
    <x v="0"/>
    <x v="5"/>
    <s v="3.41g"/>
    <s v="HYGIENICKÉ ZÁZEMÍ  - ŠATNA"/>
    <x v="4"/>
    <n v="6.29"/>
    <n v="2600"/>
    <s v="MINERÁLNÍ KAZETOVÝ/LAMELOVÝ"/>
    <s v="P05.5"/>
    <x v="0"/>
    <s v="G"/>
    <s v="22"/>
    <s v="-"/>
  </r>
  <r>
    <x v="0"/>
    <x v="5"/>
    <s v="3.41h"/>
    <s v="HYGIENICKÉ ZÁZEMÍ  - ŠATNA"/>
    <x v="4"/>
    <n v="6.29"/>
    <n v="2600"/>
    <s v="MINERÁLNÍ KAZETOVÝ/LAMELOVÝ"/>
    <s v="P05.5"/>
    <x v="0"/>
    <s v="G"/>
    <s v="22"/>
    <s v="-"/>
  </r>
  <r>
    <x v="1"/>
    <x v="1"/>
    <s v="Suma "/>
    <m/>
    <x v="6"/>
    <n v="1310.11"/>
    <m/>
    <m/>
    <m/>
    <x v="5"/>
    <m/>
    <m/>
    <m/>
  </r>
  <r>
    <x v="1"/>
    <x v="1"/>
    <m/>
    <m/>
    <x v="6"/>
    <m/>
    <m/>
    <m/>
    <m/>
    <x v="5"/>
    <m/>
    <m/>
    <m/>
  </r>
  <r>
    <x v="0"/>
    <x v="5"/>
    <s v="Š.01"/>
    <s v="INSTALAČNÍ ŠACHTA"/>
    <x v="6"/>
    <n v="1.55"/>
    <s v="-"/>
    <s v="-"/>
    <s v="-"/>
    <x v="6"/>
    <s v="-"/>
    <s v="-"/>
    <s v="-"/>
  </r>
  <r>
    <x v="0"/>
    <x v="5"/>
    <s v="Š.02"/>
    <s v="INSTALAČNÍ ŠACHTA"/>
    <x v="6"/>
    <n v="4.07"/>
    <s v="-"/>
    <s v="-"/>
    <s v="-"/>
    <x v="6"/>
    <s v="-"/>
    <s v="-"/>
    <s v="-"/>
  </r>
  <r>
    <x v="0"/>
    <x v="5"/>
    <s v="Š.03"/>
    <s v="INSTALAČNÍ ŠACHTA"/>
    <x v="6"/>
    <n v="4.14"/>
    <s v="-"/>
    <s v="-"/>
    <s v="-"/>
    <x v="6"/>
    <s v="-"/>
    <s v="-"/>
    <s v="-"/>
  </r>
  <r>
    <x v="0"/>
    <x v="5"/>
    <s v="Š.04"/>
    <s v="INSTALAČNÍ ŠACHTA"/>
    <x v="6"/>
    <n v="1.02"/>
    <s v="-"/>
    <s v="-"/>
    <s v="-"/>
    <x v="6"/>
    <s v="-"/>
    <s v="-"/>
    <s v="-"/>
  </r>
  <r>
    <x v="0"/>
    <x v="5"/>
    <s v="Š.05"/>
    <s v="INSTALAČNÍ ŠACHTA"/>
    <x v="6"/>
    <n v="0.75"/>
    <s v="-"/>
    <s v="-"/>
    <s v="-"/>
    <x v="6"/>
    <s v="-"/>
    <s v="-"/>
    <s v="-"/>
  </r>
  <r>
    <x v="0"/>
    <x v="5"/>
    <s v="Š.06"/>
    <s v="INSTALAČNÍ ŠACHTA"/>
    <x v="6"/>
    <n v="3.03"/>
    <s v="-"/>
    <s v="-"/>
    <s v="-"/>
    <x v="6"/>
    <s v="-"/>
    <s v="-"/>
    <s v="-"/>
  </r>
  <r>
    <x v="0"/>
    <x v="5"/>
    <s v="Š.07"/>
    <s v="INSTALAČNÍ ŠACHTA"/>
    <x v="6"/>
    <n v="1.24"/>
    <s v="-"/>
    <s v="-"/>
    <s v="-"/>
    <x v="6"/>
    <s v="-"/>
    <s v="-"/>
    <s v="-"/>
  </r>
  <r>
    <x v="0"/>
    <x v="5"/>
    <s v="Š.08"/>
    <s v="INSTALAČNÍ ŠACHTA"/>
    <x v="6"/>
    <n v="3.41"/>
    <s v="-"/>
    <s v="-"/>
    <s v="-"/>
    <x v="6"/>
    <s v="-"/>
    <s v="-"/>
    <s v="-"/>
  </r>
  <r>
    <x v="1"/>
    <x v="1"/>
    <s v="Suma "/>
    <m/>
    <x v="6"/>
    <n v="19.21"/>
    <m/>
    <m/>
    <m/>
    <x v="5"/>
    <m/>
    <m/>
    <m/>
  </r>
  <r>
    <x v="1"/>
    <x v="1"/>
    <m/>
    <m/>
    <x v="6"/>
    <m/>
    <m/>
    <m/>
    <m/>
    <x v="5"/>
    <m/>
    <m/>
    <m/>
  </r>
  <r>
    <x v="0"/>
    <x v="5"/>
    <s v="V.01"/>
    <s v="OSOBNÍ VÝTAH"/>
    <x v="6"/>
    <n v="3.16"/>
    <s v="-"/>
    <s v="-"/>
    <s v="-"/>
    <x v="6"/>
    <s v="-"/>
    <s v="-"/>
    <s v="-"/>
  </r>
  <r>
    <x v="0"/>
    <x v="5"/>
    <s v="V.02"/>
    <s v="OSOBNÍ VÝTAH"/>
    <x v="6"/>
    <n v="3.51"/>
    <s v="-"/>
    <s v="-"/>
    <s v="-"/>
    <x v="6"/>
    <s v="-"/>
    <s v="-"/>
    <s v="-"/>
  </r>
  <r>
    <x v="0"/>
    <x v="5"/>
    <s v="V.03"/>
    <s v="OSOBNÍ VÝTAH / NÁKLADNÍ VÝTAH"/>
    <x v="6"/>
    <n v="6.42"/>
    <s v="-"/>
    <s v="-"/>
    <s v="-"/>
    <x v="6"/>
    <s v="-"/>
    <s v="-"/>
    <s v="-"/>
  </r>
  <r>
    <x v="0"/>
    <x v="5"/>
    <s v="V.04"/>
    <s v="OSOBNÍ VÝTAH / NÁKLADNÍ VÝTAH"/>
    <x v="6"/>
    <n v="6.42"/>
    <s v="-"/>
    <s v="-"/>
    <s v="-"/>
    <x v="6"/>
    <s v="-"/>
    <s v="-"/>
    <s v="-"/>
  </r>
  <r>
    <x v="1"/>
    <x v="1"/>
    <s v="Suma "/>
    <m/>
    <x v="6"/>
    <n v="19.509999999999998"/>
    <m/>
    <m/>
    <m/>
    <x v="5"/>
    <m/>
    <m/>
    <m/>
  </r>
  <r>
    <x v="1"/>
    <x v="1"/>
    <m/>
    <m/>
    <x v="6"/>
    <m/>
    <m/>
    <m/>
    <m/>
    <x v="5"/>
    <m/>
    <m/>
    <m/>
  </r>
  <r>
    <x v="0"/>
    <x v="5"/>
    <s v="P.05"/>
    <s v="INSTALAČNÍ PŘEDSTĚNA"/>
    <x v="6"/>
    <n v="0.11"/>
    <s v="-"/>
    <s v="-"/>
    <s v="-"/>
    <x v="6"/>
    <s v="-"/>
    <s v="-"/>
    <s v="-"/>
  </r>
  <r>
    <x v="0"/>
    <x v="5"/>
    <s v="P.06"/>
    <s v="INSTALAČNÍ PŘEDSTĚNA"/>
    <x v="6"/>
    <n v="0.07"/>
    <s v="-"/>
    <s v="-"/>
    <s v="-"/>
    <x v="6"/>
    <s v="-"/>
    <s v="-"/>
    <s v="-"/>
  </r>
  <r>
    <x v="0"/>
    <x v="5"/>
    <s v="P.07"/>
    <s v="INSTALAČNÍ PŘEDSTĚNA"/>
    <x v="6"/>
    <n v="0.26"/>
    <s v="-"/>
    <s v="-"/>
    <s v="-"/>
    <x v="6"/>
    <s v="-"/>
    <s v="-"/>
    <s v="-"/>
  </r>
  <r>
    <x v="0"/>
    <x v="5"/>
    <s v="P.08"/>
    <s v="INSTALAČNÍ PŘEDSTĚNA"/>
    <x v="6"/>
    <n v="0.26"/>
    <s v="-"/>
    <s v="-"/>
    <s v="-"/>
    <x v="6"/>
    <s v="-"/>
    <s v="-"/>
    <s v="-"/>
  </r>
  <r>
    <x v="0"/>
    <x v="5"/>
    <s v="P.09"/>
    <s v="INSTALAČNÍ PŘEDSTĚNA"/>
    <x v="6"/>
    <n v="0.38"/>
    <s v="-"/>
    <s v="-"/>
    <s v="-"/>
    <x v="6"/>
    <s v="-"/>
    <s v="-"/>
    <s v="-"/>
  </r>
  <r>
    <x v="0"/>
    <x v="5"/>
    <s v="P.10"/>
    <s v="INSTALAČNÍ PŘEDSTĚNA"/>
    <x v="6"/>
    <n v="0.12"/>
    <s v="-"/>
    <s v="-"/>
    <s v="-"/>
    <x v="6"/>
    <s v="-"/>
    <s v="-"/>
    <s v="-"/>
  </r>
  <r>
    <x v="0"/>
    <x v="5"/>
    <s v="P.11"/>
    <s v="INSTALAČNÍ PŘEDSTĚNA"/>
    <x v="6"/>
    <n v="0.11"/>
    <s v="-"/>
    <s v="-"/>
    <s v="-"/>
    <x v="6"/>
    <s v="-"/>
    <s v="-"/>
    <s v="-"/>
  </r>
  <r>
    <x v="1"/>
    <x v="1"/>
    <s v="Suma "/>
    <m/>
    <x v="6"/>
    <n v="1.3100000000000003"/>
    <m/>
    <m/>
    <m/>
    <x v="5"/>
    <m/>
    <m/>
    <m/>
  </r>
  <r>
    <x v="1"/>
    <x v="1"/>
    <m/>
    <m/>
    <x v="6"/>
    <m/>
    <m/>
    <m/>
    <m/>
    <x v="5"/>
    <m/>
    <m/>
    <m/>
  </r>
  <r>
    <x v="1"/>
    <x v="1"/>
    <m/>
    <m/>
    <x v="6"/>
    <m/>
    <m/>
    <m/>
    <m/>
    <x v="5"/>
    <m/>
    <m/>
    <m/>
  </r>
  <r>
    <x v="1"/>
    <x v="1"/>
    <m/>
    <m/>
    <x v="6"/>
    <m/>
    <m/>
    <m/>
    <m/>
    <x v="5"/>
    <m/>
    <m/>
    <m/>
  </r>
  <r>
    <x v="0"/>
    <x v="6"/>
    <s v="4.01"/>
    <s v="SCHODIŠTĚ"/>
    <x v="0"/>
    <n v="24.39"/>
    <n v="3530"/>
    <s v="UZAVÍRACÍ NÁTĚR"/>
    <s v="P08.1; P09.1"/>
    <x v="0"/>
    <s v="D+E"/>
    <n v="15"/>
    <s v="-"/>
  </r>
  <r>
    <x v="0"/>
    <x v="6"/>
    <s v="4.02"/>
    <s v="VSTUPNÍ HALA"/>
    <x v="0"/>
    <n v="65.64"/>
    <n v="3200"/>
    <s v="SDK, SDK AKUSTICKÝ"/>
    <s v="P05.4"/>
    <x v="0"/>
    <s v="G"/>
    <n v="18"/>
    <n v="27"/>
  </r>
  <r>
    <x v="0"/>
    <x v="6"/>
    <s v="4.03a"/>
    <s v="CHODBA"/>
    <x v="0"/>
    <n v="24.21"/>
    <n v="2800"/>
    <s v="SDK, MINERÁLNÍ KAZETOVÝ/LAMELOVÝ"/>
    <s v="P02.2"/>
    <x v="1"/>
    <s v="H"/>
    <n v="15"/>
    <s v="-"/>
  </r>
  <r>
    <x v="0"/>
    <x v="6"/>
    <s v="4.03b"/>
    <s v="EXKURZNÍ LÁVKA"/>
    <x v="0"/>
    <n v="41.65"/>
    <n v="2800"/>
    <s v="SDK AKUSTICKÝ"/>
    <s v="P04.3"/>
    <x v="3"/>
    <s v="A"/>
    <n v="20"/>
    <s v="-"/>
  </r>
  <r>
    <x v="0"/>
    <x v="6"/>
    <s v="4.04"/>
    <s v="CHODBA"/>
    <x v="0"/>
    <n v="38.34"/>
    <n v="2800"/>
    <s v="SDK, MINERÁLNÍ KAZETOVÝ/LAMELOVÝ"/>
    <s v="P02.2"/>
    <x v="1"/>
    <s v="H"/>
    <s v="15"/>
    <s v="-"/>
  </r>
  <r>
    <x v="0"/>
    <x v="6"/>
    <s v="4.05"/>
    <s v="SCHODIŠTĚ"/>
    <x v="0"/>
    <n v="15.6"/>
    <n v="3530"/>
    <s v="UZAVÍRACÍ NÁTĚR"/>
    <s v="P08.2; P09.2"/>
    <x v="1"/>
    <s v="H"/>
    <n v="15"/>
    <s v="-"/>
  </r>
  <r>
    <x v="0"/>
    <x v="6"/>
    <s v="4.06"/>
    <s v="RECEPCE - ORDINACE NUTRIČNÍHO TERAPEUTA"/>
    <x v="3"/>
    <n v="31.33"/>
    <n v="2800"/>
    <s v="SDK, MINERÁLNÍ KAZETOVÝ/LAMELOVÝ"/>
    <s v="P04.3"/>
    <x v="3"/>
    <s v="A"/>
    <m/>
    <m/>
  </r>
  <r>
    <x v="0"/>
    <x v="6"/>
    <s v="4.07a"/>
    <s v="HYGIENICKÉ ZÁZEMÍ - ŠATNA"/>
    <x v="4"/>
    <n v="2.79"/>
    <n v="2600"/>
    <s v="MINERÁLNÍ KAZETOVÝ/LAMELOVÝ"/>
    <s v="P05.5"/>
    <x v="0"/>
    <s v="G"/>
    <n v="22"/>
    <s v="-"/>
  </r>
  <r>
    <x v="0"/>
    <x v="6"/>
    <s v="4.07b"/>
    <s v="HYGIENICKÉ ZÁZEMÍ - WC"/>
    <x v="4"/>
    <n v="1.56"/>
    <n v="2600"/>
    <s v="MINERÁLNÍ KAZETOVÝ/LAMELOVÝ"/>
    <s v="P05.5"/>
    <x v="0"/>
    <s v="G"/>
    <n v="18"/>
    <s v="-"/>
  </r>
  <r>
    <x v="0"/>
    <x v="6"/>
    <s v="4.07c"/>
    <s v="HYGIENICKÉ ZÁZEMÍ - PŘEDSÍŇ WC"/>
    <x v="4"/>
    <n v="2.15"/>
    <n v="2600"/>
    <s v="MINERÁLNÍ KAZETOVÝ/LAMELOVÝ"/>
    <s v="P05.5"/>
    <x v="0"/>
    <s v="G"/>
    <n v="18"/>
    <s v="-"/>
  </r>
  <r>
    <x v="0"/>
    <x v="6"/>
    <s v="4.08"/>
    <s v="ORDINACE - NUTRIČNÍ TERAPEUT"/>
    <x v="3"/>
    <n v="22.69"/>
    <n v="2800"/>
    <s v="SDK, MINERÁLNÍ KAZETOVÝ/LAMELOVÝ"/>
    <s v="P04.3"/>
    <x v="3"/>
    <s v="A"/>
    <m/>
    <m/>
  </r>
  <r>
    <x v="0"/>
    <x v="6"/>
    <s v="4.09"/>
    <s v="ORDINACE - NUTRIČNÍ TERAPEUT"/>
    <x v="3"/>
    <n v="28.66"/>
    <n v="2800"/>
    <s v="SDK, MINERÁLNÍ KAZETOVÝ/LAMELOVÝ"/>
    <s v="P04.3"/>
    <x v="3"/>
    <s v="A"/>
    <m/>
    <m/>
  </r>
  <r>
    <x v="0"/>
    <x v="6"/>
    <s v="4.10"/>
    <s v="TERASA"/>
    <x v="6"/>
    <n v="102.98"/>
    <s v="-"/>
    <s v="-"/>
    <m/>
    <x v="5"/>
    <m/>
    <s v="-"/>
    <s v="-"/>
  </r>
  <r>
    <x v="0"/>
    <x v="6"/>
    <s v="4.11"/>
    <s v="CHODBA"/>
    <x v="0"/>
    <n v="4.74"/>
    <n v="2800"/>
    <s v="SDK"/>
    <s v="P01.1"/>
    <x v="8"/>
    <s v="F"/>
    <n v="15"/>
    <s v="-"/>
  </r>
  <r>
    <x v="0"/>
    <x v="6"/>
    <s v="4.12"/>
    <s v="NEOBSAZENO"/>
    <x v="6"/>
    <n v="4.74"/>
    <n v="2800"/>
    <s v="SDK"/>
    <s v="P01.1"/>
    <x v="8"/>
    <s v="F"/>
    <n v="15"/>
    <s v="-"/>
  </r>
  <r>
    <x v="0"/>
    <x v="6"/>
    <s v="4.13"/>
    <s v="KANCELÁŘ"/>
    <x v="3"/>
    <n v="26.11"/>
    <n v="2800"/>
    <s v="SDK, MINERÁLNÍ KAZETOVÝ/LAMELOVÝ"/>
    <s v="P04.3"/>
    <x v="3"/>
    <s v="A"/>
    <m/>
    <m/>
  </r>
  <r>
    <x v="0"/>
    <x v="6"/>
    <s v="4.14a"/>
    <s v="HYGIENICKÉ ZÁZEMÍ - WC ŽENY"/>
    <x v="4"/>
    <n v="9.77"/>
    <n v="2600"/>
    <s v="SDK"/>
    <s v="P05.5"/>
    <x v="0"/>
    <s v="G"/>
    <n v="18"/>
    <s v="-"/>
  </r>
  <r>
    <x v="0"/>
    <x v="6"/>
    <s v="4.14b"/>
    <s v="HYGIENICKÉ ZÁZEMÍ - WC MUŽI"/>
    <x v="4"/>
    <n v="9.52"/>
    <n v="2600"/>
    <s v="SDK"/>
    <s v="P05.5"/>
    <x v="0"/>
    <s v="G"/>
    <n v="20"/>
    <s v="-"/>
  </r>
  <r>
    <x v="0"/>
    <x v="6"/>
    <s v="4.15"/>
    <s v="KUCHYŇKA"/>
    <x v="5"/>
    <n v="7.63"/>
    <n v="2800"/>
    <s v="SDK, MINERÁLNÍ KAZETOVÝ/LAMELOVÝ"/>
    <s v="P04.3"/>
    <x v="3"/>
    <s v="A"/>
    <m/>
    <m/>
  </r>
  <r>
    <x v="0"/>
    <x v="6"/>
    <s v="4.16"/>
    <s v="KANCELÁŘ"/>
    <x v="3"/>
    <n v="14.72"/>
    <n v="2800"/>
    <s v="SDK, MINERÁLNÍ KAZETOVÝ/LAMELOVÝ"/>
    <s v="P04.3"/>
    <x v="3"/>
    <s v="A"/>
    <m/>
    <m/>
  </r>
  <r>
    <x v="0"/>
    <x v="6"/>
    <s v="4.17"/>
    <s v="KANCELÁŘ"/>
    <x v="3"/>
    <n v="39.47"/>
    <n v="2800"/>
    <s v="SDK, MINERÁLNÍ KAZETOVÝ/LAMELOVÝ"/>
    <s v="P04.3"/>
    <x v="3"/>
    <s v="A"/>
    <m/>
    <m/>
  </r>
  <r>
    <x v="0"/>
    <x v="6"/>
    <s v="4.18"/>
    <s v="MLÝNICE"/>
    <x v="1"/>
    <n v="33.72"/>
    <n v="3400"/>
    <s v="UZAVÍRACÍ NÁTĚR"/>
    <s v="P01.1"/>
    <x v="8"/>
    <s v="F"/>
    <n v="20"/>
    <s v="-"/>
  </r>
  <r>
    <x v="0"/>
    <x v="6"/>
    <s v="4.19a"/>
    <s v="PRAŠNÉ PROCESY"/>
    <x v="1"/>
    <n v="18.55"/>
    <n v="3400"/>
    <s v="UZAVÍRACÍ NÁTĚR"/>
    <s v="P01.1"/>
    <x v="8"/>
    <s v="F"/>
    <n v="20"/>
    <s v="-"/>
  </r>
  <r>
    <x v="0"/>
    <x v="6"/>
    <s v="4.19b"/>
    <s v="PRAŠNÉ PROCESY"/>
    <x v="1"/>
    <n v="13.2"/>
    <n v="3350"/>
    <s v="PUR PANEL tl. 50 mm"/>
    <s v="P01.1"/>
    <x v="8"/>
    <s v="F"/>
    <n v="20"/>
    <s v="-"/>
  </r>
  <r>
    <x v="0"/>
    <x v="6"/>
    <s v="4.20"/>
    <s v="SKLAD"/>
    <x v="0"/>
    <n v="21.15"/>
    <n v="3400"/>
    <s v="UZAVÍRACÍ NÁTĚR"/>
    <s v="P01.1"/>
    <x v="8"/>
    <s v="F"/>
    <n v="15"/>
    <s v="-"/>
  </r>
  <r>
    <x v="0"/>
    <x v="6"/>
    <s v="4.21"/>
    <s v="KOTELNA"/>
    <x v="2"/>
    <n v="108.3"/>
    <n v="3400"/>
    <s v="UZAVÍRACÍ NÁTĚR"/>
    <s v="P02.2"/>
    <x v="1"/>
    <s v="H"/>
    <n v="15"/>
    <s v="-"/>
  </r>
  <r>
    <x v="0"/>
    <x v="6"/>
    <s v="4.22"/>
    <s v="ÚKLID"/>
    <x v="0"/>
    <n v="5.6"/>
    <n v="3400"/>
    <s v="UZAVÍRACÍ NÁTĚR"/>
    <s v="P02.2"/>
    <x v="1"/>
    <s v="H"/>
    <n v="18"/>
    <s v="-"/>
  </r>
  <r>
    <x v="0"/>
    <x v="6"/>
    <s v="4.23"/>
    <s v="UČEBNA"/>
    <x v="8"/>
    <n v="66.89"/>
    <n v="3000"/>
    <s v="SDK, MINERÁLNÍ KAZETOVÝ "/>
    <s v="P04.3"/>
    <x v="3"/>
    <s v="A"/>
    <s v="20"/>
    <n v="26"/>
  </r>
  <r>
    <x v="0"/>
    <x v="6"/>
    <s v="4.24"/>
    <s v="KANCELÁŘ"/>
    <x v="3"/>
    <n v="30.71"/>
    <n v="2800"/>
    <s v="SDK, MINERÁLNÍ KAZETOVÝ/LAMELOVÝ"/>
    <s v="P04.3"/>
    <x v="3"/>
    <s v="A"/>
    <m/>
    <m/>
  </r>
  <r>
    <x v="0"/>
    <x v="6"/>
    <s v="4.25"/>
    <s v="SKLAD"/>
    <x v="0"/>
    <n v="16.18"/>
    <n v="3400"/>
    <s v="UZAVÍRACÍ NÁTĚR"/>
    <s v="P05.5"/>
    <x v="0"/>
    <s v="G"/>
    <m/>
    <m/>
  </r>
  <r>
    <x v="0"/>
    <x v="6"/>
    <s v="4.26"/>
    <s v="ÚKLID"/>
    <x v="0"/>
    <n v="2.83"/>
    <n v="2600"/>
    <s v="SDK"/>
    <s v="P05.5"/>
    <x v="0"/>
    <s v="G"/>
    <n v="15"/>
    <s v="-"/>
  </r>
  <r>
    <x v="0"/>
    <x v="6"/>
    <s v="4.27"/>
    <s v="HYGIENICKÉ ZÁZEMÍ - WC ZTP"/>
    <x v="4"/>
    <n v="4.58"/>
    <n v="2600"/>
    <s v="SDK"/>
    <s v="P05.5"/>
    <x v="0"/>
    <s v="G"/>
    <n v="18"/>
    <s v="-"/>
  </r>
  <r>
    <x v="1"/>
    <x v="1"/>
    <s v="Suma "/>
    <m/>
    <x v="6"/>
    <n v="840.4000000000001"/>
    <m/>
    <m/>
    <m/>
    <x v="5"/>
    <m/>
    <m/>
    <m/>
  </r>
  <r>
    <x v="1"/>
    <x v="1"/>
    <m/>
    <m/>
    <x v="6"/>
    <m/>
    <m/>
    <m/>
    <m/>
    <x v="5"/>
    <m/>
    <m/>
    <m/>
  </r>
  <r>
    <x v="0"/>
    <x v="6"/>
    <s v="Š.01"/>
    <s v="INSTALAČNÍ ŠACHTA"/>
    <x v="6"/>
    <n v="1.33"/>
    <s v="-"/>
    <s v="-"/>
    <s v="-"/>
    <x v="6"/>
    <s v="-"/>
    <s v="-"/>
    <s v="-"/>
  </r>
  <r>
    <x v="0"/>
    <x v="6"/>
    <s v="Š.02"/>
    <s v="INSTALAČNÍ ŠACHTA"/>
    <x v="6"/>
    <n v="4.07"/>
    <s v="-"/>
    <s v="-"/>
    <s v="-"/>
    <x v="6"/>
    <s v="-"/>
    <s v="-"/>
    <s v="-"/>
  </r>
  <r>
    <x v="0"/>
    <x v="6"/>
    <s v="Š.03"/>
    <s v="INSTALAČNÍ ŠACHTA"/>
    <x v="6"/>
    <n v="4.14"/>
    <s v="-"/>
    <s v="-"/>
    <s v="-"/>
    <x v="6"/>
    <s v="-"/>
    <s v="-"/>
    <s v="-"/>
  </r>
  <r>
    <x v="0"/>
    <x v="6"/>
    <s v="Š.05"/>
    <s v="INSTALAČNÍ ŠACHTA"/>
    <x v="6"/>
    <n v="0.75"/>
    <s v="-"/>
    <s v="-"/>
    <s v="-"/>
    <x v="6"/>
    <s v="-"/>
    <s v="-"/>
    <s v="-"/>
  </r>
  <r>
    <x v="0"/>
    <x v="6"/>
    <s v="Š.07"/>
    <s v="INSTALAČNÍ ŠACHTA"/>
    <x v="6"/>
    <n v="1.24"/>
    <s v="-"/>
    <s v="-"/>
    <s v="-"/>
    <x v="6"/>
    <s v="-"/>
    <s v="-"/>
    <s v="-"/>
  </r>
  <r>
    <x v="0"/>
    <x v="6"/>
    <s v="Š.08"/>
    <s v="INSTALAČNÍ ŠACHTA"/>
    <x v="6"/>
    <n v="3.41"/>
    <s v="-"/>
    <s v="-"/>
    <s v="-"/>
    <x v="6"/>
    <s v="-"/>
    <s v="-"/>
    <s v="-"/>
  </r>
  <r>
    <x v="1"/>
    <x v="1"/>
    <s v="Suma "/>
    <m/>
    <x v="6"/>
    <n v="14.94"/>
    <m/>
    <m/>
    <m/>
    <x v="5"/>
    <m/>
    <m/>
    <m/>
  </r>
  <r>
    <x v="1"/>
    <x v="1"/>
    <m/>
    <m/>
    <x v="6"/>
    <m/>
    <m/>
    <m/>
    <m/>
    <x v="5"/>
    <m/>
    <m/>
    <m/>
  </r>
  <r>
    <x v="0"/>
    <x v="6"/>
    <s v="V.01"/>
    <s v="OSOBNÍ VÝTAH"/>
    <x v="6"/>
    <n v="3.16"/>
    <s v="-"/>
    <s v="-"/>
    <s v="-"/>
    <x v="6"/>
    <s v="-"/>
    <s v="-"/>
    <s v="-"/>
  </r>
  <r>
    <x v="0"/>
    <x v="6"/>
    <s v="V.02"/>
    <s v="OSOBNÍ VÝTAH"/>
    <x v="6"/>
    <n v="3.51"/>
    <s v="-"/>
    <s v="-"/>
    <s v="-"/>
    <x v="6"/>
    <s v="-"/>
    <s v="-"/>
    <s v="-"/>
  </r>
  <r>
    <x v="0"/>
    <x v="6"/>
    <s v="V.03"/>
    <s v="OSOBNÍ VÝTAH / NÁKLADNÍ VÝTAH"/>
    <x v="6"/>
    <n v="6.42"/>
    <s v="-"/>
    <s v="-"/>
    <s v="-"/>
    <x v="6"/>
    <s v="-"/>
    <s v="-"/>
    <s v="-"/>
  </r>
  <r>
    <x v="0"/>
    <x v="6"/>
    <s v="V.04"/>
    <s v="OSOBNÍ VÝTAH / NÁKLADNÍ VÝTAH"/>
    <x v="6"/>
    <n v="6.42"/>
    <s v="-"/>
    <s v="-"/>
    <s v="-"/>
    <x v="6"/>
    <s v="-"/>
    <s v="-"/>
    <s v="-"/>
  </r>
  <r>
    <x v="1"/>
    <x v="1"/>
    <s v="Suma "/>
    <m/>
    <x v="6"/>
    <n v="19.509999999999998"/>
    <m/>
    <m/>
    <m/>
    <x v="5"/>
    <m/>
    <m/>
    <m/>
  </r>
  <r>
    <x v="1"/>
    <x v="1"/>
    <m/>
    <m/>
    <x v="6"/>
    <m/>
    <m/>
    <m/>
    <m/>
    <x v="5"/>
    <m/>
    <m/>
    <m/>
  </r>
  <r>
    <x v="0"/>
    <x v="6"/>
    <s v="P.01"/>
    <s v="INSTALAČNÍ PŘEDSTĚNA"/>
    <x v="6"/>
    <n v="0.33"/>
    <s v="-"/>
    <s v="-"/>
    <s v="-"/>
    <x v="6"/>
    <s v="-"/>
    <s v="-"/>
    <s v="-"/>
  </r>
  <r>
    <x v="1"/>
    <x v="1"/>
    <s v="Suma "/>
    <m/>
    <x v="6"/>
    <n v="0.33"/>
    <m/>
    <m/>
    <m/>
    <x v="5"/>
    <m/>
    <m/>
    <m/>
  </r>
  <r>
    <x v="1"/>
    <x v="1"/>
    <m/>
    <m/>
    <x v="6"/>
    <m/>
    <m/>
    <m/>
    <m/>
    <x v="5"/>
    <m/>
    <m/>
    <m/>
  </r>
  <r>
    <x v="1"/>
    <x v="1"/>
    <m/>
    <m/>
    <x v="6"/>
    <m/>
    <m/>
    <m/>
    <m/>
    <x v="5"/>
    <m/>
    <m/>
    <m/>
  </r>
  <r>
    <x v="1"/>
    <x v="1"/>
    <m/>
    <m/>
    <x v="6"/>
    <m/>
    <m/>
    <m/>
    <m/>
    <x v="5"/>
    <m/>
    <m/>
    <m/>
  </r>
  <r>
    <x v="2"/>
    <x v="0"/>
    <s v="0.51"/>
    <s v="GARÁŽ"/>
    <x v="9"/>
    <n v="124.42"/>
    <n v="2950"/>
    <s v="UZAVÍRACÍ NÁTĚR"/>
    <s v="P06.1"/>
    <x v="12"/>
    <s v="-"/>
    <n v="10"/>
    <s v="-"/>
  </r>
  <r>
    <x v="2"/>
    <x v="0"/>
    <s v="0.52"/>
    <s v="GARÁŽ"/>
    <x v="9"/>
    <n v="244.1"/>
    <n v="2950"/>
    <s v="UZAVÍRACÍ NÁTĚR"/>
    <s v="P06.1"/>
    <x v="12"/>
    <s v="-"/>
    <n v="10"/>
    <s v="-"/>
  </r>
  <r>
    <x v="2"/>
    <x v="0"/>
    <s v="0.53"/>
    <s v="GARÁŽ"/>
    <x v="9"/>
    <n v="240.48"/>
    <n v="2950"/>
    <s v="UZAVÍRACÍ NÁTĚR"/>
    <s v="P06.1"/>
    <x v="12"/>
    <s v="-"/>
    <n v="10"/>
    <s v="-"/>
  </r>
  <r>
    <x v="2"/>
    <x v="0"/>
    <s v="0.54"/>
    <s v="SCHODIŠTĚ"/>
    <x v="0"/>
    <n v="12.38"/>
    <n v="2950"/>
    <s v="UZAVÍRACÍ NÁTĚR"/>
    <s v="P02.1"/>
    <x v="1"/>
    <s v="H"/>
    <n v="15"/>
    <s v="-"/>
  </r>
  <r>
    <x v="2"/>
    <x v="0"/>
    <s v="0.55"/>
    <s v="SKLAD"/>
    <x v="0"/>
    <n v="2.97"/>
    <n v="2950"/>
    <s v="UZAVÍRACÍ NÁTĚR"/>
    <s v="P06.1"/>
    <x v="12"/>
    <s v="-"/>
    <n v="15"/>
    <s v="-"/>
  </r>
  <r>
    <x v="2"/>
    <x v="0"/>
    <s v="0.56"/>
    <s v="DÍLNA A SKLAD PHM"/>
    <x v="0"/>
    <n v="30.659"/>
    <n v="2950"/>
    <s v="UZAVÍRACÍ NÁTĚR"/>
    <s v="P06.1"/>
    <x v="12"/>
    <s v="-"/>
    <n v="15"/>
    <s v="-"/>
  </r>
  <r>
    <x v="2"/>
    <x v="0"/>
    <s v="0.57"/>
    <s v="SKLAD MECHANIZACE"/>
    <x v="0"/>
    <n v="27.778"/>
    <n v="2950"/>
    <s v="UZAVÍRACÍ NÁTĚR"/>
    <s v="P06.1"/>
    <x v="12"/>
    <s v="-"/>
    <n v="15"/>
    <s v="-"/>
  </r>
  <r>
    <x v="2"/>
    <x v="0"/>
    <s v="0.58"/>
    <s v="SKLAD"/>
    <x v="0"/>
    <n v="72.22"/>
    <n v="2950"/>
    <s v="UZAVÍRACÍ NÁTĚR"/>
    <s v="P06.1"/>
    <x v="12"/>
    <s v="-"/>
    <n v="15"/>
    <s v="-"/>
  </r>
  <r>
    <x v="1"/>
    <x v="1"/>
    <s v="Suma "/>
    <m/>
    <x v="6"/>
    <n v="755.0070000000001"/>
    <m/>
    <m/>
    <m/>
    <x v="5"/>
    <m/>
    <m/>
    <m/>
  </r>
  <r>
    <x v="1"/>
    <x v="1"/>
    <m/>
    <m/>
    <x v="6"/>
    <m/>
    <m/>
    <m/>
    <m/>
    <x v="5"/>
    <m/>
    <m/>
    <m/>
  </r>
  <r>
    <x v="2"/>
    <x v="0"/>
    <s v="Š.51"/>
    <s v="INSTALAČNÍ ŠACHTA"/>
    <x v="6"/>
    <n v="0.69"/>
    <s v="-"/>
    <s v="-"/>
    <s v="-"/>
    <x v="6"/>
    <s v="-"/>
    <s v="-"/>
    <s v="-"/>
  </r>
  <r>
    <x v="1"/>
    <x v="1"/>
    <s v="Suma "/>
    <m/>
    <x v="6"/>
    <n v="0.69"/>
    <m/>
    <m/>
    <m/>
    <x v="5"/>
    <m/>
    <m/>
    <m/>
  </r>
  <r>
    <x v="1"/>
    <x v="1"/>
    <m/>
    <m/>
    <x v="6"/>
    <m/>
    <m/>
    <m/>
    <m/>
    <x v="5"/>
    <m/>
    <m/>
    <m/>
  </r>
  <r>
    <x v="1"/>
    <x v="1"/>
    <m/>
    <m/>
    <x v="6"/>
    <m/>
    <m/>
    <m/>
    <m/>
    <x v="5"/>
    <m/>
    <m/>
    <m/>
  </r>
  <r>
    <x v="1"/>
    <x v="1"/>
    <m/>
    <m/>
    <x v="6"/>
    <m/>
    <m/>
    <m/>
    <m/>
    <x v="5"/>
    <m/>
    <m/>
    <m/>
  </r>
  <r>
    <x v="2"/>
    <x v="3"/>
    <s v="1.51"/>
    <s v="SCHODIŠTĚ"/>
    <x v="0"/>
    <n v="7.98"/>
    <n v="3000"/>
    <s v="UZAVÍRACÍ NÁTĚR"/>
    <s v="P02.2; P08.2; P09.2"/>
    <x v="1"/>
    <s v="H"/>
    <n v="15"/>
    <s v="-"/>
  </r>
  <r>
    <x v="2"/>
    <x v="3"/>
    <s v="1.52"/>
    <s v="CHODBA"/>
    <x v="0"/>
    <n v="24.25"/>
    <n v="2600"/>
    <s v="MINERÁLNÍ KAZETOVÝ/LAMELOVÝ"/>
    <s v="P05.7"/>
    <x v="0"/>
    <s v="G"/>
    <n v="15"/>
    <s v="-"/>
  </r>
  <r>
    <x v="2"/>
    <x v="3"/>
    <s v="1.53a"/>
    <s v="ŠATNY"/>
    <x v="4"/>
    <n v="20.51"/>
    <n v="2600"/>
    <s v="MINERÁLNÍ KAZETOVÝ/LAMELOVÝ"/>
    <s v="P05.5"/>
    <x v="0"/>
    <s v="G"/>
    <n v="22"/>
    <s v="-"/>
  </r>
  <r>
    <x v="2"/>
    <x v="3"/>
    <s v="1.53b"/>
    <s v="SPRCHY"/>
    <x v="4"/>
    <n v="4.01"/>
    <n v="2550"/>
    <s v="SDK"/>
    <s v="P05.5"/>
    <x v="0"/>
    <s v="G"/>
    <n v="18"/>
    <s v="-"/>
  </r>
  <r>
    <x v="2"/>
    <x v="3"/>
    <s v="1.53c"/>
    <s v="WC"/>
    <x v="4"/>
    <n v="6.1"/>
    <n v="2550"/>
    <s v="SDK"/>
    <s v="P05.5"/>
    <x v="0"/>
    <s v="G"/>
    <n v="24"/>
    <s v="-"/>
  </r>
  <r>
    <x v="2"/>
    <x v="3"/>
    <s v="1.54"/>
    <s v="ÚKLID"/>
    <x v="0"/>
    <n v="2.05"/>
    <n v="2600"/>
    <s v="SDK"/>
    <s v="P05.6"/>
    <x v="0"/>
    <s v="G"/>
    <n v="15"/>
    <s v="-"/>
  </r>
  <r>
    <x v="2"/>
    <x v="3"/>
    <s v="1.55"/>
    <s v="UČEBNA"/>
    <x v="8"/>
    <n v="28.51"/>
    <n v="2600"/>
    <s v="SDK, MINERÁLNÍ KAZETOVÝ"/>
    <s v="P04.3"/>
    <x v="3"/>
    <s v="A"/>
    <n v="20"/>
    <n v="26"/>
  </r>
  <r>
    <x v="2"/>
    <x v="3"/>
    <s v="1.56"/>
    <s v="SKLAD"/>
    <x v="0"/>
    <n v="20.22"/>
    <n v="2600"/>
    <s v="MINERÁLNÍ KAZETOVÝ/LAMELOVÝ"/>
    <s v="P02.2"/>
    <x v="1"/>
    <s v="H"/>
    <n v="15"/>
    <s v="-"/>
  </r>
  <r>
    <x v="2"/>
    <x v="3"/>
    <s v="1.57"/>
    <s v="SERVEROVNA"/>
    <x v="2"/>
    <n v="2.47"/>
    <n v="2600"/>
    <s v="MINERÁLNÍ KAZETOVÝ/LAMELOVÝ"/>
    <s v="P02.2"/>
    <x v="1"/>
    <s v="H"/>
    <n v="15"/>
    <s v="-"/>
  </r>
  <r>
    <x v="2"/>
    <x v="3"/>
    <s v="1.58"/>
    <s v="CHLADÍRNA"/>
    <x v="1"/>
    <n v="18.76"/>
    <n v="2900"/>
    <s v="PUR PANEL tl. 100 mm"/>
    <s v="P02.2"/>
    <x v="1"/>
    <s v="H"/>
    <s v="5 - 10"/>
    <s v="5 - 10"/>
  </r>
  <r>
    <x v="2"/>
    <x v="3"/>
    <s v="1.59"/>
    <s v="MOŠTÁRNA A STÁČÍRNA"/>
    <x v="1"/>
    <n v="73.15"/>
    <n v="3000"/>
    <s v="UZAVÍRACÍ NÁTĚR"/>
    <s v="P01.2"/>
    <x v="8"/>
    <s v="F"/>
    <n v="15"/>
    <s v="-"/>
  </r>
  <r>
    <x v="2"/>
    <x v="3"/>
    <s v="1.60"/>
    <s v="SKLAD A MANIPULACE"/>
    <x v="9"/>
    <n v="86.32"/>
    <n v="3000"/>
    <s v="UZAVÍRACÍ NÁTĚR"/>
    <s v="P06.2"/>
    <x v="12"/>
    <s v="-"/>
    <n v="10"/>
    <s v="-"/>
  </r>
  <r>
    <x v="2"/>
    <x v="3"/>
    <s v="1.61"/>
    <s v="KANCELÁŘ"/>
    <x v="3"/>
    <n v="15.08"/>
    <n v="2600"/>
    <s v="SDK, MINERÁLNÍ KAZETOVÝ"/>
    <s v="P04.3"/>
    <x v="3"/>
    <s v="A"/>
    <n v="20"/>
    <n v="26"/>
  </r>
  <r>
    <x v="2"/>
    <x v="3"/>
    <s v="1.62"/>
    <s v="KANCELÁŘ"/>
    <x v="3"/>
    <n v="11.8539"/>
    <n v="2600"/>
    <s v="SDK, MINERÁLNÍ KAZETOVÝ"/>
    <s v="P04.3"/>
    <x v="3"/>
    <s v="A"/>
    <n v="20"/>
    <n v="26"/>
  </r>
  <r>
    <x v="2"/>
    <x v="3"/>
    <s v="1.63"/>
    <s v="KANCELÁŘ"/>
    <x v="3"/>
    <n v="11.859"/>
    <n v="2600"/>
    <s v="SDK, MINERÁLNÍ KAZETOVÝ"/>
    <s v="P04.3"/>
    <x v="3"/>
    <s v="A"/>
    <n v="20"/>
    <n v="26"/>
  </r>
  <r>
    <x v="2"/>
    <x v="3"/>
    <s v="1.64"/>
    <s v="KUCHYŇKA"/>
    <x v="5"/>
    <n v="10.55"/>
    <n v="2600"/>
    <s v="SDK, MINERÁLNÍ KAZETOVÝ/LAMELOVÝ"/>
    <s v="P04.4"/>
    <x v="3"/>
    <s v="A"/>
    <n v="20"/>
    <n v="26"/>
  </r>
  <r>
    <x v="2"/>
    <x v="3"/>
    <s v="1.65"/>
    <s v="HYGIENICKÉ ZÁZEMÍ - WC A SPRCHA"/>
    <x v="4"/>
    <n v="4.935"/>
    <n v="2550"/>
    <s v="SDK"/>
    <s v="P05.5"/>
    <x v="0"/>
    <s v="G"/>
    <n v="24"/>
    <s v="-"/>
  </r>
  <r>
    <x v="2"/>
    <x v="3"/>
    <s v="1.66a"/>
    <s v="ŠATNY"/>
    <x v="4"/>
    <n v="10.95"/>
    <n v="2600"/>
    <s v="MINERÁLNÍ KAZETOVÝ/LAMELOVÝ"/>
    <s v="P05.5"/>
    <x v="0"/>
    <s v="G"/>
    <n v="22"/>
    <s v="-"/>
  </r>
  <r>
    <x v="2"/>
    <x v="3"/>
    <s v="1.66b"/>
    <s v="SPRCHY"/>
    <x v="4"/>
    <n v="4.208"/>
    <n v="2550"/>
    <s v="SDK"/>
    <s v="P05.5"/>
    <x v="0"/>
    <s v="G"/>
    <n v="24"/>
    <s v="-"/>
  </r>
  <r>
    <x v="2"/>
    <x v="3"/>
    <s v="1.66c"/>
    <s v="WC"/>
    <x v="4"/>
    <n v="5.3"/>
    <n v="2550"/>
    <s v="SDK"/>
    <s v="P05.5"/>
    <x v="0"/>
    <s v="G"/>
    <n v="18"/>
    <s v="-"/>
  </r>
  <r>
    <x v="1"/>
    <x v="1"/>
    <s v="Suma "/>
    <m/>
    <x v="6"/>
    <n v="369.06590000000006"/>
    <m/>
    <m/>
    <m/>
    <x v="5"/>
    <m/>
    <m/>
    <m/>
  </r>
  <r>
    <x v="1"/>
    <x v="1"/>
    <m/>
    <m/>
    <x v="6"/>
    <m/>
    <m/>
    <m/>
    <m/>
    <x v="5"/>
    <m/>
    <m/>
    <m/>
  </r>
  <r>
    <x v="2"/>
    <x v="3"/>
    <s v="Š.51"/>
    <s v="INSTALAČNÍ ŠACHTA"/>
    <x v="6"/>
    <n v="0.38"/>
    <s v="-"/>
    <s v="-"/>
    <s v="-"/>
    <x v="6"/>
    <s v="-"/>
    <s v="-"/>
    <s v="-"/>
  </r>
  <r>
    <x v="2"/>
    <x v="3"/>
    <s v="Š.52"/>
    <s v="INSTALAČNÍ ŠACHTA"/>
    <x v="6"/>
    <n v="0.36"/>
    <s v="-"/>
    <s v="-"/>
    <s v="-"/>
    <x v="6"/>
    <s v="-"/>
    <s v="-"/>
    <s v="-"/>
  </r>
  <r>
    <x v="1"/>
    <x v="1"/>
    <s v="Suma "/>
    <m/>
    <x v="6"/>
    <n v="0.74"/>
    <m/>
    <m/>
    <m/>
    <x v="5"/>
    <m/>
    <m/>
    <m/>
  </r>
</pivotCacheRecord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4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1:L21" firstHeaderRow="1" firstDataRow="1" firstDataCol="1"/>
  <pivotFields count="9">
    <pivotField showAll="0"/>
    <pivotField showAll="0"/>
    <pivotField axis="axisRow" showAll="0">
      <items count="19">
        <item x="17"/>
        <item x="9"/>
        <item x="5"/>
        <item x="2"/>
        <item x="3"/>
        <item x="15"/>
        <item x="1"/>
        <item x="6"/>
        <item x="4"/>
        <item x="13"/>
        <item x="7"/>
        <item x="10"/>
        <item x="16"/>
        <item x="14"/>
        <item x="8"/>
        <item x="11"/>
        <item x="12"/>
        <item x="0"/>
        <item t="default"/>
      </items>
    </pivotField>
    <pivotField dataField="1" showAll="0" numFmtId="164"/>
    <pivotField showAll="0"/>
    <pivotField showAll="0"/>
    <pivotField showAll="0"/>
    <pivotField showAll="0"/>
    <pivotField axis="axisRow" showAll="0">
      <items count="2">
        <item x="0"/>
        <item t="default"/>
      </items>
    </pivotField>
  </pivotFields>
  <rowFields count="2">
    <field x="8"/>
    <field x="2"/>
  </rowFields>
  <rowItems count="2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t="grand">
      <x/>
    </i>
  </rowItems>
  <colItems count="1">
    <i/>
  </colItems>
  <dataFields count="1">
    <dataField name="Součet z plocha (m2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1" dataCaption="Hodnoty" showMissing="1" preserveFormatting="1" useAutoFormatting="1" rowGrandTotals="0" colGrandTotals="0" itemPrintTitles="1" compactData="0" createdVersion="6" updatedVersion="6" indent="0" multipleFieldFilters="0" showMemberPropertyTips="1">
  <location ref="B3:E39" firstHeaderRow="1" firstDataRow="1" firstDataCol="3"/>
  <pivotFields count="13"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3"/>
        <item x="0"/>
        <item x="4"/>
        <item x="5"/>
        <item x="6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axis="axisRow" compact="0" outline="0" showAll="0" defaultSubtotal="0">
      <items count="11">
        <item x="9"/>
        <item x="0"/>
        <item x="3"/>
        <item x="5"/>
        <item x="4"/>
        <item x="2"/>
        <item x="8"/>
        <item h="1" m="1" x="10"/>
        <item h="1" x="1"/>
        <item x="7"/>
        <item h="1"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3">
    <field x="0"/>
    <field x="1"/>
    <field x="4"/>
  </rowFields>
  <rowItems count="36">
    <i>
      <x/>
      <x/>
      <x v="1"/>
    </i>
    <i r="2">
      <x v="2"/>
    </i>
    <i r="2">
      <x v="3"/>
    </i>
    <i r="2">
      <x v="4"/>
    </i>
    <i r="1">
      <x v="1"/>
      <x v="1"/>
    </i>
    <i r="2">
      <x v="2"/>
    </i>
    <i r="2">
      <x v="3"/>
    </i>
    <i r="2">
      <x v="4"/>
    </i>
    <i r="2">
      <x v="5"/>
    </i>
    <i r="1">
      <x v="2"/>
      <x v="1"/>
    </i>
    <i r="2">
      <x v="2"/>
    </i>
    <i r="2">
      <x v="4"/>
    </i>
    <i r="2">
      <x v="5"/>
    </i>
    <i r="2">
      <x v="6"/>
    </i>
    <i r="1">
      <x v="3"/>
      <x v="1"/>
    </i>
    <i r="2">
      <x v="2"/>
    </i>
    <i r="2">
      <x v="3"/>
    </i>
    <i r="2">
      <x v="4"/>
    </i>
    <i r="2">
      <x v="5"/>
    </i>
    <i r="2">
      <x v="6"/>
    </i>
    <i r="1">
      <x v="4"/>
      <x v="1"/>
    </i>
    <i r="2">
      <x v="2"/>
    </i>
    <i r="2">
      <x v="3"/>
    </i>
    <i r="2">
      <x v="4"/>
    </i>
    <i r="2">
      <x v="5"/>
    </i>
    <i r="2">
      <x v="6"/>
    </i>
    <i r="1">
      <x v="5"/>
      <x v="9"/>
    </i>
    <i>
      <x v="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1"/>
      <x/>
    </i>
    <i r="2">
      <x v="1"/>
    </i>
  </rowItems>
  <colItems count="1">
    <i/>
  </colItems>
  <dataFields count="1">
    <dataField name="Součet z PLOCHA [m²]" fld="5" baseField="9" baseItem="6" numFmtId="2"/>
  </dataFields>
  <formats count="17">
    <format dxfId="17">
      <pivotArea outline="0" fieldPosition="0" collapsedLevelsAreSubtotals="1"/>
    </format>
    <format dxfId="16">
      <pivotArea outline="0" fieldPosition="0" axis="axisRow" dataOnly="0" field="0" labelOnly="1" type="button"/>
    </format>
    <format dxfId="15">
      <pivotArea outline="0" fieldPosition="1" axis="axisRow" dataOnly="0" field="1" labelOnly="1" type="button"/>
    </format>
    <format dxfId="14">
      <pivotArea outline="0" fieldPosition="2" axis="axisRow" dataOnly="0" field="4" labelOnly="1" type="button"/>
    </format>
    <format dxfId="13">
      <pivotArea outline="0" fieldPosition="0" axis="axisValues" dataOnly="0" labelOnly="1"/>
    </format>
    <format dxfId="12">
      <pivotArea outline="0" fieldPosition="0" axis="axisRow" dataOnly="0" field="0" labelOnly="1" type="button"/>
    </format>
    <format dxfId="11">
      <pivotArea outline="0" fieldPosition="1" axis="axisRow" dataOnly="0" field="1" labelOnly="1" type="button"/>
    </format>
    <format dxfId="10">
      <pivotArea outline="0" fieldPosition="2" axis="axisRow" dataOnly="0" field="4" labelOnly="1" type="button"/>
    </format>
    <format dxfId="9">
      <pivotArea outline="0" fieldPosition="0" axis="axisValues" dataOnly="0" labelOnly="1"/>
    </format>
    <format dxfId="8">
      <pivotArea outline="0" fieldPosition="0" axis="axisRow" dataOnly="0" field="0" labelOnly="1" type="button"/>
    </format>
    <format dxfId="7">
      <pivotArea outline="0" fieldPosition="1" axis="axisRow" dataOnly="0" field="1" labelOnly="1" type="button"/>
    </format>
    <format dxfId="6">
      <pivotArea outline="0" fieldPosition="2" axis="axisRow" dataOnly="0" field="4" labelOnly="1" type="button"/>
    </format>
    <format dxfId="5">
      <pivotArea outline="0" fieldPosition="0" axis="axisValues" dataOnly="0" labelOnly="1"/>
    </format>
    <format dxfId="4">
      <pivotArea outline="0" fieldPosition="0">
        <references count="3">
          <reference field="0" count="1">
            <x v="1"/>
          </reference>
          <reference field="1" count="1">
            <x v="1"/>
          </reference>
          <reference field="4" count="1">
            <x v="1"/>
          </reference>
        </references>
      </pivotArea>
    </format>
    <format dxfId="3">
      <pivotArea outline="0" fieldPosition="0" dataOnly="0" labelOnly="1" offset="IV256">
        <references count="1">
          <reference field="0" count="1">
            <x v="1"/>
          </reference>
        </references>
      </pivotArea>
    </format>
    <format dxfId="2">
      <pivotArea outline="0" fieldPosition="0" dataOnly="0" labelOnly="1" offset="IV256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1" dataCaption="Hodnoty" showMissing="1" preserveFormatting="1" useAutoFormatting="1" rowGrandTotals="0" colGrandTotals="0" itemPrintTitles="1" compactData="0" createdVersion="6" updatedVersion="6" indent="0" multipleFieldFilters="0" showMemberPropertyTips="1">
  <location ref="B4:D20" firstHeaderRow="1" firstDataRow="1" firstDataCol="2"/>
  <pivotFields count="13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1">
        <item x="9"/>
        <item x="0"/>
        <item x="3"/>
        <item x="5"/>
        <item x="4"/>
        <item x="2"/>
        <item x="8"/>
        <item h="1" m="1" x="10"/>
        <item h="1" x="1"/>
        <item x="7"/>
        <item h="1" x="6"/>
      </items>
    </pivotField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3">
        <item x="6"/>
        <item x="10"/>
        <item x="12"/>
        <item x="1"/>
        <item x="2"/>
        <item x="0"/>
        <item x="7"/>
        <item x="8"/>
        <item x="4"/>
        <item x="9"/>
        <item x="3"/>
        <item x="11"/>
        <item x="5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4"/>
    <field x="9"/>
  </rowFields>
  <rowItems count="16">
    <i>
      <x/>
      <x v="2"/>
    </i>
    <i>
      <x v="1"/>
      <x v="2"/>
    </i>
    <i r="1">
      <x v="3"/>
    </i>
    <i r="1">
      <x v="4"/>
    </i>
    <i r="1">
      <x v="5"/>
    </i>
    <i r="1">
      <x v="6"/>
    </i>
    <i r="1">
      <x v="7"/>
    </i>
    <i r="1">
      <x v="10"/>
    </i>
    <i r="1">
      <x v="11"/>
    </i>
    <i>
      <x v="2"/>
      <x v="5"/>
    </i>
    <i r="1">
      <x v="10"/>
    </i>
    <i>
      <x v="3"/>
      <x v="10"/>
    </i>
    <i>
      <x v="4"/>
      <x v="5"/>
    </i>
    <i>
      <x v="5"/>
      <x v="3"/>
    </i>
    <i>
      <x v="6"/>
      <x v="10"/>
    </i>
    <i>
      <x v="9"/>
      <x/>
    </i>
  </rowItems>
  <colItems count="1">
    <i/>
  </colItems>
  <dataFields count="1">
    <dataField name="Součet z PLOCHA [m²]" fld="5" baseField="9" baseItem="6" numFmtId="2"/>
  </dataFields>
  <formats count="1">
    <format dxfId="0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7"/>
  <sheetViews>
    <sheetView workbookViewId="0" topLeftCell="A7">
      <selection activeCell="I21" sqref="I21"/>
    </sheetView>
  </sheetViews>
  <sheetFormatPr defaultColWidth="9.140625" defaultRowHeight="15"/>
  <cols>
    <col min="1" max="1" width="10.57421875" style="0" bestFit="1" customWidth="1"/>
    <col min="2" max="2" width="7.140625" style="7" bestFit="1" customWidth="1"/>
    <col min="3" max="3" width="16.57421875" style="34" bestFit="1" customWidth="1"/>
    <col min="4" max="4" width="11.57421875" style="3" bestFit="1" customWidth="1"/>
    <col min="5" max="5" width="10.421875" style="35" bestFit="1" customWidth="1"/>
    <col min="6" max="6" width="15.140625" style="36" bestFit="1" customWidth="1"/>
    <col min="7" max="7" width="11.421875" style="3" bestFit="1" customWidth="1"/>
    <col min="8" max="8" width="10.140625" style="3" customWidth="1"/>
    <col min="9" max="9" width="12.421875" style="0" customWidth="1"/>
    <col min="11" max="11" width="21.8515625" style="0" customWidth="1"/>
    <col min="12" max="12" width="19.421875" style="0" customWidth="1"/>
    <col min="13" max="13" width="14.421875" style="0" customWidth="1"/>
  </cols>
  <sheetData>
    <row r="1" spans="1:13" s="20" customFormat="1" ht="18.6" thickBot="1" thickTop="1">
      <c r="A1" s="198" t="s">
        <v>54</v>
      </c>
      <c r="B1" s="199"/>
      <c r="C1" s="199"/>
      <c r="D1" s="199"/>
      <c r="E1" s="199"/>
      <c r="F1" s="199"/>
      <c r="G1" s="199"/>
      <c r="H1" s="200"/>
      <c r="I1" s="19"/>
      <c r="K1" s="4" t="s">
        <v>28</v>
      </c>
      <c r="L1" t="s">
        <v>30</v>
      </c>
      <c r="M1"/>
    </row>
    <row r="2" spans="1:13" s="20" customFormat="1" ht="15.6" thickBot="1" thickTop="1">
      <c r="A2" s="9" t="s">
        <v>0</v>
      </c>
      <c r="B2" s="21" t="s">
        <v>55</v>
      </c>
      <c r="C2" s="9" t="s">
        <v>1</v>
      </c>
      <c r="D2" s="10" t="s">
        <v>2</v>
      </c>
      <c r="E2" s="11" t="s">
        <v>20</v>
      </c>
      <c r="F2" s="9" t="s">
        <v>21</v>
      </c>
      <c r="G2" s="9" t="s">
        <v>43</v>
      </c>
      <c r="H2" s="12" t="s">
        <v>22</v>
      </c>
      <c r="I2" s="22" t="s">
        <v>56</v>
      </c>
      <c r="K2" s="5" t="s">
        <v>44</v>
      </c>
      <c r="L2" s="6">
        <v>686.7999999999998</v>
      </c>
      <c r="M2"/>
    </row>
    <row r="3" spans="1:12" ht="15" thickTop="1">
      <c r="A3" s="23" t="s">
        <v>57</v>
      </c>
      <c r="B3" s="24"/>
      <c r="C3" s="25" t="s">
        <v>58</v>
      </c>
      <c r="D3" s="26">
        <v>8.3</v>
      </c>
      <c r="E3" s="27">
        <v>2.1</v>
      </c>
      <c r="F3" s="28" t="s">
        <v>59</v>
      </c>
      <c r="G3" s="13"/>
      <c r="H3" s="13"/>
      <c r="I3" s="29" t="s">
        <v>44</v>
      </c>
      <c r="J3" s="30"/>
      <c r="K3" s="7" t="s">
        <v>94</v>
      </c>
      <c r="L3" s="6">
        <v>153.4</v>
      </c>
    </row>
    <row r="4" spans="1:12" ht="15">
      <c r="A4" s="1" t="s">
        <v>60</v>
      </c>
      <c r="B4" s="31"/>
      <c r="C4" s="32" t="s">
        <v>61</v>
      </c>
      <c r="D4" s="15">
        <v>170.5</v>
      </c>
      <c r="E4" s="14" t="s">
        <v>62</v>
      </c>
      <c r="F4" s="28" t="s">
        <v>59</v>
      </c>
      <c r="G4" s="1"/>
      <c r="H4" s="1"/>
      <c r="I4" s="29" t="s">
        <v>44</v>
      </c>
      <c r="J4" s="30"/>
      <c r="K4" s="7" t="s">
        <v>13</v>
      </c>
      <c r="L4" s="6">
        <v>9.6</v>
      </c>
    </row>
    <row r="5" spans="1:12" ht="15">
      <c r="A5" s="1" t="s">
        <v>63</v>
      </c>
      <c r="B5" s="31"/>
      <c r="C5" s="32" t="s">
        <v>64</v>
      </c>
      <c r="D5" s="15">
        <v>22.5</v>
      </c>
      <c r="E5" s="14">
        <v>2.7</v>
      </c>
      <c r="F5" s="28" t="s">
        <v>11</v>
      </c>
      <c r="G5" s="1" t="s">
        <v>65</v>
      </c>
      <c r="H5" s="1"/>
      <c r="I5" s="29" t="s">
        <v>44</v>
      </c>
      <c r="J5" s="30"/>
      <c r="K5" s="7" t="s">
        <v>70</v>
      </c>
      <c r="L5" s="6">
        <v>43.3</v>
      </c>
    </row>
    <row r="6" spans="1:12" ht="15">
      <c r="A6" s="1" t="s">
        <v>66</v>
      </c>
      <c r="B6" s="31"/>
      <c r="C6" s="32" t="s">
        <v>17</v>
      </c>
      <c r="D6" s="15">
        <v>5.5</v>
      </c>
      <c r="E6" s="14">
        <v>2.7</v>
      </c>
      <c r="F6" s="28" t="s">
        <v>11</v>
      </c>
      <c r="G6" s="1" t="s">
        <v>65</v>
      </c>
      <c r="H6" s="1"/>
      <c r="I6" s="29" t="s">
        <v>44</v>
      </c>
      <c r="J6" s="30"/>
      <c r="K6" s="7" t="s">
        <v>64</v>
      </c>
      <c r="L6" s="6">
        <v>22.5</v>
      </c>
    </row>
    <row r="7" spans="1:12" ht="15">
      <c r="A7" s="1" t="s">
        <v>67</v>
      </c>
      <c r="B7" s="31"/>
      <c r="C7" s="32" t="s">
        <v>68</v>
      </c>
      <c r="D7" s="15">
        <v>1.8</v>
      </c>
      <c r="E7" s="14">
        <v>2.7</v>
      </c>
      <c r="F7" s="28" t="s">
        <v>11</v>
      </c>
      <c r="G7" s="1" t="s">
        <v>65</v>
      </c>
      <c r="H7" s="1"/>
      <c r="I7" s="29" t="s">
        <v>44</v>
      </c>
      <c r="J7" s="30"/>
      <c r="K7" s="7" t="s">
        <v>17</v>
      </c>
      <c r="L7" s="6">
        <v>5.5</v>
      </c>
    </row>
    <row r="8" spans="1:12" ht="15">
      <c r="A8" s="1" t="s">
        <v>69</v>
      </c>
      <c r="B8" s="31"/>
      <c r="C8" s="32" t="s">
        <v>70</v>
      </c>
      <c r="D8" s="15">
        <v>43.3</v>
      </c>
      <c r="E8" s="14">
        <v>2.7</v>
      </c>
      <c r="F8" s="28" t="s">
        <v>11</v>
      </c>
      <c r="G8" s="1"/>
      <c r="H8" s="1"/>
      <c r="I8" s="29" t="s">
        <v>44</v>
      </c>
      <c r="J8" s="30"/>
      <c r="K8" s="7" t="s">
        <v>15</v>
      </c>
      <c r="L8" s="6">
        <v>117.3</v>
      </c>
    </row>
    <row r="9" spans="1:12" ht="15">
      <c r="A9" s="1" t="s">
        <v>71</v>
      </c>
      <c r="B9" s="31"/>
      <c r="C9" s="32" t="s">
        <v>72</v>
      </c>
      <c r="D9" s="15">
        <v>8.8</v>
      </c>
      <c r="E9" s="14">
        <v>2.7</v>
      </c>
      <c r="F9" s="28" t="s">
        <v>11</v>
      </c>
      <c r="G9" s="1"/>
      <c r="H9" s="1"/>
      <c r="I9" s="29" t="s">
        <v>44</v>
      </c>
      <c r="J9" s="30"/>
      <c r="K9" s="7" t="s">
        <v>61</v>
      </c>
      <c r="L9" s="6">
        <v>170.5</v>
      </c>
    </row>
    <row r="10" spans="1:12" ht="15">
      <c r="A10" s="1" t="s">
        <v>73</v>
      </c>
      <c r="B10" s="31"/>
      <c r="C10" s="32" t="s">
        <v>74</v>
      </c>
      <c r="D10" s="15">
        <v>8.3</v>
      </c>
      <c r="E10" s="14">
        <v>2.7</v>
      </c>
      <c r="F10" s="28" t="s">
        <v>11</v>
      </c>
      <c r="G10" s="1" t="s">
        <v>65</v>
      </c>
      <c r="H10" s="1"/>
      <c r="I10" s="29" t="s">
        <v>44</v>
      </c>
      <c r="J10" s="30"/>
      <c r="K10" s="7" t="s">
        <v>72</v>
      </c>
      <c r="L10" s="6">
        <v>8.8</v>
      </c>
    </row>
    <row r="11" spans="1:12" ht="15">
      <c r="A11" s="1" t="s">
        <v>75</v>
      </c>
      <c r="B11" s="31"/>
      <c r="C11" s="32" t="s">
        <v>76</v>
      </c>
      <c r="D11" s="15">
        <v>1.3</v>
      </c>
      <c r="E11" s="14">
        <v>2.7</v>
      </c>
      <c r="F11" s="28" t="s">
        <v>11</v>
      </c>
      <c r="G11" s="1" t="s">
        <v>65</v>
      </c>
      <c r="H11" s="1"/>
      <c r="I11" s="29" t="s">
        <v>44</v>
      </c>
      <c r="J11" s="30"/>
      <c r="K11" s="7" t="s">
        <v>68</v>
      </c>
      <c r="L11" s="6">
        <v>3.3</v>
      </c>
    </row>
    <row r="12" spans="1:12" ht="15">
      <c r="A12" s="1" t="s">
        <v>77</v>
      </c>
      <c r="B12" s="31"/>
      <c r="C12" s="32" t="s">
        <v>13</v>
      </c>
      <c r="D12" s="15">
        <v>9.6</v>
      </c>
      <c r="E12" s="14">
        <v>2.7</v>
      </c>
      <c r="F12" s="28" t="s">
        <v>11</v>
      </c>
      <c r="G12" s="1"/>
      <c r="H12" s="1"/>
      <c r="I12" s="29" t="s">
        <v>44</v>
      </c>
      <c r="J12" s="30"/>
      <c r="K12" s="7" t="s">
        <v>86</v>
      </c>
      <c r="L12" s="6">
        <v>2.5</v>
      </c>
    </row>
    <row r="13" spans="1:12" ht="15">
      <c r="A13" s="1" t="s">
        <v>78</v>
      </c>
      <c r="B13" s="31"/>
      <c r="C13" s="32" t="s">
        <v>79</v>
      </c>
      <c r="D13" s="15">
        <v>2.7</v>
      </c>
      <c r="E13" s="14">
        <v>2.7</v>
      </c>
      <c r="F13" s="28" t="s">
        <v>11</v>
      </c>
      <c r="G13" s="1" t="s">
        <v>65</v>
      </c>
      <c r="H13" s="1"/>
      <c r="I13" s="29" t="s">
        <v>44</v>
      </c>
      <c r="J13" s="30"/>
      <c r="K13" s="7" t="s">
        <v>74</v>
      </c>
      <c r="L13" s="6">
        <v>8.3</v>
      </c>
    </row>
    <row r="14" spans="1:12" ht="15">
      <c r="A14" s="1" t="s">
        <v>80</v>
      </c>
      <c r="B14" s="31"/>
      <c r="C14" s="32" t="s">
        <v>81</v>
      </c>
      <c r="D14" s="15">
        <v>6.1</v>
      </c>
      <c r="E14" s="14">
        <v>2.7</v>
      </c>
      <c r="F14" s="28" t="s">
        <v>11</v>
      </c>
      <c r="G14" s="1" t="s">
        <v>65</v>
      </c>
      <c r="H14" s="1"/>
      <c r="I14" s="29" t="s">
        <v>44</v>
      </c>
      <c r="J14" s="30"/>
      <c r="K14" s="7" t="s">
        <v>79</v>
      </c>
      <c r="L14" s="6">
        <v>2.7</v>
      </c>
    </row>
    <row r="15" spans="1:12" ht="15">
      <c r="A15" s="1" t="s">
        <v>82</v>
      </c>
      <c r="B15" s="31"/>
      <c r="C15" s="32" t="s">
        <v>83</v>
      </c>
      <c r="D15" s="15">
        <v>1.9</v>
      </c>
      <c r="E15" s="14">
        <v>2.7</v>
      </c>
      <c r="F15" s="28" t="s">
        <v>11</v>
      </c>
      <c r="G15" s="1" t="s">
        <v>84</v>
      </c>
      <c r="H15" s="1"/>
      <c r="I15" s="29" t="s">
        <v>44</v>
      </c>
      <c r="J15" s="30"/>
      <c r="K15" s="7" t="s">
        <v>92</v>
      </c>
      <c r="L15" s="6">
        <v>113.5</v>
      </c>
    </row>
    <row r="16" spans="1:12" ht="15">
      <c r="A16" s="1" t="s">
        <v>85</v>
      </c>
      <c r="B16" s="31"/>
      <c r="C16" s="32" t="s">
        <v>86</v>
      </c>
      <c r="D16" s="15">
        <v>2.5</v>
      </c>
      <c r="E16" s="14">
        <v>2.7</v>
      </c>
      <c r="F16" s="28" t="s">
        <v>11</v>
      </c>
      <c r="G16" s="1" t="s">
        <v>65</v>
      </c>
      <c r="H16" s="1"/>
      <c r="I16" s="29" t="s">
        <v>44</v>
      </c>
      <c r="J16" s="30"/>
      <c r="K16" s="7" t="s">
        <v>88</v>
      </c>
      <c r="L16" s="6">
        <v>8</v>
      </c>
    </row>
    <row r="17" spans="1:12" ht="15">
      <c r="A17" s="1" t="s">
        <v>87</v>
      </c>
      <c r="B17" s="31"/>
      <c r="C17" s="32" t="s">
        <v>88</v>
      </c>
      <c r="D17" s="15">
        <v>8</v>
      </c>
      <c r="E17" s="14">
        <v>2.7</v>
      </c>
      <c r="F17" s="28" t="s">
        <v>11</v>
      </c>
      <c r="G17" s="1" t="s">
        <v>65</v>
      </c>
      <c r="H17" s="1"/>
      <c r="I17" s="29" t="s">
        <v>44</v>
      </c>
      <c r="J17" s="30"/>
      <c r="K17" s="7" t="s">
        <v>76</v>
      </c>
      <c r="L17" s="6">
        <v>1.3</v>
      </c>
    </row>
    <row r="18" spans="1:12" ht="15">
      <c r="A18" s="1" t="s">
        <v>89</v>
      </c>
      <c r="B18" s="31"/>
      <c r="C18" s="32" t="s">
        <v>68</v>
      </c>
      <c r="D18" s="15">
        <v>1.5</v>
      </c>
      <c r="E18" s="14">
        <v>2.7</v>
      </c>
      <c r="F18" s="28" t="s">
        <v>11</v>
      </c>
      <c r="G18" s="1" t="s">
        <v>84</v>
      </c>
      <c r="H18" s="1"/>
      <c r="I18" s="29" t="s">
        <v>44</v>
      </c>
      <c r="J18" s="30"/>
      <c r="K18" s="7" t="s">
        <v>81</v>
      </c>
      <c r="L18" s="6">
        <v>6.1</v>
      </c>
    </row>
    <row r="19" spans="1:12" ht="15">
      <c r="A19" s="1" t="s">
        <v>90</v>
      </c>
      <c r="B19" s="31"/>
      <c r="C19" s="32" t="s">
        <v>15</v>
      </c>
      <c r="D19" s="15">
        <v>117.3</v>
      </c>
      <c r="E19" s="14">
        <v>3.1</v>
      </c>
      <c r="F19" s="28" t="s">
        <v>11</v>
      </c>
      <c r="G19" s="1"/>
      <c r="H19" s="1"/>
      <c r="I19" s="29" t="s">
        <v>44</v>
      </c>
      <c r="J19" s="30"/>
      <c r="K19" s="7" t="s">
        <v>83</v>
      </c>
      <c r="L19" s="6">
        <v>1.9</v>
      </c>
    </row>
    <row r="20" spans="1:12" ht="15">
      <c r="A20" s="1" t="s">
        <v>91</v>
      </c>
      <c r="B20" s="31"/>
      <c r="C20" s="32" t="s">
        <v>92</v>
      </c>
      <c r="D20" s="15">
        <v>113.5</v>
      </c>
      <c r="E20" s="14">
        <v>3.1</v>
      </c>
      <c r="F20" s="28" t="s">
        <v>16</v>
      </c>
      <c r="G20" s="1"/>
      <c r="H20" s="1"/>
      <c r="I20" s="29" t="s">
        <v>44</v>
      </c>
      <c r="J20" s="30"/>
      <c r="K20" s="7" t="s">
        <v>58</v>
      </c>
      <c r="L20" s="6">
        <v>8.3</v>
      </c>
    </row>
    <row r="21" spans="1:12" ht="15" thickBot="1">
      <c r="A21" s="1" t="s">
        <v>93</v>
      </c>
      <c r="B21" s="31"/>
      <c r="C21" s="32" t="s">
        <v>94</v>
      </c>
      <c r="D21" s="15">
        <v>153.4</v>
      </c>
      <c r="E21" s="14"/>
      <c r="F21" s="28" t="s">
        <v>16</v>
      </c>
      <c r="G21" s="1"/>
      <c r="H21" s="1"/>
      <c r="I21" s="29" t="s">
        <v>44</v>
      </c>
      <c r="J21" s="30"/>
      <c r="K21" s="5" t="s">
        <v>29</v>
      </c>
      <c r="L21" s="6">
        <v>686.7999999999998</v>
      </c>
    </row>
    <row r="22" spans="1:10" ht="15.6" thickBot="1" thickTop="1">
      <c r="A22" s="201" t="s">
        <v>23</v>
      </c>
      <c r="B22" s="201"/>
      <c r="C22" s="33"/>
      <c r="D22" s="17">
        <f>SUM(D3:D21)</f>
        <v>686.8000000000001</v>
      </c>
      <c r="E22" s="17"/>
      <c r="F22" s="18"/>
      <c r="G22" s="16"/>
      <c r="H22" s="16"/>
      <c r="I22" s="16"/>
      <c r="J22" s="30"/>
    </row>
    <row r="23" ht="15" thickTop="1">
      <c r="J23" s="30"/>
    </row>
    <row r="24" ht="15">
      <c r="J24" s="30"/>
    </row>
    <row r="25" ht="15">
      <c r="J25" s="30"/>
    </row>
    <row r="26" ht="15">
      <c r="J26" s="30"/>
    </row>
    <row r="27" spans="1:10" ht="15">
      <c r="A27" s="30"/>
      <c r="B27" s="37"/>
      <c r="C27" s="37"/>
      <c r="D27" s="38"/>
      <c r="E27" s="39"/>
      <c r="F27" s="40"/>
      <c r="G27" s="38"/>
      <c r="H27" s="38"/>
      <c r="I27" s="30"/>
      <c r="J27" s="30"/>
    </row>
    <row r="28" spans="1:10" ht="15">
      <c r="A28" s="30"/>
      <c r="B28" s="37"/>
      <c r="C28" s="37"/>
      <c r="D28" s="38"/>
      <c r="E28" s="39"/>
      <c r="F28" s="40"/>
      <c r="G28" s="38"/>
      <c r="H28" s="38"/>
      <c r="I28" s="30"/>
      <c r="J28" s="30"/>
    </row>
    <row r="29" spans="1:10" ht="15">
      <c r="A29" s="30"/>
      <c r="B29" s="37"/>
      <c r="C29" s="37"/>
      <c r="D29" s="38"/>
      <c r="E29" s="39"/>
      <c r="F29" s="40"/>
      <c r="G29" s="38"/>
      <c r="H29" s="38"/>
      <c r="I29" s="30"/>
      <c r="J29" s="30"/>
    </row>
    <row r="30" spans="1:10" ht="15">
      <c r="A30" s="30"/>
      <c r="B30" s="37"/>
      <c r="C30" s="37"/>
      <c r="D30" s="38"/>
      <c r="E30" s="39"/>
      <c r="F30" s="40"/>
      <c r="G30" s="38"/>
      <c r="H30" s="38"/>
      <c r="I30" s="30"/>
      <c r="J30" s="30"/>
    </row>
    <row r="31" spans="1:10" ht="15">
      <c r="A31" s="30"/>
      <c r="B31" s="37"/>
      <c r="C31" s="37"/>
      <c r="D31" s="38"/>
      <c r="E31" s="39"/>
      <c r="F31" s="40"/>
      <c r="G31" s="38"/>
      <c r="H31" s="38"/>
      <c r="I31" s="30"/>
      <c r="J31" s="30"/>
    </row>
    <row r="32" spans="1:10" ht="15">
      <c r="A32" s="30"/>
      <c r="B32" s="37"/>
      <c r="C32" s="37"/>
      <c r="D32" s="38"/>
      <c r="E32" s="39"/>
      <c r="F32" s="40"/>
      <c r="G32" s="38"/>
      <c r="H32" s="38"/>
      <c r="I32" s="30"/>
      <c r="J32" s="30"/>
    </row>
    <row r="33" spans="1:10" ht="15">
      <c r="A33" s="30"/>
      <c r="B33" s="37"/>
      <c r="C33" s="37"/>
      <c r="D33" s="38"/>
      <c r="E33" s="39"/>
      <c r="F33" s="40"/>
      <c r="G33" s="38"/>
      <c r="H33" s="38"/>
      <c r="I33" s="30"/>
      <c r="J33" s="30"/>
    </row>
    <row r="34" spans="1:10" ht="15">
      <c r="A34" s="30"/>
      <c r="B34" s="37"/>
      <c r="C34" s="37"/>
      <c r="D34" s="38"/>
      <c r="E34" s="39"/>
      <c r="F34" s="40"/>
      <c r="G34" s="38"/>
      <c r="H34" s="38"/>
      <c r="I34" s="30"/>
      <c r="J34" s="30"/>
    </row>
    <row r="35" spans="1:10" ht="15">
      <c r="A35" s="30"/>
      <c r="B35" s="37"/>
      <c r="C35" s="37"/>
      <c r="D35" s="38"/>
      <c r="E35" s="39"/>
      <c r="F35" s="40"/>
      <c r="G35" s="38"/>
      <c r="H35" s="38"/>
      <c r="I35" s="30"/>
      <c r="J35" s="30"/>
    </row>
    <row r="36" spans="1:10" ht="15">
      <c r="A36" s="30"/>
      <c r="B36" s="37"/>
      <c r="C36" s="37"/>
      <c r="D36" s="38"/>
      <c r="E36" s="39"/>
      <c r="F36" s="40"/>
      <c r="G36" s="38"/>
      <c r="H36" s="38"/>
      <c r="I36" s="30"/>
      <c r="J36" s="30"/>
    </row>
    <row r="37" spans="1:10" ht="15">
      <c r="A37" s="30"/>
      <c r="B37" s="37"/>
      <c r="C37" s="37"/>
      <c r="D37" s="38"/>
      <c r="E37" s="39"/>
      <c r="F37" s="40"/>
      <c r="G37" s="38"/>
      <c r="H37" s="38"/>
      <c r="I37" s="30"/>
      <c r="J37" s="30"/>
    </row>
    <row r="38" spans="1:10" ht="15">
      <c r="A38" s="30"/>
      <c r="B38" s="37"/>
      <c r="C38" s="37"/>
      <c r="D38" s="38"/>
      <c r="E38" s="39"/>
      <c r="F38" s="40"/>
      <c r="G38" s="38"/>
      <c r="H38" s="38"/>
      <c r="I38" s="30"/>
      <c r="J38" s="30"/>
    </row>
    <row r="39" spans="1:10" ht="15">
      <c r="A39" s="30"/>
      <c r="B39" s="37"/>
      <c r="C39" s="37"/>
      <c r="D39" s="38"/>
      <c r="E39" s="39"/>
      <c r="F39" s="40"/>
      <c r="G39" s="38"/>
      <c r="H39" s="38"/>
      <c r="I39" s="30"/>
      <c r="J39" s="30"/>
    </row>
    <row r="40" spans="1:10" ht="15">
      <c r="A40" s="30"/>
      <c r="B40" s="37"/>
      <c r="C40" s="37"/>
      <c r="D40" s="38"/>
      <c r="E40" s="39"/>
      <c r="F40" s="40"/>
      <c r="G40" s="38"/>
      <c r="H40" s="38"/>
      <c r="I40" s="30"/>
      <c r="J40" s="30"/>
    </row>
    <row r="41" spans="1:10" ht="15">
      <c r="A41" s="30"/>
      <c r="B41" s="37"/>
      <c r="C41" s="37"/>
      <c r="D41" s="38"/>
      <c r="E41" s="39"/>
      <c r="F41" s="40"/>
      <c r="G41" s="38"/>
      <c r="H41" s="38"/>
      <c r="I41" s="30"/>
      <c r="J41" s="30"/>
    </row>
    <row r="42" spans="1:10" ht="15">
      <c r="A42" s="30"/>
      <c r="B42" s="37"/>
      <c r="C42" s="37"/>
      <c r="D42" s="38"/>
      <c r="E42" s="39"/>
      <c r="F42" s="40"/>
      <c r="G42" s="38"/>
      <c r="H42" s="38"/>
      <c r="I42" s="30"/>
      <c r="J42" s="30"/>
    </row>
    <row r="43" spans="1:10" ht="15">
      <c r="A43" s="30"/>
      <c r="B43" s="37"/>
      <c r="C43" s="37"/>
      <c r="D43" s="38"/>
      <c r="E43" s="39"/>
      <c r="F43" s="40"/>
      <c r="G43" s="38"/>
      <c r="H43" s="38"/>
      <c r="I43" s="30"/>
      <c r="J43" s="30"/>
    </row>
    <row r="44" spans="1:10" ht="15">
      <c r="A44" s="30"/>
      <c r="B44" s="37"/>
      <c r="C44" s="37"/>
      <c r="D44" s="38"/>
      <c r="E44" s="39"/>
      <c r="F44" s="40"/>
      <c r="G44" s="38"/>
      <c r="H44" s="38"/>
      <c r="I44" s="30"/>
      <c r="J44" s="30"/>
    </row>
    <row r="45" spans="1:10" ht="15">
      <c r="A45" s="30"/>
      <c r="B45" s="37"/>
      <c r="C45" s="37"/>
      <c r="D45" s="38"/>
      <c r="E45" s="39"/>
      <c r="F45" s="40"/>
      <c r="G45" s="38"/>
      <c r="H45" s="38"/>
      <c r="I45" s="30"/>
      <c r="J45" s="30"/>
    </row>
    <row r="46" spans="1:10" ht="15">
      <c r="A46" s="30"/>
      <c r="B46" s="37"/>
      <c r="C46" s="37"/>
      <c r="D46" s="38"/>
      <c r="E46" s="39"/>
      <c r="F46" s="40"/>
      <c r="G46" s="38"/>
      <c r="H46" s="38"/>
      <c r="I46" s="30"/>
      <c r="J46" s="30"/>
    </row>
    <row r="47" spans="1:10" ht="15">
      <c r="A47" s="30"/>
      <c r="B47" s="37"/>
      <c r="C47" s="37"/>
      <c r="D47" s="38"/>
      <c r="E47" s="39"/>
      <c r="F47" s="40"/>
      <c r="G47" s="38"/>
      <c r="H47" s="38"/>
      <c r="I47" s="30"/>
      <c r="J47" s="30"/>
    </row>
    <row r="48" spans="1:10" ht="15">
      <c r="A48" s="30"/>
      <c r="B48" s="37"/>
      <c r="C48" s="37"/>
      <c r="D48" s="38"/>
      <c r="E48" s="39"/>
      <c r="F48" s="40"/>
      <c r="G48" s="38"/>
      <c r="H48" s="38"/>
      <c r="I48" s="30"/>
      <c r="J48" s="30"/>
    </row>
    <row r="49" spans="1:10" ht="15">
      <c r="A49" s="30"/>
      <c r="B49" s="37"/>
      <c r="C49" s="37"/>
      <c r="D49" s="38"/>
      <c r="E49" s="39"/>
      <c r="F49" s="40"/>
      <c r="G49" s="38"/>
      <c r="H49" s="38"/>
      <c r="I49" s="30"/>
      <c r="J49" s="30"/>
    </row>
    <row r="50" spans="1:10" ht="15">
      <c r="A50" s="202"/>
      <c r="B50" s="202"/>
      <c r="C50" s="41"/>
      <c r="D50" s="42"/>
      <c r="E50" s="43"/>
      <c r="F50" s="44"/>
      <c r="G50" s="42"/>
      <c r="H50" s="42"/>
      <c r="I50" s="30"/>
      <c r="J50" s="30"/>
    </row>
    <row r="51" spans="1:10" ht="15">
      <c r="A51" s="30"/>
      <c r="B51" s="45"/>
      <c r="C51" s="37"/>
      <c r="D51" s="38"/>
      <c r="E51" s="39"/>
      <c r="F51" s="40"/>
      <c r="G51" s="38"/>
      <c r="H51" s="38"/>
      <c r="I51" s="30"/>
      <c r="J51" s="30"/>
    </row>
    <row r="52" spans="1:10" ht="15">
      <c r="A52" s="30"/>
      <c r="B52" s="45"/>
      <c r="C52" s="37"/>
      <c r="D52" s="38"/>
      <c r="E52" s="39"/>
      <c r="F52" s="40"/>
      <c r="G52" s="38"/>
      <c r="H52" s="38"/>
      <c r="I52" s="30"/>
      <c r="J52" s="30"/>
    </row>
    <row r="53" spans="1:10" ht="15">
      <c r="A53" s="30"/>
      <c r="B53" s="45"/>
      <c r="C53" s="37"/>
      <c r="D53" s="38"/>
      <c r="E53" s="39"/>
      <c r="F53" s="40"/>
      <c r="G53" s="38"/>
      <c r="H53" s="38"/>
      <c r="I53" s="30"/>
      <c r="J53" s="30"/>
    </row>
    <row r="54" spans="1:10" ht="15">
      <c r="A54" s="30"/>
      <c r="B54" s="45"/>
      <c r="C54" s="37"/>
      <c r="D54" s="38"/>
      <c r="E54" s="39"/>
      <c r="F54" s="40"/>
      <c r="G54" s="38"/>
      <c r="H54" s="38"/>
      <c r="I54" s="30"/>
      <c r="J54" s="30"/>
    </row>
    <row r="55" spans="1:10" ht="15">
      <c r="A55" s="30"/>
      <c r="B55" s="45"/>
      <c r="C55" s="37"/>
      <c r="D55" s="38"/>
      <c r="E55" s="39"/>
      <c r="F55" s="40"/>
      <c r="G55" s="38"/>
      <c r="H55" s="38"/>
      <c r="I55" s="30"/>
      <c r="J55" s="30"/>
    </row>
    <row r="56" spans="1:10" ht="15">
      <c r="A56" s="30"/>
      <c r="B56" s="45"/>
      <c r="C56" s="37"/>
      <c r="D56" s="38"/>
      <c r="E56" s="39"/>
      <c r="F56" s="40"/>
      <c r="G56" s="38"/>
      <c r="H56" s="38"/>
      <c r="I56" s="30"/>
      <c r="J56" s="30"/>
    </row>
    <row r="57" spans="1:10" ht="15">
      <c r="A57" s="30"/>
      <c r="B57" s="45"/>
      <c r="C57" s="37"/>
      <c r="D57" s="38"/>
      <c r="E57" s="39"/>
      <c r="F57" s="40"/>
      <c r="G57" s="38"/>
      <c r="H57" s="38"/>
      <c r="I57" s="30"/>
      <c r="J57" s="30"/>
    </row>
  </sheetData>
  <mergeCells count="3">
    <mergeCell ref="A1:H1"/>
    <mergeCell ref="A22:B22"/>
    <mergeCell ref="A50:B5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6"/>
  <sheetViews>
    <sheetView workbookViewId="0" topLeftCell="A1">
      <selection activeCell="C47" sqref="C47"/>
    </sheetView>
  </sheetViews>
  <sheetFormatPr defaultColWidth="9.140625" defaultRowHeight="15"/>
  <cols>
    <col min="1" max="1" width="12.140625" style="0" customWidth="1"/>
    <col min="2" max="2" width="12.28125" style="0" customWidth="1"/>
    <col min="3" max="3" width="52.57421875" style="0" customWidth="1"/>
    <col min="4" max="4" width="18.7109375" style="0" customWidth="1"/>
    <col min="5" max="7" width="15.140625" style="0" customWidth="1"/>
    <col min="8" max="8" width="12.7109375" style="0" customWidth="1"/>
    <col min="9" max="9" width="13.8515625" style="0" customWidth="1"/>
  </cols>
  <sheetData>
    <row r="1" spans="1:9" ht="43.2">
      <c r="A1" s="8" t="s">
        <v>38</v>
      </c>
      <c r="B1" s="8" t="s">
        <v>40</v>
      </c>
      <c r="C1" s="8" t="s">
        <v>31</v>
      </c>
      <c r="D1" s="8" t="s">
        <v>32</v>
      </c>
      <c r="E1" s="8" t="s">
        <v>33</v>
      </c>
      <c r="F1" s="8" t="s">
        <v>34</v>
      </c>
      <c r="G1" s="8" t="s">
        <v>35</v>
      </c>
      <c r="H1" s="8" t="s">
        <v>36</v>
      </c>
      <c r="I1" s="8" t="s">
        <v>37</v>
      </c>
    </row>
    <row r="2" spans="1:9" ht="15">
      <c r="A2" s="2" t="s">
        <v>39</v>
      </c>
      <c r="B2" s="2" t="s">
        <v>41</v>
      </c>
      <c r="C2" s="5" t="s">
        <v>10</v>
      </c>
      <c r="D2" s="2" t="s">
        <v>42</v>
      </c>
      <c r="E2" s="6">
        <v>3.8</v>
      </c>
      <c r="F2" s="2"/>
      <c r="G2" s="2"/>
      <c r="H2" s="2"/>
      <c r="I2" s="2"/>
    </row>
    <row r="3" spans="1:9" ht="15">
      <c r="A3" s="2"/>
      <c r="B3" s="2"/>
      <c r="C3" s="5" t="s">
        <v>8</v>
      </c>
      <c r="D3" s="2" t="s">
        <v>42</v>
      </c>
      <c r="E3" s="6">
        <v>763.66</v>
      </c>
      <c r="F3" s="2"/>
      <c r="G3" s="2"/>
      <c r="H3" s="2"/>
      <c r="I3" s="2"/>
    </row>
    <row r="4" spans="1:9" ht="15">
      <c r="A4" s="2"/>
      <c r="B4" s="2"/>
      <c r="C4" s="5" t="s">
        <v>3</v>
      </c>
      <c r="D4" s="2" t="s">
        <v>42</v>
      </c>
      <c r="E4" s="6">
        <v>62.22</v>
      </c>
      <c r="F4" s="2"/>
      <c r="G4" s="2"/>
      <c r="H4" s="2"/>
      <c r="I4" s="2"/>
    </row>
    <row r="5" spans="1:9" ht="15">
      <c r="A5" s="2"/>
      <c r="B5" s="2"/>
      <c r="C5" s="5" t="s">
        <v>7</v>
      </c>
      <c r="D5" s="2" t="s">
        <v>42</v>
      </c>
      <c r="E5" s="6">
        <v>756.3800000000001</v>
      </c>
      <c r="F5" s="2"/>
      <c r="G5" s="2"/>
      <c r="H5" s="2"/>
      <c r="I5" s="2"/>
    </row>
    <row r="6" spans="1:9" ht="15">
      <c r="A6" s="2"/>
      <c r="B6" s="2"/>
      <c r="C6" s="5" t="s">
        <v>12</v>
      </c>
      <c r="D6" s="2" t="s">
        <v>42</v>
      </c>
      <c r="E6" s="6">
        <v>4.05</v>
      </c>
      <c r="F6" s="2"/>
      <c r="G6" s="2"/>
      <c r="H6" s="2"/>
      <c r="I6" s="2"/>
    </row>
    <row r="7" spans="1:9" ht="15">
      <c r="A7" s="2"/>
      <c r="B7" s="2"/>
      <c r="C7" s="2"/>
      <c r="D7" s="2" t="s">
        <v>42</v>
      </c>
      <c r="E7" s="2"/>
      <c r="F7" s="2"/>
      <c r="G7" s="2"/>
      <c r="H7" s="2"/>
      <c r="I7" s="2"/>
    </row>
    <row r="8" spans="1:9" ht="15">
      <c r="A8" s="2"/>
      <c r="B8" s="2"/>
      <c r="C8" s="2"/>
      <c r="D8" s="2" t="s">
        <v>42</v>
      </c>
      <c r="E8" s="2"/>
      <c r="F8" s="2"/>
      <c r="G8" s="2"/>
      <c r="H8" s="2"/>
      <c r="I8" s="2"/>
    </row>
    <row r="9" spans="1:9" ht="15">
      <c r="A9" s="2"/>
      <c r="B9" s="2"/>
      <c r="C9" s="2"/>
      <c r="D9" s="2" t="s">
        <v>42</v>
      </c>
      <c r="E9" s="2"/>
      <c r="F9" s="2"/>
      <c r="G9" s="2"/>
      <c r="H9" s="2"/>
      <c r="I9" s="2"/>
    </row>
    <row r="10" spans="1:9" ht="15">
      <c r="A10" s="2"/>
      <c r="B10" s="2"/>
      <c r="C10" s="2"/>
      <c r="D10" s="2" t="s">
        <v>42</v>
      </c>
      <c r="E10" s="2"/>
      <c r="F10" s="2"/>
      <c r="G10" s="2"/>
      <c r="H10" s="2"/>
      <c r="I10" s="2"/>
    </row>
    <row r="11" spans="1:9" ht="15">
      <c r="A11" s="2"/>
      <c r="B11" s="2"/>
      <c r="C11" s="2"/>
      <c r="D11" s="2" t="s">
        <v>42</v>
      </c>
      <c r="E11" s="2"/>
      <c r="F11" s="2"/>
      <c r="G11" s="2"/>
      <c r="H11" s="2"/>
      <c r="I11" s="2"/>
    </row>
    <row r="12" spans="1:9" ht="15">
      <c r="A12" s="2"/>
      <c r="B12" s="2"/>
      <c r="C12" s="2"/>
      <c r="D12" s="2" t="s">
        <v>42</v>
      </c>
      <c r="E12" s="2"/>
      <c r="F12" s="2"/>
      <c r="G12" s="2"/>
      <c r="H12" s="2"/>
      <c r="I12" s="2"/>
    </row>
    <row r="13" spans="1:9" ht="15">
      <c r="A13" s="2"/>
      <c r="B13" s="2"/>
      <c r="C13" s="2"/>
      <c r="D13" s="2" t="s">
        <v>42</v>
      </c>
      <c r="E13" s="2"/>
      <c r="F13" s="2"/>
      <c r="G13" s="2"/>
      <c r="H13" s="2"/>
      <c r="I13" s="2"/>
    </row>
    <row r="14" spans="1:9" ht="15">
      <c r="A14" s="2"/>
      <c r="B14" s="2"/>
      <c r="C14" s="2"/>
      <c r="D14" s="2" t="s">
        <v>42</v>
      </c>
      <c r="E14" s="2"/>
      <c r="F14" s="2"/>
      <c r="G14" s="2"/>
      <c r="H14" s="2"/>
      <c r="I14" s="2"/>
    </row>
    <row r="15" spans="1:9" ht="15">
      <c r="A15" s="2"/>
      <c r="B15" s="2"/>
      <c r="C15" s="2"/>
      <c r="D15" s="2" t="s">
        <v>42</v>
      </c>
      <c r="E15" s="2"/>
      <c r="F15" s="2"/>
      <c r="G15" s="2"/>
      <c r="H15" s="2"/>
      <c r="I15" s="2"/>
    </row>
    <row r="16" spans="1:9" ht="15">
      <c r="A16" s="2"/>
      <c r="B16" s="2"/>
      <c r="C16" s="2"/>
      <c r="D16" s="2" t="s">
        <v>42</v>
      </c>
      <c r="E16" s="2"/>
      <c r="F16" s="2"/>
      <c r="G16" s="2"/>
      <c r="H16" s="2"/>
      <c r="I16" s="2"/>
    </row>
    <row r="17" spans="1:9" ht="15">
      <c r="A17" s="2"/>
      <c r="B17" s="2"/>
      <c r="C17" s="2"/>
      <c r="D17" s="2" t="s">
        <v>42</v>
      </c>
      <c r="E17" s="2"/>
      <c r="F17" s="2"/>
      <c r="G17" s="2"/>
      <c r="H17" s="2"/>
      <c r="I17" s="2"/>
    </row>
    <row r="18" spans="1:9" ht="15">
      <c r="A18" s="2"/>
      <c r="B18" s="2"/>
      <c r="C18" s="2"/>
      <c r="D18" s="2" t="s">
        <v>42</v>
      </c>
      <c r="E18" s="2"/>
      <c r="F18" s="2"/>
      <c r="G18" s="2"/>
      <c r="H18" s="2"/>
      <c r="I18" s="2"/>
    </row>
    <row r="19" spans="1:9" ht="15">
      <c r="A19" s="2"/>
      <c r="B19" s="2"/>
      <c r="C19" s="2"/>
      <c r="D19" s="2" t="s">
        <v>42</v>
      </c>
      <c r="E19" s="2"/>
      <c r="F19" s="2"/>
      <c r="G19" s="2"/>
      <c r="H19" s="2"/>
      <c r="I19" s="2"/>
    </row>
    <row r="20" spans="1:9" ht="15">
      <c r="A20" s="2"/>
      <c r="B20" s="2"/>
      <c r="C20" s="2"/>
      <c r="D20" s="2" t="s">
        <v>42</v>
      </c>
      <c r="E20" s="2"/>
      <c r="F20" s="2"/>
      <c r="G20" s="2"/>
      <c r="H20" s="2"/>
      <c r="I20" s="2"/>
    </row>
    <row r="21" spans="1:9" ht="15">
      <c r="A21" s="2"/>
      <c r="B21" s="2"/>
      <c r="C21" s="2"/>
      <c r="D21" s="2" t="s">
        <v>42</v>
      </c>
      <c r="E21" s="2"/>
      <c r="F21" s="2"/>
      <c r="G21" s="2"/>
      <c r="H21" s="2"/>
      <c r="I21" s="2"/>
    </row>
    <row r="22" spans="1:9" ht="15">
      <c r="A22" s="2"/>
      <c r="B22" s="2"/>
      <c r="C22" s="2"/>
      <c r="D22" s="2" t="s">
        <v>42</v>
      </c>
      <c r="E22" s="2"/>
      <c r="F22" s="2"/>
      <c r="G22" s="2"/>
      <c r="H22" s="2"/>
      <c r="I22" s="2"/>
    </row>
    <row r="23" spans="1:9" ht="15">
      <c r="A23" s="2"/>
      <c r="B23" s="2"/>
      <c r="C23" s="2"/>
      <c r="D23" s="2" t="s">
        <v>42</v>
      </c>
      <c r="E23" s="2"/>
      <c r="F23" s="2"/>
      <c r="G23" s="2"/>
      <c r="H23" s="2"/>
      <c r="I23" s="2"/>
    </row>
    <row r="24" spans="1:9" ht="15">
      <c r="A24" s="2"/>
      <c r="B24" s="2"/>
      <c r="C24" s="2"/>
      <c r="D24" s="2" t="s">
        <v>42</v>
      </c>
      <c r="E24" s="2"/>
      <c r="F24" s="2"/>
      <c r="G24" s="2"/>
      <c r="H24" s="2"/>
      <c r="I24" s="2"/>
    </row>
    <row r="25" spans="1:9" ht="15">
      <c r="A25" s="2"/>
      <c r="B25" s="2"/>
      <c r="C25" s="2"/>
      <c r="D25" s="2" t="s">
        <v>42</v>
      </c>
      <c r="E25" s="2"/>
      <c r="F25" s="2"/>
      <c r="G25" s="2"/>
      <c r="H25" s="2"/>
      <c r="I25" s="2"/>
    </row>
    <row r="26" ht="15">
      <c r="D26" s="2" t="s">
        <v>42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1EBB5-B832-4575-807D-758ECB11AC34}">
  <sheetPr>
    <tabColor rgb="FF92D050"/>
    <pageSetUpPr fitToPage="1"/>
  </sheetPr>
  <dimension ref="A1:U42"/>
  <sheetViews>
    <sheetView tabSelected="1" zoomScale="70" zoomScaleNormal="70" workbookViewId="0" topLeftCell="A1">
      <selection activeCell="D16" sqref="D16"/>
    </sheetView>
  </sheetViews>
  <sheetFormatPr defaultColWidth="9.140625" defaultRowHeight="15" outlineLevelCol="1"/>
  <cols>
    <col min="1" max="1" width="1.57421875" style="218" customWidth="1"/>
    <col min="2" max="2" width="8.421875" style="218" customWidth="1"/>
    <col min="3" max="3" width="8.28125" style="218" customWidth="1"/>
    <col min="4" max="4" width="25.57421875" style="218" bestFit="1" customWidth="1"/>
    <col min="5" max="5" width="17.28125" style="218" bestFit="1" customWidth="1"/>
    <col min="6" max="6" width="9.00390625" style="219" customWidth="1"/>
    <col min="7" max="7" width="18.57421875" style="218" bestFit="1" customWidth="1"/>
    <col min="8" max="8" width="2.28125" style="218" customWidth="1"/>
    <col min="9" max="9" width="96.00390625" style="218" customWidth="1"/>
    <col min="10" max="10" width="20.28125" style="218" customWidth="1"/>
    <col min="11" max="11" width="30.28125" style="218" customWidth="1"/>
    <col min="12" max="12" width="30.7109375" style="218" customWidth="1"/>
    <col min="13" max="13" width="17.57421875" style="219" hidden="1" customWidth="1" outlineLevel="1"/>
    <col min="14" max="14" width="18.421875" style="218" hidden="1" customWidth="1" outlineLevel="1"/>
    <col min="15" max="15" width="2.140625" style="218" hidden="1" customWidth="1" outlineLevel="1"/>
    <col min="16" max="16" width="8.00390625" style="218" hidden="1" customWidth="1" outlineLevel="1"/>
    <col min="17" max="17" width="6.00390625" style="218" hidden="1" customWidth="1" outlineLevel="1"/>
    <col min="18" max="18" width="7.7109375" style="218" hidden="1" customWidth="1" outlineLevel="1"/>
    <col min="19" max="20" width="5.00390625" style="218" hidden="1" customWidth="1" outlineLevel="1"/>
    <col min="21" max="21" width="167.57421875" style="218" customWidth="1" collapsed="1"/>
    <col min="22" max="25" width="5.00390625" style="218" bestFit="1" customWidth="1"/>
    <col min="26" max="26" width="4.00390625" style="218" bestFit="1" customWidth="1"/>
    <col min="27" max="31" width="5.00390625" style="218" bestFit="1" customWidth="1"/>
    <col min="32" max="32" width="6.00390625" style="218" bestFit="1" customWidth="1"/>
    <col min="33" max="43" width="5.00390625" style="218" bestFit="1" customWidth="1"/>
    <col min="44" max="44" width="4.00390625" style="218" bestFit="1" customWidth="1"/>
    <col min="45" max="48" width="5.00390625" style="218" bestFit="1" customWidth="1"/>
    <col min="49" max="49" width="4.00390625" style="218" bestFit="1" customWidth="1"/>
    <col min="50" max="68" width="5.00390625" style="218" bestFit="1" customWidth="1"/>
    <col min="69" max="69" width="6.00390625" style="218" bestFit="1" customWidth="1"/>
    <col min="70" max="75" width="5.00390625" style="218" bestFit="1" customWidth="1"/>
    <col min="76" max="76" width="6.00390625" style="218" bestFit="1" customWidth="1"/>
    <col min="77" max="78" width="5.00390625" style="218" bestFit="1" customWidth="1"/>
    <col min="79" max="79" width="4.00390625" style="218" bestFit="1" customWidth="1"/>
    <col min="80" max="80" width="5.00390625" style="218" bestFit="1" customWidth="1"/>
    <col min="81" max="81" width="4.00390625" style="218" bestFit="1" customWidth="1"/>
    <col min="82" max="87" width="5.00390625" style="218" bestFit="1" customWidth="1"/>
    <col min="88" max="88" width="4.00390625" style="218" bestFit="1" customWidth="1"/>
    <col min="89" max="96" width="5.00390625" style="218" bestFit="1" customWidth="1"/>
    <col min="97" max="97" width="6.00390625" style="218" bestFit="1" customWidth="1"/>
    <col min="98" max="103" width="5.00390625" style="218" bestFit="1" customWidth="1"/>
    <col min="104" max="104" width="4.00390625" style="218" bestFit="1" customWidth="1"/>
    <col min="105" max="112" width="5.00390625" style="218" bestFit="1" customWidth="1"/>
    <col min="113" max="113" width="4.00390625" style="218" bestFit="1" customWidth="1"/>
    <col min="114" max="127" width="5.00390625" style="218" bestFit="1" customWidth="1"/>
    <col min="128" max="139" width="6.00390625" style="218" bestFit="1" customWidth="1"/>
    <col min="140" max="140" width="8.00390625" style="218" bestFit="1" customWidth="1"/>
    <col min="141" max="141" width="7.00390625" style="218" bestFit="1" customWidth="1"/>
    <col min="142" max="142" width="5.00390625" style="218" bestFit="1" customWidth="1"/>
    <col min="143" max="145" width="6.00390625" style="218" bestFit="1" customWidth="1"/>
    <col min="146" max="146" width="5.00390625" style="218" bestFit="1" customWidth="1"/>
    <col min="147" max="150" width="6.00390625" style="218" bestFit="1" customWidth="1"/>
    <col min="151" max="152" width="5.00390625" style="218" bestFit="1" customWidth="1"/>
    <col min="153" max="162" width="6.00390625" style="218" bestFit="1" customWidth="1"/>
    <col min="163" max="164" width="5.00390625" style="218" bestFit="1" customWidth="1"/>
    <col min="165" max="166" width="6.00390625" style="218" bestFit="1" customWidth="1"/>
    <col min="167" max="167" width="7.00390625" style="218" bestFit="1" customWidth="1"/>
    <col min="168" max="168" width="6.00390625" style="218" bestFit="1" customWidth="1"/>
    <col min="169" max="169" width="5.00390625" style="218" bestFit="1" customWidth="1"/>
    <col min="170" max="172" width="6.00390625" style="218" bestFit="1" customWidth="1"/>
    <col min="173" max="173" width="3.00390625" style="218" bestFit="1" customWidth="1"/>
    <col min="174" max="182" width="6.00390625" style="218" bestFit="1" customWidth="1"/>
    <col min="183" max="183" width="5.00390625" style="218" bestFit="1" customWidth="1"/>
    <col min="184" max="185" width="6.00390625" style="218" bestFit="1" customWidth="1"/>
    <col min="186" max="186" width="5.00390625" style="218" bestFit="1" customWidth="1"/>
    <col min="187" max="191" width="6.00390625" style="218" bestFit="1" customWidth="1"/>
    <col min="192" max="193" width="5.00390625" style="218" bestFit="1" customWidth="1"/>
    <col min="194" max="215" width="6.00390625" style="218" bestFit="1" customWidth="1"/>
    <col min="216" max="216" width="5.00390625" style="218" bestFit="1" customWidth="1"/>
    <col min="217" max="222" width="6.00390625" style="218" bestFit="1" customWidth="1"/>
    <col min="223" max="223" width="7.00390625" style="218" bestFit="1" customWidth="1"/>
    <col min="224" max="227" width="6.00390625" style="218" bestFit="1" customWidth="1"/>
    <col min="228" max="228" width="5.00390625" style="218" bestFit="1" customWidth="1"/>
    <col min="229" max="229" width="7.00390625" style="218" bestFit="1" customWidth="1"/>
    <col min="230" max="235" width="6.00390625" style="218" bestFit="1" customWidth="1"/>
    <col min="236" max="236" width="5.00390625" style="218" bestFit="1" customWidth="1"/>
    <col min="237" max="275" width="6.00390625" style="218" bestFit="1" customWidth="1"/>
    <col min="276" max="276" width="7.00390625" style="218" bestFit="1" customWidth="1"/>
    <col min="277" max="278" width="6.00390625" style="218" bestFit="1" customWidth="1"/>
    <col min="279" max="285" width="7.00390625" style="218" bestFit="1" customWidth="1"/>
    <col min="286" max="286" width="6.00390625" style="218" bestFit="1" customWidth="1"/>
    <col min="287" max="289" width="7.00390625" style="218" bestFit="1" customWidth="1"/>
    <col min="290" max="290" width="9.00390625" style="218" bestFit="1" customWidth="1"/>
    <col min="291" max="291" width="8.00390625" style="218" bestFit="1" customWidth="1"/>
    <col min="292" max="292" width="6.00390625" style="218" bestFit="1" customWidth="1"/>
    <col min="293" max="293" width="9.00390625" style="218" bestFit="1" customWidth="1"/>
    <col min="294" max="294" width="8.00390625" style="218" bestFit="1" customWidth="1"/>
    <col min="295" max="296" width="9.00390625" style="218" bestFit="1" customWidth="1"/>
    <col min="297" max="297" width="5.57421875" style="218" bestFit="1" customWidth="1"/>
    <col min="298" max="298" width="9.57421875" style="218" bestFit="1" customWidth="1"/>
    <col min="299" max="299" width="14.421875" style="218" bestFit="1" customWidth="1"/>
    <col min="300" max="16384" width="8.8515625" style="218" customWidth="1"/>
  </cols>
  <sheetData>
    <row r="1" spans="2:18" ht="28.8">
      <c r="B1" s="217" t="s">
        <v>660</v>
      </c>
      <c r="P1" s="219" t="s">
        <v>656</v>
      </c>
      <c r="Q1" s="219" t="s">
        <v>657</v>
      </c>
      <c r="R1" s="219" t="s">
        <v>658</v>
      </c>
    </row>
    <row r="2" spans="2:20" ht="28.8">
      <c r="B2" s="220" t="s">
        <v>38</v>
      </c>
      <c r="C2" s="220" t="s">
        <v>40</v>
      </c>
      <c r="D2" s="220" t="s">
        <v>31</v>
      </c>
      <c r="E2" s="220" t="s">
        <v>651</v>
      </c>
      <c r="F2" s="220" t="s">
        <v>34</v>
      </c>
      <c r="G2" s="220" t="s">
        <v>659</v>
      </c>
      <c r="I2" s="220" t="s">
        <v>675</v>
      </c>
      <c r="J2" s="220" t="s">
        <v>32</v>
      </c>
      <c r="K2" s="221" t="s">
        <v>653</v>
      </c>
      <c r="M2" s="220" t="s">
        <v>654</v>
      </c>
      <c r="N2" s="220" t="s">
        <v>655</v>
      </c>
      <c r="P2" s="219">
        <v>30.4375</v>
      </c>
      <c r="Q2" s="219">
        <v>4.348</v>
      </c>
      <c r="R2" s="219">
        <v>21.75</v>
      </c>
      <c r="T2" s="222" t="s">
        <v>661</v>
      </c>
    </row>
    <row r="3" spans="2:13" s="226" customFormat="1" ht="12">
      <c r="B3" s="223" t="s">
        <v>636</v>
      </c>
      <c r="C3" s="223" t="s">
        <v>638</v>
      </c>
      <c r="D3" s="223" t="s">
        <v>648</v>
      </c>
      <c r="E3" s="223" t="s">
        <v>650</v>
      </c>
      <c r="F3" s="224"/>
      <c r="G3" s="225"/>
      <c r="I3" s="227"/>
      <c r="J3" s="227"/>
      <c r="K3" s="227"/>
      <c r="M3" s="228"/>
    </row>
    <row r="4" spans="2:14" ht="15">
      <c r="B4" s="218" t="s">
        <v>637</v>
      </c>
      <c r="C4" s="218" t="s">
        <v>26</v>
      </c>
      <c r="D4" s="218" t="s">
        <v>8</v>
      </c>
      <c r="E4" s="229">
        <v>614.739</v>
      </c>
      <c r="F4" s="219" t="s">
        <v>6</v>
      </c>
      <c r="G4" s="230">
        <f aca="true" t="shared" si="0" ref="G4:G39">ROUND(VLOOKUP(F4,$M$4:$N$12,2,FALSE)*VLOOKUP(D4,$I$4:$K$11,3,FALSE)*E4,2)</f>
        <v>0</v>
      </c>
      <c r="I4" s="231" t="s">
        <v>8</v>
      </c>
      <c r="J4" s="228" t="s">
        <v>46</v>
      </c>
      <c r="K4" s="257"/>
      <c r="M4" s="219" t="s">
        <v>18</v>
      </c>
      <c r="N4" s="218">
        <f>ROUND(Q2,2)</f>
        <v>4.35</v>
      </c>
    </row>
    <row r="5" spans="2:14" ht="15">
      <c r="B5" s="218" t="s">
        <v>637</v>
      </c>
      <c r="C5" s="218" t="s">
        <v>26</v>
      </c>
      <c r="D5" s="218" t="s">
        <v>4</v>
      </c>
      <c r="E5" s="229">
        <v>33.86</v>
      </c>
      <c r="F5" s="219" t="s">
        <v>5</v>
      </c>
      <c r="G5" s="230">
        <f t="shared" si="0"/>
        <v>0</v>
      </c>
      <c r="I5" s="231" t="s">
        <v>4</v>
      </c>
      <c r="J5" s="228" t="s">
        <v>46</v>
      </c>
      <c r="K5" s="257"/>
      <c r="M5" s="219" t="s">
        <v>5</v>
      </c>
      <c r="N5" s="218">
        <f>ROUND(3*Q2,2)</f>
        <v>13.04</v>
      </c>
    </row>
    <row r="6" spans="2:14" ht="15">
      <c r="B6" s="218" t="s">
        <v>637</v>
      </c>
      <c r="C6" s="218" t="s">
        <v>26</v>
      </c>
      <c r="D6" s="218" t="s">
        <v>644</v>
      </c>
      <c r="E6" s="229">
        <v>37.56</v>
      </c>
      <c r="F6" s="219" t="s">
        <v>6</v>
      </c>
      <c r="G6" s="230">
        <f t="shared" si="0"/>
        <v>0</v>
      </c>
      <c r="I6" s="231" t="s">
        <v>644</v>
      </c>
      <c r="J6" s="228" t="s">
        <v>46</v>
      </c>
      <c r="K6" s="257"/>
      <c r="M6" s="219" t="s">
        <v>6</v>
      </c>
      <c r="N6" s="218">
        <f>ROUND(5*Q2,2)</f>
        <v>21.74</v>
      </c>
    </row>
    <row r="7" spans="2:14" ht="15">
      <c r="B7" s="218" t="s">
        <v>637</v>
      </c>
      <c r="C7" s="218" t="s">
        <v>26</v>
      </c>
      <c r="D7" s="218" t="s">
        <v>25</v>
      </c>
      <c r="E7" s="229">
        <v>128.71000000000004</v>
      </c>
      <c r="F7" s="219" t="s">
        <v>6</v>
      </c>
      <c r="G7" s="230">
        <f t="shared" si="0"/>
        <v>0</v>
      </c>
      <c r="I7" s="231" t="s">
        <v>25</v>
      </c>
      <c r="J7" s="228" t="s">
        <v>46</v>
      </c>
      <c r="K7" s="257"/>
      <c r="M7" s="219" t="s">
        <v>9</v>
      </c>
      <c r="N7" s="218">
        <v>1</v>
      </c>
    </row>
    <row r="8" spans="2:14" ht="15">
      <c r="B8" s="218" t="s">
        <v>637</v>
      </c>
      <c r="C8" s="218" t="s">
        <v>639</v>
      </c>
      <c r="D8" s="218" t="s">
        <v>8</v>
      </c>
      <c r="E8" s="229">
        <v>535.92</v>
      </c>
      <c r="F8" s="219" t="s">
        <v>6</v>
      </c>
      <c r="G8" s="230">
        <f t="shared" si="0"/>
        <v>0</v>
      </c>
      <c r="I8" s="231" t="s">
        <v>635</v>
      </c>
      <c r="J8" s="228" t="s">
        <v>46</v>
      </c>
      <c r="K8" s="257"/>
      <c r="M8" s="219" t="s">
        <v>663</v>
      </c>
      <c r="N8" s="218">
        <v>2</v>
      </c>
    </row>
    <row r="9" spans="2:11" ht="15">
      <c r="B9" s="218" t="s">
        <v>637</v>
      </c>
      <c r="C9" s="218" t="s">
        <v>639</v>
      </c>
      <c r="D9" s="218" t="s">
        <v>4</v>
      </c>
      <c r="E9" s="229">
        <v>40.46</v>
      </c>
      <c r="F9" s="219" t="s">
        <v>5</v>
      </c>
      <c r="G9" s="230">
        <f t="shared" si="0"/>
        <v>0</v>
      </c>
      <c r="I9" s="232" t="s">
        <v>642</v>
      </c>
      <c r="J9" s="228" t="s">
        <v>46</v>
      </c>
      <c r="K9" s="257"/>
    </row>
    <row r="10" spans="2:11" ht="15">
      <c r="B10" s="218" t="s">
        <v>637</v>
      </c>
      <c r="C10" s="218" t="s">
        <v>639</v>
      </c>
      <c r="D10" s="218" t="s">
        <v>644</v>
      </c>
      <c r="E10" s="229">
        <v>14.07</v>
      </c>
      <c r="F10" s="219" t="s">
        <v>6</v>
      </c>
      <c r="G10" s="230">
        <f t="shared" si="0"/>
        <v>0</v>
      </c>
      <c r="I10" s="231" t="s">
        <v>27</v>
      </c>
      <c r="J10" s="228" t="s">
        <v>46</v>
      </c>
      <c r="K10" s="257"/>
    </row>
    <row r="11" spans="2:11" ht="15">
      <c r="B11" s="218" t="s">
        <v>637</v>
      </c>
      <c r="C11" s="218" t="s">
        <v>639</v>
      </c>
      <c r="D11" s="218" t="s">
        <v>25</v>
      </c>
      <c r="E11" s="229">
        <v>72.54499999999999</v>
      </c>
      <c r="F11" s="219" t="s">
        <v>6</v>
      </c>
      <c r="G11" s="230">
        <f t="shared" si="0"/>
        <v>0</v>
      </c>
      <c r="I11" s="231" t="s">
        <v>647</v>
      </c>
      <c r="J11" s="228" t="s">
        <v>46</v>
      </c>
      <c r="K11" s="257"/>
    </row>
    <row r="12" spans="2:7" ht="15">
      <c r="B12" s="218" t="s">
        <v>637</v>
      </c>
      <c r="C12" s="218" t="s">
        <v>639</v>
      </c>
      <c r="D12" s="218" t="s">
        <v>635</v>
      </c>
      <c r="E12" s="229">
        <v>120.78</v>
      </c>
      <c r="F12" s="219" t="s">
        <v>9</v>
      </c>
      <c r="G12" s="230">
        <f t="shared" si="0"/>
        <v>0</v>
      </c>
    </row>
    <row r="13" spans="2:7" ht="15">
      <c r="B13" s="218" t="s">
        <v>637</v>
      </c>
      <c r="C13" s="218" t="s">
        <v>641</v>
      </c>
      <c r="D13" s="218" t="s">
        <v>8</v>
      </c>
      <c r="E13" s="229">
        <v>423.83099999999996</v>
      </c>
      <c r="F13" s="219" t="s">
        <v>6</v>
      </c>
      <c r="G13" s="230">
        <f t="shared" si="0"/>
        <v>0</v>
      </c>
    </row>
    <row r="14" spans="2:12" ht="15.75" customHeight="1">
      <c r="B14" s="218" t="s">
        <v>637</v>
      </c>
      <c r="C14" s="218" t="s">
        <v>641</v>
      </c>
      <c r="D14" s="218" t="s">
        <v>4</v>
      </c>
      <c r="E14" s="229">
        <v>52.16</v>
      </c>
      <c r="F14" s="219" t="s">
        <v>5</v>
      </c>
      <c r="G14" s="230">
        <f t="shared" si="0"/>
        <v>0</v>
      </c>
      <c r="I14" s="220" t="s">
        <v>47</v>
      </c>
      <c r="J14" s="221" t="s">
        <v>32</v>
      </c>
      <c r="K14" s="221" t="s">
        <v>664</v>
      </c>
      <c r="L14" s="233" t="s">
        <v>665</v>
      </c>
    </row>
    <row r="15" spans="2:12" ht="15.75" customHeight="1">
      <c r="B15" s="218" t="s">
        <v>637</v>
      </c>
      <c r="C15" s="218" t="s">
        <v>641</v>
      </c>
      <c r="D15" s="218" t="s">
        <v>25</v>
      </c>
      <c r="E15" s="229">
        <v>61.44</v>
      </c>
      <c r="F15" s="219" t="s">
        <v>6</v>
      </c>
      <c r="G15" s="230">
        <f t="shared" si="0"/>
        <v>0</v>
      </c>
      <c r="I15" s="227"/>
      <c r="J15" s="227"/>
      <c r="K15" s="227"/>
      <c r="L15" s="234"/>
    </row>
    <row r="16" spans="2:12" ht="15">
      <c r="B16" s="218" t="s">
        <v>637</v>
      </c>
      <c r="C16" s="218" t="s">
        <v>641</v>
      </c>
      <c r="D16" s="218" t="s">
        <v>635</v>
      </c>
      <c r="E16" s="229">
        <v>153.89</v>
      </c>
      <c r="F16" s="219" t="s">
        <v>9</v>
      </c>
      <c r="G16" s="230">
        <f t="shared" si="0"/>
        <v>0</v>
      </c>
      <c r="I16" s="231" t="s">
        <v>48</v>
      </c>
      <c r="J16" s="228" t="s">
        <v>49</v>
      </c>
      <c r="K16" s="257"/>
      <c r="L16" s="235">
        <f>K16*40</f>
        <v>0</v>
      </c>
    </row>
    <row r="17" spans="2:12" ht="15">
      <c r="B17" s="218" t="s">
        <v>637</v>
      </c>
      <c r="C17" s="218" t="s">
        <v>641</v>
      </c>
      <c r="D17" s="218" t="s">
        <v>642</v>
      </c>
      <c r="E17" s="229">
        <v>70.25</v>
      </c>
      <c r="F17" s="219" t="s">
        <v>6</v>
      </c>
      <c r="G17" s="230">
        <f t="shared" si="0"/>
        <v>0</v>
      </c>
      <c r="I17" s="231" t="s">
        <v>679</v>
      </c>
      <c r="J17" s="228" t="s">
        <v>50</v>
      </c>
      <c r="K17" s="257"/>
      <c r="L17" s="235">
        <f>K17*400</f>
        <v>0</v>
      </c>
    </row>
    <row r="18" spans="2:12" ht="15">
      <c r="B18" s="218" t="s">
        <v>637</v>
      </c>
      <c r="C18" s="218" t="s">
        <v>643</v>
      </c>
      <c r="D18" s="218" t="s">
        <v>8</v>
      </c>
      <c r="E18" s="229">
        <v>459.68</v>
      </c>
      <c r="F18" s="219" t="s">
        <v>6</v>
      </c>
      <c r="G18" s="230">
        <f t="shared" si="0"/>
        <v>0</v>
      </c>
      <c r="I18" s="231" t="s">
        <v>680</v>
      </c>
      <c r="J18" s="228" t="s">
        <v>681</v>
      </c>
      <c r="K18" s="257"/>
      <c r="L18" s="235">
        <f>K18*400</f>
        <v>0</v>
      </c>
    </row>
    <row r="19" spans="2:12" ht="15">
      <c r="B19" s="218" t="s">
        <v>637</v>
      </c>
      <c r="C19" s="218" t="s">
        <v>643</v>
      </c>
      <c r="D19" s="218" t="s">
        <v>4</v>
      </c>
      <c r="E19" s="229">
        <v>225.10000000000002</v>
      </c>
      <c r="F19" s="219" t="s">
        <v>5</v>
      </c>
      <c r="G19" s="230">
        <f t="shared" si="0"/>
        <v>0</v>
      </c>
      <c r="I19" s="231" t="s">
        <v>677</v>
      </c>
      <c r="J19" s="228" t="s">
        <v>51</v>
      </c>
      <c r="K19" s="257"/>
      <c r="L19" s="235">
        <f>K19*200</f>
        <v>0</v>
      </c>
    </row>
    <row r="20" spans="2:12" ht="15">
      <c r="B20" s="218" t="s">
        <v>637</v>
      </c>
      <c r="C20" s="218" t="s">
        <v>643</v>
      </c>
      <c r="D20" s="218" t="s">
        <v>644</v>
      </c>
      <c r="E20" s="229">
        <v>22.62</v>
      </c>
      <c r="F20" s="219" t="s">
        <v>6</v>
      </c>
      <c r="G20" s="230">
        <f t="shared" si="0"/>
        <v>0</v>
      </c>
      <c r="I20" s="231" t="s">
        <v>683</v>
      </c>
      <c r="J20" s="228" t="s">
        <v>51</v>
      </c>
      <c r="K20" s="257"/>
      <c r="L20" s="235">
        <f aca="true" t="shared" si="1" ref="L20:L26">K20*40</f>
        <v>0</v>
      </c>
    </row>
    <row r="21" spans="2:12" ht="15">
      <c r="B21" s="218" t="s">
        <v>637</v>
      </c>
      <c r="C21" s="218" t="s">
        <v>643</v>
      </c>
      <c r="D21" s="218" t="s">
        <v>25</v>
      </c>
      <c r="E21" s="229">
        <v>72.82</v>
      </c>
      <c r="F21" s="219" t="s">
        <v>6</v>
      </c>
      <c r="G21" s="230">
        <f t="shared" si="0"/>
        <v>0</v>
      </c>
      <c r="I21" s="231" t="s">
        <v>684</v>
      </c>
      <c r="J21" s="228" t="s">
        <v>51</v>
      </c>
      <c r="K21" s="257"/>
      <c r="L21" s="235">
        <f t="shared" si="1"/>
        <v>0</v>
      </c>
    </row>
    <row r="22" spans="2:12" ht="15">
      <c r="B22" s="218" t="s">
        <v>637</v>
      </c>
      <c r="C22" s="218" t="s">
        <v>643</v>
      </c>
      <c r="D22" s="218" t="s">
        <v>635</v>
      </c>
      <c r="E22" s="229">
        <v>30.23</v>
      </c>
      <c r="F22" s="219" t="s">
        <v>9</v>
      </c>
      <c r="G22" s="230">
        <f t="shared" si="0"/>
        <v>0</v>
      </c>
      <c r="I22" s="231" t="s">
        <v>685</v>
      </c>
      <c r="J22" s="228" t="s">
        <v>51</v>
      </c>
      <c r="K22" s="257"/>
      <c r="L22" s="236">
        <f t="shared" si="1"/>
        <v>0</v>
      </c>
    </row>
    <row r="23" spans="2:21" ht="15">
      <c r="B23" s="218" t="s">
        <v>637</v>
      </c>
      <c r="C23" s="218" t="s">
        <v>643</v>
      </c>
      <c r="D23" s="218" t="s">
        <v>642</v>
      </c>
      <c r="E23" s="229">
        <v>73.62</v>
      </c>
      <c r="F23" s="219" t="s">
        <v>6</v>
      </c>
      <c r="G23" s="230">
        <f t="shared" si="0"/>
        <v>0</v>
      </c>
      <c r="I23" s="231" t="s">
        <v>688</v>
      </c>
      <c r="J23" s="228" t="s">
        <v>51</v>
      </c>
      <c r="K23" s="257"/>
      <c r="L23" s="237">
        <f t="shared" si="1"/>
        <v>0</v>
      </c>
      <c r="U23" s="238"/>
    </row>
    <row r="24" spans="2:21" ht="15">
      <c r="B24" s="218" t="s">
        <v>637</v>
      </c>
      <c r="C24" s="218" t="s">
        <v>645</v>
      </c>
      <c r="D24" s="218" t="s">
        <v>8</v>
      </c>
      <c r="E24" s="229">
        <v>260.33</v>
      </c>
      <c r="F24" s="219" t="s">
        <v>6</v>
      </c>
      <c r="G24" s="230">
        <f t="shared" si="0"/>
        <v>0</v>
      </c>
      <c r="I24" s="239" t="s">
        <v>686</v>
      </c>
      <c r="J24" s="228" t="s">
        <v>51</v>
      </c>
      <c r="K24" s="257"/>
      <c r="L24" s="237">
        <f t="shared" si="1"/>
        <v>0</v>
      </c>
      <c r="U24" s="239"/>
    </row>
    <row r="25" spans="2:21" ht="15">
      <c r="B25" s="218" t="s">
        <v>637</v>
      </c>
      <c r="C25" s="218" t="s">
        <v>645</v>
      </c>
      <c r="D25" s="218" t="s">
        <v>4</v>
      </c>
      <c r="E25" s="229">
        <v>193.69</v>
      </c>
      <c r="F25" s="219" t="s">
        <v>5</v>
      </c>
      <c r="G25" s="230">
        <f t="shared" si="0"/>
        <v>0</v>
      </c>
      <c r="I25" s="231" t="s">
        <v>687</v>
      </c>
      <c r="J25" s="228" t="s">
        <v>51</v>
      </c>
      <c r="K25" s="257"/>
      <c r="L25" s="237">
        <f t="shared" si="1"/>
        <v>0</v>
      </c>
      <c r="U25" s="231"/>
    </row>
    <row r="26" spans="2:12" ht="15">
      <c r="B26" s="218" t="s">
        <v>637</v>
      </c>
      <c r="C26" s="218" t="s">
        <v>645</v>
      </c>
      <c r="D26" s="218" t="s">
        <v>644</v>
      </c>
      <c r="E26" s="229">
        <v>7.63</v>
      </c>
      <c r="F26" s="219" t="s">
        <v>6</v>
      </c>
      <c r="G26" s="230">
        <f t="shared" si="0"/>
        <v>0</v>
      </c>
      <c r="I26" s="231" t="s">
        <v>682</v>
      </c>
      <c r="J26" s="240" t="s">
        <v>52</v>
      </c>
      <c r="K26" s="257"/>
      <c r="L26" s="237">
        <f t="shared" si="1"/>
        <v>0</v>
      </c>
    </row>
    <row r="27" spans="2:21" ht="15">
      <c r="B27" s="218" t="s">
        <v>637</v>
      </c>
      <c r="C27" s="218" t="s">
        <v>645</v>
      </c>
      <c r="D27" s="218" t="s">
        <v>25</v>
      </c>
      <c r="E27" s="229">
        <v>30.369999999999994</v>
      </c>
      <c r="F27" s="219" t="s">
        <v>6</v>
      </c>
      <c r="G27" s="230">
        <f t="shared" si="0"/>
        <v>0</v>
      </c>
      <c r="L27" s="241">
        <f>SUM(L16:L26)</f>
        <v>0</v>
      </c>
      <c r="U27" s="218" t="s">
        <v>678</v>
      </c>
    </row>
    <row r="28" spans="2:12" ht="16.2" customHeight="1">
      <c r="B28" s="218" t="s">
        <v>637</v>
      </c>
      <c r="C28" s="218" t="s">
        <v>645</v>
      </c>
      <c r="D28" s="218" t="s">
        <v>635</v>
      </c>
      <c r="E28" s="229">
        <v>108.3</v>
      </c>
      <c r="F28" s="219" t="s">
        <v>9</v>
      </c>
      <c r="G28" s="230">
        <f t="shared" si="0"/>
        <v>0</v>
      </c>
      <c r="I28" s="220" t="s">
        <v>673</v>
      </c>
      <c r="J28" s="221" t="s">
        <v>32</v>
      </c>
      <c r="K28" s="221" t="s">
        <v>664</v>
      </c>
      <c r="L28" s="233" t="s">
        <v>665</v>
      </c>
    </row>
    <row r="29" spans="2:12" ht="15">
      <c r="B29" s="218" t="s">
        <v>637</v>
      </c>
      <c r="C29" s="218" t="s">
        <v>645</v>
      </c>
      <c r="D29" s="218" t="s">
        <v>642</v>
      </c>
      <c r="E29" s="229">
        <v>66.89</v>
      </c>
      <c r="F29" s="219" t="s">
        <v>6</v>
      </c>
      <c r="G29" s="230">
        <f t="shared" si="0"/>
        <v>0</v>
      </c>
      <c r="I29" s="227"/>
      <c r="J29" s="227"/>
      <c r="K29" s="227"/>
      <c r="L29" s="234"/>
    </row>
    <row r="30" spans="2:12" ht="15">
      <c r="B30" s="218" t="s">
        <v>637</v>
      </c>
      <c r="C30" s="218" t="s">
        <v>640</v>
      </c>
      <c r="D30" s="218" t="s">
        <v>27</v>
      </c>
      <c r="E30" s="229">
        <v>19.509999999999998</v>
      </c>
      <c r="F30" s="219" t="s">
        <v>6</v>
      </c>
      <c r="G30" s="230">
        <f t="shared" si="0"/>
        <v>0</v>
      </c>
      <c r="I30" s="231" t="s">
        <v>158</v>
      </c>
      <c r="J30" s="228" t="s">
        <v>159</v>
      </c>
      <c r="K30" s="257"/>
      <c r="L30" s="235">
        <f>K30*12/12</f>
        <v>0</v>
      </c>
    </row>
    <row r="31" spans="2:12" ht="15">
      <c r="B31" s="218" t="s">
        <v>646</v>
      </c>
      <c r="C31" s="218" t="s">
        <v>26</v>
      </c>
      <c r="D31" s="218" t="s">
        <v>647</v>
      </c>
      <c r="E31" s="229">
        <v>86.32</v>
      </c>
      <c r="F31" s="219" t="s">
        <v>9</v>
      </c>
      <c r="G31" s="230">
        <f t="shared" si="0"/>
        <v>0</v>
      </c>
      <c r="I31" s="231" t="s">
        <v>667</v>
      </c>
      <c r="J31" s="228" t="s">
        <v>45</v>
      </c>
      <c r="K31" s="257"/>
      <c r="L31" s="235">
        <f>K31*30/12</f>
        <v>0</v>
      </c>
    </row>
    <row r="32" spans="2:12" ht="15">
      <c r="B32" s="218" t="s">
        <v>646</v>
      </c>
      <c r="C32" s="218" t="s">
        <v>26</v>
      </c>
      <c r="D32" s="218" t="s">
        <v>8</v>
      </c>
      <c r="E32" s="229">
        <v>54.5</v>
      </c>
      <c r="F32" s="219" t="s">
        <v>6</v>
      </c>
      <c r="G32" s="230">
        <f t="shared" si="0"/>
        <v>0</v>
      </c>
      <c r="I32" s="231" t="s">
        <v>668</v>
      </c>
      <c r="J32" s="228" t="s">
        <v>46</v>
      </c>
      <c r="K32" s="257"/>
      <c r="L32" s="235">
        <f>K32*300*12/12</f>
        <v>0</v>
      </c>
    </row>
    <row r="33" spans="2:12" ht="15">
      <c r="B33" s="218" t="s">
        <v>646</v>
      </c>
      <c r="C33" s="218" t="s">
        <v>26</v>
      </c>
      <c r="D33" s="218" t="s">
        <v>4</v>
      </c>
      <c r="E33" s="229">
        <v>38.792899999999996</v>
      </c>
      <c r="F33" s="219" t="s">
        <v>5</v>
      </c>
      <c r="G33" s="230">
        <f t="shared" si="0"/>
        <v>0</v>
      </c>
      <c r="I33" s="231" t="s">
        <v>669</v>
      </c>
      <c r="J33" s="228" t="s">
        <v>46</v>
      </c>
      <c r="K33" s="257"/>
      <c r="L33" s="235">
        <f>K33*500*4/12</f>
        <v>0</v>
      </c>
    </row>
    <row r="34" spans="2:12" ht="15">
      <c r="B34" s="218" t="s">
        <v>646</v>
      </c>
      <c r="C34" s="218" t="s">
        <v>26</v>
      </c>
      <c r="D34" s="218" t="s">
        <v>644</v>
      </c>
      <c r="E34" s="229">
        <v>10.55</v>
      </c>
      <c r="F34" s="219" t="s">
        <v>6</v>
      </c>
      <c r="G34" s="230">
        <f t="shared" si="0"/>
        <v>0</v>
      </c>
      <c r="I34" s="231" t="s">
        <v>53</v>
      </c>
      <c r="J34" s="228" t="s">
        <v>46</v>
      </c>
      <c r="K34" s="257"/>
      <c r="L34" s="235">
        <f>K34*500/12</f>
        <v>0</v>
      </c>
    </row>
    <row r="35" spans="2:12" ht="15">
      <c r="B35" s="218" t="s">
        <v>646</v>
      </c>
      <c r="C35" s="218" t="s">
        <v>26</v>
      </c>
      <c r="D35" s="218" t="s">
        <v>25</v>
      </c>
      <c r="E35" s="229">
        <v>56.01299999999999</v>
      </c>
      <c r="F35" s="219" t="s">
        <v>6</v>
      </c>
      <c r="G35" s="230">
        <f t="shared" si="0"/>
        <v>0</v>
      </c>
      <c r="I35" s="231" t="s">
        <v>666</v>
      </c>
      <c r="J35" s="228" t="s">
        <v>160</v>
      </c>
      <c r="K35" s="257"/>
      <c r="L35" s="235">
        <f>K35*2000*20/12</f>
        <v>0</v>
      </c>
    </row>
    <row r="36" spans="2:12" ht="15">
      <c r="B36" s="218" t="s">
        <v>646</v>
      </c>
      <c r="C36" s="218" t="s">
        <v>26</v>
      </c>
      <c r="D36" s="218" t="s">
        <v>635</v>
      </c>
      <c r="E36" s="229">
        <v>2.47</v>
      </c>
      <c r="F36" s="219" t="s">
        <v>6</v>
      </c>
      <c r="G36" s="230">
        <f t="shared" si="0"/>
        <v>0</v>
      </c>
      <c r="L36" s="241">
        <f>SUM(L30:L35)</f>
        <v>0</v>
      </c>
    </row>
    <row r="37" spans="2:12" ht="15">
      <c r="B37" s="218" t="s">
        <v>646</v>
      </c>
      <c r="C37" s="218" t="s">
        <v>26</v>
      </c>
      <c r="D37" s="218" t="s">
        <v>642</v>
      </c>
      <c r="E37" s="229">
        <v>28.51</v>
      </c>
      <c r="F37" s="219" t="s">
        <v>6</v>
      </c>
      <c r="G37" s="230">
        <f t="shared" si="0"/>
        <v>0</v>
      </c>
      <c r="L37" s="242"/>
    </row>
    <row r="38" spans="2:12" ht="15">
      <c r="B38" s="218" t="s">
        <v>646</v>
      </c>
      <c r="C38" s="218" t="s">
        <v>639</v>
      </c>
      <c r="D38" s="218" t="s">
        <v>647</v>
      </c>
      <c r="E38" s="229">
        <v>609</v>
      </c>
      <c r="F38" s="219" t="s">
        <v>9</v>
      </c>
      <c r="G38" s="230">
        <f t="shared" si="0"/>
        <v>0</v>
      </c>
      <c r="I38" s="243" t="s">
        <v>671</v>
      </c>
      <c r="J38" s="244" t="s">
        <v>670</v>
      </c>
      <c r="K38" s="244" t="s">
        <v>672</v>
      </c>
      <c r="L38" s="245" t="s">
        <v>676</v>
      </c>
    </row>
    <row r="39" spans="2:12" ht="15" thickBot="1">
      <c r="B39" s="246" t="s">
        <v>646</v>
      </c>
      <c r="C39" s="246" t="s">
        <v>639</v>
      </c>
      <c r="D39" s="246" t="s">
        <v>8</v>
      </c>
      <c r="E39" s="247">
        <v>146.00699999999998</v>
      </c>
      <c r="F39" s="248" t="s">
        <v>6</v>
      </c>
      <c r="G39" s="249">
        <f t="shared" si="0"/>
        <v>0</v>
      </c>
      <c r="I39" s="231" t="s">
        <v>31</v>
      </c>
      <c r="J39" s="250">
        <v>0.8</v>
      </c>
      <c r="K39" s="251">
        <f>J39*G40</f>
        <v>0</v>
      </c>
      <c r="L39" s="242"/>
    </row>
    <row r="40" spans="5:12" ht="15" thickTop="1">
      <c r="E40" s="252">
        <f>SUM(E4:E39)</f>
        <v>4963.1679</v>
      </c>
      <c r="G40" s="253">
        <f>SUM(G4:G39)</f>
        <v>0</v>
      </c>
      <c r="I40" s="231" t="s">
        <v>47</v>
      </c>
      <c r="J40" s="250">
        <v>0.15</v>
      </c>
      <c r="K40" s="251">
        <f>J40*L27</f>
        <v>0</v>
      </c>
      <c r="L40" s="242"/>
    </row>
    <row r="41" spans="1:12" ht="17.25" customHeight="1">
      <c r="A41" s="254"/>
      <c r="B41" s="254"/>
      <c r="C41" s="254"/>
      <c r="D41" s="254"/>
      <c r="E41" s="254"/>
      <c r="F41" s="255"/>
      <c r="G41" s="254"/>
      <c r="I41" s="231" t="s">
        <v>674</v>
      </c>
      <c r="J41" s="250">
        <v>0.05</v>
      </c>
      <c r="K41" s="251">
        <f>J41*L36</f>
        <v>0</v>
      </c>
      <c r="L41" s="242"/>
    </row>
    <row r="42" spans="11:12" ht="18">
      <c r="K42" s="256">
        <f>SUM(K39:K41)</f>
        <v>0</v>
      </c>
      <c r="L42" s="241">
        <f>G40+L27+L36/12</f>
        <v>0</v>
      </c>
    </row>
  </sheetData>
  <sheetProtection algorithmName="SHA-512" hashValue="giVsMYaElHlp81u7UIF2Aog2zNFIcmkraR5NlGMzb9dzHgVYWw841hwdt4wza5BUzVYZr8D596iFKST5ZKNP+w==" saltValue="f+micUhTbiVeOnp18HvOOw==" spinCount="100000" sheet="1" objects="1" scenarios="1"/>
  <printOptions/>
  <pageMargins left="0.3" right="0.17" top="0.787401575" bottom="0.787401575" header="0.3" footer="0.3"/>
  <pageSetup fitToHeight="0" fitToWidth="1"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5CCAF-6CE2-4E61-BCCF-BB55674FAC50}">
  <sheetPr>
    <tabColor theme="9" tint="0.7999799847602844"/>
    <pageSetUpPr fitToPage="1"/>
  </sheetPr>
  <dimension ref="B1:D20"/>
  <sheetViews>
    <sheetView workbookViewId="0" topLeftCell="A1">
      <selection activeCell="C14" sqref="C14"/>
    </sheetView>
  </sheetViews>
  <sheetFormatPr defaultColWidth="9.140625" defaultRowHeight="15"/>
  <cols>
    <col min="1" max="1" width="2.421875" style="0" customWidth="1"/>
    <col min="2" max="2" width="40.140625" style="0" bestFit="1" customWidth="1"/>
    <col min="3" max="3" width="39.00390625" style="0" bestFit="1" customWidth="1"/>
    <col min="4" max="4" width="20.421875" style="0" bestFit="1" customWidth="1"/>
    <col min="5" max="5" width="14.421875" style="0" bestFit="1" customWidth="1"/>
    <col min="6" max="6" width="18.8515625" style="0" bestFit="1" customWidth="1"/>
    <col min="7" max="7" width="39.140625" style="0" bestFit="1" customWidth="1"/>
    <col min="8" max="8" width="19.140625" style="0" bestFit="1" customWidth="1"/>
    <col min="9" max="9" width="36.140625" style="0" bestFit="1" customWidth="1"/>
    <col min="10" max="10" width="28.7109375" style="0" bestFit="1" customWidth="1"/>
    <col min="11" max="11" width="10.8515625" style="0" bestFit="1" customWidth="1"/>
    <col min="12" max="12" width="6.57421875" style="0" bestFit="1" customWidth="1"/>
    <col min="13" max="13" width="11.57421875" style="0" bestFit="1" customWidth="1"/>
    <col min="14" max="14" width="9.57421875" style="0" bestFit="1" customWidth="1"/>
    <col min="15" max="20" width="5.00390625" style="0" bestFit="1" customWidth="1"/>
    <col min="21" max="21" width="4.00390625" style="0" bestFit="1" customWidth="1"/>
    <col min="22" max="25" width="5.00390625" style="0" bestFit="1" customWidth="1"/>
    <col min="26" max="26" width="4.00390625" style="0" bestFit="1" customWidth="1"/>
    <col min="27" max="45" width="5.00390625" style="0" bestFit="1" customWidth="1"/>
    <col min="46" max="46" width="6.00390625" style="0" bestFit="1" customWidth="1"/>
    <col min="47" max="52" width="5.00390625" style="0" bestFit="1" customWidth="1"/>
    <col min="53" max="53" width="6.00390625" style="0" bestFit="1" customWidth="1"/>
    <col min="54" max="55" width="5.00390625" style="0" bestFit="1" customWidth="1"/>
    <col min="56" max="56" width="4.00390625" style="0" bestFit="1" customWidth="1"/>
    <col min="57" max="57" width="5.00390625" style="0" bestFit="1" customWidth="1"/>
    <col min="58" max="58" width="4.00390625" style="0" bestFit="1" customWidth="1"/>
    <col min="59" max="64" width="5.00390625" style="0" bestFit="1" customWidth="1"/>
    <col min="65" max="65" width="4.00390625" style="0" bestFit="1" customWidth="1"/>
    <col min="66" max="73" width="5.00390625" style="0" bestFit="1" customWidth="1"/>
    <col min="74" max="74" width="6.00390625" style="0" bestFit="1" customWidth="1"/>
    <col min="75" max="80" width="5.00390625" style="0" bestFit="1" customWidth="1"/>
    <col min="81" max="81" width="4.00390625" style="0" bestFit="1" customWidth="1"/>
    <col min="82" max="89" width="5.00390625" style="0" bestFit="1" customWidth="1"/>
    <col min="90" max="90" width="4.00390625" style="0" bestFit="1" customWidth="1"/>
    <col min="91" max="104" width="5.00390625" style="0" bestFit="1" customWidth="1"/>
    <col min="105" max="116" width="6.00390625" style="0" bestFit="1" customWidth="1"/>
    <col min="117" max="117" width="8.00390625" style="0" bestFit="1" customWidth="1"/>
    <col min="118" max="118" width="7.00390625" style="0" bestFit="1" customWidth="1"/>
    <col min="119" max="119" width="5.00390625" style="0" bestFit="1" customWidth="1"/>
    <col min="120" max="122" width="6.00390625" style="0" bestFit="1" customWidth="1"/>
    <col min="123" max="123" width="5.00390625" style="0" bestFit="1" customWidth="1"/>
    <col min="124" max="127" width="6.00390625" style="0" bestFit="1" customWidth="1"/>
    <col min="128" max="129" width="5.00390625" style="0" bestFit="1" customWidth="1"/>
    <col min="130" max="139" width="6.00390625" style="0" bestFit="1" customWidth="1"/>
    <col min="140" max="141" width="5.00390625" style="0" bestFit="1" customWidth="1"/>
    <col min="142" max="143" width="6.00390625" style="0" bestFit="1" customWidth="1"/>
    <col min="144" max="144" width="7.00390625" style="0" bestFit="1" customWidth="1"/>
    <col min="145" max="145" width="6.00390625" style="0" bestFit="1" customWidth="1"/>
    <col min="146" max="146" width="5.00390625" style="0" bestFit="1" customWidth="1"/>
    <col min="147" max="149" width="6.00390625" style="0" bestFit="1" customWidth="1"/>
    <col min="150" max="150" width="3.00390625" style="0" bestFit="1" customWidth="1"/>
    <col min="151" max="159" width="6.00390625" style="0" bestFit="1" customWidth="1"/>
    <col min="160" max="160" width="5.00390625" style="0" bestFit="1" customWidth="1"/>
    <col min="161" max="162" width="6.00390625" style="0" bestFit="1" customWidth="1"/>
    <col min="163" max="163" width="5.00390625" style="0" bestFit="1" customWidth="1"/>
    <col min="164" max="168" width="6.00390625" style="0" bestFit="1" customWidth="1"/>
    <col min="169" max="170" width="5.00390625" style="0" bestFit="1" customWidth="1"/>
    <col min="171" max="192" width="6.00390625" style="0" bestFit="1" customWidth="1"/>
    <col min="193" max="193" width="5.00390625" style="0" bestFit="1" customWidth="1"/>
    <col min="194" max="199" width="6.00390625" style="0" bestFit="1" customWidth="1"/>
    <col min="200" max="200" width="7.00390625" style="0" bestFit="1" customWidth="1"/>
    <col min="201" max="204" width="6.00390625" style="0" bestFit="1" customWidth="1"/>
    <col min="205" max="205" width="5.00390625" style="0" bestFit="1" customWidth="1"/>
    <col min="206" max="206" width="7.00390625" style="0" bestFit="1" customWidth="1"/>
    <col min="207" max="212" width="6.00390625" style="0" bestFit="1" customWidth="1"/>
    <col min="213" max="213" width="5.00390625" style="0" bestFit="1" customWidth="1"/>
    <col min="214" max="252" width="6.00390625" style="0" bestFit="1" customWidth="1"/>
    <col min="253" max="253" width="7.00390625" style="0" bestFit="1" customWidth="1"/>
    <col min="254" max="255" width="6.00390625" style="0" bestFit="1" customWidth="1"/>
    <col min="256" max="262" width="7.00390625" style="0" bestFit="1" customWidth="1"/>
    <col min="263" max="263" width="6.00390625" style="0" bestFit="1" customWidth="1"/>
    <col min="264" max="266" width="7.00390625" style="0" bestFit="1" customWidth="1"/>
    <col min="267" max="267" width="9.00390625" style="0" bestFit="1" customWidth="1"/>
    <col min="268" max="268" width="8.00390625" style="0" bestFit="1" customWidth="1"/>
    <col min="269" max="269" width="6.00390625" style="0" bestFit="1" customWidth="1"/>
    <col min="270" max="270" width="9.00390625" style="0" bestFit="1" customWidth="1"/>
    <col min="271" max="271" width="8.00390625" style="0" bestFit="1" customWidth="1"/>
    <col min="272" max="273" width="9.00390625" style="0" bestFit="1" customWidth="1"/>
    <col min="274" max="274" width="5.57421875" style="0" bestFit="1" customWidth="1"/>
    <col min="275" max="275" width="9.57421875" style="0" bestFit="1" customWidth="1"/>
    <col min="276" max="276" width="14.421875" style="0" bestFit="1" customWidth="1"/>
  </cols>
  <sheetData>
    <row r="1" ht="28.8">
      <c r="B1" s="195" t="s">
        <v>660</v>
      </c>
    </row>
    <row r="2" spans="2:4" ht="15">
      <c r="B2" s="194" t="s">
        <v>652</v>
      </c>
      <c r="C2" s="194" t="s">
        <v>662</v>
      </c>
      <c r="D2" s="194" t="s">
        <v>651</v>
      </c>
    </row>
    <row r="3" ht="15">
      <c r="D3" s="196">
        <f>SUM(D5:D23)</f>
        <v>4963.167900000001</v>
      </c>
    </row>
    <row r="4" spans="2:4" ht="15">
      <c r="B4" s="4" t="s">
        <v>648</v>
      </c>
      <c r="C4" s="4" t="s">
        <v>649</v>
      </c>
      <c r="D4" t="s">
        <v>650</v>
      </c>
    </row>
    <row r="5" spans="2:4" ht="15">
      <c r="B5" t="s">
        <v>647</v>
      </c>
      <c r="C5" t="s">
        <v>601</v>
      </c>
      <c r="D5" s="193">
        <v>695.3199999999999</v>
      </c>
    </row>
    <row r="6" spans="2:4" ht="15">
      <c r="B6" t="s">
        <v>8</v>
      </c>
      <c r="C6" t="s">
        <v>601</v>
      </c>
      <c r="D6" s="193">
        <v>133.62699999999998</v>
      </c>
    </row>
    <row r="7" spans="3:4" ht="15">
      <c r="C7" t="s">
        <v>181</v>
      </c>
      <c r="D7" s="193">
        <v>625.2690000000002</v>
      </c>
    </row>
    <row r="8" spans="3:4" ht="15">
      <c r="C8" t="s">
        <v>185</v>
      </c>
      <c r="D8" s="193">
        <v>259.77</v>
      </c>
    </row>
    <row r="9" spans="3:4" ht="15">
      <c r="C9" t="s">
        <v>175</v>
      </c>
      <c r="D9" s="193">
        <v>1002.2310000000002</v>
      </c>
    </row>
    <row r="10" spans="3:4" ht="15">
      <c r="C10" t="s">
        <v>287</v>
      </c>
      <c r="D10" s="193">
        <v>39.92</v>
      </c>
    </row>
    <row r="11" spans="3:4" ht="15">
      <c r="C11" t="s">
        <v>299</v>
      </c>
      <c r="D11" s="193">
        <v>110.29999999999998</v>
      </c>
    </row>
    <row r="12" spans="3:4" ht="15">
      <c r="C12" t="s">
        <v>207</v>
      </c>
      <c r="D12" s="193">
        <v>297.66</v>
      </c>
    </row>
    <row r="13" spans="3:4" ht="15">
      <c r="C13" t="s">
        <v>446</v>
      </c>
      <c r="D13" s="193">
        <v>26.23</v>
      </c>
    </row>
    <row r="14" spans="2:4" ht="15">
      <c r="B14" t="s">
        <v>4</v>
      </c>
      <c r="C14" t="s">
        <v>175</v>
      </c>
      <c r="D14" s="193">
        <v>52.16</v>
      </c>
    </row>
    <row r="15" spans="3:4" ht="15">
      <c r="C15" t="s">
        <v>207</v>
      </c>
      <c r="D15" s="193">
        <v>531.9029000000002</v>
      </c>
    </row>
    <row r="16" spans="2:4" ht="15">
      <c r="B16" t="s">
        <v>644</v>
      </c>
      <c r="C16" t="s">
        <v>207</v>
      </c>
      <c r="D16" s="193">
        <v>92.42999999999999</v>
      </c>
    </row>
    <row r="17" spans="2:4" ht="15">
      <c r="B17" t="s">
        <v>25</v>
      </c>
      <c r="C17" t="s">
        <v>175</v>
      </c>
      <c r="D17" s="193">
        <v>421.89800000000014</v>
      </c>
    </row>
    <row r="18" spans="2:4" ht="15">
      <c r="B18" t="s">
        <v>635</v>
      </c>
      <c r="C18" t="s">
        <v>181</v>
      </c>
      <c r="D18" s="193">
        <v>415.67</v>
      </c>
    </row>
    <row r="19" spans="2:4" ht="15">
      <c r="B19" t="s">
        <v>642</v>
      </c>
      <c r="C19" t="s">
        <v>207</v>
      </c>
      <c r="D19" s="193">
        <v>239.27</v>
      </c>
    </row>
    <row r="20" spans="2:4" ht="15">
      <c r="B20" t="s">
        <v>27</v>
      </c>
      <c r="C20" t="s">
        <v>177</v>
      </c>
      <c r="D20" s="193">
        <v>19.509999999999998</v>
      </c>
    </row>
  </sheetData>
  <sheetProtection algorithmName="SHA-512" hashValue="iUNkn3/c0/biY+7IGVJjuO0Oj2i4sdIjijagI3xZwIg5K76HzPOHfv4maTzrfEkC1zY9e1yC+zPCBfLsN9s+Yg==" saltValue="4ZKQfm/tdvN/1mZJ6AxSLw==" spinCount="100000" sheet="1" objects="1" scenarios="1"/>
  <printOptions/>
  <pageMargins left="0.31" right="0.7" top="0.787401575" bottom="0.787401575" header="0.3" footer="0.3"/>
  <pageSetup fitToHeight="0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7CCD-00FC-4631-9244-8457186EEA2D}">
  <sheetPr>
    <tabColor theme="2" tint="-0.09996999800205231"/>
  </sheetPr>
  <dimension ref="A1:N442"/>
  <sheetViews>
    <sheetView showGridLines="0" zoomScale="85" zoomScaleNormal="85" zoomScaleSheetLayoutView="100" zoomScalePageLayoutView="85" workbookViewId="0" topLeftCell="A1">
      <pane xSplit="3" ySplit="2" topLeftCell="D3" activePane="bottomRight" state="frozen"/>
      <selection pane="topLeft" activeCell="A1" sqref="A1:B25"/>
      <selection pane="topRight" activeCell="A1" sqref="A1:B25"/>
      <selection pane="bottomLeft" activeCell="A1" sqref="A1:B25"/>
      <selection pane="bottomRight" activeCell="A1" sqref="A1"/>
    </sheetView>
  </sheetViews>
  <sheetFormatPr defaultColWidth="42.28125" defaultRowHeight="15" outlineLevelCol="1"/>
  <cols>
    <col min="1" max="1" width="8.28125" style="73" customWidth="1"/>
    <col min="2" max="2" width="11.57421875" style="73" customWidth="1"/>
    <col min="3" max="3" width="6.8515625" style="80" customWidth="1"/>
    <col min="4" max="4" width="39.00390625" style="80" customWidth="1"/>
    <col min="5" max="5" width="40.140625" style="80" customWidth="1"/>
    <col min="6" max="6" width="12.7109375" style="46" customWidth="1" outlineLevel="1"/>
    <col min="7" max="7" width="10.7109375" style="73" customWidth="1" outlineLevel="1"/>
    <col min="8" max="8" width="35.7109375" style="46" customWidth="1" outlineLevel="1"/>
    <col min="9" max="9" width="10.7109375" style="74" customWidth="1" outlineLevel="1"/>
    <col min="10" max="10" width="35.7109375" style="46" customWidth="1" outlineLevel="1"/>
    <col min="11" max="11" width="7.7109375" style="75" customWidth="1" outlineLevel="1"/>
    <col min="12" max="13" width="7.7109375" style="73" customWidth="1" outlineLevel="1"/>
    <col min="14" max="16384" width="42.28125" style="46" customWidth="1"/>
  </cols>
  <sheetData>
    <row r="1" spans="1:13" ht="15.9" customHeight="1" thickBot="1">
      <c r="A1" s="191"/>
      <c r="B1" s="191"/>
      <c r="C1" s="190"/>
      <c r="D1" s="190"/>
      <c r="E1" s="174"/>
      <c r="F1" s="192"/>
      <c r="G1" s="203" t="s">
        <v>164</v>
      </c>
      <c r="H1" s="204"/>
      <c r="I1" s="205" t="s">
        <v>165</v>
      </c>
      <c r="J1" s="206"/>
      <c r="K1" s="207"/>
      <c r="L1" s="203" t="s">
        <v>166</v>
      </c>
      <c r="M1" s="204"/>
    </row>
    <row r="2" spans="1:13" ht="15.9" customHeight="1" thickBot="1">
      <c r="A2" s="191" t="s">
        <v>636</v>
      </c>
      <c r="B2" s="191" t="s">
        <v>638</v>
      </c>
      <c r="C2" s="190" t="s">
        <v>161</v>
      </c>
      <c r="D2" s="190" t="s">
        <v>162</v>
      </c>
      <c r="E2" s="176" t="s">
        <v>648</v>
      </c>
      <c r="F2" s="192" t="s">
        <v>163</v>
      </c>
      <c r="G2" s="47" t="s">
        <v>167</v>
      </c>
      <c r="H2" s="48" t="s">
        <v>168</v>
      </c>
      <c r="I2" s="47" t="s">
        <v>169</v>
      </c>
      <c r="J2" s="177" t="s">
        <v>649</v>
      </c>
      <c r="K2" s="49" t="s">
        <v>170</v>
      </c>
      <c r="L2" s="47" t="s">
        <v>171</v>
      </c>
      <c r="M2" s="50" t="s">
        <v>172</v>
      </c>
    </row>
    <row r="3" spans="1:13" ht="15.75" customHeight="1">
      <c r="A3" s="73" t="s">
        <v>637</v>
      </c>
      <c r="B3" s="73" t="s">
        <v>639</v>
      </c>
      <c r="C3" s="51" t="s">
        <v>57</v>
      </c>
      <c r="D3" s="51" t="s">
        <v>123</v>
      </c>
      <c r="E3" s="51" t="s">
        <v>8</v>
      </c>
      <c r="F3" s="52">
        <v>24.39</v>
      </c>
      <c r="G3" s="53">
        <v>3580</v>
      </c>
      <c r="H3" s="54" t="s">
        <v>173</v>
      </c>
      <c r="I3" s="55" t="s">
        <v>174</v>
      </c>
      <c r="J3" s="56" t="s">
        <v>175</v>
      </c>
      <c r="K3" s="57" t="s">
        <v>176</v>
      </c>
      <c r="L3" s="58">
        <v>15</v>
      </c>
      <c r="M3" s="58" t="s">
        <v>177</v>
      </c>
    </row>
    <row r="4" spans="1:13" ht="15.75" customHeight="1">
      <c r="A4" s="73" t="s">
        <v>637</v>
      </c>
      <c r="B4" s="73" t="s">
        <v>639</v>
      </c>
      <c r="C4" s="59" t="s">
        <v>60</v>
      </c>
      <c r="D4" s="51" t="s">
        <v>178</v>
      </c>
      <c r="E4" s="51" t="s">
        <v>8</v>
      </c>
      <c r="F4" s="52">
        <v>24.46</v>
      </c>
      <c r="G4" s="53">
        <v>2800</v>
      </c>
      <c r="H4" s="54" t="s">
        <v>179</v>
      </c>
      <c r="I4" s="60" t="s">
        <v>180</v>
      </c>
      <c r="J4" s="54" t="s">
        <v>181</v>
      </c>
      <c r="K4" s="61" t="s">
        <v>182</v>
      </c>
      <c r="L4" s="53">
        <v>15</v>
      </c>
      <c r="M4" s="53" t="s">
        <v>177</v>
      </c>
    </row>
    <row r="5" spans="1:13" ht="15.75" customHeight="1">
      <c r="A5" s="73" t="s">
        <v>637</v>
      </c>
      <c r="B5" s="73" t="s">
        <v>639</v>
      </c>
      <c r="C5" s="51" t="s">
        <v>120</v>
      </c>
      <c r="D5" s="51" t="s">
        <v>183</v>
      </c>
      <c r="E5" s="51" t="s">
        <v>8</v>
      </c>
      <c r="F5" s="52">
        <v>259.77</v>
      </c>
      <c r="G5" s="53">
        <v>3450</v>
      </c>
      <c r="H5" s="54" t="s">
        <v>173</v>
      </c>
      <c r="I5" s="60" t="s">
        <v>184</v>
      </c>
      <c r="J5" s="54" t="s">
        <v>185</v>
      </c>
      <c r="K5" s="61" t="s">
        <v>186</v>
      </c>
      <c r="L5" s="53">
        <v>15</v>
      </c>
      <c r="M5" s="53" t="s">
        <v>177</v>
      </c>
    </row>
    <row r="6" spans="1:13" ht="15.75" customHeight="1">
      <c r="A6" s="73" t="s">
        <v>637</v>
      </c>
      <c r="B6" s="73" t="s">
        <v>639</v>
      </c>
      <c r="C6" s="51" t="s">
        <v>121</v>
      </c>
      <c r="D6" s="51" t="s">
        <v>183</v>
      </c>
      <c r="E6" s="51" t="s">
        <v>8</v>
      </c>
      <c r="F6" s="52">
        <v>31.69</v>
      </c>
      <c r="G6" s="53">
        <v>3450</v>
      </c>
      <c r="H6" s="54" t="s">
        <v>173</v>
      </c>
      <c r="I6" s="60" t="s">
        <v>180</v>
      </c>
      <c r="J6" s="54" t="s">
        <v>181</v>
      </c>
      <c r="K6" s="61" t="s">
        <v>182</v>
      </c>
      <c r="L6" s="53">
        <v>15</v>
      </c>
      <c r="M6" s="53" t="s">
        <v>177</v>
      </c>
    </row>
    <row r="7" spans="1:13" ht="15.75" customHeight="1">
      <c r="A7" s="73" t="s">
        <v>637</v>
      </c>
      <c r="B7" s="73" t="s">
        <v>639</v>
      </c>
      <c r="C7" s="51" t="s">
        <v>187</v>
      </c>
      <c r="D7" s="51" t="s">
        <v>157</v>
      </c>
      <c r="E7" s="51" t="s">
        <v>8</v>
      </c>
      <c r="F7" s="52">
        <v>64.84</v>
      </c>
      <c r="G7" s="53">
        <v>2800</v>
      </c>
      <c r="H7" s="54" t="s">
        <v>188</v>
      </c>
      <c r="I7" s="60" t="s">
        <v>180</v>
      </c>
      <c r="J7" s="54" t="s">
        <v>181</v>
      </c>
      <c r="K7" s="61" t="s">
        <v>182</v>
      </c>
      <c r="L7" s="53">
        <v>15</v>
      </c>
      <c r="M7" s="53" t="s">
        <v>177</v>
      </c>
    </row>
    <row r="8" spans="1:13" ht="15.75" customHeight="1">
      <c r="A8" s="73" t="s">
        <v>637</v>
      </c>
      <c r="B8" s="73" t="s">
        <v>639</v>
      </c>
      <c r="C8" s="51" t="s">
        <v>66</v>
      </c>
      <c r="D8" s="51" t="s">
        <v>189</v>
      </c>
      <c r="E8" s="51" t="s">
        <v>8</v>
      </c>
      <c r="F8" s="52">
        <v>17.41</v>
      </c>
      <c r="G8" s="53">
        <v>2400</v>
      </c>
      <c r="H8" s="62" t="s">
        <v>190</v>
      </c>
      <c r="I8" s="60" t="s">
        <v>180</v>
      </c>
      <c r="J8" s="54" t="s">
        <v>181</v>
      </c>
      <c r="K8" s="61" t="s">
        <v>182</v>
      </c>
      <c r="L8" s="53">
        <v>2</v>
      </c>
      <c r="M8" s="53">
        <v>2</v>
      </c>
    </row>
    <row r="9" spans="1:13" ht="15.75" customHeight="1">
      <c r="A9" s="73" t="s">
        <v>637</v>
      </c>
      <c r="B9" s="73" t="s">
        <v>639</v>
      </c>
      <c r="C9" s="51" t="s">
        <v>67</v>
      </c>
      <c r="D9" s="51" t="s">
        <v>123</v>
      </c>
      <c r="E9" s="51" t="s">
        <v>8</v>
      </c>
      <c r="F9" s="52">
        <v>15.6</v>
      </c>
      <c r="G9" s="53">
        <v>3580</v>
      </c>
      <c r="H9" s="54" t="s">
        <v>173</v>
      </c>
      <c r="I9" s="60" t="s">
        <v>191</v>
      </c>
      <c r="J9" s="54" t="s">
        <v>181</v>
      </c>
      <c r="K9" s="61" t="s">
        <v>182</v>
      </c>
      <c r="L9" s="53">
        <v>15</v>
      </c>
      <c r="M9" s="53" t="s">
        <v>177</v>
      </c>
    </row>
    <row r="10" spans="1:13" ht="15.75" customHeight="1">
      <c r="A10" s="73" t="s">
        <v>637</v>
      </c>
      <c r="B10" s="73" t="s">
        <v>639</v>
      </c>
      <c r="C10" s="51" t="s">
        <v>69</v>
      </c>
      <c r="D10" s="59" t="s">
        <v>192</v>
      </c>
      <c r="E10" s="59" t="s">
        <v>634</v>
      </c>
      <c r="F10" s="52">
        <v>24.33</v>
      </c>
      <c r="G10" s="53">
        <v>2400</v>
      </c>
      <c r="H10" s="62" t="s">
        <v>190</v>
      </c>
      <c r="I10" s="63" t="s">
        <v>193</v>
      </c>
      <c r="J10" s="54" t="s">
        <v>181</v>
      </c>
      <c r="K10" s="61" t="s">
        <v>182</v>
      </c>
      <c r="L10" s="53">
        <v>0</v>
      </c>
      <c r="M10" s="53">
        <v>0</v>
      </c>
    </row>
    <row r="11" spans="1:13" ht="15.75" customHeight="1">
      <c r="A11" s="73" t="s">
        <v>637</v>
      </c>
      <c r="B11" s="73" t="s">
        <v>639</v>
      </c>
      <c r="C11" s="51" t="s">
        <v>71</v>
      </c>
      <c r="D11" s="59" t="s">
        <v>194</v>
      </c>
      <c r="E11" s="59" t="s">
        <v>634</v>
      </c>
      <c r="F11" s="52">
        <v>9.67</v>
      </c>
      <c r="G11" s="53">
        <v>3450</v>
      </c>
      <c r="H11" s="54" t="s">
        <v>173</v>
      </c>
      <c r="I11" s="63"/>
      <c r="J11" s="56" t="s">
        <v>181</v>
      </c>
      <c r="K11" s="61" t="s">
        <v>182</v>
      </c>
      <c r="L11" s="53">
        <v>10</v>
      </c>
      <c r="M11" s="53" t="s">
        <v>177</v>
      </c>
    </row>
    <row r="12" spans="1:13" ht="15.75" customHeight="1">
      <c r="A12" s="73" t="s">
        <v>637</v>
      </c>
      <c r="B12" s="73" t="s">
        <v>639</v>
      </c>
      <c r="C12" s="51" t="s">
        <v>73</v>
      </c>
      <c r="D12" s="59" t="s">
        <v>192</v>
      </c>
      <c r="E12" s="59" t="s">
        <v>634</v>
      </c>
      <c r="F12" s="52">
        <v>12.77</v>
      </c>
      <c r="G12" s="53">
        <v>2400</v>
      </c>
      <c r="H12" s="62" t="s">
        <v>190</v>
      </c>
      <c r="I12" s="63"/>
      <c r="J12" s="54" t="s">
        <v>181</v>
      </c>
      <c r="K12" s="61" t="s">
        <v>182</v>
      </c>
      <c r="L12" s="53">
        <v>0</v>
      </c>
      <c r="M12" s="53">
        <v>0</v>
      </c>
    </row>
    <row r="13" spans="1:13" ht="15.75" customHeight="1">
      <c r="A13" s="73" t="s">
        <v>637</v>
      </c>
      <c r="B13" s="73" t="s">
        <v>639</v>
      </c>
      <c r="C13" s="51" t="s">
        <v>75</v>
      </c>
      <c r="D13" s="59" t="s">
        <v>192</v>
      </c>
      <c r="E13" s="59" t="s">
        <v>634</v>
      </c>
      <c r="F13" s="52">
        <v>12.79</v>
      </c>
      <c r="G13" s="53">
        <v>2400</v>
      </c>
      <c r="H13" s="62" t="s">
        <v>190</v>
      </c>
      <c r="I13" s="63"/>
      <c r="J13" s="54" t="s">
        <v>181</v>
      </c>
      <c r="K13" s="61" t="s">
        <v>182</v>
      </c>
      <c r="L13" s="53">
        <v>0</v>
      </c>
      <c r="M13" s="53">
        <v>0</v>
      </c>
    </row>
    <row r="14" spans="1:13" ht="15.75" customHeight="1">
      <c r="A14" s="73" t="s">
        <v>637</v>
      </c>
      <c r="B14" s="73" t="s">
        <v>639</v>
      </c>
      <c r="C14" s="51" t="s">
        <v>77</v>
      </c>
      <c r="D14" s="51" t="s">
        <v>124</v>
      </c>
      <c r="E14" s="51" t="s">
        <v>8</v>
      </c>
      <c r="F14" s="52">
        <v>24.44</v>
      </c>
      <c r="G14" s="53">
        <v>2400</v>
      </c>
      <c r="H14" s="62" t="s">
        <v>190</v>
      </c>
      <c r="I14" s="60" t="s">
        <v>180</v>
      </c>
      <c r="J14" s="54" t="s">
        <v>181</v>
      </c>
      <c r="K14" s="61" t="s">
        <v>182</v>
      </c>
      <c r="L14" s="53">
        <v>2</v>
      </c>
      <c r="M14" s="53">
        <v>2</v>
      </c>
    </row>
    <row r="15" spans="1:13" ht="15.75" customHeight="1">
      <c r="A15" s="73" t="s">
        <v>637</v>
      </c>
      <c r="B15" s="73" t="s">
        <v>639</v>
      </c>
      <c r="C15" s="51" t="s">
        <v>78</v>
      </c>
      <c r="D15" s="51" t="s">
        <v>124</v>
      </c>
      <c r="E15" s="51" t="s">
        <v>8</v>
      </c>
      <c r="F15" s="52">
        <v>24.44</v>
      </c>
      <c r="G15" s="53">
        <v>2400</v>
      </c>
      <c r="H15" s="62" t="s">
        <v>190</v>
      </c>
      <c r="I15" s="60" t="s">
        <v>195</v>
      </c>
      <c r="J15" s="54" t="s">
        <v>181</v>
      </c>
      <c r="K15" s="61" t="s">
        <v>182</v>
      </c>
      <c r="L15" s="53">
        <v>2</v>
      </c>
      <c r="M15" s="53">
        <v>2</v>
      </c>
    </row>
    <row r="16" spans="1:13" ht="15.75" customHeight="1">
      <c r="A16" s="73" t="s">
        <v>637</v>
      </c>
      <c r="B16" s="73" t="s">
        <v>639</v>
      </c>
      <c r="C16" s="51" t="s">
        <v>196</v>
      </c>
      <c r="D16" s="51" t="s">
        <v>197</v>
      </c>
      <c r="E16" s="59" t="s">
        <v>634</v>
      </c>
      <c r="F16" s="52">
        <v>13.53</v>
      </c>
      <c r="G16" s="53">
        <v>3450</v>
      </c>
      <c r="H16" s="54" t="s">
        <v>173</v>
      </c>
      <c r="I16" s="60" t="s">
        <v>180</v>
      </c>
      <c r="J16" s="54" t="s">
        <v>181</v>
      </c>
      <c r="K16" s="61" t="s">
        <v>182</v>
      </c>
      <c r="L16" s="53">
        <v>15</v>
      </c>
      <c r="M16" s="53" t="s">
        <v>177</v>
      </c>
    </row>
    <row r="17" spans="1:13" ht="15.75" customHeight="1">
      <c r="A17" s="73" t="s">
        <v>637</v>
      </c>
      <c r="B17" s="73" t="s">
        <v>639</v>
      </c>
      <c r="C17" s="51" t="s">
        <v>198</v>
      </c>
      <c r="D17" s="51" t="s">
        <v>199</v>
      </c>
      <c r="E17" s="59" t="s">
        <v>634</v>
      </c>
      <c r="F17" s="52">
        <v>33.82</v>
      </c>
      <c r="G17" s="53">
        <v>3450</v>
      </c>
      <c r="H17" s="54" t="s">
        <v>173</v>
      </c>
      <c r="I17" s="60" t="s">
        <v>180</v>
      </c>
      <c r="J17" s="54" t="s">
        <v>181</v>
      </c>
      <c r="K17" s="61" t="s">
        <v>182</v>
      </c>
      <c r="L17" s="53">
        <v>15</v>
      </c>
      <c r="M17" s="53" t="s">
        <v>177</v>
      </c>
    </row>
    <row r="18" spans="1:13" ht="15.75" customHeight="1">
      <c r="A18" s="73" t="s">
        <v>637</v>
      </c>
      <c r="B18" s="73" t="s">
        <v>639</v>
      </c>
      <c r="C18" s="51" t="s">
        <v>200</v>
      </c>
      <c r="D18" s="51" t="s">
        <v>201</v>
      </c>
      <c r="E18" s="59" t="s">
        <v>634</v>
      </c>
      <c r="F18" s="52">
        <v>11.53</v>
      </c>
      <c r="G18" s="53">
        <v>3450</v>
      </c>
      <c r="H18" s="54" t="s">
        <v>173</v>
      </c>
      <c r="I18" s="60" t="s">
        <v>180</v>
      </c>
      <c r="J18" s="54" t="s">
        <v>181</v>
      </c>
      <c r="K18" s="61" t="s">
        <v>182</v>
      </c>
      <c r="L18" s="53">
        <v>15</v>
      </c>
      <c r="M18" s="53" t="s">
        <v>177</v>
      </c>
    </row>
    <row r="19" spans="1:13" ht="15.75" customHeight="1">
      <c r="A19" s="73" t="s">
        <v>637</v>
      </c>
      <c r="B19" s="73" t="s">
        <v>639</v>
      </c>
      <c r="C19" s="51" t="s">
        <v>82</v>
      </c>
      <c r="D19" s="51" t="s">
        <v>202</v>
      </c>
      <c r="E19" s="59" t="s">
        <v>634</v>
      </c>
      <c r="F19" s="52">
        <v>30.2</v>
      </c>
      <c r="G19" s="53">
        <v>3450</v>
      </c>
      <c r="H19" s="54" t="s">
        <v>173</v>
      </c>
      <c r="I19" s="60" t="s">
        <v>180</v>
      </c>
      <c r="J19" s="54" t="s">
        <v>181</v>
      </c>
      <c r="K19" s="61" t="s">
        <v>182</v>
      </c>
      <c r="L19" s="53">
        <v>15</v>
      </c>
      <c r="M19" s="53" t="s">
        <v>177</v>
      </c>
    </row>
    <row r="20" spans="1:13" ht="15.75" customHeight="1">
      <c r="A20" s="73" t="s">
        <v>637</v>
      </c>
      <c r="B20" s="73" t="s">
        <v>639</v>
      </c>
      <c r="C20" s="51" t="s">
        <v>85</v>
      </c>
      <c r="D20" s="51" t="s">
        <v>203</v>
      </c>
      <c r="E20" s="51" t="s">
        <v>635</v>
      </c>
      <c r="F20" s="52">
        <v>4.05</v>
      </c>
      <c r="G20" s="53">
        <v>3450</v>
      </c>
      <c r="H20" s="54" t="s">
        <v>173</v>
      </c>
      <c r="I20" s="60" t="s">
        <v>180</v>
      </c>
      <c r="J20" s="54" t="s">
        <v>181</v>
      </c>
      <c r="K20" s="61" t="s">
        <v>182</v>
      </c>
      <c r="L20" s="53">
        <v>10</v>
      </c>
      <c r="M20" s="53" t="s">
        <v>177</v>
      </c>
    </row>
    <row r="21" spans="1:13" ht="15.75" customHeight="1">
      <c r="A21" s="73" t="s">
        <v>637</v>
      </c>
      <c r="B21" s="73" t="s">
        <v>639</v>
      </c>
      <c r="C21" s="51" t="s">
        <v>87</v>
      </c>
      <c r="D21" s="51" t="s">
        <v>204</v>
      </c>
      <c r="E21" s="51" t="s">
        <v>635</v>
      </c>
      <c r="F21" s="52">
        <v>7.42</v>
      </c>
      <c r="G21" s="53">
        <v>3450</v>
      </c>
      <c r="H21" s="54" t="s">
        <v>173</v>
      </c>
      <c r="I21" s="60" t="s">
        <v>180</v>
      </c>
      <c r="J21" s="54" t="s">
        <v>181</v>
      </c>
      <c r="K21" s="61" t="s">
        <v>182</v>
      </c>
      <c r="L21" s="53">
        <v>10</v>
      </c>
      <c r="M21" s="53" t="s">
        <v>177</v>
      </c>
    </row>
    <row r="22" spans="1:13" ht="15.75" customHeight="1">
      <c r="A22" s="73" t="s">
        <v>637</v>
      </c>
      <c r="B22" s="73" t="s">
        <v>639</v>
      </c>
      <c r="C22" s="51" t="s">
        <v>89</v>
      </c>
      <c r="D22" s="51" t="s">
        <v>205</v>
      </c>
      <c r="E22" s="51" t="s">
        <v>635</v>
      </c>
      <c r="F22" s="52">
        <v>23.85</v>
      </c>
      <c r="G22" s="53">
        <v>3450</v>
      </c>
      <c r="H22" s="54" t="s">
        <v>173</v>
      </c>
      <c r="I22" s="60" t="s">
        <v>206</v>
      </c>
      <c r="J22" s="54" t="s">
        <v>181</v>
      </c>
      <c r="K22" s="61" t="s">
        <v>182</v>
      </c>
      <c r="L22" s="53">
        <v>10</v>
      </c>
      <c r="M22" s="53" t="s">
        <v>177</v>
      </c>
    </row>
    <row r="23" spans="1:13" ht="15.75" customHeight="1">
      <c r="A23" s="73" t="s">
        <v>637</v>
      </c>
      <c r="B23" s="73" t="s">
        <v>639</v>
      </c>
      <c r="C23" s="51" t="s">
        <v>90</v>
      </c>
      <c r="D23" s="51" t="s">
        <v>119</v>
      </c>
      <c r="E23" s="51" t="s">
        <v>4</v>
      </c>
      <c r="F23" s="52">
        <v>25.99</v>
      </c>
      <c r="G23" s="53">
        <v>2800</v>
      </c>
      <c r="H23" s="54" t="s">
        <v>188</v>
      </c>
      <c r="I23" s="64" t="s">
        <v>180</v>
      </c>
      <c r="J23" s="65" t="s">
        <v>207</v>
      </c>
      <c r="K23" s="65" t="s">
        <v>208</v>
      </c>
      <c r="L23" s="66" t="s">
        <v>115</v>
      </c>
      <c r="M23" s="67">
        <v>26</v>
      </c>
    </row>
    <row r="24" spans="1:13" ht="15.75" customHeight="1">
      <c r="A24" s="73" t="s">
        <v>637</v>
      </c>
      <c r="B24" s="73" t="s">
        <v>639</v>
      </c>
      <c r="C24" s="51" t="s">
        <v>91</v>
      </c>
      <c r="D24" s="51" t="s">
        <v>157</v>
      </c>
      <c r="E24" s="51" t="s">
        <v>8</v>
      </c>
      <c r="F24" s="52">
        <v>2.51</v>
      </c>
      <c r="G24" s="53">
        <v>2800</v>
      </c>
      <c r="H24" s="54" t="s">
        <v>188</v>
      </c>
      <c r="I24" s="60" t="s">
        <v>180</v>
      </c>
      <c r="J24" s="54" t="s">
        <v>181</v>
      </c>
      <c r="K24" s="61" t="s">
        <v>182</v>
      </c>
      <c r="L24" s="53">
        <v>15</v>
      </c>
      <c r="M24" s="53" t="s">
        <v>177</v>
      </c>
    </row>
    <row r="25" spans="1:13" ht="15.75" customHeight="1">
      <c r="A25" s="73" t="s">
        <v>637</v>
      </c>
      <c r="B25" s="73" t="s">
        <v>639</v>
      </c>
      <c r="C25" s="51" t="s">
        <v>93</v>
      </c>
      <c r="D25" s="51" t="s">
        <v>209</v>
      </c>
      <c r="E25" s="51" t="s">
        <v>25</v>
      </c>
      <c r="F25" s="52">
        <v>2.46</v>
      </c>
      <c r="G25" s="53">
        <v>2600</v>
      </c>
      <c r="H25" s="54" t="s">
        <v>179</v>
      </c>
      <c r="I25" s="60" t="s">
        <v>210</v>
      </c>
      <c r="J25" s="54" t="s">
        <v>175</v>
      </c>
      <c r="K25" s="61" t="s">
        <v>24</v>
      </c>
      <c r="L25" s="53">
        <v>24</v>
      </c>
      <c r="M25" s="53" t="s">
        <v>177</v>
      </c>
    </row>
    <row r="26" spans="1:13" ht="15.75" customHeight="1">
      <c r="A26" s="73" t="s">
        <v>637</v>
      </c>
      <c r="B26" s="73" t="s">
        <v>639</v>
      </c>
      <c r="C26" s="51" t="s">
        <v>125</v>
      </c>
      <c r="D26" s="51" t="s">
        <v>211</v>
      </c>
      <c r="E26" s="51" t="s">
        <v>25</v>
      </c>
      <c r="F26" s="52">
        <v>2.73</v>
      </c>
      <c r="G26" s="53">
        <v>2600</v>
      </c>
      <c r="H26" s="54" t="s">
        <v>179</v>
      </c>
      <c r="I26" s="60" t="s">
        <v>210</v>
      </c>
      <c r="J26" s="54" t="s">
        <v>175</v>
      </c>
      <c r="K26" s="61" t="s">
        <v>24</v>
      </c>
      <c r="L26" s="53">
        <v>24</v>
      </c>
      <c r="M26" s="53" t="s">
        <v>177</v>
      </c>
    </row>
    <row r="27" spans="1:13" ht="15.75" customHeight="1">
      <c r="A27" s="73" t="s">
        <v>637</v>
      </c>
      <c r="B27" s="73" t="s">
        <v>639</v>
      </c>
      <c r="C27" s="51" t="s">
        <v>126</v>
      </c>
      <c r="D27" s="51" t="s">
        <v>212</v>
      </c>
      <c r="E27" s="59" t="s">
        <v>634</v>
      </c>
      <c r="F27" s="52">
        <v>27.72</v>
      </c>
      <c r="G27" s="53">
        <v>3400</v>
      </c>
      <c r="H27" s="54" t="s">
        <v>213</v>
      </c>
      <c r="I27" s="60" t="s">
        <v>180</v>
      </c>
      <c r="J27" s="54" t="s">
        <v>181</v>
      </c>
      <c r="K27" s="61" t="s">
        <v>182</v>
      </c>
      <c r="L27" s="53">
        <v>20</v>
      </c>
      <c r="M27" s="53" t="s">
        <v>177</v>
      </c>
    </row>
    <row r="28" spans="1:13" ht="15.75" customHeight="1">
      <c r="A28" s="73" t="s">
        <v>637</v>
      </c>
      <c r="B28" s="73" t="s">
        <v>639</v>
      </c>
      <c r="C28" s="51" t="s">
        <v>127</v>
      </c>
      <c r="D28" s="51" t="s">
        <v>214</v>
      </c>
      <c r="E28" s="59" t="s">
        <v>634</v>
      </c>
      <c r="F28" s="52">
        <v>32.52</v>
      </c>
      <c r="G28" s="53">
        <v>3450</v>
      </c>
      <c r="H28" s="54" t="s">
        <v>173</v>
      </c>
      <c r="I28" s="60" t="s">
        <v>195</v>
      </c>
      <c r="J28" s="54" t="s">
        <v>181</v>
      </c>
      <c r="K28" s="61" t="s">
        <v>182</v>
      </c>
      <c r="L28" s="53">
        <v>20</v>
      </c>
      <c r="M28" s="53" t="s">
        <v>177</v>
      </c>
    </row>
    <row r="29" spans="1:13" ht="15.75" customHeight="1">
      <c r="A29" s="73" t="s">
        <v>637</v>
      </c>
      <c r="B29" s="73" t="s">
        <v>639</v>
      </c>
      <c r="C29" s="51" t="s">
        <v>128</v>
      </c>
      <c r="D29" s="51" t="s">
        <v>215</v>
      </c>
      <c r="E29" s="59" t="s">
        <v>634</v>
      </c>
      <c r="F29" s="52">
        <v>73.89</v>
      </c>
      <c r="G29" s="53">
        <v>3450</v>
      </c>
      <c r="H29" s="54" t="s">
        <v>173</v>
      </c>
      <c r="I29" s="60" t="s">
        <v>195</v>
      </c>
      <c r="J29" s="54" t="s">
        <v>181</v>
      </c>
      <c r="K29" s="61" t="s">
        <v>182</v>
      </c>
      <c r="L29" s="53">
        <v>20</v>
      </c>
      <c r="M29" s="53">
        <v>26</v>
      </c>
    </row>
    <row r="30" spans="1:13" ht="15.75" customHeight="1">
      <c r="A30" s="73" t="s">
        <v>637</v>
      </c>
      <c r="B30" s="73" t="s">
        <v>639</v>
      </c>
      <c r="C30" s="51" t="s">
        <v>129</v>
      </c>
      <c r="D30" s="51" t="s">
        <v>215</v>
      </c>
      <c r="E30" s="59" t="s">
        <v>634</v>
      </c>
      <c r="F30" s="52">
        <v>122.26</v>
      </c>
      <c r="G30" s="53">
        <v>3450</v>
      </c>
      <c r="H30" s="54" t="s">
        <v>173</v>
      </c>
      <c r="I30" s="60" t="s">
        <v>195</v>
      </c>
      <c r="J30" s="54" t="s">
        <v>181</v>
      </c>
      <c r="K30" s="61" t="s">
        <v>182</v>
      </c>
      <c r="L30" s="53">
        <v>20</v>
      </c>
      <c r="M30" s="53">
        <v>26</v>
      </c>
    </row>
    <row r="31" spans="1:13" ht="15.75" customHeight="1">
      <c r="A31" s="73" t="s">
        <v>637</v>
      </c>
      <c r="B31" s="73" t="s">
        <v>639</v>
      </c>
      <c r="C31" s="51" t="s">
        <v>130</v>
      </c>
      <c r="D31" s="51" t="s">
        <v>216</v>
      </c>
      <c r="E31" s="51" t="s">
        <v>25</v>
      </c>
      <c r="F31" s="52">
        <v>6.44</v>
      </c>
      <c r="G31" s="53">
        <v>2600</v>
      </c>
      <c r="H31" s="54" t="s">
        <v>179</v>
      </c>
      <c r="I31" s="60" t="s">
        <v>210</v>
      </c>
      <c r="J31" s="54" t="s">
        <v>175</v>
      </c>
      <c r="K31" s="61" t="s">
        <v>24</v>
      </c>
      <c r="L31" s="53">
        <v>22</v>
      </c>
      <c r="M31" s="53" t="s">
        <v>177</v>
      </c>
    </row>
    <row r="32" spans="1:13" ht="15.75" customHeight="1">
      <c r="A32" s="73" t="s">
        <v>637</v>
      </c>
      <c r="B32" s="73" t="s">
        <v>639</v>
      </c>
      <c r="C32" s="51" t="s">
        <v>131</v>
      </c>
      <c r="D32" s="51" t="s">
        <v>216</v>
      </c>
      <c r="E32" s="51" t="s">
        <v>25</v>
      </c>
      <c r="F32" s="52">
        <v>6.18</v>
      </c>
      <c r="G32" s="53">
        <v>2600</v>
      </c>
      <c r="H32" s="54" t="s">
        <v>179</v>
      </c>
      <c r="I32" s="60" t="s">
        <v>210</v>
      </c>
      <c r="J32" s="54" t="s">
        <v>175</v>
      </c>
      <c r="K32" s="61" t="s">
        <v>24</v>
      </c>
      <c r="L32" s="53">
        <v>22</v>
      </c>
      <c r="M32" s="53" t="s">
        <v>177</v>
      </c>
    </row>
    <row r="33" spans="1:13" ht="15.75" customHeight="1">
      <c r="A33" s="73" t="s">
        <v>637</v>
      </c>
      <c r="B33" s="73" t="s">
        <v>639</v>
      </c>
      <c r="C33" s="51" t="s">
        <v>217</v>
      </c>
      <c r="D33" s="51" t="s">
        <v>218</v>
      </c>
      <c r="E33" s="51" t="s">
        <v>25</v>
      </c>
      <c r="F33" s="52">
        <v>5.96</v>
      </c>
      <c r="G33" s="53">
        <v>2550</v>
      </c>
      <c r="H33" s="54" t="s">
        <v>179</v>
      </c>
      <c r="I33" s="60" t="s">
        <v>210</v>
      </c>
      <c r="J33" s="54" t="s">
        <v>175</v>
      </c>
      <c r="K33" s="61" t="s">
        <v>24</v>
      </c>
      <c r="L33" s="53">
        <v>24</v>
      </c>
      <c r="M33" s="53" t="s">
        <v>177</v>
      </c>
    </row>
    <row r="34" spans="1:13" ht="15.75" customHeight="1">
      <c r="A34" s="73" t="s">
        <v>637</v>
      </c>
      <c r="B34" s="73" t="s">
        <v>639</v>
      </c>
      <c r="C34" s="51" t="s">
        <v>219</v>
      </c>
      <c r="D34" s="51" t="s">
        <v>218</v>
      </c>
      <c r="E34" s="51" t="s">
        <v>25</v>
      </c>
      <c r="F34" s="52">
        <v>5.75</v>
      </c>
      <c r="G34" s="53">
        <v>2550</v>
      </c>
      <c r="H34" s="54" t="s">
        <v>179</v>
      </c>
      <c r="I34" s="60" t="s">
        <v>210</v>
      </c>
      <c r="J34" s="54" t="s">
        <v>175</v>
      </c>
      <c r="K34" s="61" t="s">
        <v>24</v>
      </c>
      <c r="L34" s="53">
        <v>24</v>
      </c>
      <c r="M34" s="53" t="s">
        <v>177</v>
      </c>
    </row>
    <row r="35" spans="1:13" ht="15.75" customHeight="1">
      <c r="A35" s="73" t="s">
        <v>637</v>
      </c>
      <c r="B35" s="73" t="s">
        <v>639</v>
      </c>
      <c r="C35" s="51" t="s">
        <v>220</v>
      </c>
      <c r="D35" s="51" t="s">
        <v>221</v>
      </c>
      <c r="E35" s="51" t="s">
        <v>25</v>
      </c>
      <c r="F35" s="52">
        <v>7.22</v>
      </c>
      <c r="G35" s="53">
        <v>2550</v>
      </c>
      <c r="H35" s="54" t="s">
        <v>188</v>
      </c>
      <c r="I35" s="60" t="s">
        <v>210</v>
      </c>
      <c r="J35" s="54" t="s">
        <v>175</v>
      </c>
      <c r="K35" s="61" t="s">
        <v>24</v>
      </c>
      <c r="L35" s="53">
        <v>24</v>
      </c>
      <c r="M35" s="53" t="s">
        <v>177</v>
      </c>
    </row>
    <row r="36" spans="1:13" ht="15.75" customHeight="1">
      <c r="A36" s="73" t="s">
        <v>637</v>
      </c>
      <c r="B36" s="73" t="s">
        <v>639</v>
      </c>
      <c r="C36" s="51" t="s">
        <v>222</v>
      </c>
      <c r="D36" s="51" t="s">
        <v>221</v>
      </c>
      <c r="E36" s="51" t="s">
        <v>25</v>
      </c>
      <c r="F36" s="52">
        <v>7.22</v>
      </c>
      <c r="G36" s="53">
        <v>2550</v>
      </c>
      <c r="H36" s="54" t="s">
        <v>188</v>
      </c>
      <c r="I36" s="60" t="s">
        <v>210</v>
      </c>
      <c r="J36" s="54" t="s">
        <v>175</v>
      </c>
      <c r="K36" s="61" t="s">
        <v>24</v>
      </c>
      <c r="L36" s="53">
        <v>24</v>
      </c>
      <c r="M36" s="53" t="s">
        <v>177</v>
      </c>
    </row>
    <row r="37" spans="1:13" ht="15.75" customHeight="1">
      <c r="A37" s="73" t="s">
        <v>637</v>
      </c>
      <c r="B37" s="73" t="s">
        <v>639</v>
      </c>
      <c r="C37" s="51" t="s">
        <v>223</v>
      </c>
      <c r="D37" s="51" t="s">
        <v>216</v>
      </c>
      <c r="E37" s="51" t="s">
        <v>25</v>
      </c>
      <c r="F37" s="52">
        <v>6.44</v>
      </c>
      <c r="G37" s="53">
        <v>2600</v>
      </c>
      <c r="H37" s="54" t="s">
        <v>179</v>
      </c>
      <c r="I37" s="60" t="s">
        <v>210</v>
      </c>
      <c r="J37" s="54" t="s">
        <v>175</v>
      </c>
      <c r="K37" s="61" t="s">
        <v>24</v>
      </c>
      <c r="L37" s="53">
        <v>22</v>
      </c>
      <c r="M37" s="53" t="s">
        <v>177</v>
      </c>
    </row>
    <row r="38" spans="1:13" ht="15.75" customHeight="1">
      <c r="A38" s="73" t="s">
        <v>637</v>
      </c>
      <c r="B38" s="73" t="s">
        <v>639</v>
      </c>
      <c r="C38" s="51" t="s">
        <v>224</v>
      </c>
      <c r="D38" s="51" t="s">
        <v>216</v>
      </c>
      <c r="E38" s="51" t="s">
        <v>25</v>
      </c>
      <c r="F38" s="52">
        <v>6.44</v>
      </c>
      <c r="G38" s="53">
        <v>2600</v>
      </c>
      <c r="H38" s="54" t="s">
        <v>179</v>
      </c>
      <c r="I38" s="60" t="s">
        <v>210</v>
      </c>
      <c r="J38" s="54" t="s">
        <v>175</v>
      </c>
      <c r="K38" s="61" t="s">
        <v>24</v>
      </c>
      <c r="L38" s="53">
        <v>22</v>
      </c>
      <c r="M38" s="53" t="s">
        <v>177</v>
      </c>
    </row>
    <row r="39" spans="1:13" ht="15.75" customHeight="1">
      <c r="A39" s="73" t="s">
        <v>637</v>
      </c>
      <c r="B39" s="73" t="s">
        <v>639</v>
      </c>
      <c r="C39" s="51" t="s">
        <v>132</v>
      </c>
      <c r="D39" s="51" t="s">
        <v>146</v>
      </c>
      <c r="E39" s="51" t="s">
        <v>8</v>
      </c>
      <c r="F39" s="52">
        <v>3.93</v>
      </c>
      <c r="G39" s="53">
        <v>3450</v>
      </c>
      <c r="H39" s="54" t="s">
        <v>173</v>
      </c>
      <c r="I39" s="60" t="s">
        <v>225</v>
      </c>
      <c r="J39" s="54" t="s">
        <v>175</v>
      </c>
      <c r="K39" s="61" t="s">
        <v>24</v>
      </c>
      <c r="L39" s="53">
        <v>18</v>
      </c>
      <c r="M39" s="53" t="s">
        <v>177</v>
      </c>
    </row>
    <row r="40" spans="1:13" ht="15.75" customHeight="1">
      <c r="A40" s="73" t="s">
        <v>637</v>
      </c>
      <c r="B40" s="73" t="s">
        <v>639</v>
      </c>
      <c r="C40" s="51" t="s">
        <v>133</v>
      </c>
      <c r="D40" s="51" t="s">
        <v>226</v>
      </c>
      <c r="E40" s="51" t="s">
        <v>4</v>
      </c>
      <c r="F40" s="52">
        <v>14.47</v>
      </c>
      <c r="G40" s="53">
        <v>2850</v>
      </c>
      <c r="H40" s="54" t="s">
        <v>188</v>
      </c>
      <c r="I40" s="60" t="s">
        <v>227</v>
      </c>
      <c r="J40" s="54" t="s">
        <v>207</v>
      </c>
      <c r="K40" s="61" t="s">
        <v>208</v>
      </c>
      <c r="L40" s="53">
        <v>20</v>
      </c>
      <c r="M40" s="53">
        <v>26</v>
      </c>
    </row>
    <row r="41" spans="1:13" ht="15.75" customHeight="1">
      <c r="A41" s="73" t="s">
        <v>637</v>
      </c>
      <c r="B41" s="73" t="s">
        <v>639</v>
      </c>
      <c r="C41" s="51" t="s">
        <v>134</v>
      </c>
      <c r="D41" s="51" t="s">
        <v>228</v>
      </c>
      <c r="E41" s="51" t="s">
        <v>635</v>
      </c>
      <c r="F41" s="52">
        <v>26.73</v>
      </c>
      <c r="G41" s="53">
        <v>3450</v>
      </c>
      <c r="H41" s="54" t="s">
        <v>173</v>
      </c>
      <c r="I41" s="60" t="s">
        <v>180</v>
      </c>
      <c r="J41" s="54" t="s">
        <v>181</v>
      </c>
      <c r="K41" s="61" t="s">
        <v>182</v>
      </c>
      <c r="L41" s="53">
        <v>15</v>
      </c>
      <c r="M41" s="53" t="s">
        <v>177</v>
      </c>
    </row>
    <row r="42" spans="1:13" ht="15.75" customHeight="1">
      <c r="A42" s="73" t="s">
        <v>637</v>
      </c>
      <c r="B42" s="73" t="s">
        <v>639</v>
      </c>
      <c r="C42" s="51" t="s">
        <v>135</v>
      </c>
      <c r="D42" s="51" t="s">
        <v>226</v>
      </c>
      <c r="E42" s="51" t="s">
        <v>644</v>
      </c>
      <c r="F42" s="52">
        <v>14.07</v>
      </c>
      <c r="G42" s="53">
        <v>2800</v>
      </c>
      <c r="H42" s="54" t="s">
        <v>188</v>
      </c>
      <c r="I42" s="60" t="s">
        <v>229</v>
      </c>
      <c r="J42" s="54" t="s">
        <v>207</v>
      </c>
      <c r="K42" s="61" t="s">
        <v>208</v>
      </c>
      <c r="L42" s="53">
        <v>20</v>
      </c>
      <c r="M42" s="53">
        <v>26</v>
      </c>
    </row>
    <row r="43" spans="1:13" ht="15.75" customHeight="1">
      <c r="A43" s="73" t="s">
        <v>637</v>
      </c>
      <c r="B43" s="73" t="s">
        <v>639</v>
      </c>
      <c r="C43" s="51" t="s">
        <v>136</v>
      </c>
      <c r="D43" s="51" t="s">
        <v>124</v>
      </c>
      <c r="E43" s="51" t="s">
        <v>8</v>
      </c>
      <c r="F43" s="52">
        <v>6.37</v>
      </c>
      <c r="G43" s="53">
        <v>3450</v>
      </c>
      <c r="H43" s="54" t="s">
        <v>173</v>
      </c>
      <c r="I43" s="60" t="s">
        <v>180</v>
      </c>
      <c r="J43" s="54" t="s">
        <v>181</v>
      </c>
      <c r="K43" s="61" t="s">
        <v>182</v>
      </c>
      <c r="L43" s="53">
        <v>15</v>
      </c>
      <c r="M43" s="53" t="s">
        <v>177</v>
      </c>
    </row>
    <row r="44" spans="1:13" ht="15.75" customHeight="1">
      <c r="A44" s="73" t="s">
        <v>637</v>
      </c>
      <c r="B44" s="73" t="s">
        <v>639</v>
      </c>
      <c r="C44" s="51" t="s">
        <v>137</v>
      </c>
      <c r="D44" s="51" t="s">
        <v>124</v>
      </c>
      <c r="E44" s="51" t="s">
        <v>8</v>
      </c>
      <c r="F44" s="52">
        <v>9.52</v>
      </c>
      <c r="G44" s="53">
        <v>3450</v>
      </c>
      <c r="H44" s="54" t="s">
        <v>173</v>
      </c>
      <c r="I44" s="60" t="s">
        <v>180</v>
      </c>
      <c r="J44" s="54" t="s">
        <v>181</v>
      </c>
      <c r="K44" s="61" t="s">
        <v>182</v>
      </c>
      <c r="L44" s="53">
        <v>15</v>
      </c>
      <c r="M44" s="53" t="s">
        <v>177</v>
      </c>
    </row>
    <row r="45" spans="1:13" ht="15.75" customHeight="1">
      <c r="A45" s="73" t="s">
        <v>637</v>
      </c>
      <c r="B45" s="73" t="s">
        <v>639</v>
      </c>
      <c r="C45" s="51" t="s">
        <v>230</v>
      </c>
      <c r="D45" s="51" t="s">
        <v>124</v>
      </c>
      <c r="E45" s="51" t="s">
        <v>8</v>
      </c>
      <c r="F45" s="52">
        <v>9.52</v>
      </c>
      <c r="G45" s="53">
        <v>3450</v>
      </c>
      <c r="H45" s="54" t="s">
        <v>173</v>
      </c>
      <c r="I45" s="60" t="s">
        <v>180</v>
      </c>
      <c r="J45" s="54" t="s">
        <v>181</v>
      </c>
      <c r="K45" s="61" t="s">
        <v>182</v>
      </c>
      <c r="L45" s="53">
        <v>15</v>
      </c>
      <c r="M45" s="53" t="s">
        <v>177</v>
      </c>
    </row>
    <row r="46" spans="1:13" ht="15.75" customHeight="1">
      <c r="A46" s="73" t="s">
        <v>637</v>
      </c>
      <c r="B46" s="73" t="s">
        <v>639</v>
      </c>
      <c r="C46" s="51" t="s">
        <v>231</v>
      </c>
      <c r="D46" s="59" t="s">
        <v>232</v>
      </c>
      <c r="E46" s="59" t="s">
        <v>25</v>
      </c>
      <c r="F46" s="52">
        <v>12.35</v>
      </c>
      <c r="G46" s="53">
        <v>2600</v>
      </c>
      <c r="H46" s="54" t="s">
        <v>179</v>
      </c>
      <c r="I46" s="60" t="s">
        <v>210</v>
      </c>
      <c r="J46" s="54" t="s">
        <v>175</v>
      </c>
      <c r="K46" s="61" t="s">
        <v>24</v>
      </c>
      <c r="L46" s="53">
        <v>22</v>
      </c>
      <c r="M46" s="53" t="s">
        <v>177</v>
      </c>
    </row>
    <row r="47" spans="1:13" ht="15.75" customHeight="1">
      <c r="A47" s="73" t="s">
        <v>637</v>
      </c>
      <c r="B47" s="73" t="s">
        <v>639</v>
      </c>
      <c r="C47" s="51" t="s">
        <v>233</v>
      </c>
      <c r="D47" s="51" t="s">
        <v>234</v>
      </c>
      <c r="E47" s="59" t="s">
        <v>25</v>
      </c>
      <c r="F47" s="52">
        <v>1.74</v>
      </c>
      <c r="G47" s="53">
        <v>2600</v>
      </c>
      <c r="H47" s="54" t="s">
        <v>235</v>
      </c>
      <c r="I47" s="60" t="s">
        <v>210</v>
      </c>
      <c r="J47" s="54" t="s">
        <v>175</v>
      </c>
      <c r="K47" s="61" t="s">
        <v>24</v>
      </c>
      <c r="L47" s="53">
        <v>24</v>
      </c>
      <c r="M47" s="53" t="s">
        <v>177</v>
      </c>
    </row>
    <row r="48" spans="1:13" ht="15.75" customHeight="1">
      <c r="A48" s="73" t="s">
        <v>637</v>
      </c>
      <c r="B48" s="73" t="s">
        <v>639</v>
      </c>
      <c r="C48" s="51" t="s">
        <v>236</v>
      </c>
      <c r="D48" s="51" t="s">
        <v>211</v>
      </c>
      <c r="E48" s="59" t="s">
        <v>25</v>
      </c>
      <c r="F48" s="52">
        <v>1.615</v>
      </c>
      <c r="G48" s="53">
        <v>2600</v>
      </c>
      <c r="H48" s="54" t="s">
        <v>235</v>
      </c>
      <c r="I48" s="60" t="s">
        <v>210</v>
      </c>
      <c r="J48" s="54" t="s">
        <v>175</v>
      </c>
      <c r="K48" s="61" t="s">
        <v>24</v>
      </c>
      <c r="L48" s="68">
        <v>18</v>
      </c>
      <c r="M48" s="53" t="s">
        <v>177</v>
      </c>
    </row>
    <row r="49" spans="1:13" ht="15.75" customHeight="1">
      <c r="A49" s="73" t="s">
        <v>637</v>
      </c>
      <c r="B49" s="73" t="s">
        <v>639</v>
      </c>
      <c r="C49" s="51" t="s">
        <v>138</v>
      </c>
      <c r="D49" s="59" t="s">
        <v>237</v>
      </c>
      <c r="E49" s="51" t="s">
        <v>8</v>
      </c>
      <c r="F49" s="52">
        <v>17.03</v>
      </c>
      <c r="G49" s="53">
        <v>3450</v>
      </c>
      <c r="H49" s="54" t="s">
        <v>173</v>
      </c>
      <c r="I49" s="60" t="s">
        <v>180</v>
      </c>
      <c r="J49" s="54" t="s">
        <v>181</v>
      </c>
      <c r="K49" s="61" t="s">
        <v>182</v>
      </c>
      <c r="L49" s="53">
        <v>15</v>
      </c>
      <c r="M49" s="53" t="s">
        <v>177</v>
      </c>
    </row>
    <row r="50" spans="1:13" ht="15.75" customHeight="1">
      <c r="A50" s="73" t="s">
        <v>637</v>
      </c>
      <c r="B50" s="73" t="s">
        <v>639</v>
      </c>
      <c r="C50" s="51" t="s">
        <v>139</v>
      </c>
      <c r="D50" s="59" t="s">
        <v>238</v>
      </c>
      <c r="E50" s="59" t="s">
        <v>635</v>
      </c>
      <c r="F50" s="52">
        <v>23.76</v>
      </c>
      <c r="G50" s="53">
        <v>2400</v>
      </c>
      <c r="H50" s="54" t="s">
        <v>173</v>
      </c>
      <c r="I50" s="60" t="s">
        <v>180</v>
      </c>
      <c r="J50" s="54" t="s">
        <v>181</v>
      </c>
      <c r="K50" s="61" t="s">
        <v>182</v>
      </c>
      <c r="L50" s="53">
        <v>10</v>
      </c>
      <c r="M50" s="53" t="s">
        <v>177</v>
      </c>
    </row>
    <row r="51" spans="1:13" ht="15.75" customHeight="1">
      <c r="A51" s="73" t="s">
        <v>637</v>
      </c>
      <c r="B51" s="73" t="s">
        <v>639</v>
      </c>
      <c r="C51" s="51" t="s">
        <v>239</v>
      </c>
      <c r="D51" s="59" t="s">
        <v>240</v>
      </c>
      <c r="E51" s="59" t="s">
        <v>634</v>
      </c>
      <c r="F51" s="52">
        <v>9.59</v>
      </c>
      <c r="G51" s="53">
        <v>2400</v>
      </c>
      <c r="H51" s="62" t="s">
        <v>190</v>
      </c>
      <c r="I51" s="60" t="s">
        <v>241</v>
      </c>
      <c r="J51" s="54" t="s">
        <v>242</v>
      </c>
      <c r="K51" s="61" t="s">
        <v>177</v>
      </c>
      <c r="L51" s="69" t="s">
        <v>243</v>
      </c>
      <c r="M51" s="53">
        <v>-40</v>
      </c>
    </row>
    <row r="52" spans="1:13" ht="15.75" customHeight="1">
      <c r="A52" s="73" t="s">
        <v>637</v>
      </c>
      <c r="B52" s="73" t="s">
        <v>639</v>
      </c>
      <c r="C52" s="51" t="s">
        <v>244</v>
      </c>
      <c r="D52" s="59" t="s">
        <v>240</v>
      </c>
      <c r="E52" s="59" t="s">
        <v>634</v>
      </c>
      <c r="F52" s="52">
        <v>10.56</v>
      </c>
      <c r="G52" s="53">
        <v>2400</v>
      </c>
      <c r="H52" s="62" t="s">
        <v>190</v>
      </c>
      <c r="I52" s="60" t="s">
        <v>241</v>
      </c>
      <c r="J52" s="54" t="s">
        <v>242</v>
      </c>
      <c r="K52" s="61" t="s">
        <v>177</v>
      </c>
      <c r="L52" s="69" t="s">
        <v>243</v>
      </c>
      <c r="M52" s="53">
        <v>-40</v>
      </c>
    </row>
    <row r="53" spans="1:13" ht="15.75" customHeight="1">
      <c r="A53" s="73" t="s">
        <v>637</v>
      </c>
      <c r="B53" s="73" t="s">
        <v>639</v>
      </c>
      <c r="C53" s="51" t="s">
        <v>140</v>
      </c>
      <c r="D53" s="59" t="s">
        <v>245</v>
      </c>
      <c r="E53" s="59" t="s">
        <v>634</v>
      </c>
      <c r="F53" s="52">
        <v>8.55</v>
      </c>
      <c r="G53" s="53">
        <v>2400</v>
      </c>
      <c r="H53" s="62" t="s">
        <v>190</v>
      </c>
      <c r="I53" s="60" t="s">
        <v>241</v>
      </c>
      <c r="J53" s="54" t="s">
        <v>242</v>
      </c>
      <c r="K53" s="61" t="s">
        <v>177</v>
      </c>
      <c r="L53" s="69" t="s">
        <v>246</v>
      </c>
      <c r="M53" s="69" t="s">
        <v>246</v>
      </c>
    </row>
    <row r="54" spans="1:13" ht="15.75" customHeight="1">
      <c r="A54" s="73" t="s">
        <v>637</v>
      </c>
      <c r="B54" s="73" t="s">
        <v>639</v>
      </c>
      <c r="C54" s="51" t="s">
        <v>141</v>
      </c>
      <c r="D54" s="59" t="s">
        <v>247</v>
      </c>
      <c r="E54" s="59" t="s">
        <v>634</v>
      </c>
      <c r="F54" s="52">
        <v>13.04</v>
      </c>
      <c r="G54" s="53">
        <v>2400</v>
      </c>
      <c r="H54" s="62" t="s">
        <v>190</v>
      </c>
      <c r="I54" s="60" t="s">
        <v>241</v>
      </c>
      <c r="J54" s="54" t="s">
        <v>242</v>
      </c>
      <c r="K54" s="61" t="s">
        <v>177</v>
      </c>
      <c r="L54" s="69" t="s">
        <v>246</v>
      </c>
      <c r="M54" s="69" t="s">
        <v>246</v>
      </c>
    </row>
    <row r="55" spans="1:13" ht="15.75" customHeight="1">
      <c r="A55" s="73" t="s">
        <v>637</v>
      </c>
      <c r="B55" s="73" t="s">
        <v>639</v>
      </c>
      <c r="C55" s="51" t="s">
        <v>248</v>
      </c>
      <c r="D55" s="59" t="s">
        <v>249</v>
      </c>
      <c r="E55" s="59" t="s">
        <v>634</v>
      </c>
      <c r="F55" s="52">
        <v>18.82</v>
      </c>
      <c r="G55" s="53">
        <v>2400</v>
      </c>
      <c r="H55" s="62" t="s">
        <v>190</v>
      </c>
      <c r="I55" s="60" t="s">
        <v>241</v>
      </c>
      <c r="J55" s="54" t="s">
        <v>242</v>
      </c>
      <c r="K55" s="61" t="s">
        <v>177</v>
      </c>
      <c r="L55" s="69" t="s">
        <v>246</v>
      </c>
      <c r="M55" s="69" t="s">
        <v>246</v>
      </c>
    </row>
    <row r="56" spans="1:13" ht="15.75" customHeight="1">
      <c r="A56" s="73" t="s">
        <v>637</v>
      </c>
      <c r="B56" s="73" t="s">
        <v>639</v>
      </c>
      <c r="C56" s="51" t="s">
        <v>250</v>
      </c>
      <c r="D56" s="59" t="s">
        <v>249</v>
      </c>
      <c r="E56" s="59" t="s">
        <v>634</v>
      </c>
      <c r="F56" s="52">
        <v>14.8</v>
      </c>
      <c r="G56" s="53">
        <v>2400</v>
      </c>
      <c r="H56" s="62" t="s">
        <v>190</v>
      </c>
      <c r="I56" s="60" t="s">
        <v>241</v>
      </c>
      <c r="J56" s="54" t="s">
        <v>242</v>
      </c>
      <c r="K56" s="61" t="s">
        <v>177</v>
      </c>
      <c r="L56" s="69" t="s">
        <v>246</v>
      </c>
      <c r="M56" s="69" t="s">
        <v>246</v>
      </c>
    </row>
    <row r="57" spans="1:13" ht="15.75" customHeight="1">
      <c r="A57" s="73" t="s">
        <v>637</v>
      </c>
      <c r="B57" s="73" t="s">
        <v>639</v>
      </c>
      <c r="C57" s="51" t="s">
        <v>142</v>
      </c>
      <c r="D57" s="59" t="s">
        <v>251</v>
      </c>
      <c r="E57" s="59" t="s">
        <v>634</v>
      </c>
      <c r="F57" s="52">
        <v>38.18</v>
      </c>
      <c r="G57" s="53">
        <v>2400</v>
      </c>
      <c r="H57" s="62" t="s">
        <v>190</v>
      </c>
      <c r="I57" s="60" t="s">
        <v>180</v>
      </c>
      <c r="J57" s="54" t="s">
        <v>181</v>
      </c>
      <c r="K57" s="61" t="s">
        <v>182</v>
      </c>
      <c r="L57" s="53">
        <v>2</v>
      </c>
      <c r="M57" s="53">
        <v>2</v>
      </c>
    </row>
    <row r="58" spans="1:13" ht="15.75" customHeight="1">
      <c r="A58" s="73" t="s">
        <v>637</v>
      </c>
      <c r="B58" s="73" t="s">
        <v>639</v>
      </c>
      <c r="C58" s="51" t="s">
        <v>143</v>
      </c>
      <c r="D58" s="59" t="s">
        <v>252</v>
      </c>
      <c r="E58" s="59" t="s">
        <v>634</v>
      </c>
      <c r="F58" s="52">
        <v>31.51</v>
      </c>
      <c r="G58" s="53">
        <v>2400</v>
      </c>
      <c r="H58" s="62" t="s">
        <v>190</v>
      </c>
      <c r="I58" s="60" t="s">
        <v>180</v>
      </c>
      <c r="J58" s="54" t="s">
        <v>181</v>
      </c>
      <c r="K58" s="61" t="s">
        <v>182</v>
      </c>
      <c r="L58" s="53">
        <v>2</v>
      </c>
      <c r="M58" s="53">
        <v>2</v>
      </c>
    </row>
    <row r="59" spans="1:13" ht="15.75" customHeight="1">
      <c r="A59" s="73" t="s">
        <v>637</v>
      </c>
      <c r="B59" s="73" t="s">
        <v>639</v>
      </c>
      <c r="C59" s="51" t="s">
        <v>144</v>
      </c>
      <c r="D59" s="59" t="s">
        <v>247</v>
      </c>
      <c r="E59" s="59" t="s">
        <v>634</v>
      </c>
      <c r="F59" s="52">
        <v>37.57</v>
      </c>
      <c r="G59" s="53">
        <v>2400</v>
      </c>
      <c r="H59" s="62" t="s">
        <v>190</v>
      </c>
      <c r="I59" s="60" t="s">
        <v>180</v>
      </c>
      <c r="J59" s="54" t="s">
        <v>181</v>
      </c>
      <c r="K59" s="61" t="s">
        <v>182</v>
      </c>
      <c r="L59" s="53">
        <v>2</v>
      </c>
      <c r="M59" s="53">
        <v>2</v>
      </c>
    </row>
    <row r="60" spans="1:13" ht="15.75" customHeight="1">
      <c r="A60" s="73" t="s">
        <v>637</v>
      </c>
      <c r="B60" s="73" t="s">
        <v>639</v>
      </c>
      <c r="C60" s="51" t="s">
        <v>253</v>
      </c>
      <c r="D60" s="51" t="s">
        <v>238</v>
      </c>
      <c r="E60" s="51" t="s">
        <v>635</v>
      </c>
      <c r="F60" s="52">
        <v>8.93</v>
      </c>
      <c r="G60" s="53">
        <v>3450</v>
      </c>
      <c r="H60" s="54" t="s">
        <v>173</v>
      </c>
      <c r="I60" s="60" t="s">
        <v>180</v>
      </c>
      <c r="J60" s="54" t="s">
        <v>181</v>
      </c>
      <c r="K60" s="61" t="s">
        <v>182</v>
      </c>
      <c r="L60" s="53">
        <v>10</v>
      </c>
      <c r="M60" s="53" t="s">
        <v>177</v>
      </c>
    </row>
    <row r="61" spans="1:13" ht="15.75" customHeight="1">
      <c r="A61" s="73" t="s">
        <v>637</v>
      </c>
      <c r="B61" s="73" t="s">
        <v>639</v>
      </c>
      <c r="C61" s="51" t="s">
        <v>147</v>
      </c>
      <c r="D61" s="51" t="s">
        <v>254</v>
      </c>
      <c r="E61" s="59" t="s">
        <v>635</v>
      </c>
      <c r="F61" s="52">
        <v>9.97</v>
      </c>
      <c r="G61" s="53">
        <v>2400</v>
      </c>
      <c r="H61" s="62" t="s">
        <v>190</v>
      </c>
      <c r="I61" s="60" t="s">
        <v>180</v>
      </c>
      <c r="J61" s="54" t="s">
        <v>181</v>
      </c>
      <c r="K61" s="61" t="s">
        <v>182</v>
      </c>
      <c r="L61" s="69" t="s">
        <v>255</v>
      </c>
      <c r="M61" s="69" t="s">
        <v>255</v>
      </c>
    </row>
    <row r="62" spans="1:13" ht="15.75" customHeight="1">
      <c r="A62" s="73" t="s">
        <v>637</v>
      </c>
      <c r="B62" s="73" t="s">
        <v>639</v>
      </c>
      <c r="C62" s="51" t="s">
        <v>148</v>
      </c>
      <c r="D62" s="51" t="s">
        <v>256</v>
      </c>
      <c r="E62" s="59" t="s">
        <v>635</v>
      </c>
      <c r="F62" s="52">
        <v>16.07</v>
      </c>
      <c r="G62" s="53">
        <v>3450</v>
      </c>
      <c r="H62" s="54" t="s">
        <v>173</v>
      </c>
      <c r="I62" s="60" t="s">
        <v>180</v>
      </c>
      <c r="J62" s="54" t="s">
        <v>181</v>
      </c>
      <c r="K62" s="61" t="s">
        <v>182</v>
      </c>
      <c r="L62" s="53">
        <v>15</v>
      </c>
      <c r="M62" s="53" t="s">
        <v>177</v>
      </c>
    </row>
    <row r="63" spans="1:13" ht="15.75" customHeight="1">
      <c r="A63" s="73" t="s">
        <v>637</v>
      </c>
      <c r="B63" s="73" t="s">
        <v>639</v>
      </c>
      <c r="C63" s="70" t="s">
        <v>257</v>
      </c>
      <c r="D63" s="70" t="s">
        <v>258</v>
      </c>
      <c r="E63" s="59" t="s">
        <v>634</v>
      </c>
      <c r="F63" s="71">
        <v>15.96</v>
      </c>
      <c r="G63" s="53">
        <v>2800</v>
      </c>
      <c r="H63" s="54" t="s">
        <v>179</v>
      </c>
      <c r="I63" s="60" t="s">
        <v>180</v>
      </c>
      <c r="J63" s="54" t="s">
        <v>181</v>
      </c>
      <c r="K63" s="61" t="s">
        <v>182</v>
      </c>
      <c r="L63" s="53">
        <v>18</v>
      </c>
      <c r="M63" s="53" t="s">
        <v>177</v>
      </c>
    </row>
    <row r="64" spans="3:14" ht="15.75" customHeight="1">
      <c r="C64" s="208" t="s">
        <v>259</v>
      </c>
      <c r="D64" s="212"/>
      <c r="E64" s="175"/>
      <c r="F64" s="72">
        <f>SUM(F3:F63)</f>
        <v>1387.3849999999998</v>
      </c>
      <c r="N64" s="76"/>
    </row>
    <row r="65" spans="3:6" ht="15.75" customHeight="1">
      <c r="C65" s="77"/>
      <c r="D65" s="78"/>
      <c r="E65" s="78"/>
      <c r="F65" s="79"/>
    </row>
    <row r="66" spans="1:13" ht="15.75" customHeight="1">
      <c r="A66" s="73" t="s">
        <v>637</v>
      </c>
      <c r="B66" s="73" t="s">
        <v>639</v>
      </c>
      <c r="C66" s="70" t="s">
        <v>260</v>
      </c>
      <c r="D66" s="70" t="s">
        <v>261</v>
      </c>
      <c r="E66" s="70"/>
      <c r="F66" s="71">
        <v>4.07</v>
      </c>
      <c r="G66" s="53" t="s">
        <v>177</v>
      </c>
      <c r="H66" s="53" t="s">
        <v>177</v>
      </c>
      <c r="I66" s="60" t="s">
        <v>177</v>
      </c>
      <c r="J66" s="53" t="s">
        <v>177</v>
      </c>
      <c r="K66" s="53" t="s">
        <v>177</v>
      </c>
      <c r="L66" s="53" t="s">
        <v>177</v>
      </c>
      <c r="M66" s="53" t="s">
        <v>177</v>
      </c>
    </row>
    <row r="67" spans="1:13" ht="15.75" customHeight="1">
      <c r="A67" s="73" t="s">
        <v>637</v>
      </c>
      <c r="B67" s="73" t="s">
        <v>639</v>
      </c>
      <c r="C67" s="70" t="s">
        <v>262</v>
      </c>
      <c r="D67" s="70" t="s">
        <v>261</v>
      </c>
      <c r="E67" s="70"/>
      <c r="F67" s="71">
        <v>4.14</v>
      </c>
      <c r="G67" s="53" t="s">
        <v>177</v>
      </c>
      <c r="H67" s="53" t="s">
        <v>177</v>
      </c>
      <c r="I67" s="60" t="s">
        <v>177</v>
      </c>
      <c r="J67" s="53" t="s">
        <v>177</v>
      </c>
      <c r="K67" s="53" t="s">
        <v>177</v>
      </c>
      <c r="L67" s="53" t="s">
        <v>177</v>
      </c>
      <c r="M67" s="53" t="s">
        <v>177</v>
      </c>
    </row>
    <row r="68" spans="1:13" ht="15.75" customHeight="1">
      <c r="A68" s="73" t="s">
        <v>637</v>
      </c>
      <c r="B68" s="73" t="s">
        <v>639</v>
      </c>
      <c r="C68" s="70" t="s">
        <v>263</v>
      </c>
      <c r="D68" s="70" t="s">
        <v>261</v>
      </c>
      <c r="E68" s="70"/>
      <c r="F68" s="71">
        <v>0.98</v>
      </c>
      <c r="G68" s="53" t="s">
        <v>177</v>
      </c>
      <c r="H68" s="53" t="s">
        <v>177</v>
      </c>
      <c r="I68" s="60" t="s">
        <v>177</v>
      </c>
      <c r="J68" s="53" t="s">
        <v>177</v>
      </c>
      <c r="K68" s="53" t="s">
        <v>177</v>
      </c>
      <c r="L68" s="53" t="s">
        <v>177</v>
      </c>
      <c r="M68" s="53" t="s">
        <v>177</v>
      </c>
    </row>
    <row r="69" spans="1:13" ht="15.75" customHeight="1">
      <c r="A69" s="73" t="s">
        <v>637</v>
      </c>
      <c r="B69" s="73" t="s">
        <v>639</v>
      </c>
      <c r="C69" s="70" t="s">
        <v>264</v>
      </c>
      <c r="D69" s="70" t="s">
        <v>261</v>
      </c>
      <c r="E69" s="70"/>
      <c r="F69" s="71">
        <v>3.41</v>
      </c>
      <c r="G69" s="53" t="s">
        <v>177</v>
      </c>
      <c r="H69" s="53" t="s">
        <v>177</v>
      </c>
      <c r="I69" s="60" t="s">
        <v>177</v>
      </c>
      <c r="J69" s="53" t="s">
        <v>177</v>
      </c>
      <c r="K69" s="53" t="s">
        <v>177</v>
      </c>
      <c r="L69" s="53" t="s">
        <v>177</v>
      </c>
      <c r="M69" s="53" t="s">
        <v>177</v>
      </c>
    </row>
    <row r="70" spans="3:6" ht="15.9" customHeight="1">
      <c r="C70" s="208" t="s">
        <v>259</v>
      </c>
      <c r="D70" s="212"/>
      <c r="E70" s="175"/>
      <c r="F70" s="72">
        <f>SUM(F66:F69)</f>
        <v>12.600000000000001</v>
      </c>
    </row>
    <row r="71" spans="3:6" ht="15.75" customHeight="1">
      <c r="C71" s="77"/>
      <c r="D71" s="78"/>
      <c r="E71" s="78"/>
      <c r="F71" s="79"/>
    </row>
    <row r="72" spans="1:13" ht="15.75" customHeight="1">
      <c r="A72" s="73" t="s">
        <v>637</v>
      </c>
      <c r="B72" s="73" t="s">
        <v>640</v>
      </c>
      <c r="C72" s="51" t="s">
        <v>265</v>
      </c>
      <c r="D72" s="51" t="s">
        <v>266</v>
      </c>
      <c r="E72" s="51" t="s">
        <v>27</v>
      </c>
      <c r="F72" s="52">
        <v>3.16</v>
      </c>
      <c r="G72" s="53" t="s">
        <v>177</v>
      </c>
      <c r="H72" s="54" t="s">
        <v>177</v>
      </c>
      <c r="I72" s="60" t="s">
        <v>267</v>
      </c>
      <c r="J72" s="54" t="s">
        <v>177</v>
      </c>
      <c r="K72" s="61" t="s">
        <v>177</v>
      </c>
      <c r="L72" s="53" t="s">
        <v>177</v>
      </c>
      <c r="M72" s="53" t="s">
        <v>177</v>
      </c>
    </row>
    <row r="73" spans="1:13" ht="15.75" customHeight="1">
      <c r="A73" s="73" t="s">
        <v>637</v>
      </c>
      <c r="B73" s="73" t="s">
        <v>640</v>
      </c>
      <c r="C73" s="51" t="s">
        <v>268</v>
      </c>
      <c r="D73" s="51" t="s">
        <v>266</v>
      </c>
      <c r="E73" s="51" t="s">
        <v>27</v>
      </c>
      <c r="F73" s="52">
        <v>3.51</v>
      </c>
      <c r="G73" s="53" t="s">
        <v>177</v>
      </c>
      <c r="H73" s="54" t="s">
        <v>177</v>
      </c>
      <c r="I73" s="60" t="s">
        <v>267</v>
      </c>
      <c r="J73" s="54" t="s">
        <v>177</v>
      </c>
      <c r="K73" s="61" t="s">
        <v>177</v>
      </c>
      <c r="L73" s="53" t="s">
        <v>177</v>
      </c>
      <c r="M73" s="53" t="s">
        <v>177</v>
      </c>
    </row>
    <row r="74" spans="1:13" ht="15.75" customHeight="1">
      <c r="A74" s="73" t="s">
        <v>637</v>
      </c>
      <c r="B74" s="73" t="s">
        <v>640</v>
      </c>
      <c r="C74" s="70" t="s">
        <v>269</v>
      </c>
      <c r="D74" s="51" t="s">
        <v>270</v>
      </c>
      <c r="E74" s="51" t="s">
        <v>27</v>
      </c>
      <c r="F74" s="71">
        <v>6.42</v>
      </c>
      <c r="G74" s="53" t="s">
        <v>177</v>
      </c>
      <c r="H74" s="54" t="s">
        <v>177</v>
      </c>
      <c r="I74" s="60" t="s">
        <v>267</v>
      </c>
      <c r="J74" s="54" t="s">
        <v>177</v>
      </c>
      <c r="K74" s="61" t="s">
        <v>177</v>
      </c>
      <c r="L74" s="53" t="s">
        <v>177</v>
      </c>
      <c r="M74" s="53" t="s">
        <v>177</v>
      </c>
    </row>
    <row r="75" spans="1:13" ht="15.75" customHeight="1">
      <c r="A75" s="73" t="s">
        <v>637</v>
      </c>
      <c r="B75" s="73" t="s">
        <v>640</v>
      </c>
      <c r="C75" s="51" t="s">
        <v>271</v>
      </c>
      <c r="D75" s="51" t="s">
        <v>270</v>
      </c>
      <c r="E75" s="51" t="s">
        <v>27</v>
      </c>
      <c r="F75" s="71">
        <v>6.42</v>
      </c>
      <c r="G75" s="53" t="s">
        <v>177</v>
      </c>
      <c r="H75" s="54" t="s">
        <v>177</v>
      </c>
      <c r="I75" s="60" t="s">
        <v>267</v>
      </c>
      <c r="J75" s="54" t="s">
        <v>177</v>
      </c>
      <c r="K75" s="61" t="s">
        <v>177</v>
      </c>
      <c r="L75" s="53" t="s">
        <v>177</v>
      </c>
      <c r="M75" s="53" t="s">
        <v>177</v>
      </c>
    </row>
    <row r="76" spans="3:6" ht="15.9" customHeight="1">
      <c r="C76" s="208" t="s">
        <v>259</v>
      </c>
      <c r="D76" s="212"/>
      <c r="E76" s="175"/>
      <c r="F76" s="72">
        <f>SUM(F72:F75)</f>
        <v>19.509999999999998</v>
      </c>
    </row>
    <row r="77" spans="3:6" ht="15.75" customHeight="1">
      <c r="C77" s="77"/>
      <c r="D77" s="78"/>
      <c r="E77" s="78"/>
      <c r="F77" s="79"/>
    </row>
    <row r="78" spans="1:13" ht="15.75" customHeight="1">
      <c r="A78" s="73" t="s">
        <v>637</v>
      </c>
      <c r="B78" s="73" t="s">
        <v>639</v>
      </c>
      <c r="C78" s="51" t="s">
        <v>272</v>
      </c>
      <c r="D78" s="51" t="s">
        <v>273</v>
      </c>
      <c r="E78" s="51"/>
      <c r="F78" s="52">
        <v>0.24</v>
      </c>
      <c r="G78" s="53" t="s">
        <v>177</v>
      </c>
      <c r="H78" s="53" t="s">
        <v>177</v>
      </c>
      <c r="I78" s="60" t="s">
        <v>177</v>
      </c>
      <c r="J78" s="53" t="s">
        <v>177</v>
      </c>
      <c r="K78" s="53" t="s">
        <v>177</v>
      </c>
      <c r="L78" s="53" t="s">
        <v>177</v>
      </c>
      <c r="M78" s="53" t="s">
        <v>177</v>
      </c>
    </row>
    <row r="79" spans="1:13" ht="15.75" customHeight="1">
      <c r="A79" s="73" t="s">
        <v>637</v>
      </c>
      <c r="B79" s="73" t="s">
        <v>639</v>
      </c>
      <c r="C79" s="70" t="s">
        <v>274</v>
      </c>
      <c r="D79" s="70" t="s">
        <v>273</v>
      </c>
      <c r="E79" s="70"/>
      <c r="F79" s="71">
        <v>0.1</v>
      </c>
      <c r="G79" s="53" t="s">
        <v>177</v>
      </c>
      <c r="H79" s="53" t="s">
        <v>177</v>
      </c>
      <c r="I79" s="60" t="s">
        <v>177</v>
      </c>
      <c r="J79" s="53" t="s">
        <v>177</v>
      </c>
      <c r="K79" s="53" t="s">
        <v>177</v>
      </c>
      <c r="L79" s="53" t="s">
        <v>177</v>
      </c>
      <c r="M79" s="53" t="s">
        <v>177</v>
      </c>
    </row>
    <row r="80" spans="1:13" ht="15.75" customHeight="1">
      <c r="A80" s="73" t="s">
        <v>637</v>
      </c>
      <c r="B80" s="73" t="s">
        <v>639</v>
      </c>
      <c r="C80" s="70" t="s">
        <v>275</v>
      </c>
      <c r="D80" s="70" t="s">
        <v>273</v>
      </c>
      <c r="E80" s="70"/>
      <c r="F80" s="71">
        <v>0.25</v>
      </c>
      <c r="G80" s="53" t="s">
        <v>177</v>
      </c>
      <c r="H80" s="53" t="s">
        <v>177</v>
      </c>
      <c r="I80" s="60" t="s">
        <v>177</v>
      </c>
      <c r="J80" s="53" t="s">
        <v>177</v>
      </c>
      <c r="K80" s="53" t="s">
        <v>177</v>
      </c>
      <c r="L80" s="53" t="s">
        <v>177</v>
      </c>
      <c r="M80" s="53" t="s">
        <v>177</v>
      </c>
    </row>
    <row r="81" spans="1:13" ht="15.75" customHeight="1">
      <c r="A81" s="73" t="s">
        <v>637</v>
      </c>
      <c r="B81" s="73" t="s">
        <v>639</v>
      </c>
      <c r="C81" s="70" t="s">
        <v>276</v>
      </c>
      <c r="D81" s="70" t="s">
        <v>273</v>
      </c>
      <c r="E81" s="70"/>
      <c r="F81" s="71">
        <v>0.91</v>
      </c>
      <c r="G81" s="53" t="s">
        <v>177</v>
      </c>
      <c r="H81" s="53" t="s">
        <v>177</v>
      </c>
      <c r="I81" s="60" t="s">
        <v>177</v>
      </c>
      <c r="J81" s="53" t="s">
        <v>177</v>
      </c>
      <c r="K81" s="53" t="s">
        <v>177</v>
      </c>
      <c r="L81" s="53" t="s">
        <v>177</v>
      </c>
      <c r="M81" s="53" t="s">
        <v>177</v>
      </c>
    </row>
    <row r="82" spans="1:13" ht="15.75" customHeight="1">
      <c r="A82" s="73" t="s">
        <v>637</v>
      </c>
      <c r="B82" s="73" t="s">
        <v>639</v>
      </c>
      <c r="C82" s="70" t="s">
        <v>277</v>
      </c>
      <c r="D82" s="70" t="s">
        <v>273</v>
      </c>
      <c r="E82" s="70"/>
      <c r="F82" s="71">
        <v>0.26</v>
      </c>
      <c r="G82" s="53" t="s">
        <v>177</v>
      </c>
      <c r="H82" s="53" t="s">
        <v>177</v>
      </c>
      <c r="I82" s="60" t="s">
        <v>177</v>
      </c>
      <c r="J82" s="53" t="s">
        <v>177</v>
      </c>
      <c r="K82" s="53" t="s">
        <v>177</v>
      </c>
      <c r="L82" s="53" t="s">
        <v>177</v>
      </c>
      <c r="M82" s="53" t="s">
        <v>177</v>
      </c>
    </row>
    <row r="83" spans="1:13" ht="15.75" customHeight="1">
      <c r="A83" s="73" t="s">
        <v>637</v>
      </c>
      <c r="B83" s="73" t="s">
        <v>639</v>
      </c>
      <c r="C83" s="70" t="s">
        <v>278</v>
      </c>
      <c r="D83" s="70" t="s">
        <v>273</v>
      </c>
      <c r="E83" s="70"/>
      <c r="F83" s="71">
        <v>0.21</v>
      </c>
      <c r="G83" s="53" t="s">
        <v>177</v>
      </c>
      <c r="H83" s="53" t="s">
        <v>177</v>
      </c>
      <c r="I83" s="60" t="s">
        <v>177</v>
      </c>
      <c r="J83" s="53" t="s">
        <v>177</v>
      </c>
      <c r="K83" s="53" t="s">
        <v>177</v>
      </c>
      <c r="L83" s="53" t="s">
        <v>177</v>
      </c>
      <c r="M83" s="53" t="s">
        <v>177</v>
      </c>
    </row>
    <row r="84" spans="1:13" ht="15.75" customHeight="1">
      <c r="A84" s="73" t="s">
        <v>637</v>
      </c>
      <c r="B84" s="73" t="s">
        <v>639</v>
      </c>
      <c r="C84" s="70" t="s">
        <v>279</v>
      </c>
      <c r="D84" s="70" t="s">
        <v>273</v>
      </c>
      <c r="E84" s="70"/>
      <c r="F84" s="71">
        <v>0.55</v>
      </c>
      <c r="G84" s="53" t="s">
        <v>177</v>
      </c>
      <c r="H84" s="53" t="s">
        <v>177</v>
      </c>
      <c r="I84" s="60" t="s">
        <v>177</v>
      </c>
      <c r="J84" s="53" t="s">
        <v>177</v>
      </c>
      <c r="K84" s="53" t="s">
        <v>177</v>
      </c>
      <c r="L84" s="53" t="s">
        <v>177</v>
      </c>
      <c r="M84" s="53" t="s">
        <v>177</v>
      </c>
    </row>
    <row r="85" spans="1:13" ht="15.75" customHeight="1">
      <c r="A85" s="73" t="s">
        <v>637</v>
      </c>
      <c r="B85" s="73" t="s">
        <v>639</v>
      </c>
      <c r="C85" s="70" t="s">
        <v>280</v>
      </c>
      <c r="D85" s="70" t="s">
        <v>273</v>
      </c>
      <c r="E85" s="70"/>
      <c r="F85" s="71">
        <v>0.28</v>
      </c>
      <c r="G85" s="53" t="s">
        <v>177</v>
      </c>
      <c r="H85" s="53" t="s">
        <v>177</v>
      </c>
      <c r="I85" s="60" t="s">
        <v>177</v>
      </c>
      <c r="J85" s="53" t="s">
        <v>177</v>
      </c>
      <c r="K85" s="53" t="s">
        <v>177</v>
      </c>
      <c r="L85" s="53" t="s">
        <v>177</v>
      </c>
      <c r="M85" s="53" t="s">
        <v>177</v>
      </c>
    </row>
    <row r="86" spans="1:13" ht="15.75" customHeight="1">
      <c r="A86" s="73" t="s">
        <v>637</v>
      </c>
      <c r="B86" s="73" t="s">
        <v>639</v>
      </c>
      <c r="C86" s="70" t="s">
        <v>281</v>
      </c>
      <c r="D86" s="70" t="s">
        <v>273</v>
      </c>
      <c r="E86" s="70"/>
      <c r="F86" s="71">
        <v>0.52</v>
      </c>
      <c r="G86" s="53" t="s">
        <v>177</v>
      </c>
      <c r="H86" s="53" t="s">
        <v>177</v>
      </c>
      <c r="I86" s="60" t="s">
        <v>177</v>
      </c>
      <c r="J86" s="53" t="s">
        <v>177</v>
      </c>
      <c r="K86" s="53" t="s">
        <v>177</v>
      </c>
      <c r="L86" s="53" t="s">
        <v>177</v>
      </c>
      <c r="M86" s="53" t="s">
        <v>177</v>
      </c>
    </row>
    <row r="87" spans="3:6" ht="15.9" customHeight="1">
      <c r="C87" s="208" t="s">
        <v>259</v>
      </c>
      <c r="D87" s="212"/>
      <c r="E87" s="175"/>
      <c r="F87" s="72">
        <f>SUM(F78:F86)</f>
        <v>3.32</v>
      </c>
    </row>
    <row r="88" spans="1:13" s="183" customFormat="1" ht="15.9" customHeight="1">
      <c r="A88" s="182"/>
      <c r="B88" s="182"/>
      <c r="C88" s="179"/>
      <c r="D88" s="180"/>
      <c r="E88" s="180"/>
      <c r="F88" s="181"/>
      <c r="G88" s="182"/>
      <c r="I88" s="184"/>
      <c r="K88" s="185"/>
      <c r="L88" s="182"/>
      <c r="M88" s="182"/>
    </row>
    <row r="89" spans="1:13" ht="15">
      <c r="A89" s="73" t="s">
        <v>637</v>
      </c>
      <c r="B89" s="73" t="s">
        <v>26</v>
      </c>
      <c r="C89" s="81" t="s">
        <v>95</v>
      </c>
      <c r="D89" s="82" t="s">
        <v>123</v>
      </c>
      <c r="E89" s="51" t="s">
        <v>8</v>
      </c>
      <c r="F89" s="83">
        <v>24.39</v>
      </c>
      <c r="G89" s="58">
        <v>3530</v>
      </c>
      <c r="H89" s="54" t="s">
        <v>173</v>
      </c>
      <c r="I89" s="58" t="s">
        <v>282</v>
      </c>
      <c r="J89" s="84" t="s">
        <v>175</v>
      </c>
      <c r="K89" s="85" t="s">
        <v>176</v>
      </c>
      <c r="L89" s="58">
        <v>15</v>
      </c>
      <c r="M89" s="58" t="s">
        <v>177</v>
      </c>
    </row>
    <row r="90" spans="1:13" ht="15">
      <c r="A90" s="73" t="s">
        <v>637</v>
      </c>
      <c r="B90" s="73" t="s">
        <v>26</v>
      </c>
      <c r="C90" s="86" t="s">
        <v>283</v>
      </c>
      <c r="D90" s="51" t="s">
        <v>284</v>
      </c>
      <c r="E90" s="51" t="s">
        <v>8</v>
      </c>
      <c r="F90" s="52">
        <v>39.92</v>
      </c>
      <c r="G90" s="53">
        <v>3000</v>
      </c>
      <c r="H90" s="54" t="s">
        <v>285</v>
      </c>
      <c r="I90" s="53" t="s">
        <v>286</v>
      </c>
      <c r="J90" s="54" t="s">
        <v>287</v>
      </c>
      <c r="K90" s="87" t="s">
        <v>288</v>
      </c>
      <c r="L90" s="88">
        <v>15</v>
      </c>
      <c r="M90" s="53">
        <v>27</v>
      </c>
    </row>
    <row r="91" spans="1:13" ht="15">
      <c r="A91" s="73" t="s">
        <v>637</v>
      </c>
      <c r="B91" s="73" t="s">
        <v>26</v>
      </c>
      <c r="C91" s="86" t="s">
        <v>289</v>
      </c>
      <c r="D91" s="51" t="s">
        <v>290</v>
      </c>
      <c r="E91" s="51" t="s">
        <v>8</v>
      </c>
      <c r="F91" s="52">
        <v>94.03</v>
      </c>
      <c r="G91" s="53">
        <v>3000</v>
      </c>
      <c r="H91" s="54" t="s">
        <v>291</v>
      </c>
      <c r="I91" s="53" t="s">
        <v>292</v>
      </c>
      <c r="J91" s="54" t="s">
        <v>175</v>
      </c>
      <c r="K91" s="87" t="s">
        <v>293</v>
      </c>
      <c r="L91" s="88">
        <v>18</v>
      </c>
      <c r="M91" s="53">
        <v>27</v>
      </c>
    </row>
    <row r="92" spans="1:13" ht="15">
      <c r="A92" s="73" t="s">
        <v>637</v>
      </c>
      <c r="B92" s="73" t="s">
        <v>26</v>
      </c>
      <c r="C92" s="86" t="s">
        <v>294</v>
      </c>
      <c r="D92" s="51" t="s">
        <v>157</v>
      </c>
      <c r="E92" s="51" t="s">
        <v>8</v>
      </c>
      <c r="F92" s="52">
        <v>14.09</v>
      </c>
      <c r="G92" s="53">
        <v>2800</v>
      </c>
      <c r="H92" s="54" t="s">
        <v>188</v>
      </c>
      <c r="I92" s="53" t="s">
        <v>295</v>
      </c>
      <c r="J92" s="54" t="s">
        <v>207</v>
      </c>
      <c r="K92" s="87" t="s">
        <v>208</v>
      </c>
      <c r="L92" s="88">
        <v>15</v>
      </c>
      <c r="M92" s="53" t="s">
        <v>177</v>
      </c>
    </row>
    <row r="93" spans="1:13" ht="15">
      <c r="A93" s="73" t="s">
        <v>637</v>
      </c>
      <c r="B93" s="73" t="s">
        <v>26</v>
      </c>
      <c r="C93" s="86" t="s">
        <v>296</v>
      </c>
      <c r="D93" s="51" t="s">
        <v>157</v>
      </c>
      <c r="E93" s="51" t="s">
        <v>8</v>
      </c>
      <c r="F93" s="52">
        <v>25.61</v>
      </c>
      <c r="G93" s="53">
        <v>2800</v>
      </c>
      <c r="H93" s="61" t="s">
        <v>188</v>
      </c>
      <c r="I93" s="58" t="s">
        <v>295</v>
      </c>
      <c r="J93" s="56" t="s">
        <v>207</v>
      </c>
      <c r="K93" s="85" t="s">
        <v>208</v>
      </c>
      <c r="L93" s="88">
        <v>18</v>
      </c>
      <c r="M93" s="53" t="s">
        <v>177</v>
      </c>
    </row>
    <row r="94" spans="1:13" ht="15">
      <c r="A94" s="73" t="s">
        <v>637</v>
      </c>
      <c r="B94" s="73" t="s">
        <v>26</v>
      </c>
      <c r="C94" s="86" t="s">
        <v>297</v>
      </c>
      <c r="D94" s="51" t="s">
        <v>157</v>
      </c>
      <c r="E94" s="51" t="s">
        <v>8</v>
      </c>
      <c r="F94" s="52">
        <v>18.36</v>
      </c>
      <c r="G94" s="53">
        <v>2800</v>
      </c>
      <c r="H94" s="61" t="s">
        <v>188</v>
      </c>
      <c r="I94" s="53" t="s">
        <v>298</v>
      </c>
      <c r="J94" s="54" t="s">
        <v>299</v>
      </c>
      <c r="K94" s="87" t="s">
        <v>300</v>
      </c>
      <c r="L94" s="88">
        <v>18</v>
      </c>
      <c r="M94" s="53" t="s">
        <v>177</v>
      </c>
    </row>
    <row r="95" spans="1:13" ht="15">
      <c r="A95" s="73" t="s">
        <v>637</v>
      </c>
      <c r="B95" s="73" t="s">
        <v>26</v>
      </c>
      <c r="C95" s="86" t="s">
        <v>301</v>
      </c>
      <c r="D95" s="51" t="s">
        <v>157</v>
      </c>
      <c r="E95" s="59" t="s">
        <v>634</v>
      </c>
      <c r="F95" s="52">
        <v>22.57</v>
      </c>
      <c r="G95" s="53">
        <v>3300</v>
      </c>
      <c r="H95" s="62" t="s">
        <v>190</v>
      </c>
      <c r="I95" s="53" t="s">
        <v>298</v>
      </c>
      <c r="J95" s="62" t="s">
        <v>299</v>
      </c>
      <c r="K95" s="87" t="s">
        <v>300</v>
      </c>
      <c r="L95" s="89" t="s">
        <v>302</v>
      </c>
      <c r="M95" s="69" t="s">
        <v>302</v>
      </c>
    </row>
    <row r="96" spans="1:13" ht="15">
      <c r="A96" s="73" t="s">
        <v>637</v>
      </c>
      <c r="B96" s="73" t="s">
        <v>26</v>
      </c>
      <c r="C96" s="86" t="s">
        <v>96</v>
      </c>
      <c r="D96" s="51" t="s">
        <v>303</v>
      </c>
      <c r="E96" s="59" t="s">
        <v>634</v>
      </c>
      <c r="F96" s="52">
        <v>14.73</v>
      </c>
      <c r="G96" s="53">
        <v>3400</v>
      </c>
      <c r="H96" s="61" t="s">
        <v>173</v>
      </c>
      <c r="I96" s="53" t="s">
        <v>298</v>
      </c>
      <c r="J96" s="62" t="s">
        <v>299</v>
      </c>
      <c r="K96" s="87" t="s">
        <v>300</v>
      </c>
      <c r="L96" s="89" t="s">
        <v>304</v>
      </c>
      <c r="M96" s="53" t="s">
        <v>177</v>
      </c>
    </row>
    <row r="97" spans="1:13" ht="15">
      <c r="A97" s="73" t="s">
        <v>637</v>
      </c>
      <c r="B97" s="73" t="s">
        <v>26</v>
      </c>
      <c r="C97" s="86" t="s">
        <v>97</v>
      </c>
      <c r="D97" s="51" t="s">
        <v>305</v>
      </c>
      <c r="E97" s="59" t="s">
        <v>634</v>
      </c>
      <c r="F97" s="52">
        <v>21.91</v>
      </c>
      <c r="G97" s="53">
        <v>3300</v>
      </c>
      <c r="H97" s="61" t="s">
        <v>190</v>
      </c>
      <c r="I97" s="53" t="s">
        <v>298</v>
      </c>
      <c r="J97" s="62" t="s">
        <v>299</v>
      </c>
      <c r="K97" s="87" t="s">
        <v>300</v>
      </c>
      <c r="L97" s="89" t="s">
        <v>112</v>
      </c>
      <c r="M97" s="53">
        <v>8</v>
      </c>
    </row>
    <row r="98" spans="1:13" ht="15">
      <c r="A98" s="73" t="s">
        <v>637</v>
      </c>
      <c r="B98" s="73" t="s">
        <v>26</v>
      </c>
      <c r="C98" s="86" t="s">
        <v>98</v>
      </c>
      <c r="D98" s="51" t="s">
        <v>123</v>
      </c>
      <c r="E98" s="51" t="s">
        <v>8</v>
      </c>
      <c r="F98" s="52">
        <f>15.599-0.56</f>
        <v>15.039</v>
      </c>
      <c r="G98" s="73">
        <v>3530</v>
      </c>
      <c r="H98" s="61" t="s">
        <v>173</v>
      </c>
      <c r="I98" s="53" t="s">
        <v>306</v>
      </c>
      <c r="J98" s="54" t="s">
        <v>181</v>
      </c>
      <c r="K98" s="87" t="s">
        <v>182</v>
      </c>
      <c r="L98" s="88">
        <v>15</v>
      </c>
      <c r="M98" s="53" t="s">
        <v>177</v>
      </c>
    </row>
    <row r="99" spans="1:13" ht="15">
      <c r="A99" s="73" t="s">
        <v>637</v>
      </c>
      <c r="B99" s="73" t="s">
        <v>26</v>
      </c>
      <c r="C99" s="86" t="s">
        <v>99</v>
      </c>
      <c r="D99" s="51" t="s">
        <v>307</v>
      </c>
      <c r="E99" s="51" t="s">
        <v>8</v>
      </c>
      <c r="F99" s="52">
        <v>23.58</v>
      </c>
      <c r="G99" s="53">
        <v>2800</v>
      </c>
      <c r="H99" s="54" t="s">
        <v>188</v>
      </c>
      <c r="I99" s="53" t="s">
        <v>298</v>
      </c>
      <c r="J99" s="62" t="s">
        <v>299</v>
      </c>
      <c r="K99" s="87" t="s">
        <v>300</v>
      </c>
      <c r="L99" s="88">
        <v>15</v>
      </c>
      <c r="M99" s="53" t="s">
        <v>177</v>
      </c>
    </row>
    <row r="100" spans="1:13" ht="15">
      <c r="A100" s="73" t="s">
        <v>637</v>
      </c>
      <c r="B100" s="73" t="s">
        <v>26</v>
      </c>
      <c r="C100" s="86" t="s">
        <v>100</v>
      </c>
      <c r="D100" s="51" t="s">
        <v>305</v>
      </c>
      <c r="E100" s="59" t="s">
        <v>634</v>
      </c>
      <c r="F100" s="52">
        <v>12.57</v>
      </c>
      <c r="G100" s="53">
        <v>2400</v>
      </c>
      <c r="H100" s="62" t="s">
        <v>190</v>
      </c>
      <c r="I100" s="53" t="s">
        <v>298</v>
      </c>
      <c r="J100" s="62" t="s">
        <v>299</v>
      </c>
      <c r="K100" s="87" t="s">
        <v>300</v>
      </c>
      <c r="L100" s="89" t="s">
        <v>308</v>
      </c>
      <c r="M100" s="69" t="s">
        <v>308</v>
      </c>
    </row>
    <row r="101" spans="1:13" ht="15">
      <c r="A101" s="73" t="s">
        <v>637</v>
      </c>
      <c r="B101" s="73" t="s">
        <v>26</v>
      </c>
      <c r="C101" s="86" t="s">
        <v>309</v>
      </c>
      <c r="D101" s="59" t="s">
        <v>310</v>
      </c>
      <c r="E101" s="51" t="s">
        <v>8</v>
      </c>
      <c r="F101" s="52">
        <v>172.17</v>
      </c>
      <c r="G101" s="90" t="s">
        <v>311</v>
      </c>
      <c r="H101" s="90"/>
      <c r="I101" s="53" t="s">
        <v>312</v>
      </c>
      <c r="J101" s="54" t="s">
        <v>175</v>
      </c>
      <c r="K101" s="87" t="s">
        <v>288</v>
      </c>
      <c r="L101" s="88">
        <v>20</v>
      </c>
      <c r="M101" s="53">
        <v>27</v>
      </c>
    </row>
    <row r="102" spans="1:13" ht="15">
      <c r="A102" s="73" t="s">
        <v>637</v>
      </c>
      <c r="B102" s="73" t="s">
        <v>26</v>
      </c>
      <c r="C102" s="86" t="s">
        <v>313</v>
      </c>
      <c r="D102" s="51" t="s">
        <v>124</v>
      </c>
      <c r="E102" s="51" t="s">
        <v>8</v>
      </c>
      <c r="F102" s="52">
        <v>5.69</v>
      </c>
      <c r="G102" s="53">
        <v>3400</v>
      </c>
      <c r="H102" s="61" t="s">
        <v>173</v>
      </c>
      <c r="I102" s="53" t="s">
        <v>312</v>
      </c>
      <c r="J102" s="54" t="s">
        <v>175</v>
      </c>
      <c r="K102" s="87" t="s">
        <v>24</v>
      </c>
      <c r="L102" s="88">
        <v>15</v>
      </c>
      <c r="M102" s="53" t="s">
        <v>177</v>
      </c>
    </row>
    <row r="103" spans="1:13" ht="15">
      <c r="A103" s="73" t="s">
        <v>637</v>
      </c>
      <c r="B103" s="73" t="s">
        <v>26</v>
      </c>
      <c r="C103" s="86" t="s">
        <v>314</v>
      </c>
      <c r="D103" s="51" t="s">
        <v>315</v>
      </c>
      <c r="E103" s="51" t="s">
        <v>25</v>
      </c>
      <c r="F103" s="52">
        <v>1.79</v>
      </c>
      <c r="G103" s="53">
        <v>2600</v>
      </c>
      <c r="H103" s="61" t="s">
        <v>235</v>
      </c>
      <c r="I103" s="53" t="s">
        <v>312</v>
      </c>
      <c r="J103" s="54" t="s">
        <v>175</v>
      </c>
      <c r="K103" s="87" t="s">
        <v>24</v>
      </c>
      <c r="L103" s="88">
        <v>18</v>
      </c>
      <c r="M103" s="53" t="s">
        <v>177</v>
      </c>
    </row>
    <row r="104" spans="1:13" ht="15">
      <c r="A104" s="73" t="s">
        <v>637</v>
      </c>
      <c r="B104" s="73" t="s">
        <v>26</v>
      </c>
      <c r="C104" s="86" t="s">
        <v>316</v>
      </c>
      <c r="D104" s="51" t="s">
        <v>317</v>
      </c>
      <c r="E104" s="51" t="s">
        <v>25</v>
      </c>
      <c r="F104" s="52">
        <v>3.17</v>
      </c>
      <c r="G104" s="53">
        <v>2600</v>
      </c>
      <c r="H104" s="61" t="s">
        <v>235</v>
      </c>
      <c r="I104" s="53" t="s">
        <v>312</v>
      </c>
      <c r="J104" s="54" t="s">
        <v>175</v>
      </c>
      <c r="K104" s="87" t="s">
        <v>24</v>
      </c>
      <c r="L104" s="88">
        <v>22</v>
      </c>
      <c r="M104" s="53" t="s">
        <v>177</v>
      </c>
    </row>
    <row r="105" spans="1:13" ht="15">
      <c r="A105" s="73" t="s">
        <v>637</v>
      </c>
      <c r="B105" s="73" t="s">
        <v>26</v>
      </c>
      <c r="C105" s="86" t="s">
        <v>318</v>
      </c>
      <c r="D105" s="51" t="s">
        <v>319</v>
      </c>
      <c r="E105" s="51" t="s">
        <v>8</v>
      </c>
      <c r="F105" s="52">
        <v>4.29</v>
      </c>
      <c r="G105" s="53">
        <v>2800</v>
      </c>
      <c r="H105" s="61" t="s">
        <v>235</v>
      </c>
      <c r="I105" s="53" t="s">
        <v>312</v>
      </c>
      <c r="J105" s="54" t="s">
        <v>175</v>
      </c>
      <c r="K105" s="87" t="s">
        <v>24</v>
      </c>
      <c r="L105" s="88">
        <v>18</v>
      </c>
      <c r="M105" s="53" t="s">
        <v>177</v>
      </c>
    </row>
    <row r="106" spans="1:13" ht="15">
      <c r="A106" s="73" t="s">
        <v>637</v>
      </c>
      <c r="B106" s="73" t="s">
        <v>26</v>
      </c>
      <c r="C106" s="86" t="s">
        <v>320</v>
      </c>
      <c r="D106" s="51" t="s">
        <v>321</v>
      </c>
      <c r="E106" s="51" t="s">
        <v>8</v>
      </c>
      <c r="F106" s="52">
        <v>1.44</v>
      </c>
      <c r="G106" s="53">
        <v>2600</v>
      </c>
      <c r="H106" s="61" t="s">
        <v>235</v>
      </c>
      <c r="I106" s="53" t="s">
        <v>312</v>
      </c>
      <c r="J106" s="54" t="s">
        <v>175</v>
      </c>
      <c r="K106" s="87" t="s">
        <v>24</v>
      </c>
      <c r="L106" s="88">
        <v>18</v>
      </c>
      <c r="M106" s="53" t="s">
        <v>177</v>
      </c>
    </row>
    <row r="107" spans="1:13" ht="15">
      <c r="A107" s="73" t="s">
        <v>637</v>
      </c>
      <c r="B107" s="73" t="s">
        <v>26</v>
      </c>
      <c r="C107" s="86" t="s">
        <v>322</v>
      </c>
      <c r="D107" s="51" t="s">
        <v>323</v>
      </c>
      <c r="E107" s="59" t="s">
        <v>25</v>
      </c>
      <c r="F107" s="52">
        <v>8.29</v>
      </c>
      <c r="G107" s="53">
        <v>2600</v>
      </c>
      <c r="H107" s="61" t="s">
        <v>235</v>
      </c>
      <c r="I107" s="53" t="s">
        <v>324</v>
      </c>
      <c r="J107" s="54" t="s">
        <v>175</v>
      </c>
      <c r="K107" s="87" t="s">
        <v>24</v>
      </c>
      <c r="L107" s="88">
        <v>18</v>
      </c>
      <c r="M107" s="53" t="s">
        <v>177</v>
      </c>
    </row>
    <row r="108" spans="1:13" ht="15">
      <c r="A108" s="73" t="s">
        <v>637</v>
      </c>
      <c r="B108" s="73" t="s">
        <v>26</v>
      </c>
      <c r="C108" s="86" t="s">
        <v>325</v>
      </c>
      <c r="D108" s="51" t="s">
        <v>326</v>
      </c>
      <c r="E108" s="59" t="s">
        <v>25</v>
      </c>
      <c r="F108" s="52">
        <v>4.17</v>
      </c>
      <c r="G108" s="53">
        <v>2600</v>
      </c>
      <c r="H108" s="61" t="s">
        <v>235</v>
      </c>
      <c r="I108" s="53" t="s">
        <v>324</v>
      </c>
      <c r="J108" s="54" t="s">
        <v>175</v>
      </c>
      <c r="K108" s="87" t="s">
        <v>24</v>
      </c>
      <c r="L108" s="88">
        <v>20</v>
      </c>
      <c r="M108" s="53" t="s">
        <v>177</v>
      </c>
    </row>
    <row r="109" spans="1:13" ht="15">
      <c r="A109" s="73" t="s">
        <v>637</v>
      </c>
      <c r="B109" s="73" t="s">
        <v>26</v>
      </c>
      <c r="C109" s="86" t="s">
        <v>327</v>
      </c>
      <c r="D109" s="51" t="s">
        <v>328</v>
      </c>
      <c r="E109" s="59" t="s">
        <v>25</v>
      </c>
      <c r="F109" s="52">
        <v>9.58</v>
      </c>
      <c r="G109" s="53">
        <v>2600</v>
      </c>
      <c r="H109" s="61" t="s">
        <v>235</v>
      </c>
      <c r="I109" s="53" t="s">
        <v>324</v>
      </c>
      <c r="J109" s="54" t="s">
        <v>175</v>
      </c>
      <c r="K109" s="87" t="s">
        <v>24</v>
      </c>
      <c r="L109" s="88">
        <v>18</v>
      </c>
      <c r="M109" s="53" t="s">
        <v>177</v>
      </c>
    </row>
    <row r="110" spans="1:13" ht="15">
      <c r="A110" s="73" t="s">
        <v>637</v>
      </c>
      <c r="B110" s="73" t="s">
        <v>26</v>
      </c>
      <c r="C110" s="86" t="s">
        <v>329</v>
      </c>
      <c r="D110" s="51" t="s">
        <v>330</v>
      </c>
      <c r="E110" s="51" t="s">
        <v>8</v>
      </c>
      <c r="F110" s="52">
        <v>120.42</v>
      </c>
      <c r="G110" s="53">
        <v>3400</v>
      </c>
      <c r="H110" s="61" t="s">
        <v>331</v>
      </c>
      <c r="I110" s="53" t="s">
        <v>312</v>
      </c>
      <c r="J110" s="54" t="s">
        <v>175</v>
      </c>
      <c r="K110" s="87" t="s">
        <v>288</v>
      </c>
      <c r="L110" s="88">
        <v>20</v>
      </c>
      <c r="M110" s="53">
        <v>27</v>
      </c>
    </row>
    <row r="111" spans="1:13" ht="15">
      <c r="A111" s="73" t="s">
        <v>637</v>
      </c>
      <c r="B111" s="73" t="s">
        <v>26</v>
      </c>
      <c r="C111" s="86" t="s">
        <v>332</v>
      </c>
      <c r="D111" s="51" t="s">
        <v>124</v>
      </c>
      <c r="E111" s="51" t="s">
        <v>8</v>
      </c>
      <c r="F111" s="52">
        <v>6.73</v>
      </c>
      <c r="G111" s="53">
        <v>3400</v>
      </c>
      <c r="H111" s="61" t="s">
        <v>173</v>
      </c>
      <c r="I111" s="53" t="s">
        <v>312</v>
      </c>
      <c r="J111" s="54" t="s">
        <v>175</v>
      </c>
      <c r="K111" s="87" t="s">
        <v>24</v>
      </c>
      <c r="L111" s="88">
        <v>15</v>
      </c>
      <c r="M111" s="53" t="s">
        <v>177</v>
      </c>
    </row>
    <row r="112" spans="1:13" ht="15">
      <c r="A112" s="73" t="s">
        <v>637</v>
      </c>
      <c r="B112" s="73" t="s">
        <v>26</v>
      </c>
      <c r="C112" s="86" t="s">
        <v>333</v>
      </c>
      <c r="D112" s="51" t="s">
        <v>334</v>
      </c>
      <c r="E112" s="51" t="s">
        <v>8</v>
      </c>
      <c r="F112" s="52">
        <v>10.94</v>
      </c>
      <c r="G112" s="53">
        <v>3400</v>
      </c>
      <c r="H112" s="61" t="s">
        <v>173</v>
      </c>
      <c r="I112" s="53" t="s">
        <v>312</v>
      </c>
      <c r="J112" s="54" t="s">
        <v>175</v>
      </c>
      <c r="K112" s="87" t="s">
        <v>24</v>
      </c>
      <c r="L112" s="88">
        <v>15</v>
      </c>
      <c r="M112" s="53" t="s">
        <v>177</v>
      </c>
    </row>
    <row r="113" spans="1:13" ht="15">
      <c r="A113" s="73" t="s">
        <v>637</v>
      </c>
      <c r="B113" s="73" t="s">
        <v>26</v>
      </c>
      <c r="C113" s="86" t="s">
        <v>101</v>
      </c>
      <c r="D113" s="51" t="s">
        <v>335</v>
      </c>
      <c r="E113" s="51"/>
      <c r="F113" s="52">
        <v>86.24</v>
      </c>
      <c r="G113" s="53" t="s">
        <v>177</v>
      </c>
      <c r="H113" s="61" t="s">
        <v>177</v>
      </c>
      <c r="I113" s="53" t="s">
        <v>336</v>
      </c>
      <c r="J113" s="54" t="s">
        <v>337</v>
      </c>
      <c r="K113" s="87" t="s">
        <v>177</v>
      </c>
      <c r="L113" s="88" t="s">
        <v>177</v>
      </c>
      <c r="M113" s="53" t="s">
        <v>177</v>
      </c>
    </row>
    <row r="114" spans="1:13" ht="15">
      <c r="A114" s="73" t="s">
        <v>637</v>
      </c>
      <c r="B114" s="73" t="s">
        <v>26</v>
      </c>
      <c r="C114" s="86" t="s">
        <v>102</v>
      </c>
      <c r="D114" s="51" t="s">
        <v>226</v>
      </c>
      <c r="E114" s="51" t="s">
        <v>644</v>
      </c>
      <c r="F114" s="52">
        <v>14.9</v>
      </c>
      <c r="G114" s="88">
        <v>2800</v>
      </c>
      <c r="H114" s="91" t="s">
        <v>188</v>
      </c>
      <c r="I114" s="53" t="s">
        <v>338</v>
      </c>
      <c r="J114" s="54" t="s">
        <v>207</v>
      </c>
      <c r="K114" s="87" t="s">
        <v>208</v>
      </c>
      <c r="L114" s="89" t="s">
        <v>115</v>
      </c>
      <c r="M114" s="53">
        <v>26</v>
      </c>
    </row>
    <row r="115" spans="1:13" ht="15">
      <c r="A115" s="73" t="s">
        <v>637</v>
      </c>
      <c r="B115" s="73" t="s">
        <v>26</v>
      </c>
      <c r="C115" s="86" t="s">
        <v>103</v>
      </c>
      <c r="D115" s="51" t="s">
        <v>339</v>
      </c>
      <c r="E115" s="51" t="s">
        <v>8</v>
      </c>
      <c r="F115" s="52">
        <v>9.43</v>
      </c>
      <c r="G115" s="53">
        <v>3400</v>
      </c>
      <c r="H115" s="61" t="s">
        <v>173</v>
      </c>
      <c r="I115" s="53" t="s">
        <v>298</v>
      </c>
      <c r="J115" s="62" t="s">
        <v>299</v>
      </c>
      <c r="K115" s="87" t="s">
        <v>300</v>
      </c>
      <c r="L115" s="89" t="s">
        <v>304</v>
      </c>
      <c r="M115" s="53">
        <v>20</v>
      </c>
    </row>
    <row r="116" spans="1:13" ht="15">
      <c r="A116" s="73" t="s">
        <v>637</v>
      </c>
      <c r="B116" s="73" t="s">
        <v>26</v>
      </c>
      <c r="C116" s="86" t="s">
        <v>104</v>
      </c>
      <c r="D116" s="51" t="s">
        <v>340</v>
      </c>
      <c r="E116" s="51" t="s">
        <v>8</v>
      </c>
      <c r="F116" s="52">
        <v>9.86</v>
      </c>
      <c r="G116" s="53">
        <v>3400</v>
      </c>
      <c r="H116" s="61" t="s">
        <v>173</v>
      </c>
      <c r="I116" s="53" t="s">
        <v>298</v>
      </c>
      <c r="J116" s="62" t="s">
        <v>299</v>
      </c>
      <c r="K116" s="87" t="s">
        <v>300</v>
      </c>
      <c r="L116" s="89" t="s">
        <v>304</v>
      </c>
      <c r="M116" s="69" t="s">
        <v>115</v>
      </c>
    </row>
    <row r="117" spans="1:13" ht="15">
      <c r="A117" s="73" t="s">
        <v>637</v>
      </c>
      <c r="B117" s="73" t="s">
        <v>26</v>
      </c>
      <c r="C117" s="86" t="s">
        <v>105</v>
      </c>
      <c r="D117" s="51" t="s">
        <v>341</v>
      </c>
      <c r="E117" s="59" t="s">
        <v>634</v>
      </c>
      <c r="F117" s="52">
        <v>32.18</v>
      </c>
      <c r="G117" s="53">
        <v>2400</v>
      </c>
      <c r="H117" s="62" t="s">
        <v>190</v>
      </c>
      <c r="I117" s="53" t="s">
        <v>298</v>
      </c>
      <c r="J117" s="62" t="s">
        <v>299</v>
      </c>
      <c r="K117" s="87" t="s">
        <v>300</v>
      </c>
      <c r="L117" s="89" t="s">
        <v>342</v>
      </c>
      <c r="M117" s="69" t="s">
        <v>342</v>
      </c>
    </row>
    <row r="118" spans="1:13" ht="15">
      <c r="A118" s="73" t="s">
        <v>637</v>
      </c>
      <c r="B118" s="73" t="s">
        <v>26</v>
      </c>
      <c r="C118" s="86" t="s">
        <v>343</v>
      </c>
      <c r="D118" s="51" t="s">
        <v>344</v>
      </c>
      <c r="E118" s="51"/>
      <c r="F118" s="52">
        <v>11.9</v>
      </c>
      <c r="G118" s="53">
        <v>3180</v>
      </c>
      <c r="H118" s="62" t="s">
        <v>190</v>
      </c>
      <c r="I118" s="53" t="s">
        <v>345</v>
      </c>
      <c r="J118" s="54" t="s">
        <v>346</v>
      </c>
      <c r="K118" s="87" t="s">
        <v>177</v>
      </c>
      <c r="L118" s="88" t="s">
        <v>177</v>
      </c>
      <c r="M118" s="53" t="s">
        <v>177</v>
      </c>
    </row>
    <row r="119" spans="1:13" ht="15">
      <c r="A119" s="73" t="s">
        <v>637</v>
      </c>
      <c r="B119" s="73" t="s">
        <v>26</v>
      </c>
      <c r="C119" s="86" t="s">
        <v>347</v>
      </c>
      <c r="D119" s="51" t="s">
        <v>303</v>
      </c>
      <c r="E119" s="59" t="s">
        <v>634</v>
      </c>
      <c r="F119" s="52">
        <v>14.47</v>
      </c>
      <c r="G119" s="53">
        <v>3000</v>
      </c>
      <c r="H119" s="62" t="s">
        <v>190</v>
      </c>
      <c r="I119" s="53" t="s">
        <v>298</v>
      </c>
      <c r="J119" s="62" t="s">
        <v>299</v>
      </c>
      <c r="K119" s="87" t="s">
        <v>300</v>
      </c>
      <c r="L119" s="89" t="s">
        <v>308</v>
      </c>
      <c r="M119" s="69" t="s">
        <v>308</v>
      </c>
    </row>
    <row r="120" spans="1:13" ht="15">
      <c r="A120" s="73" t="s">
        <v>637</v>
      </c>
      <c r="B120" s="73" t="s">
        <v>26</v>
      </c>
      <c r="C120" s="86" t="s">
        <v>348</v>
      </c>
      <c r="D120" s="51" t="s">
        <v>349</v>
      </c>
      <c r="E120" s="59" t="s">
        <v>634</v>
      </c>
      <c r="F120" s="52">
        <v>25.18</v>
      </c>
      <c r="G120" s="53">
        <v>3000</v>
      </c>
      <c r="H120" s="62" t="s">
        <v>190</v>
      </c>
      <c r="I120" s="53" t="s">
        <v>298</v>
      </c>
      <c r="J120" s="62" t="s">
        <v>299</v>
      </c>
      <c r="K120" s="87" t="s">
        <v>300</v>
      </c>
      <c r="L120" s="89" t="s">
        <v>342</v>
      </c>
      <c r="M120" s="69" t="s">
        <v>342</v>
      </c>
    </row>
    <row r="121" spans="1:13" ht="12.75" customHeight="1">
      <c r="A121" s="73" t="s">
        <v>637</v>
      </c>
      <c r="B121" s="73" t="s">
        <v>26</v>
      </c>
      <c r="C121" s="86" t="s">
        <v>350</v>
      </c>
      <c r="D121" s="59" t="s">
        <v>351</v>
      </c>
      <c r="E121" s="59" t="s">
        <v>634</v>
      </c>
      <c r="F121" s="52">
        <v>11.35</v>
      </c>
      <c r="G121" s="53">
        <v>3000</v>
      </c>
      <c r="H121" s="62" t="s">
        <v>190</v>
      </c>
      <c r="I121" s="53" t="s">
        <v>298</v>
      </c>
      <c r="J121" s="62" t="s">
        <v>299</v>
      </c>
      <c r="K121" s="87" t="s">
        <v>300</v>
      </c>
      <c r="L121" s="89" t="s">
        <v>352</v>
      </c>
      <c r="M121" s="69" t="s">
        <v>352</v>
      </c>
    </row>
    <row r="122" spans="1:13" ht="15">
      <c r="A122" s="73" t="s">
        <v>637</v>
      </c>
      <c r="B122" s="73" t="s">
        <v>26</v>
      </c>
      <c r="C122" s="86" t="s">
        <v>106</v>
      </c>
      <c r="D122" s="51" t="s">
        <v>344</v>
      </c>
      <c r="E122" s="59"/>
      <c r="F122" s="52">
        <v>52.07</v>
      </c>
      <c r="G122" s="53">
        <v>3180</v>
      </c>
      <c r="H122" s="61" t="s">
        <v>353</v>
      </c>
      <c r="I122" s="53" t="s">
        <v>345</v>
      </c>
      <c r="J122" s="54" t="s">
        <v>346</v>
      </c>
      <c r="K122" s="87" t="s">
        <v>177</v>
      </c>
      <c r="L122" s="88" t="s">
        <v>177</v>
      </c>
      <c r="M122" s="53" t="s">
        <v>177</v>
      </c>
    </row>
    <row r="123" spans="1:13" ht="15">
      <c r="A123" s="73" t="s">
        <v>637</v>
      </c>
      <c r="B123" s="73" t="s">
        <v>26</v>
      </c>
      <c r="C123" s="86" t="s">
        <v>107</v>
      </c>
      <c r="D123" s="51" t="s">
        <v>354</v>
      </c>
      <c r="E123" s="59" t="s">
        <v>634</v>
      </c>
      <c r="F123" s="52">
        <v>10.74</v>
      </c>
      <c r="G123" s="53">
        <v>2400</v>
      </c>
      <c r="H123" s="62" t="s">
        <v>190</v>
      </c>
      <c r="I123" s="53" t="s">
        <v>298</v>
      </c>
      <c r="J123" s="62" t="s">
        <v>299</v>
      </c>
      <c r="K123" s="87" t="s">
        <v>300</v>
      </c>
      <c r="L123" s="89" t="s">
        <v>342</v>
      </c>
      <c r="M123" s="69" t="s">
        <v>342</v>
      </c>
    </row>
    <row r="124" spans="1:13" ht="15">
      <c r="A124" s="73" t="s">
        <v>637</v>
      </c>
      <c r="B124" s="73" t="s">
        <v>26</v>
      </c>
      <c r="C124" s="86" t="s">
        <v>108</v>
      </c>
      <c r="D124" s="51" t="s">
        <v>355</v>
      </c>
      <c r="E124" s="59" t="s">
        <v>634</v>
      </c>
      <c r="F124" s="52">
        <v>64.12</v>
      </c>
      <c r="G124" s="53" t="s">
        <v>356</v>
      </c>
      <c r="H124" s="62" t="s">
        <v>190</v>
      </c>
      <c r="I124" s="53" t="s">
        <v>298</v>
      </c>
      <c r="J124" s="62" t="s">
        <v>299</v>
      </c>
      <c r="K124" s="87" t="s">
        <v>300</v>
      </c>
      <c r="L124" s="89" t="s">
        <v>308</v>
      </c>
      <c r="M124" s="69" t="s">
        <v>308</v>
      </c>
    </row>
    <row r="125" spans="1:13" ht="15">
      <c r="A125" s="73" t="s">
        <v>637</v>
      </c>
      <c r="B125" s="73" t="s">
        <v>26</v>
      </c>
      <c r="C125" s="86" t="s">
        <v>109</v>
      </c>
      <c r="D125" s="51" t="s">
        <v>357</v>
      </c>
      <c r="E125" s="59" t="s">
        <v>634</v>
      </c>
      <c r="F125" s="52">
        <v>46.31</v>
      </c>
      <c r="G125" s="53">
        <v>6600</v>
      </c>
      <c r="H125" s="62" t="s">
        <v>190</v>
      </c>
      <c r="I125" s="53" t="s">
        <v>298</v>
      </c>
      <c r="J125" s="62" t="s">
        <v>299</v>
      </c>
      <c r="K125" s="87" t="s">
        <v>300</v>
      </c>
      <c r="L125" s="89" t="s">
        <v>308</v>
      </c>
      <c r="M125" s="69" t="s">
        <v>308</v>
      </c>
    </row>
    <row r="126" spans="1:13" ht="15">
      <c r="A126" s="73" t="s">
        <v>637</v>
      </c>
      <c r="B126" s="73" t="s">
        <v>26</v>
      </c>
      <c r="C126" s="86" t="s">
        <v>110</v>
      </c>
      <c r="D126" s="51" t="s">
        <v>358</v>
      </c>
      <c r="E126" s="59" t="s">
        <v>634</v>
      </c>
      <c r="F126" s="52">
        <v>48.45</v>
      </c>
      <c r="G126" s="53">
        <v>6600</v>
      </c>
      <c r="H126" s="62" t="s">
        <v>190</v>
      </c>
      <c r="I126" s="53" t="s">
        <v>298</v>
      </c>
      <c r="J126" s="62" t="s">
        <v>299</v>
      </c>
      <c r="K126" s="87" t="s">
        <v>300</v>
      </c>
      <c r="L126" s="89" t="s">
        <v>116</v>
      </c>
      <c r="M126" s="69" t="s">
        <v>116</v>
      </c>
    </row>
    <row r="127" spans="1:13" ht="15">
      <c r="A127" s="73" t="s">
        <v>637</v>
      </c>
      <c r="B127" s="73" t="s">
        <v>26</v>
      </c>
      <c r="C127" s="86" t="s">
        <v>111</v>
      </c>
      <c r="D127" s="51" t="s">
        <v>359</v>
      </c>
      <c r="E127" s="59" t="s">
        <v>634</v>
      </c>
      <c r="F127" s="52">
        <v>9.49</v>
      </c>
      <c r="G127" s="53">
        <v>2400</v>
      </c>
      <c r="H127" s="62" t="s">
        <v>190</v>
      </c>
      <c r="I127" s="53" t="s">
        <v>298</v>
      </c>
      <c r="J127" s="62" t="s">
        <v>299</v>
      </c>
      <c r="K127" s="87" t="s">
        <v>300</v>
      </c>
      <c r="L127" s="89" t="s">
        <v>304</v>
      </c>
      <c r="M127" s="69" t="s">
        <v>304</v>
      </c>
    </row>
    <row r="128" spans="1:13" ht="15">
      <c r="A128" s="73" t="s">
        <v>637</v>
      </c>
      <c r="B128" s="73" t="s">
        <v>26</v>
      </c>
      <c r="C128" s="86" t="s">
        <v>360</v>
      </c>
      <c r="D128" s="51" t="s">
        <v>157</v>
      </c>
      <c r="E128" s="59" t="s">
        <v>634</v>
      </c>
      <c r="F128" s="52">
        <v>11.33</v>
      </c>
      <c r="G128" s="53">
        <v>2400</v>
      </c>
      <c r="H128" s="62" t="s">
        <v>190</v>
      </c>
      <c r="I128" s="53" t="s">
        <v>298</v>
      </c>
      <c r="J128" s="62" t="s">
        <v>299</v>
      </c>
      <c r="K128" s="87" t="s">
        <v>300</v>
      </c>
      <c r="L128" s="89" t="s">
        <v>302</v>
      </c>
      <c r="M128" s="69" t="s">
        <v>302</v>
      </c>
    </row>
    <row r="129" spans="1:13" ht="15">
      <c r="A129" s="73" t="s">
        <v>637</v>
      </c>
      <c r="B129" s="73" t="s">
        <v>26</v>
      </c>
      <c r="C129" s="86" t="s">
        <v>361</v>
      </c>
      <c r="D129" s="51" t="s">
        <v>362</v>
      </c>
      <c r="E129" s="59" t="s">
        <v>634</v>
      </c>
      <c r="F129" s="52">
        <v>30.18</v>
      </c>
      <c r="G129" s="53">
        <v>2400</v>
      </c>
      <c r="H129" s="62" t="s">
        <v>190</v>
      </c>
      <c r="I129" s="53" t="s">
        <v>298</v>
      </c>
      <c r="J129" s="62" t="s">
        <v>299</v>
      </c>
      <c r="K129" s="87" t="s">
        <v>300</v>
      </c>
      <c r="L129" s="89" t="s">
        <v>302</v>
      </c>
      <c r="M129" s="69" t="s">
        <v>302</v>
      </c>
    </row>
    <row r="130" spans="1:13" ht="15">
      <c r="A130" s="73" t="s">
        <v>637</v>
      </c>
      <c r="B130" s="73" t="s">
        <v>26</v>
      </c>
      <c r="C130" s="86" t="s">
        <v>363</v>
      </c>
      <c r="D130" s="51" t="s">
        <v>157</v>
      </c>
      <c r="E130" s="59" t="s">
        <v>634</v>
      </c>
      <c r="F130" s="52">
        <v>14.56</v>
      </c>
      <c r="G130" s="53">
        <v>2400</v>
      </c>
      <c r="H130" s="62" t="s">
        <v>190</v>
      </c>
      <c r="I130" s="53" t="s">
        <v>298</v>
      </c>
      <c r="J130" s="62" t="s">
        <v>299</v>
      </c>
      <c r="K130" s="87" t="s">
        <v>300</v>
      </c>
      <c r="L130" s="89" t="s">
        <v>304</v>
      </c>
      <c r="M130" s="69" t="s">
        <v>304</v>
      </c>
    </row>
    <row r="131" spans="1:13" ht="15">
      <c r="A131" s="73" t="s">
        <v>637</v>
      </c>
      <c r="B131" s="73" t="s">
        <v>26</v>
      </c>
      <c r="C131" s="86" t="s">
        <v>364</v>
      </c>
      <c r="D131" s="51" t="s">
        <v>146</v>
      </c>
      <c r="E131" s="59" t="s">
        <v>634</v>
      </c>
      <c r="F131" s="52">
        <v>2.8</v>
      </c>
      <c r="G131" s="53">
        <v>3400</v>
      </c>
      <c r="H131" s="61" t="s">
        <v>173</v>
      </c>
      <c r="I131" s="53" t="s">
        <v>298</v>
      </c>
      <c r="J131" s="62" t="s">
        <v>299</v>
      </c>
      <c r="K131" s="87" t="s">
        <v>300</v>
      </c>
      <c r="L131" s="88">
        <v>15</v>
      </c>
      <c r="M131" s="53">
        <v>15</v>
      </c>
    </row>
    <row r="132" spans="1:13" ht="15">
      <c r="A132" s="73" t="s">
        <v>637</v>
      </c>
      <c r="B132" s="73" t="s">
        <v>26</v>
      </c>
      <c r="C132" s="86" t="s">
        <v>365</v>
      </c>
      <c r="D132" s="51" t="s">
        <v>366</v>
      </c>
      <c r="E132" s="59" t="s">
        <v>634</v>
      </c>
      <c r="F132" s="52">
        <v>19.56</v>
      </c>
      <c r="G132" s="53">
        <v>3400</v>
      </c>
      <c r="H132" s="61" t="s">
        <v>173</v>
      </c>
      <c r="I132" s="53" t="s">
        <v>298</v>
      </c>
      <c r="J132" s="62" t="s">
        <v>299</v>
      </c>
      <c r="K132" s="87" t="s">
        <v>300</v>
      </c>
      <c r="L132" s="89" t="s">
        <v>304</v>
      </c>
      <c r="M132" s="53">
        <v>20</v>
      </c>
    </row>
    <row r="133" spans="1:13" ht="15">
      <c r="A133" s="73" t="s">
        <v>637</v>
      </c>
      <c r="B133" s="73" t="s">
        <v>26</v>
      </c>
      <c r="C133" s="86" t="s">
        <v>367</v>
      </c>
      <c r="D133" s="51" t="s">
        <v>368</v>
      </c>
      <c r="E133" s="59" t="s">
        <v>634</v>
      </c>
      <c r="F133" s="52">
        <v>251.04</v>
      </c>
      <c r="G133" s="53">
        <v>7200</v>
      </c>
      <c r="H133" s="61" t="s">
        <v>173</v>
      </c>
      <c r="I133" s="53" t="s">
        <v>298</v>
      </c>
      <c r="J133" s="62" t="s">
        <v>299</v>
      </c>
      <c r="K133" s="87" t="s">
        <v>300</v>
      </c>
      <c r="L133" s="89" t="s">
        <v>115</v>
      </c>
      <c r="M133" s="53">
        <v>20</v>
      </c>
    </row>
    <row r="134" spans="1:13" ht="15">
      <c r="A134" s="73" t="s">
        <v>637</v>
      </c>
      <c r="B134" s="73" t="s">
        <v>26</v>
      </c>
      <c r="C134" s="86" t="s">
        <v>369</v>
      </c>
      <c r="D134" s="51" t="s">
        <v>362</v>
      </c>
      <c r="E134" s="59" t="s">
        <v>634</v>
      </c>
      <c r="F134" s="52">
        <v>6.56</v>
      </c>
      <c r="G134" s="53">
        <v>2400</v>
      </c>
      <c r="H134" s="62" t="s">
        <v>190</v>
      </c>
      <c r="I134" s="53" t="s">
        <v>298</v>
      </c>
      <c r="J134" s="62" t="s">
        <v>299</v>
      </c>
      <c r="K134" s="87" t="s">
        <v>300</v>
      </c>
      <c r="L134" s="89" t="s">
        <v>302</v>
      </c>
      <c r="M134" s="69" t="s">
        <v>302</v>
      </c>
    </row>
    <row r="135" spans="1:13" ht="15">
      <c r="A135" s="73" t="s">
        <v>637</v>
      </c>
      <c r="B135" s="73" t="s">
        <v>26</v>
      </c>
      <c r="C135" s="86" t="s">
        <v>370</v>
      </c>
      <c r="D135" s="51" t="s">
        <v>354</v>
      </c>
      <c r="E135" s="59" t="s">
        <v>634</v>
      </c>
      <c r="F135" s="52">
        <v>9.48</v>
      </c>
      <c r="G135" s="53">
        <v>2400</v>
      </c>
      <c r="H135" s="62" t="s">
        <v>190</v>
      </c>
      <c r="I135" s="53" t="s">
        <v>298</v>
      </c>
      <c r="J135" s="62" t="s">
        <v>299</v>
      </c>
      <c r="K135" s="87" t="s">
        <v>300</v>
      </c>
      <c r="L135" s="89" t="s">
        <v>342</v>
      </c>
      <c r="M135" s="69" t="s">
        <v>342</v>
      </c>
    </row>
    <row r="136" spans="1:13" ht="15">
      <c r="A136" s="73" t="s">
        <v>637</v>
      </c>
      <c r="B136" s="73" t="s">
        <v>26</v>
      </c>
      <c r="C136" s="86" t="s">
        <v>371</v>
      </c>
      <c r="D136" s="51" t="s">
        <v>226</v>
      </c>
      <c r="E136" s="51" t="s">
        <v>644</v>
      </c>
      <c r="F136" s="52">
        <v>22.66</v>
      </c>
      <c r="G136" s="53">
        <v>2800</v>
      </c>
      <c r="H136" s="54" t="s">
        <v>188</v>
      </c>
      <c r="I136" s="53" t="s">
        <v>338</v>
      </c>
      <c r="J136" s="54" t="s">
        <v>207</v>
      </c>
      <c r="K136" s="87" t="s">
        <v>208</v>
      </c>
      <c r="L136" s="88">
        <v>20</v>
      </c>
      <c r="M136" s="53">
        <v>26</v>
      </c>
    </row>
    <row r="137" spans="1:13" ht="15">
      <c r="A137" s="73" t="s">
        <v>637</v>
      </c>
      <c r="B137" s="73" t="s">
        <v>26</v>
      </c>
      <c r="C137" s="86" t="s">
        <v>372</v>
      </c>
      <c r="D137" s="51" t="s">
        <v>373</v>
      </c>
      <c r="E137" s="51" t="s">
        <v>4</v>
      </c>
      <c r="F137" s="52">
        <v>20.76</v>
      </c>
      <c r="G137" s="53">
        <v>2800</v>
      </c>
      <c r="H137" s="54" t="s">
        <v>188</v>
      </c>
      <c r="I137" s="53" t="s">
        <v>338</v>
      </c>
      <c r="J137" s="54" t="s">
        <v>207</v>
      </c>
      <c r="K137" s="87" t="s">
        <v>208</v>
      </c>
      <c r="L137" s="88">
        <v>20</v>
      </c>
      <c r="M137" s="53">
        <v>26</v>
      </c>
    </row>
    <row r="138" spans="1:13" ht="15">
      <c r="A138" s="73" t="s">
        <v>637</v>
      </c>
      <c r="B138" s="73" t="s">
        <v>26</v>
      </c>
      <c r="C138" s="86" t="s">
        <v>374</v>
      </c>
      <c r="D138" s="51" t="s">
        <v>124</v>
      </c>
      <c r="E138" s="59" t="s">
        <v>634</v>
      </c>
      <c r="F138" s="52">
        <v>8.09</v>
      </c>
      <c r="G138" s="53">
        <v>3400</v>
      </c>
      <c r="H138" s="61" t="s">
        <v>173</v>
      </c>
      <c r="I138" s="53" t="s">
        <v>298</v>
      </c>
      <c r="J138" s="62" t="s">
        <v>299</v>
      </c>
      <c r="K138" s="87" t="s">
        <v>300</v>
      </c>
      <c r="L138" s="88">
        <v>15</v>
      </c>
      <c r="M138" s="53" t="s">
        <v>177</v>
      </c>
    </row>
    <row r="139" spans="1:13" ht="15">
      <c r="A139" s="73" t="s">
        <v>637</v>
      </c>
      <c r="B139" s="73" t="s">
        <v>26</v>
      </c>
      <c r="C139" s="86" t="s">
        <v>375</v>
      </c>
      <c r="D139" s="51" t="s">
        <v>146</v>
      </c>
      <c r="E139" s="51" t="s">
        <v>8</v>
      </c>
      <c r="F139" s="52">
        <v>4.85</v>
      </c>
      <c r="G139" s="53">
        <v>2600</v>
      </c>
      <c r="H139" s="61" t="s">
        <v>235</v>
      </c>
      <c r="I139" s="53" t="s">
        <v>312</v>
      </c>
      <c r="J139" s="54" t="s">
        <v>175</v>
      </c>
      <c r="K139" s="87" t="s">
        <v>24</v>
      </c>
      <c r="L139" s="88">
        <v>18</v>
      </c>
      <c r="M139" s="53" t="s">
        <v>177</v>
      </c>
    </row>
    <row r="140" spans="1:13" ht="15">
      <c r="A140" s="73" t="s">
        <v>637</v>
      </c>
      <c r="B140" s="73" t="s">
        <v>26</v>
      </c>
      <c r="C140" s="86" t="s">
        <v>376</v>
      </c>
      <c r="D140" s="51" t="s">
        <v>377</v>
      </c>
      <c r="E140" s="51" t="s">
        <v>4</v>
      </c>
      <c r="F140" s="52">
        <v>13.1</v>
      </c>
      <c r="G140" s="53">
        <v>2800</v>
      </c>
      <c r="H140" s="54" t="s">
        <v>179</v>
      </c>
      <c r="I140" s="53" t="s">
        <v>338</v>
      </c>
      <c r="J140" s="54" t="s">
        <v>207</v>
      </c>
      <c r="K140" s="87" t="s">
        <v>208</v>
      </c>
      <c r="L140" s="88">
        <v>24</v>
      </c>
      <c r="M140" s="53" t="s">
        <v>177</v>
      </c>
    </row>
    <row r="141" spans="1:13" ht="15">
      <c r="A141" s="73" t="s">
        <v>637</v>
      </c>
      <c r="B141" s="73" t="s">
        <v>26</v>
      </c>
      <c r="C141" s="86" t="s">
        <v>378</v>
      </c>
      <c r="D141" s="51" t="s">
        <v>379</v>
      </c>
      <c r="E141" s="59" t="s">
        <v>25</v>
      </c>
      <c r="F141" s="52">
        <v>6.29</v>
      </c>
      <c r="G141" s="53">
        <v>2600</v>
      </c>
      <c r="H141" s="54" t="s">
        <v>179</v>
      </c>
      <c r="I141" s="53" t="s">
        <v>324</v>
      </c>
      <c r="J141" s="54" t="s">
        <v>175</v>
      </c>
      <c r="K141" s="87" t="s">
        <v>24</v>
      </c>
      <c r="L141" s="88">
        <v>22</v>
      </c>
      <c r="M141" s="53" t="s">
        <v>177</v>
      </c>
    </row>
    <row r="142" spans="1:13" ht="15">
      <c r="A142" s="73" t="s">
        <v>637</v>
      </c>
      <c r="B142" s="73" t="s">
        <v>26</v>
      </c>
      <c r="C142" s="86" t="s">
        <v>380</v>
      </c>
      <c r="D142" s="51" t="s">
        <v>379</v>
      </c>
      <c r="E142" s="59" t="s">
        <v>25</v>
      </c>
      <c r="F142" s="52">
        <v>6.29</v>
      </c>
      <c r="G142" s="53">
        <v>2600</v>
      </c>
      <c r="H142" s="54" t="s">
        <v>179</v>
      </c>
      <c r="I142" s="53" t="s">
        <v>324</v>
      </c>
      <c r="J142" s="54" t="s">
        <v>175</v>
      </c>
      <c r="K142" s="87" t="s">
        <v>24</v>
      </c>
      <c r="L142" s="88">
        <v>22</v>
      </c>
      <c r="M142" s="53" t="s">
        <v>177</v>
      </c>
    </row>
    <row r="143" spans="1:13" ht="15">
      <c r="A143" s="73" t="s">
        <v>637</v>
      </c>
      <c r="B143" s="73" t="s">
        <v>26</v>
      </c>
      <c r="C143" s="86" t="s">
        <v>381</v>
      </c>
      <c r="D143" s="51" t="s">
        <v>211</v>
      </c>
      <c r="E143" s="59" t="s">
        <v>25</v>
      </c>
      <c r="F143" s="52">
        <v>5.51</v>
      </c>
      <c r="G143" s="53">
        <v>2550</v>
      </c>
      <c r="H143" s="54" t="s">
        <v>179</v>
      </c>
      <c r="I143" s="53" t="s">
        <v>324</v>
      </c>
      <c r="J143" s="54" t="s">
        <v>175</v>
      </c>
      <c r="K143" s="87" t="s">
        <v>24</v>
      </c>
      <c r="L143" s="88">
        <v>24</v>
      </c>
      <c r="M143" s="53" t="s">
        <v>177</v>
      </c>
    </row>
    <row r="144" spans="1:13" ht="15">
      <c r="A144" s="73" t="s">
        <v>637</v>
      </c>
      <c r="B144" s="73" t="s">
        <v>26</v>
      </c>
      <c r="C144" s="86" t="s">
        <v>382</v>
      </c>
      <c r="D144" s="51" t="s">
        <v>211</v>
      </c>
      <c r="E144" s="59" t="s">
        <v>25</v>
      </c>
      <c r="F144" s="52">
        <v>5.78</v>
      </c>
      <c r="G144" s="53">
        <v>2550</v>
      </c>
      <c r="H144" s="54" t="s">
        <v>179</v>
      </c>
      <c r="I144" s="53" t="s">
        <v>324</v>
      </c>
      <c r="J144" s="54" t="s">
        <v>175</v>
      </c>
      <c r="K144" s="87" t="s">
        <v>24</v>
      </c>
      <c r="L144" s="88">
        <v>24</v>
      </c>
      <c r="M144" s="53" t="s">
        <v>177</v>
      </c>
    </row>
    <row r="145" spans="1:13" ht="15">
      <c r="A145" s="73" t="s">
        <v>637</v>
      </c>
      <c r="B145" s="73" t="s">
        <v>26</v>
      </c>
      <c r="C145" s="86" t="s">
        <v>383</v>
      </c>
      <c r="D145" s="51" t="s">
        <v>384</v>
      </c>
      <c r="E145" s="59" t="s">
        <v>25</v>
      </c>
      <c r="F145" s="52">
        <v>7.24</v>
      </c>
      <c r="G145" s="53">
        <v>2550</v>
      </c>
      <c r="H145" s="54" t="s">
        <v>179</v>
      </c>
      <c r="I145" s="53" t="s">
        <v>324</v>
      </c>
      <c r="J145" s="54" t="s">
        <v>175</v>
      </c>
      <c r="K145" s="87" t="s">
        <v>24</v>
      </c>
      <c r="L145" s="88">
        <v>24</v>
      </c>
      <c r="M145" s="53" t="s">
        <v>177</v>
      </c>
    </row>
    <row r="146" spans="1:13" ht="15">
      <c r="A146" s="73" t="s">
        <v>637</v>
      </c>
      <c r="B146" s="73" t="s">
        <v>26</v>
      </c>
      <c r="C146" s="86" t="s">
        <v>385</v>
      </c>
      <c r="D146" s="51" t="s">
        <v>384</v>
      </c>
      <c r="E146" s="59" t="s">
        <v>25</v>
      </c>
      <c r="F146" s="52">
        <v>7.24</v>
      </c>
      <c r="G146" s="53">
        <v>2550</v>
      </c>
      <c r="H146" s="54" t="s">
        <v>179</v>
      </c>
      <c r="I146" s="53" t="s">
        <v>324</v>
      </c>
      <c r="J146" s="54" t="s">
        <v>175</v>
      </c>
      <c r="K146" s="87" t="s">
        <v>24</v>
      </c>
      <c r="L146" s="88">
        <v>24</v>
      </c>
      <c r="M146" s="53" t="s">
        <v>177</v>
      </c>
    </row>
    <row r="147" spans="1:13" ht="15">
      <c r="A147" s="73" t="s">
        <v>637</v>
      </c>
      <c r="B147" s="73" t="s">
        <v>26</v>
      </c>
      <c r="C147" s="86" t="s">
        <v>386</v>
      </c>
      <c r="D147" s="51" t="s">
        <v>387</v>
      </c>
      <c r="E147" s="59" t="s">
        <v>25</v>
      </c>
      <c r="F147" s="52">
        <v>6.29</v>
      </c>
      <c r="G147" s="53">
        <v>2600</v>
      </c>
      <c r="H147" s="54" t="s">
        <v>179</v>
      </c>
      <c r="I147" s="53" t="s">
        <v>324</v>
      </c>
      <c r="J147" s="54" t="s">
        <v>175</v>
      </c>
      <c r="K147" s="87" t="s">
        <v>24</v>
      </c>
      <c r="L147" s="88">
        <v>22</v>
      </c>
      <c r="M147" s="53" t="s">
        <v>177</v>
      </c>
    </row>
    <row r="148" spans="1:13" ht="15">
      <c r="A148" s="73" t="s">
        <v>637</v>
      </c>
      <c r="B148" s="73" t="s">
        <v>26</v>
      </c>
      <c r="C148" s="86" t="s">
        <v>388</v>
      </c>
      <c r="D148" s="51" t="s">
        <v>387</v>
      </c>
      <c r="E148" s="59" t="s">
        <v>25</v>
      </c>
      <c r="F148" s="52">
        <v>6.29</v>
      </c>
      <c r="G148" s="53">
        <v>2600</v>
      </c>
      <c r="H148" s="54" t="s">
        <v>179</v>
      </c>
      <c r="I148" s="53" t="s">
        <v>324</v>
      </c>
      <c r="J148" s="54" t="s">
        <v>175</v>
      </c>
      <c r="K148" s="87" t="s">
        <v>24</v>
      </c>
      <c r="L148" s="88">
        <v>22</v>
      </c>
      <c r="M148" s="53" t="s">
        <v>177</v>
      </c>
    </row>
    <row r="149" spans="1:13" ht="15">
      <c r="A149" s="73" t="s">
        <v>637</v>
      </c>
      <c r="B149" s="73" t="s">
        <v>26</v>
      </c>
      <c r="C149" s="86" t="s">
        <v>389</v>
      </c>
      <c r="D149" s="51" t="s">
        <v>146</v>
      </c>
      <c r="E149" s="51" t="s">
        <v>8</v>
      </c>
      <c r="F149" s="52">
        <v>2.98</v>
      </c>
      <c r="G149" s="53">
        <v>2600</v>
      </c>
      <c r="H149" s="61" t="s">
        <v>235</v>
      </c>
      <c r="I149" s="53" t="s">
        <v>312</v>
      </c>
      <c r="J149" s="54" t="s">
        <v>175</v>
      </c>
      <c r="K149" s="87" t="s">
        <v>24</v>
      </c>
      <c r="L149" s="88">
        <v>18</v>
      </c>
      <c r="M149" s="53" t="s">
        <v>177</v>
      </c>
    </row>
    <row r="150" spans="1:13" ht="15">
      <c r="A150" s="73" t="s">
        <v>637</v>
      </c>
      <c r="B150" s="73" t="s">
        <v>26</v>
      </c>
      <c r="C150" s="86" t="s">
        <v>390</v>
      </c>
      <c r="D150" s="51" t="s">
        <v>379</v>
      </c>
      <c r="E150" s="59" t="s">
        <v>25</v>
      </c>
      <c r="F150" s="52">
        <v>6.29</v>
      </c>
      <c r="G150" s="53">
        <v>2600</v>
      </c>
      <c r="H150" s="61" t="s">
        <v>179</v>
      </c>
      <c r="I150" s="53" t="s">
        <v>324</v>
      </c>
      <c r="J150" s="54" t="s">
        <v>175</v>
      </c>
      <c r="K150" s="87" t="s">
        <v>24</v>
      </c>
      <c r="L150" s="88">
        <v>22</v>
      </c>
      <c r="M150" s="53" t="s">
        <v>177</v>
      </c>
    </row>
    <row r="151" spans="1:13" ht="15.9" customHeight="1">
      <c r="A151" s="73" t="s">
        <v>637</v>
      </c>
      <c r="B151" s="73" t="s">
        <v>26</v>
      </c>
      <c r="C151" s="86" t="s">
        <v>391</v>
      </c>
      <c r="D151" s="51" t="s">
        <v>379</v>
      </c>
      <c r="E151" s="59" t="s">
        <v>25</v>
      </c>
      <c r="F151" s="52">
        <v>6.29</v>
      </c>
      <c r="G151" s="53">
        <v>2600</v>
      </c>
      <c r="H151" s="61" t="s">
        <v>179</v>
      </c>
      <c r="I151" s="53" t="s">
        <v>324</v>
      </c>
      <c r="J151" s="54" t="s">
        <v>175</v>
      </c>
      <c r="K151" s="87" t="s">
        <v>24</v>
      </c>
      <c r="L151" s="88">
        <v>22</v>
      </c>
      <c r="M151" s="53" t="s">
        <v>177</v>
      </c>
    </row>
    <row r="152" spans="1:13" ht="15.9" customHeight="1">
      <c r="A152" s="73" t="s">
        <v>637</v>
      </c>
      <c r="B152" s="73" t="s">
        <v>26</v>
      </c>
      <c r="C152" s="86" t="s">
        <v>392</v>
      </c>
      <c r="D152" s="51" t="s">
        <v>211</v>
      </c>
      <c r="E152" s="59" t="s">
        <v>25</v>
      </c>
      <c r="F152" s="52">
        <v>5.93</v>
      </c>
      <c r="G152" s="53">
        <v>2550</v>
      </c>
      <c r="H152" s="61" t="s">
        <v>179</v>
      </c>
      <c r="I152" s="53" t="s">
        <v>324</v>
      </c>
      <c r="J152" s="54" t="s">
        <v>175</v>
      </c>
      <c r="K152" s="87" t="s">
        <v>24</v>
      </c>
      <c r="L152" s="88">
        <v>24</v>
      </c>
      <c r="M152" s="53" t="s">
        <v>177</v>
      </c>
    </row>
    <row r="153" spans="1:13" ht="15.9" customHeight="1">
      <c r="A153" s="73" t="s">
        <v>637</v>
      </c>
      <c r="B153" s="73" t="s">
        <v>26</v>
      </c>
      <c r="C153" s="86" t="s">
        <v>393</v>
      </c>
      <c r="D153" s="51" t="s">
        <v>211</v>
      </c>
      <c r="E153" s="59" t="s">
        <v>25</v>
      </c>
      <c r="F153" s="52">
        <v>5.11</v>
      </c>
      <c r="G153" s="53">
        <v>2550</v>
      </c>
      <c r="H153" s="61" t="s">
        <v>179</v>
      </c>
      <c r="I153" s="53" t="s">
        <v>324</v>
      </c>
      <c r="J153" s="54" t="s">
        <v>175</v>
      </c>
      <c r="K153" s="87" t="s">
        <v>24</v>
      </c>
      <c r="L153" s="88">
        <v>24</v>
      </c>
      <c r="M153" s="53" t="s">
        <v>177</v>
      </c>
    </row>
    <row r="154" spans="1:13" ht="15.9" customHeight="1">
      <c r="A154" s="73" t="s">
        <v>637</v>
      </c>
      <c r="B154" s="73" t="s">
        <v>26</v>
      </c>
      <c r="C154" s="86" t="s">
        <v>394</v>
      </c>
      <c r="D154" s="51" t="s">
        <v>384</v>
      </c>
      <c r="E154" s="59" t="s">
        <v>25</v>
      </c>
      <c r="F154" s="52">
        <v>7.29</v>
      </c>
      <c r="G154" s="53">
        <v>2550</v>
      </c>
      <c r="H154" s="61" t="s">
        <v>188</v>
      </c>
      <c r="I154" s="53" t="s">
        <v>324</v>
      </c>
      <c r="J154" s="54" t="s">
        <v>175</v>
      </c>
      <c r="K154" s="87" t="s">
        <v>24</v>
      </c>
      <c r="L154" s="88">
        <v>24</v>
      </c>
      <c r="M154" s="53" t="s">
        <v>177</v>
      </c>
    </row>
    <row r="155" spans="1:13" ht="15.9" customHeight="1">
      <c r="A155" s="73" t="s">
        <v>637</v>
      </c>
      <c r="B155" s="73" t="s">
        <v>26</v>
      </c>
      <c r="C155" s="86" t="s">
        <v>395</v>
      </c>
      <c r="D155" s="51" t="s">
        <v>384</v>
      </c>
      <c r="E155" s="59" t="s">
        <v>25</v>
      </c>
      <c r="F155" s="52">
        <v>7.29</v>
      </c>
      <c r="G155" s="53">
        <v>2550</v>
      </c>
      <c r="H155" s="61" t="s">
        <v>188</v>
      </c>
      <c r="I155" s="53" t="s">
        <v>324</v>
      </c>
      <c r="J155" s="54" t="s">
        <v>175</v>
      </c>
      <c r="K155" s="87" t="s">
        <v>24</v>
      </c>
      <c r="L155" s="88">
        <v>24</v>
      </c>
      <c r="M155" s="53" t="s">
        <v>177</v>
      </c>
    </row>
    <row r="156" spans="1:13" ht="15.9" customHeight="1">
      <c r="A156" s="73" t="s">
        <v>637</v>
      </c>
      <c r="B156" s="73" t="s">
        <v>26</v>
      </c>
      <c r="C156" s="92" t="s">
        <v>396</v>
      </c>
      <c r="D156" s="51" t="s">
        <v>387</v>
      </c>
      <c r="E156" s="59" t="s">
        <v>25</v>
      </c>
      <c r="F156" s="71">
        <v>6.29</v>
      </c>
      <c r="G156" s="53">
        <v>2600</v>
      </c>
      <c r="H156" s="61" t="s">
        <v>179</v>
      </c>
      <c r="I156" s="53" t="s">
        <v>324</v>
      </c>
      <c r="J156" s="54" t="s">
        <v>175</v>
      </c>
      <c r="K156" s="87" t="s">
        <v>24</v>
      </c>
      <c r="L156" s="88">
        <v>22</v>
      </c>
      <c r="M156" s="53" t="s">
        <v>177</v>
      </c>
    </row>
    <row r="157" spans="1:13" ht="15.9" customHeight="1">
      <c r="A157" s="73" t="s">
        <v>637</v>
      </c>
      <c r="B157" s="73" t="s">
        <v>26</v>
      </c>
      <c r="C157" s="92" t="s">
        <v>397</v>
      </c>
      <c r="D157" s="51" t="s">
        <v>387</v>
      </c>
      <c r="E157" s="59" t="s">
        <v>25</v>
      </c>
      <c r="F157" s="71">
        <v>6.29</v>
      </c>
      <c r="G157" s="53">
        <v>2600</v>
      </c>
      <c r="H157" s="61" t="s">
        <v>179</v>
      </c>
      <c r="I157" s="53" t="s">
        <v>324</v>
      </c>
      <c r="J157" s="54" t="s">
        <v>175</v>
      </c>
      <c r="K157" s="87" t="s">
        <v>24</v>
      </c>
      <c r="L157" s="88">
        <v>22</v>
      </c>
      <c r="M157" s="53" t="s">
        <v>177</v>
      </c>
    </row>
    <row r="158" spans="1:13" ht="15.9" customHeight="1">
      <c r="A158" s="73" t="s">
        <v>637</v>
      </c>
      <c r="B158" s="73" t="s">
        <v>26</v>
      </c>
      <c r="C158" s="92" t="s">
        <v>398</v>
      </c>
      <c r="D158" s="70" t="s">
        <v>123</v>
      </c>
      <c r="E158" s="51" t="s">
        <v>8</v>
      </c>
      <c r="F158" s="71">
        <v>10.92</v>
      </c>
      <c r="G158" s="53"/>
      <c r="H158" s="61"/>
      <c r="I158" s="53"/>
      <c r="J158" s="65" t="s">
        <v>175</v>
      </c>
      <c r="K158" s="87"/>
      <c r="L158" s="88"/>
      <c r="M158" s="53"/>
    </row>
    <row r="159" spans="1:14" s="95" customFormat="1" ht="15.9" customHeight="1">
      <c r="A159" s="93"/>
      <c r="B159" s="93"/>
      <c r="C159" s="208" t="s">
        <v>259</v>
      </c>
      <c r="D159" s="209"/>
      <c r="E159" s="178"/>
      <c r="F159" s="72">
        <f>SUM(F89:F158)</f>
        <v>1652.7489999999993</v>
      </c>
      <c r="G159" s="93"/>
      <c r="H159" s="94"/>
      <c r="I159" s="93"/>
      <c r="K159" s="75"/>
      <c r="L159" s="93"/>
      <c r="M159" s="93"/>
      <c r="N159" s="96"/>
    </row>
    <row r="160" spans="1:14" s="95" customFormat="1" ht="15.9" customHeight="1">
      <c r="A160" s="93"/>
      <c r="B160" s="93"/>
      <c r="C160" s="77"/>
      <c r="D160" s="97"/>
      <c r="E160" s="97"/>
      <c r="F160" s="79"/>
      <c r="G160" s="93"/>
      <c r="H160" s="94"/>
      <c r="I160" s="93"/>
      <c r="K160" s="75"/>
      <c r="L160" s="93"/>
      <c r="M160" s="93"/>
      <c r="N160" s="96"/>
    </row>
    <row r="161" spans="1:14" s="95" customFormat="1" ht="15.9" customHeight="1">
      <c r="A161" s="73" t="s">
        <v>637</v>
      </c>
      <c r="B161" s="73" t="s">
        <v>26</v>
      </c>
      <c r="C161" s="98" t="s">
        <v>399</v>
      </c>
      <c r="D161" s="99" t="s">
        <v>261</v>
      </c>
      <c r="E161" s="99"/>
      <c r="F161" s="100">
        <v>1.39</v>
      </c>
      <c r="G161" s="53" t="s">
        <v>177</v>
      </c>
      <c r="H161" s="62" t="s">
        <v>177</v>
      </c>
      <c r="I161" s="53" t="s">
        <v>177</v>
      </c>
      <c r="J161" s="54" t="s">
        <v>177</v>
      </c>
      <c r="K161" s="87" t="s">
        <v>177</v>
      </c>
      <c r="L161" s="88" t="s">
        <v>177</v>
      </c>
      <c r="M161" s="53" t="s">
        <v>177</v>
      </c>
      <c r="N161" s="96"/>
    </row>
    <row r="162" spans="1:14" s="95" customFormat="1" ht="15.9" customHeight="1">
      <c r="A162" s="73" t="s">
        <v>637</v>
      </c>
      <c r="B162" s="73" t="s">
        <v>26</v>
      </c>
      <c r="C162" s="98" t="s">
        <v>260</v>
      </c>
      <c r="D162" s="99" t="s">
        <v>261</v>
      </c>
      <c r="E162" s="99"/>
      <c r="F162" s="100">
        <v>4.07</v>
      </c>
      <c r="G162" s="53" t="s">
        <v>177</v>
      </c>
      <c r="H162" s="62" t="s">
        <v>177</v>
      </c>
      <c r="I162" s="53" t="s">
        <v>177</v>
      </c>
      <c r="J162" s="54" t="s">
        <v>177</v>
      </c>
      <c r="K162" s="87" t="s">
        <v>177</v>
      </c>
      <c r="L162" s="88" t="s">
        <v>177</v>
      </c>
      <c r="M162" s="53" t="s">
        <v>177</v>
      </c>
      <c r="N162" s="96"/>
    </row>
    <row r="163" spans="1:14" s="95" customFormat="1" ht="15.9" customHeight="1">
      <c r="A163" s="73" t="s">
        <v>637</v>
      </c>
      <c r="B163" s="73" t="s">
        <v>26</v>
      </c>
      <c r="C163" s="98" t="s">
        <v>262</v>
      </c>
      <c r="D163" s="99" t="s">
        <v>261</v>
      </c>
      <c r="E163" s="99"/>
      <c r="F163" s="100">
        <v>4.14</v>
      </c>
      <c r="G163" s="53" t="s">
        <v>177</v>
      </c>
      <c r="H163" s="62" t="s">
        <v>177</v>
      </c>
      <c r="I163" s="53" t="s">
        <v>177</v>
      </c>
      <c r="J163" s="54" t="s">
        <v>177</v>
      </c>
      <c r="K163" s="87" t="s">
        <v>177</v>
      </c>
      <c r="L163" s="88" t="s">
        <v>177</v>
      </c>
      <c r="M163" s="53" t="s">
        <v>177</v>
      </c>
      <c r="N163" s="96"/>
    </row>
    <row r="164" spans="1:14" s="95" customFormat="1" ht="15.9" customHeight="1">
      <c r="A164" s="73" t="s">
        <v>637</v>
      </c>
      <c r="B164" s="73" t="s">
        <v>26</v>
      </c>
      <c r="C164" s="98" t="s">
        <v>400</v>
      </c>
      <c r="D164" s="99" t="s">
        <v>261</v>
      </c>
      <c r="E164" s="99"/>
      <c r="F164" s="100">
        <v>1.02</v>
      </c>
      <c r="G164" s="53" t="s">
        <v>177</v>
      </c>
      <c r="H164" s="62" t="s">
        <v>177</v>
      </c>
      <c r="I164" s="53" t="s">
        <v>177</v>
      </c>
      <c r="J164" s="54" t="s">
        <v>177</v>
      </c>
      <c r="K164" s="87" t="s">
        <v>177</v>
      </c>
      <c r="L164" s="88" t="s">
        <v>177</v>
      </c>
      <c r="M164" s="53" t="s">
        <v>177</v>
      </c>
      <c r="N164" s="96"/>
    </row>
    <row r="165" spans="1:14" s="95" customFormat="1" ht="15.9" customHeight="1">
      <c r="A165" s="73" t="s">
        <v>637</v>
      </c>
      <c r="B165" s="73" t="s">
        <v>26</v>
      </c>
      <c r="C165" s="98" t="s">
        <v>401</v>
      </c>
      <c r="D165" s="99" t="s">
        <v>261</v>
      </c>
      <c r="E165" s="99"/>
      <c r="F165" s="100">
        <v>3.03</v>
      </c>
      <c r="G165" s="53" t="s">
        <v>177</v>
      </c>
      <c r="H165" s="62" t="s">
        <v>177</v>
      </c>
      <c r="I165" s="53" t="s">
        <v>177</v>
      </c>
      <c r="J165" s="54" t="s">
        <v>177</v>
      </c>
      <c r="K165" s="87" t="s">
        <v>177</v>
      </c>
      <c r="L165" s="88" t="s">
        <v>177</v>
      </c>
      <c r="M165" s="53" t="s">
        <v>177</v>
      </c>
      <c r="N165" s="96"/>
    </row>
    <row r="166" spans="1:14" s="95" customFormat="1" ht="15.9" customHeight="1">
      <c r="A166" s="73" t="s">
        <v>637</v>
      </c>
      <c r="B166" s="73" t="s">
        <v>26</v>
      </c>
      <c r="C166" s="98" t="s">
        <v>263</v>
      </c>
      <c r="D166" s="99" t="s">
        <v>261</v>
      </c>
      <c r="E166" s="99"/>
      <c r="F166" s="100">
        <v>0.32</v>
      </c>
      <c r="G166" s="53" t="s">
        <v>177</v>
      </c>
      <c r="H166" s="62" t="s">
        <v>177</v>
      </c>
      <c r="I166" s="53" t="s">
        <v>177</v>
      </c>
      <c r="J166" s="54" t="s">
        <v>177</v>
      </c>
      <c r="K166" s="87" t="s">
        <v>177</v>
      </c>
      <c r="L166" s="88" t="s">
        <v>177</v>
      </c>
      <c r="M166" s="53" t="s">
        <v>177</v>
      </c>
      <c r="N166" s="96"/>
    </row>
    <row r="167" spans="1:14" s="95" customFormat="1" ht="15.9" customHeight="1">
      <c r="A167" s="73" t="s">
        <v>637</v>
      </c>
      <c r="B167" s="73" t="s">
        <v>26</v>
      </c>
      <c r="C167" s="101" t="s">
        <v>264</v>
      </c>
      <c r="D167" s="99" t="s">
        <v>261</v>
      </c>
      <c r="E167" s="99"/>
      <c r="F167" s="100">
        <v>3.41</v>
      </c>
      <c r="G167" s="53" t="s">
        <v>177</v>
      </c>
      <c r="H167" s="62" t="s">
        <v>177</v>
      </c>
      <c r="I167" s="53" t="s">
        <v>177</v>
      </c>
      <c r="J167" s="54" t="s">
        <v>177</v>
      </c>
      <c r="K167" s="87" t="s">
        <v>177</v>
      </c>
      <c r="L167" s="88" t="s">
        <v>177</v>
      </c>
      <c r="M167" s="53" t="s">
        <v>177</v>
      </c>
      <c r="N167" s="96"/>
    </row>
    <row r="168" spans="1:14" s="95" customFormat="1" ht="15">
      <c r="A168" s="93"/>
      <c r="B168" s="93"/>
      <c r="C168" s="208" t="s">
        <v>259</v>
      </c>
      <c r="D168" s="209"/>
      <c r="E168" s="178"/>
      <c r="F168" s="72">
        <f>SUM(F161:F167)</f>
        <v>17.38</v>
      </c>
      <c r="G168" s="93"/>
      <c r="H168" s="94"/>
      <c r="I168" s="93"/>
      <c r="K168" s="75"/>
      <c r="L168" s="93"/>
      <c r="M168" s="93"/>
      <c r="N168" s="96"/>
    </row>
    <row r="169" spans="1:14" s="95" customFormat="1" ht="15">
      <c r="A169" s="93"/>
      <c r="B169" s="93"/>
      <c r="C169" s="77"/>
      <c r="D169" s="97"/>
      <c r="E169" s="97"/>
      <c r="F169" s="79"/>
      <c r="G169" s="93"/>
      <c r="H169" s="94"/>
      <c r="I169" s="93"/>
      <c r="K169" s="75"/>
      <c r="L169" s="93"/>
      <c r="M169" s="93"/>
      <c r="N169" s="96"/>
    </row>
    <row r="170" spans="1:14" s="95" customFormat="1" ht="15">
      <c r="A170" s="73" t="s">
        <v>637</v>
      </c>
      <c r="B170" s="73" t="s">
        <v>26</v>
      </c>
      <c r="C170" s="51" t="s">
        <v>265</v>
      </c>
      <c r="D170" s="51" t="s">
        <v>266</v>
      </c>
      <c r="E170" s="51"/>
      <c r="F170" s="52">
        <v>3.16</v>
      </c>
      <c r="G170" s="53" t="s">
        <v>177</v>
      </c>
      <c r="H170" s="54" t="s">
        <v>177</v>
      </c>
      <c r="I170" s="60" t="s">
        <v>177</v>
      </c>
      <c r="J170" s="54" t="s">
        <v>177</v>
      </c>
      <c r="K170" s="61" t="s">
        <v>177</v>
      </c>
      <c r="L170" s="53" t="s">
        <v>177</v>
      </c>
      <c r="M170" s="53" t="s">
        <v>177</v>
      </c>
      <c r="N170" s="96"/>
    </row>
    <row r="171" spans="1:14" s="95" customFormat="1" ht="15">
      <c r="A171" s="73" t="s">
        <v>637</v>
      </c>
      <c r="B171" s="73" t="s">
        <v>26</v>
      </c>
      <c r="C171" s="51" t="s">
        <v>268</v>
      </c>
      <c r="D171" s="51" t="s">
        <v>266</v>
      </c>
      <c r="E171" s="51"/>
      <c r="F171" s="52">
        <v>3.51</v>
      </c>
      <c r="G171" s="53" t="s">
        <v>177</v>
      </c>
      <c r="H171" s="54" t="s">
        <v>177</v>
      </c>
      <c r="I171" s="60" t="s">
        <v>177</v>
      </c>
      <c r="J171" s="54" t="s">
        <v>177</v>
      </c>
      <c r="K171" s="61" t="s">
        <v>177</v>
      </c>
      <c r="L171" s="53" t="s">
        <v>177</v>
      </c>
      <c r="M171" s="53" t="s">
        <v>177</v>
      </c>
      <c r="N171" s="96"/>
    </row>
    <row r="172" spans="1:14" s="95" customFormat="1" ht="15">
      <c r="A172" s="73" t="s">
        <v>637</v>
      </c>
      <c r="B172" s="73" t="s">
        <v>26</v>
      </c>
      <c r="C172" s="70" t="s">
        <v>269</v>
      </c>
      <c r="D172" s="51" t="s">
        <v>270</v>
      </c>
      <c r="E172" s="70"/>
      <c r="F172" s="71">
        <v>6.42</v>
      </c>
      <c r="G172" s="53" t="s">
        <v>177</v>
      </c>
      <c r="H172" s="54" t="s">
        <v>177</v>
      </c>
      <c r="I172" s="60" t="s">
        <v>177</v>
      </c>
      <c r="J172" s="54" t="s">
        <v>177</v>
      </c>
      <c r="K172" s="61" t="s">
        <v>177</v>
      </c>
      <c r="L172" s="53" t="s">
        <v>177</v>
      </c>
      <c r="M172" s="53" t="s">
        <v>177</v>
      </c>
      <c r="N172" s="96"/>
    </row>
    <row r="173" spans="1:14" s="95" customFormat="1" ht="15">
      <c r="A173" s="73" t="s">
        <v>637</v>
      </c>
      <c r="B173" s="73" t="s">
        <v>26</v>
      </c>
      <c r="C173" s="51" t="s">
        <v>271</v>
      </c>
      <c r="D173" s="51" t="s">
        <v>270</v>
      </c>
      <c r="E173" s="70"/>
      <c r="F173" s="71">
        <v>6.42</v>
      </c>
      <c r="G173" s="53" t="s">
        <v>177</v>
      </c>
      <c r="H173" s="54" t="s">
        <v>177</v>
      </c>
      <c r="I173" s="60" t="s">
        <v>177</v>
      </c>
      <c r="J173" s="54" t="s">
        <v>177</v>
      </c>
      <c r="K173" s="61" t="s">
        <v>177</v>
      </c>
      <c r="L173" s="53" t="s">
        <v>177</v>
      </c>
      <c r="M173" s="53" t="s">
        <v>177</v>
      </c>
      <c r="N173" s="96"/>
    </row>
    <row r="174" spans="1:14" s="95" customFormat="1" ht="15">
      <c r="A174" s="93"/>
      <c r="B174" s="93"/>
      <c r="C174" s="208" t="s">
        <v>259</v>
      </c>
      <c r="D174" s="209"/>
      <c r="E174" s="178"/>
      <c r="F174" s="72">
        <f>SUM(F170:F173)</f>
        <v>19.509999999999998</v>
      </c>
      <c r="G174" s="93"/>
      <c r="H174" s="94"/>
      <c r="I174" s="93"/>
      <c r="K174" s="75"/>
      <c r="L174" s="93"/>
      <c r="M174" s="93"/>
      <c r="N174" s="96"/>
    </row>
    <row r="175" spans="1:14" s="95" customFormat="1" ht="15">
      <c r="A175" s="93"/>
      <c r="B175" s="93"/>
      <c r="C175" s="77"/>
      <c r="D175" s="97"/>
      <c r="E175" s="97"/>
      <c r="F175" s="79"/>
      <c r="G175" s="93"/>
      <c r="H175" s="94"/>
      <c r="I175" s="93"/>
      <c r="K175" s="75"/>
      <c r="L175" s="93"/>
      <c r="M175" s="93"/>
      <c r="N175" s="96"/>
    </row>
    <row r="176" spans="1:14" s="95" customFormat="1" ht="15">
      <c r="A176" s="73" t="s">
        <v>637</v>
      </c>
      <c r="B176" s="73" t="s">
        <v>26</v>
      </c>
      <c r="C176" s="98" t="s">
        <v>272</v>
      </c>
      <c r="D176" s="99" t="s">
        <v>273</v>
      </c>
      <c r="E176" s="99"/>
      <c r="F176" s="100">
        <v>0.11</v>
      </c>
      <c r="G176" s="53" t="s">
        <v>177</v>
      </c>
      <c r="H176" s="62" t="s">
        <v>177</v>
      </c>
      <c r="I176" s="53" t="s">
        <v>177</v>
      </c>
      <c r="J176" s="54" t="s">
        <v>177</v>
      </c>
      <c r="K176" s="87" t="s">
        <v>177</v>
      </c>
      <c r="L176" s="88" t="s">
        <v>177</v>
      </c>
      <c r="M176" s="53" t="s">
        <v>177</v>
      </c>
      <c r="N176" s="96"/>
    </row>
    <row r="177" spans="1:14" s="95" customFormat="1" ht="15">
      <c r="A177" s="73" t="s">
        <v>637</v>
      </c>
      <c r="B177" s="73" t="s">
        <v>26</v>
      </c>
      <c r="C177" s="98" t="s">
        <v>274</v>
      </c>
      <c r="D177" s="99" t="s">
        <v>273</v>
      </c>
      <c r="E177" s="99"/>
      <c r="F177" s="100">
        <v>0.25</v>
      </c>
      <c r="G177" s="53" t="s">
        <v>177</v>
      </c>
      <c r="H177" s="62" t="s">
        <v>177</v>
      </c>
      <c r="I177" s="53" t="s">
        <v>177</v>
      </c>
      <c r="J177" s="54" t="s">
        <v>177</v>
      </c>
      <c r="K177" s="87" t="s">
        <v>177</v>
      </c>
      <c r="L177" s="88" t="s">
        <v>177</v>
      </c>
      <c r="M177" s="53" t="s">
        <v>177</v>
      </c>
      <c r="N177" s="96"/>
    </row>
    <row r="178" spans="1:14" s="95" customFormat="1" ht="15">
      <c r="A178" s="73" t="s">
        <v>637</v>
      </c>
      <c r="B178" s="73" t="s">
        <v>26</v>
      </c>
      <c r="C178" s="98" t="s">
        <v>275</v>
      </c>
      <c r="D178" s="99" t="s">
        <v>273</v>
      </c>
      <c r="E178" s="99"/>
      <c r="F178" s="100">
        <v>0.09</v>
      </c>
      <c r="G178" s="53" t="s">
        <v>177</v>
      </c>
      <c r="H178" s="62" t="s">
        <v>177</v>
      </c>
      <c r="I178" s="53" t="s">
        <v>177</v>
      </c>
      <c r="J178" s="54" t="s">
        <v>177</v>
      </c>
      <c r="K178" s="87" t="s">
        <v>177</v>
      </c>
      <c r="L178" s="88" t="s">
        <v>177</v>
      </c>
      <c r="M178" s="53" t="s">
        <v>177</v>
      </c>
      <c r="N178" s="96"/>
    </row>
    <row r="179" spans="1:14" s="95" customFormat="1" ht="15">
      <c r="A179" s="73" t="s">
        <v>637</v>
      </c>
      <c r="B179" s="73" t="s">
        <v>26</v>
      </c>
      <c r="C179" s="98" t="s">
        <v>276</v>
      </c>
      <c r="D179" s="99" t="s">
        <v>273</v>
      </c>
      <c r="E179" s="99"/>
      <c r="F179" s="100">
        <v>0.25</v>
      </c>
      <c r="G179" s="53" t="s">
        <v>177</v>
      </c>
      <c r="H179" s="62" t="s">
        <v>177</v>
      </c>
      <c r="I179" s="53" t="s">
        <v>177</v>
      </c>
      <c r="J179" s="54" t="s">
        <v>177</v>
      </c>
      <c r="K179" s="87" t="s">
        <v>177</v>
      </c>
      <c r="L179" s="88" t="s">
        <v>177</v>
      </c>
      <c r="M179" s="53" t="s">
        <v>177</v>
      </c>
      <c r="N179" s="96"/>
    </row>
    <row r="180" spans="1:14" s="95" customFormat="1" ht="15">
      <c r="A180" s="73" t="s">
        <v>637</v>
      </c>
      <c r="B180" s="73" t="s">
        <v>26</v>
      </c>
      <c r="C180" s="101" t="s">
        <v>277</v>
      </c>
      <c r="D180" s="99" t="s">
        <v>273</v>
      </c>
      <c r="E180" s="99"/>
      <c r="F180" s="100">
        <v>0.11</v>
      </c>
      <c r="G180" s="53" t="s">
        <v>177</v>
      </c>
      <c r="H180" s="62" t="s">
        <v>177</v>
      </c>
      <c r="I180" s="53" t="s">
        <v>177</v>
      </c>
      <c r="J180" s="54" t="s">
        <v>177</v>
      </c>
      <c r="K180" s="87" t="s">
        <v>177</v>
      </c>
      <c r="L180" s="88" t="s">
        <v>177</v>
      </c>
      <c r="M180" s="53" t="s">
        <v>177</v>
      </c>
      <c r="N180" s="96"/>
    </row>
    <row r="181" spans="1:14" s="95" customFormat="1" ht="15">
      <c r="A181" s="73" t="s">
        <v>637</v>
      </c>
      <c r="B181" s="73" t="s">
        <v>26</v>
      </c>
      <c r="C181" s="101" t="s">
        <v>278</v>
      </c>
      <c r="D181" s="99" t="s">
        <v>273</v>
      </c>
      <c r="E181" s="99"/>
      <c r="F181" s="100">
        <v>0.07</v>
      </c>
      <c r="G181" s="53" t="s">
        <v>177</v>
      </c>
      <c r="H181" s="62" t="s">
        <v>177</v>
      </c>
      <c r="I181" s="53" t="s">
        <v>177</v>
      </c>
      <c r="J181" s="54" t="s">
        <v>177</v>
      </c>
      <c r="K181" s="87" t="s">
        <v>177</v>
      </c>
      <c r="L181" s="88" t="s">
        <v>177</v>
      </c>
      <c r="M181" s="53" t="s">
        <v>177</v>
      </c>
      <c r="N181" s="96"/>
    </row>
    <row r="182" spans="1:14" s="95" customFormat="1" ht="15">
      <c r="A182" s="73" t="s">
        <v>637</v>
      </c>
      <c r="B182" s="73" t="s">
        <v>26</v>
      </c>
      <c r="C182" s="98" t="s">
        <v>279</v>
      </c>
      <c r="D182" s="99" t="s">
        <v>273</v>
      </c>
      <c r="E182" s="99"/>
      <c r="F182" s="100">
        <v>0.26</v>
      </c>
      <c r="G182" s="53" t="s">
        <v>177</v>
      </c>
      <c r="H182" s="62" t="s">
        <v>177</v>
      </c>
      <c r="I182" s="53" t="s">
        <v>177</v>
      </c>
      <c r="J182" s="54" t="s">
        <v>177</v>
      </c>
      <c r="K182" s="87" t="s">
        <v>177</v>
      </c>
      <c r="L182" s="88" t="s">
        <v>177</v>
      </c>
      <c r="M182" s="53" t="s">
        <v>177</v>
      </c>
      <c r="N182" s="96"/>
    </row>
    <row r="183" spans="1:14" s="95" customFormat="1" ht="15">
      <c r="A183" s="73" t="s">
        <v>637</v>
      </c>
      <c r="B183" s="73" t="s">
        <v>26</v>
      </c>
      <c r="C183" s="98" t="s">
        <v>280</v>
      </c>
      <c r="D183" s="99" t="s">
        <v>273</v>
      </c>
      <c r="E183" s="99"/>
      <c r="F183" s="100">
        <v>0.26</v>
      </c>
      <c r="G183" s="53" t="s">
        <v>177</v>
      </c>
      <c r="H183" s="62" t="s">
        <v>177</v>
      </c>
      <c r="I183" s="53" t="s">
        <v>177</v>
      </c>
      <c r="J183" s="54" t="s">
        <v>177</v>
      </c>
      <c r="K183" s="87" t="s">
        <v>177</v>
      </c>
      <c r="L183" s="88" t="s">
        <v>177</v>
      </c>
      <c r="M183" s="53" t="s">
        <v>177</v>
      </c>
      <c r="N183" s="96"/>
    </row>
    <row r="184" spans="1:14" s="95" customFormat="1" ht="15">
      <c r="A184" s="73" t="s">
        <v>637</v>
      </c>
      <c r="B184" s="73" t="s">
        <v>26</v>
      </c>
      <c r="C184" s="98" t="s">
        <v>281</v>
      </c>
      <c r="D184" s="99" t="s">
        <v>273</v>
      </c>
      <c r="E184" s="99"/>
      <c r="F184" s="100">
        <v>0.38</v>
      </c>
      <c r="G184" s="53" t="s">
        <v>177</v>
      </c>
      <c r="H184" s="62" t="s">
        <v>177</v>
      </c>
      <c r="I184" s="53" t="s">
        <v>177</v>
      </c>
      <c r="J184" s="54" t="s">
        <v>177</v>
      </c>
      <c r="K184" s="87" t="s">
        <v>177</v>
      </c>
      <c r="L184" s="88" t="s">
        <v>177</v>
      </c>
      <c r="M184" s="53" t="s">
        <v>177</v>
      </c>
      <c r="N184" s="96"/>
    </row>
    <row r="185" spans="1:14" s="95" customFormat="1" ht="15">
      <c r="A185" s="73" t="s">
        <v>637</v>
      </c>
      <c r="B185" s="73" t="s">
        <v>26</v>
      </c>
      <c r="C185" s="98" t="s">
        <v>402</v>
      </c>
      <c r="D185" s="99" t="s">
        <v>273</v>
      </c>
      <c r="E185" s="99"/>
      <c r="F185" s="100">
        <v>0.12</v>
      </c>
      <c r="G185" s="53" t="s">
        <v>177</v>
      </c>
      <c r="H185" s="62" t="s">
        <v>177</v>
      </c>
      <c r="I185" s="53" t="s">
        <v>177</v>
      </c>
      <c r="J185" s="54" t="s">
        <v>177</v>
      </c>
      <c r="K185" s="87" t="s">
        <v>177</v>
      </c>
      <c r="L185" s="88" t="s">
        <v>177</v>
      </c>
      <c r="M185" s="53" t="s">
        <v>177</v>
      </c>
      <c r="N185" s="96"/>
    </row>
    <row r="186" spans="1:14" s="95" customFormat="1" ht="15">
      <c r="A186" s="73" t="s">
        <v>637</v>
      </c>
      <c r="B186" s="73" t="s">
        <v>26</v>
      </c>
      <c r="C186" s="98" t="s">
        <v>403</v>
      </c>
      <c r="D186" s="99" t="s">
        <v>273</v>
      </c>
      <c r="E186" s="99"/>
      <c r="F186" s="100">
        <v>0.11</v>
      </c>
      <c r="G186" s="53" t="s">
        <v>177</v>
      </c>
      <c r="H186" s="62" t="s">
        <v>177</v>
      </c>
      <c r="I186" s="53" t="s">
        <v>177</v>
      </c>
      <c r="J186" s="54" t="s">
        <v>177</v>
      </c>
      <c r="K186" s="87" t="s">
        <v>177</v>
      </c>
      <c r="L186" s="88" t="s">
        <v>177</v>
      </c>
      <c r="M186" s="53" t="s">
        <v>177</v>
      </c>
      <c r="N186" s="96"/>
    </row>
    <row r="187" spans="1:14" s="95" customFormat="1" ht="15">
      <c r="A187" s="73" t="s">
        <v>637</v>
      </c>
      <c r="B187" s="73" t="s">
        <v>26</v>
      </c>
      <c r="C187" s="98" t="s">
        <v>404</v>
      </c>
      <c r="D187" s="99" t="s">
        <v>273</v>
      </c>
      <c r="E187" s="99"/>
      <c r="F187" s="100">
        <v>0.71</v>
      </c>
      <c r="G187" s="53" t="s">
        <v>177</v>
      </c>
      <c r="H187" s="62" t="s">
        <v>177</v>
      </c>
      <c r="I187" s="53" t="s">
        <v>177</v>
      </c>
      <c r="J187" s="54" t="s">
        <v>177</v>
      </c>
      <c r="K187" s="87" t="s">
        <v>177</v>
      </c>
      <c r="L187" s="88" t="s">
        <v>177</v>
      </c>
      <c r="M187" s="53" t="s">
        <v>177</v>
      </c>
      <c r="N187" s="96"/>
    </row>
    <row r="188" spans="1:14" s="95" customFormat="1" ht="15">
      <c r="A188" s="73" t="s">
        <v>637</v>
      </c>
      <c r="B188" s="73" t="s">
        <v>26</v>
      </c>
      <c r="C188" s="101" t="s">
        <v>405</v>
      </c>
      <c r="D188" s="99" t="s">
        <v>273</v>
      </c>
      <c r="E188" s="99"/>
      <c r="F188" s="100">
        <v>0.24</v>
      </c>
      <c r="G188" s="53" t="s">
        <v>177</v>
      </c>
      <c r="H188" s="62" t="s">
        <v>177</v>
      </c>
      <c r="I188" s="53" t="s">
        <v>177</v>
      </c>
      <c r="J188" s="54" t="s">
        <v>177</v>
      </c>
      <c r="K188" s="87" t="s">
        <v>177</v>
      </c>
      <c r="L188" s="88" t="s">
        <v>177</v>
      </c>
      <c r="M188" s="53" t="s">
        <v>177</v>
      </c>
      <c r="N188" s="96"/>
    </row>
    <row r="189" spans="1:14" s="95" customFormat="1" ht="15">
      <c r="A189" s="93"/>
      <c r="B189" s="93"/>
      <c r="C189" s="208" t="s">
        <v>259</v>
      </c>
      <c r="D189" s="209"/>
      <c r="E189" s="178"/>
      <c r="F189" s="72">
        <f>SUM(F176:F188)</f>
        <v>2.96</v>
      </c>
      <c r="G189" s="93"/>
      <c r="H189" s="94"/>
      <c r="I189" s="93"/>
      <c r="K189" s="75"/>
      <c r="L189" s="93"/>
      <c r="M189" s="93"/>
      <c r="N189" s="96"/>
    </row>
    <row r="191" spans="1:13" s="183" customFormat="1" ht="15">
      <c r="A191" s="182"/>
      <c r="B191" s="182"/>
      <c r="C191" s="187"/>
      <c r="D191" s="187"/>
      <c r="E191" s="187"/>
      <c r="G191" s="182"/>
      <c r="I191" s="184"/>
      <c r="K191" s="185"/>
      <c r="L191" s="182"/>
      <c r="M191" s="182"/>
    </row>
    <row r="192" spans="1:13" ht="15">
      <c r="A192" s="73" t="s">
        <v>637</v>
      </c>
      <c r="B192" s="73" t="s">
        <v>641</v>
      </c>
      <c r="C192" s="81" t="s">
        <v>406</v>
      </c>
      <c r="D192" s="82" t="s">
        <v>123</v>
      </c>
      <c r="E192" s="51" t="s">
        <v>8</v>
      </c>
      <c r="F192" s="83">
        <v>24.39</v>
      </c>
      <c r="G192" s="58">
        <v>3530</v>
      </c>
      <c r="H192" s="54" t="s">
        <v>173</v>
      </c>
      <c r="I192" s="58" t="s">
        <v>282</v>
      </c>
      <c r="J192" s="84" t="s">
        <v>175</v>
      </c>
      <c r="K192" s="84" t="s">
        <v>176</v>
      </c>
      <c r="L192" s="58">
        <v>15</v>
      </c>
      <c r="M192" s="58" t="s">
        <v>177</v>
      </c>
    </row>
    <row r="193" spans="1:13" ht="15">
      <c r="A193" s="73" t="s">
        <v>637</v>
      </c>
      <c r="B193" s="73" t="s">
        <v>641</v>
      </c>
      <c r="C193" s="86" t="s">
        <v>407</v>
      </c>
      <c r="D193" s="51" t="s">
        <v>290</v>
      </c>
      <c r="E193" s="51" t="s">
        <v>8</v>
      </c>
      <c r="F193" s="102">
        <v>119.7</v>
      </c>
      <c r="G193" s="53">
        <v>3200</v>
      </c>
      <c r="H193" s="54" t="s">
        <v>408</v>
      </c>
      <c r="I193" s="53" t="s">
        <v>292</v>
      </c>
      <c r="J193" s="103" t="s">
        <v>175</v>
      </c>
      <c r="K193" s="103" t="s">
        <v>293</v>
      </c>
      <c r="L193" s="53">
        <v>18</v>
      </c>
      <c r="M193" s="53">
        <v>27</v>
      </c>
    </row>
    <row r="194" spans="1:13" ht="15">
      <c r="A194" s="73" t="s">
        <v>637</v>
      </c>
      <c r="B194" s="73" t="s">
        <v>641</v>
      </c>
      <c r="C194" s="86" t="s">
        <v>409</v>
      </c>
      <c r="D194" s="51" t="s">
        <v>157</v>
      </c>
      <c r="E194" s="51" t="s">
        <v>8</v>
      </c>
      <c r="F194" s="102">
        <v>11.15</v>
      </c>
      <c r="G194" s="53">
        <v>2800</v>
      </c>
      <c r="H194" s="54" t="s">
        <v>188</v>
      </c>
      <c r="I194" s="53" t="s">
        <v>295</v>
      </c>
      <c r="J194" s="103" t="s">
        <v>207</v>
      </c>
      <c r="K194" s="103" t="s">
        <v>208</v>
      </c>
      <c r="L194" s="53">
        <v>15</v>
      </c>
      <c r="M194" s="53" t="s">
        <v>177</v>
      </c>
    </row>
    <row r="195" spans="1:13" ht="15">
      <c r="A195" s="73" t="s">
        <v>637</v>
      </c>
      <c r="B195" s="73" t="s">
        <v>641</v>
      </c>
      <c r="C195" s="86" t="s">
        <v>410</v>
      </c>
      <c r="D195" s="51" t="s">
        <v>157</v>
      </c>
      <c r="E195" s="51" t="s">
        <v>8</v>
      </c>
      <c r="F195" s="102">
        <v>18.8</v>
      </c>
      <c r="G195" s="53">
        <v>2800</v>
      </c>
      <c r="H195" s="54" t="s">
        <v>188</v>
      </c>
      <c r="I195" s="53" t="s">
        <v>295</v>
      </c>
      <c r="J195" s="103" t="s">
        <v>207</v>
      </c>
      <c r="K195" s="103" t="s">
        <v>208</v>
      </c>
      <c r="L195" s="53">
        <v>15</v>
      </c>
      <c r="M195" s="53" t="s">
        <v>177</v>
      </c>
    </row>
    <row r="196" spans="1:13" ht="15">
      <c r="A196" s="73" t="s">
        <v>637</v>
      </c>
      <c r="B196" s="73" t="s">
        <v>641</v>
      </c>
      <c r="C196" s="86" t="s">
        <v>411</v>
      </c>
      <c r="D196" s="51" t="s">
        <v>412</v>
      </c>
      <c r="E196" s="51" t="s">
        <v>8</v>
      </c>
      <c r="F196" s="102">
        <v>83.99</v>
      </c>
      <c r="G196" s="53">
        <v>2800</v>
      </c>
      <c r="H196" s="54" t="s">
        <v>291</v>
      </c>
      <c r="I196" s="53" t="s">
        <v>338</v>
      </c>
      <c r="J196" s="103" t="s">
        <v>207</v>
      </c>
      <c r="K196" s="103" t="s">
        <v>208</v>
      </c>
      <c r="L196" s="68">
        <v>15</v>
      </c>
      <c r="M196" s="53" t="s">
        <v>177</v>
      </c>
    </row>
    <row r="197" spans="1:13" ht="27.6">
      <c r="A197" s="73" t="s">
        <v>637</v>
      </c>
      <c r="B197" s="73" t="s">
        <v>641</v>
      </c>
      <c r="C197" s="86" t="s">
        <v>413</v>
      </c>
      <c r="D197" s="51" t="s">
        <v>414</v>
      </c>
      <c r="E197" s="59" t="s">
        <v>634</v>
      </c>
      <c r="F197" s="102">
        <v>64.09</v>
      </c>
      <c r="G197" s="53">
        <v>2800</v>
      </c>
      <c r="H197" s="54" t="s">
        <v>415</v>
      </c>
      <c r="I197" s="53" t="s">
        <v>295</v>
      </c>
      <c r="J197" s="197" t="s">
        <v>299</v>
      </c>
      <c r="K197" s="103" t="s">
        <v>208</v>
      </c>
      <c r="L197" s="53">
        <v>18</v>
      </c>
      <c r="M197" s="53" t="s">
        <v>177</v>
      </c>
    </row>
    <row r="198" spans="1:13" ht="15">
      <c r="A198" s="73" t="s">
        <v>637</v>
      </c>
      <c r="B198" s="73" t="s">
        <v>641</v>
      </c>
      <c r="C198" s="86" t="s">
        <v>416</v>
      </c>
      <c r="D198" s="51" t="s">
        <v>157</v>
      </c>
      <c r="E198" s="51" t="s">
        <v>8</v>
      </c>
      <c r="F198" s="102">
        <v>17.94</v>
      </c>
      <c r="G198" s="53">
        <v>2800</v>
      </c>
      <c r="H198" s="54" t="s">
        <v>188</v>
      </c>
      <c r="I198" s="53" t="s">
        <v>417</v>
      </c>
      <c r="J198" s="103" t="s">
        <v>181</v>
      </c>
      <c r="K198" s="103" t="s">
        <v>182</v>
      </c>
      <c r="L198" s="53">
        <v>15</v>
      </c>
      <c r="M198" s="53" t="s">
        <v>177</v>
      </c>
    </row>
    <row r="199" spans="1:13" ht="15">
      <c r="A199" s="73" t="s">
        <v>637</v>
      </c>
      <c r="B199" s="73" t="s">
        <v>641</v>
      </c>
      <c r="C199" s="86" t="s">
        <v>418</v>
      </c>
      <c r="D199" s="51" t="s">
        <v>157</v>
      </c>
      <c r="E199" s="51" t="s">
        <v>8</v>
      </c>
      <c r="F199" s="102">
        <v>13.07</v>
      </c>
      <c r="G199" s="53">
        <v>2800</v>
      </c>
      <c r="H199" s="54" t="s">
        <v>188</v>
      </c>
      <c r="I199" s="53" t="s">
        <v>417</v>
      </c>
      <c r="J199" s="103" t="s">
        <v>181</v>
      </c>
      <c r="K199" s="103" t="s">
        <v>182</v>
      </c>
      <c r="L199" s="53">
        <v>15</v>
      </c>
      <c r="M199" s="53" t="s">
        <v>177</v>
      </c>
    </row>
    <row r="200" spans="1:13" ht="15">
      <c r="A200" s="73" t="s">
        <v>637</v>
      </c>
      <c r="B200" s="73" t="s">
        <v>641</v>
      </c>
      <c r="C200" s="86" t="s">
        <v>419</v>
      </c>
      <c r="D200" s="51" t="s">
        <v>157</v>
      </c>
      <c r="E200" s="51" t="s">
        <v>8</v>
      </c>
      <c r="F200" s="102">
        <v>18.88</v>
      </c>
      <c r="G200" s="53">
        <v>2800</v>
      </c>
      <c r="H200" s="54" t="s">
        <v>188</v>
      </c>
      <c r="I200" s="58" t="s">
        <v>417</v>
      </c>
      <c r="J200" s="84" t="s">
        <v>181</v>
      </c>
      <c r="K200" s="84" t="s">
        <v>182</v>
      </c>
      <c r="L200" s="53">
        <v>15</v>
      </c>
      <c r="M200" s="53" t="s">
        <v>177</v>
      </c>
    </row>
    <row r="201" spans="1:13" ht="15">
      <c r="A201" s="73" t="s">
        <v>637</v>
      </c>
      <c r="B201" s="73" t="s">
        <v>641</v>
      </c>
      <c r="C201" s="86" t="s">
        <v>420</v>
      </c>
      <c r="D201" s="51" t="s">
        <v>123</v>
      </c>
      <c r="E201" s="51" t="s">
        <v>8</v>
      </c>
      <c r="F201" s="102">
        <v>15.6</v>
      </c>
      <c r="G201" s="53">
        <v>3530</v>
      </c>
      <c r="H201" s="54" t="s">
        <v>173</v>
      </c>
      <c r="I201" s="53" t="s">
        <v>306</v>
      </c>
      <c r="J201" s="103" t="s">
        <v>181</v>
      </c>
      <c r="K201" s="103" t="s">
        <v>182</v>
      </c>
      <c r="L201" s="53">
        <v>15</v>
      </c>
      <c r="M201" s="53" t="s">
        <v>177</v>
      </c>
    </row>
    <row r="202" spans="1:13" ht="15">
      <c r="A202" s="73" t="s">
        <v>637</v>
      </c>
      <c r="B202" s="73" t="s">
        <v>641</v>
      </c>
      <c r="C202" s="86" t="s">
        <v>421</v>
      </c>
      <c r="D202" s="59" t="s">
        <v>379</v>
      </c>
      <c r="E202" s="59" t="s">
        <v>25</v>
      </c>
      <c r="F202" s="102">
        <v>6.69</v>
      </c>
      <c r="G202" s="53">
        <v>2600</v>
      </c>
      <c r="H202" s="54" t="s">
        <v>179</v>
      </c>
      <c r="I202" s="53" t="s">
        <v>324</v>
      </c>
      <c r="J202" s="103" t="s">
        <v>175</v>
      </c>
      <c r="K202" s="103" t="s">
        <v>24</v>
      </c>
      <c r="L202" s="67"/>
      <c r="M202" s="67"/>
    </row>
    <row r="203" spans="1:13" ht="15">
      <c r="A203" s="73" t="s">
        <v>637</v>
      </c>
      <c r="B203" s="73" t="s">
        <v>641</v>
      </c>
      <c r="C203" s="86" t="s">
        <v>422</v>
      </c>
      <c r="D203" s="59" t="s">
        <v>379</v>
      </c>
      <c r="E203" s="59" t="s">
        <v>25</v>
      </c>
      <c r="F203" s="102">
        <v>7.51</v>
      </c>
      <c r="G203" s="53">
        <v>2600</v>
      </c>
      <c r="H203" s="54" t="s">
        <v>179</v>
      </c>
      <c r="I203" s="53" t="s">
        <v>324</v>
      </c>
      <c r="J203" s="103" t="s">
        <v>175</v>
      </c>
      <c r="K203" s="103" t="s">
        <v>24</v>
      </c>
      <c r="L203" s="67"/>
      <c r="M203" s="67"/>
    </row>
    <row r="204" spans="1:13" ht="15">
      <c r="A204" s="73" t="s">
        <v>637</v>
      </c>
      <c r="B204" s="73" t="s">
        <v>641</v>
      </c>
      <c r="C204" s="86" t="s">
        <v>423</v>
      </c>
      <c r="D204" s="59" t="s">
        <v>424</v>
      </c>
      <c r="E204" s="59" t="s">
        <v>25</v>
      </c>
      <c r="F204" s="102">
        <v>5.22</v>
      </c>
      <c r="G204" s="53">
        <v>2600</v>
      </c>
      <c r="H204" s="54" t="s">
        <v>179</v>
      </c>
      <c r="I204" s="53" t="s">
        <v>324</v>
      </c>
      <c r="J204" s="103" t="s">
        <v>175</v>
      </c>
      <c r="K204" s="103" t="s">
        <v>24</v>
      </c>
      <c r="L204" s="67"/>
      <c r="M204" s="67"/>
    </row>
    <row r="205" spans="1:13" ht="15">
      <c r="A205" s="73" t="s">
        <v>637</v>
      </c>
      <c r="B205" s="73" t="s">
        <v>641</v>
      </c>
      <c r="C205" s="86" t="s">
        <v>425</v>
      </c>
      <c r="D205" s="59" t="s">
        <v>119</v>
      </c>
      <c r="E205" s="59"/>
      <c r="F205" s="102">
        <v>9.45</v>
      </c>
      <c r="G205" s="53">
        <v>2600</v>
      </c>
      <c r="H205" s="54" t="s">
        <v>179</v>
      </c>
      <c r="I205" s="53" t="s">
        <v>338</v>
      </c>
      <c r="J205" s="54" t="s">
        <v>207</v>
      </c>
      <c r="K205" s="87" t="s">
        <v>208</v>
      </c>
      <c r="L205" s="67"/>
      <c r="M205" s="67"/>
    </row>
    <row r="206" spans="1:13" ht="15">
      <c r="A206" s="73" t="s">
        <v>637</v>
      </c>
      <c r="B206" s="73" t="s">
        <v>641</v>
      </c>
      <c r="C206" s="86" t="s">
        <v>426</v>
      </c>
      <c r="D206" s="59" t="s">
        <v>146</v>
      </c>
      <c r="E206" s="51" t="s">
        <v>8</v>
      </c>
      <c r="F206" s="102">
        <v>19.1</v>
      </c>
      <c r="G206" s="53">
        <v>2600</v>
      </c>
      <c r="H206" s="54" t="s">
        <v>235</v>
      </c>
      <c r="I206" s="53" t="s">
        <v>312</v>
      </c>
      <c r="J206" s="103" t="s">
        <v>175</v>
      </c>
      <c r="K206" s="103" t="s">
        <v>24</v>
      </c>
      <c r="L206" s="67"/>
      <c r="M206" s="67"/>
    </row>
    <row r="207" spans="1:13" ht="15">
      <c r="A207" s="73" t="s">
        <v>637</v>
      </c>
      <c r="B207" s="73" t="s">
        <v>641</v>
      </c>
      <c r="C207" s="86" t="s">
        <v>427</v>
      </c>
      <c r="D207" s="104" t="s">
        <v>247</v>
      </c>
      <c r="E207" s="104"/>
      <c r="F207" s="102">
        <v>4.26</v>
      </c>
      <c r="G207" s="53">
        <v>2400</v>
      </c>
      <c r="H207" s="54" t="s">
        <v>428</v>
      </c>
      <c r="I207" s="53" t="s">
        <v>429</v>
      </c>
      <c r="J207" s="103" t="s">
        <v>242</v>
      </c>
      <c r="K207" s="103" t="s">
        <v>177</v>
      </c>
      <c r="L207" s="67"/>
      <c r="M207" s="67"/>
    </row>
    <row r="208" spans="1:13" ht="15">
      <c r="A208" s="73" t="s">
        <v>637</v>
      </c>
      <c r="B208" s="73" t="s">
        <v>641</v>
      </c>
      <c r="C208" s="86" t="s">
        <v>430</v>
      </c>
      <c r="D208" s="104" t="s">
        <v>247</v>
      </c>
      <c r="E208" s="104"/>
      <c r="F208" s="102">
        <v>4.18</v>
      </c>
      <c r="G208" s="53">
        <v>2400</v>
      </c>
      <c r="H208" s="54" t="s">
        <v>428</v>
      </c>
      <c r="I208" s="53" t="s">
        <v>429</v>
      </c>
      <c r="J208" s="103" t="s">
        <v>242</v>
      </c>
      <c r="K208" s="103" t="s">
        <v>177</v>
      </c>
      <c r="L208" s="67"/>
      <c r="M208" s="67"/>
    </row>
    <row r="209" spans="1:13" ht="15">
      <c r="A209" s="73" t="s">
        <v>637</v>
      </c>
      <c r="B209" s="73" t="s">
        <v>641</v>
      </c>
      <c r="C209" s="86" t="s">
        <v>431</v>
      </c>
      <c r="D209" s="104" t="s">
        <v>240</v>
      </c>
      <c r="E209" s="104"/>
      <c r="F209" s="102">
        <v>2.76</v>
      </c>
      <c r="G209" s="53">
        <v>2400</v>
      </c>
      <c r="H209" s="54" t="s">
        <v>428</v>
      </c>
      <c r="I209" s="53" t="s">
        <v>429</v>
      </c>
      <c r="J209" s="103" t="s">
        <v>242</v>
      </c>
      <c r="K209" s="103" t="s">
        <v>177</v>
      </c>
      <c r="L209" s="67"/>
      <c r="M209" s="67"/>
    </row>
    <row r="210" spans="1:13" ht="15">
      <c r="A210" s="73" t="s">
        <v>637</v>
      </c>
      <c r="B210" s="73" t="s">
        <v>641</v>
      </c>
      <c r="C210" s="86" t="s">
        <v>432</v>
      </c>
      <c r="D210" s="104" t="s">
        <v>240</v>
      </c>
      <c r="E210" s="104"/>
      <c r="F210" s="102">
        <v>2.7</v>
      </c>
      <c r="G210" s="53">
        <v>2400</v>
      </c>
      <c r="H210" s="54" t="s">
        <v>428</v>
      </c>
      <c r="I210" s="53" t="s">
        <v>429</v>
      </c>
      <c r="J210" s="103" t="s">
        <v>242</v>
      </c>
      <c r="K210" s="103" t="s">
        <v>177</v>
      </c>
      <c r="L210" s="67"/>
      <c r="M210" s="67"/>
    </row>
    <row r="211" spans="1:13" ht="15">
      <c r="A211" s="73" t="s">
        <v>637</v>
      </c>
      <c r="B211" s="73" t="s">
        <v>641</v>
      </c>
      <c r="C211" s="86" t="s">
        <v>433</v>
      </c>
      <c r="D211" s="59" t="s">
        <v>434</v>
      </c>
      <c r="E211" s="59"/>
      <c r="F211" s="102">
        <v>125.51</v>
      </c>
      <c r="G211" s="53" t="s">
        <v>177</v>
      </c>
      <c r="H211" s="54" t="s">
        <v>435</v>
      </c>
      <c r="I211" s="53" t="s">
        <v>298</v>
      </c>
      <c r="J211" s="103" t="s">
        <v>299</v>
      </c>
      <c r="K211" s="103" t="s">
        <v>300</v>
      </c>
      <c r="L211" s="67"/>
      <c r="M211" s="67"/>
    </row>
    <row r="212" spans="1:13" ht="15">
      <c r="A212" s="73" t="s">
        <v>637</v>
      </c>
      <c r="B212" s="73" t="s">
        <v>641</v>
      </c>
      <c r="C212" s="86" t="s">
        <v>436</v>
      </c>
      <c r="D212" s="59" t="s">
        <v>146</v>
      </c>
      <c r="E212" s="51" t="s">
        <v>8</v>
      </c>
      <c r="F212" s="102">
        <v>1.38</v>
      </c>
      <c r="G212" s="53">
        <v>2600</v>
      </c>
      <c r="H212" s="54" t="s">
        <v>235</v>
      </c>
      <c r="I212" s="53" t="s">
        <v>312</v>
      </c>
      <c r="J212" s="103" t="s">
        <v>175</v>
      </c>
      <c r="K212" s="103" t="s">
        <v>24</v>
      </c>
      <c r="L212" s="67"/>
      <c r="M212" s="67"/>
    </row>
    <row r="213" spans="1:13" ht="15">
      <c r="A213" s="73" t="s">
        <v>637</v>
      </c>
      <c r="B213" s="73" t="s">
        <v>641</v>
      </c>
      <c r="C213" s="86" t="s">
        <v>437</v>
      </c>
      <c r="D213" s="59" t="s">
        <v>146</v>
      </c>
      <c r="E213" s="51" t="s">
        <v>8</v>
      </c>
      <c r="F213" s="102">
        <v>1.38</v>
      </c>
      <c r="G213" s="53">
        <v>2600</v>
      </c>
      <c r="H213" s="54" t="s">
        <v>235</v>
      </c>
      <c r="I213" s="53" t="s">
        <v>312</v>
      </c>
      <c r="J213" s="103" t="s">
        <v>175</v>
      </c>
      <c r="K213" s="103" t="s">
        <v>24</v>
      </c>
      <c r="L213" s="67"/>
      <c r="M213" s="67"/>
    </row>
    <row r="214" spans="1:13" ht="15">
      <c r="A214" s="73" t="s">
        <v>637</v>
      </c>
      <c r="B214" s="73" t="s">
        <v>641</v>
      </c>
      <c r="C214" s="86" t="s">
        <v>438</v>
      </c>
      <c r="D214" s="59" t="s">
        <v>157</v>
      </c>
      <c r="E214" s="51" t="s">
        <v>8</v>
      </c>
      <c r="F214" s="102">
        <v>3.38</v>
      </c>
      <c r="G214" s="53">
        <v>2800</v>
      </c>
      <c r="H214" s="54" t="s">
        <v>235</v>
      </c>
      <c r="I214" s="53" t="s">
        <v>298</v>
      </c>
      <c r="J214" s="103" t="s">
        <v>299</v>
      </c>
      <c r="K214" s="103" t="s">
        <v>300</v>
      </c>
      <c r="L214" s="67"/>
      <c r="M214" s="67"/>
    </row>
    <row r="215" spans="1:13" ht="15">
      <c r="A215" s="73" t="s">
        <v>637</v>
      </c>
      <c r="B215" s="73" t="s">
        <v>641</v>
      </c>
      <c r="C215" s="86" t="s">
        <v>439</v>
      </c>
      <c r="D215" s="59" t="s">
        <v>124</v>
      </c>
      <c r="E215" s="51" t="s">
        <v>8</v>
      </c>
      <c r="F215" s="102">
        <v>7.76</v>
      </c>
      <c r="G215" s="53">
        <v>2800</v>
      </c>
      <c r="H215" s="54" t="s">
        <v>235</v>
      </c>
      <c r="I215" s="53" t="s">
        <v>312</v>
      </c>
      <c r="J215" s="103" t="s">
        <v>175</v>
      </c>
      <c r="K215" s="103" t="s">
        <v>24</v>
      </c>
      <c r="L215" s="67"/>
      <c r="M215" s="67"/>
    </row>
    <row r="216" spans="1:13" ht="15">
      <c r="A216" s="73" t="s">
        <v>637</v>
      </c>
      <c r="B216" s="73" t="s">
        <v>641</v>
      </c>
      <c r="C216" s="86" t="s">
        <v>440</v>
      </c>
      <c r="D216" s="59" t="s">
        <v>441</v>
      </c>
      <c r="E216" s="59"/>
      <c r="F216" s="102">
        <v>7.64</v>
      </c>
      <c r="G216" s="53">
        <v>2800</v>
      </c>
      <c r="H216" s="54" t="s">
        <v>179</v>
      </c>
      <c r="I216" s="53" t="s">
        <v>298</v>
      </c>
      <c r="J216" s="103" t="s">
        <v>299</v>
      </c>
      <c r="K216" s="103" t="s">
        <v>300</v>
      </c>
      <c r="L216" s="67"/>
      <c r="M216" s="67"/>
    </row>
    <row r="217" spans="1:13" ht="15">
      <c r="A217" s="73" t="s">
        <v>637</v>
      </c>
      <c r="B217" s="73" t="s">
        <v>641</v>
      </c>
      <c r="C217" s="86" t="s">
        <v>442</v>
      </c>
      <c r="D217" s="59" t="s">
        <v>443</v>
      </c>
      <c r="E217" s="51" t="s">
        <v>8</v>
      </c>
      <c r="F217" s="102" t="s">
        <v>444</v>
      </c>
      <c r="G217" s="53">
        <v>3000</v>
      </c>
      <c r="H217" s="54" t="s">
        <v>445</v>
      </c>
      <c r="I217" s="53" t="s">
        <v>338</v>
      </c>
      <c r="J217" s="103" t="s">
        <v>446</v>
      </c>
      <c r="K217" s="103" t="s">
        <v>447</v>
      </c>
      <c r="L217" s="67"/>
      <c r="M217" s="67"/>
    </row>
    <row r="218" spans="1:13" ht="15">
      <c r="A218" s="73" t="s">
        <v>637</v>
      </c>
      <c r="B218" s="73" t="s">
        <v>641</v>
      </c>
      <c r="C218" s="86" t="s">
        <v>448</v>
      </c>
      <c r="D218" s="59" t="s">
        <v>449</v>
      </c>
      <c r="E218" s="51" t="s">
        <v>8</v>
      </c>
      <c r="F218" s="102">
        <v>26.23</v>
      </c>
      <c r="G218" s="53">
        <v>3000</v>
      </c>
      <c r="H218" s="54" t="s">
        <v>291</v>
      </c>
      <c r="I218" s="53" t="s">
        <v>338</v>
      </c>
      <c r="J218" s="103" t="s">
        <v>446</v>
      </c>
      <c r="K218" s="103" t="s">
        <v>447</v>
      </c>
      <c r="L218" s="67"/>
      <c r="M218" s="67"/>
    </row>
    <row r="219" spans="1:13" ht="15">
      <c r="A219" s="73" t="s">
        <v>637</v>
      </c>
      <c r="B219" s="73" t="s">
        <v>641</v>
      </c>
      <c r="C219" s="86" t="s">
        <v>450</v>
      </c>
      <c r="D219" s="59" t="s">
        <v>124</v>
      </c>
      <c r="E219" s="51" t="s">
        <v>8</v>
      </c>
      <c r="F219" s="102">
        <v>2.45</v>
      </c>
      <c r="G219" s="53">
        <v>2600</v>
      </c>
      <c r="H219" s="54" t="s">
        <v>235</v>
      </c>
      <c r="I219" s="53" t="s">
        <v>312</v>
      </c>
      <c r="J219" s="103" t="s">
        <v>175</v>
      </c>
      <c r="K219" s="103" t="s">
        <v>24</v>
      </c>
      <c r="L219" s="67"/>
      <c r="M219" s="67"/>
    </row>
    <row r="220" spans="1:13" ht="15">
      <c r="A220" s="73" t="s">
        <v>637</v>
      </c>
      <c r="B220" s="73" t="s">
        <v>641</v>
      </c>
      <c r="C220" s="86" t="s">
        <v>451</v>
      </c>
      <c r="D220" s="51" t="s">
        <v>323</v>
      </c>
      <c r="E220" s="59" t="s">
        <v>25</v>
      </c>
      <c r="F220" s="102">
        <v>8.29</v>
      </c>
      <c r="G220" s="53">
        <v>2600</v>
      </c>
      <c r="H220" s="54" t="s">
        <v>235</v>
      </c>
      <c r="I220" s="53" t="s">
        <v>324</v>
      </c>
      <c r="J220" s="103" t="s">
        <v>175</v>
      </c>
      <c r="K220" s="103" t="s">
        <v>24</v>
      </c>
      <c r="L220" s="53">
        <v>18</v>
      </c>
      <c r="M220" s="53" t="s">
        <v>177</v>
      </c>
    </row>
    <row r="221" spans="1:13" ht="15">
      <c r="A221" s="73" t="s">
        <v>637</v>
      </c>
      <c r="B221" s="73" t="s">
        <v>641</v>
      </c>
      <c r="C221" s="86" t="s">
        <v>452</v>
      </c>
      <c r="D221" s="51" t="s">
        <v>326</v>
      </c>
      <c r="E221" s="59" t="s">
        <v>25</v>
      </c>
      <c r="F221" s="102">
        <v>4.17</v>
      </c>
      <c r="G221" s="53">
        <v>2600</v>
      </c>
      <c r="H221" s="54" t="s">
        <v>235</v>
      </c>
      <c r="I221" s="53" t="s">
        <v>324</v>
      </c>
      <c r="J221" s="103" t="s">
        <v>175</v>
      </c>
      <c r="K221" s="103" t="s">
        <v>24</v>
      </c>
      <c r="L221" s="53">
        <v>20</v>
      </c>
      <c r="M221" s="53" t="s">
        <v>177</v>
      </c>
    </row>
    <row r="222" spans="1:13" ht="15">
      <c r="A222" s="73" t="s">
        <v>637</v>
      </c>
      <c r="B222" s="73" t="s">
        <v>641</v>
      </c>
      <c r="C222" s="86" t="s">
        <v>453</v>
      </c>
      <c r="D222" s="51" t="s">
        <v>328</v>
      </c>
      <c r="E222" s="59" t="s">
        <v>25</v>
      </c>
      <c r="F222" s="102">
        <v>9.58</v>
      </c>
      <c r="G222" s="53">
        <v>2600</v>
      </c>
      <c r="H222" s="54" t="s">
        <v>235</v>
      </c>
      <c r="I222" s="53" t="s">
        <v>324</v>
      </c>
      <c r="J222" s="103" t="s">
        <v>175</v>
      </c>
      <c r="K222" s="103" t="s">
        <v>24</v>
      </c>
      <c r="L222" s="53">
        <v>18</v>
      </c>
      <c r="M222" s="53" t="s">
        <v>177</v>
      </c>
    </row>
    <row r="223" spans="1:13" ht="15">
      <c r="A223" s="73" t="s">
        <v>637</v>
      </c>
      <c r="B223" s="73" t="s">
        <v>641</v>
      </c>
      <c r="C223" s="86" t="s">
        <v>454</v>
      </c>
      <c r="D223" s="51" t="s">
        <v>146</v>
      </c>
      <c r="E223" s="51" t="s">
        <v>8</v>
      </c>
      <c r="F223" s="102">
        <v>1.78</v>
      </c>
      <c r="G223" s="53">
        <v>2600</v>
      </c>
      <c r="H223" s="54" t="s">
        <v>235</v>
      </c>
      <c r="I223" s="53" t="s">
        <v>312</v>
      </c>
      <c r="J223" s="103" t="s">
        <v>175</v>
      </c>
      <c r="K223" s="103" t="s">
        <v>24</v>
      </c>
      <c r="L223" s="53">
        <v>15</v>
      </c>
      <c r="M223" s="53" t="s">
        <v>177</v>
      </c>
    </row>
    <row r="224" spans="1:13" ht="15">
      <c r="A224" s="73" t="s">
        <v>637</v>
      </c>
      <c r="B224" s="73" t="s">
        <v>641</v>
      </c>
      <c r="C224" s="86" t="s">
        <v>455</v>
      </c>
      <c r="D224" s="59" t="s">
        <v>456</v>
      </c>
      <c r="E224" s="59" t="s">
        <v>634</v>
      </c>
      <c r="F224" s="52">
        <v>67.11</v>
      </c>
      <c r="G224" s="105">
        <v>3350</v>
      </c>
      <c r="H224" s="62" t="s">
        <v>213</v>
      </c>
      <c r="I224" s="53" t="s">
        <v>298</v>
      </c>
      <c r="J224" s="62" t="s">
        <v>299</v>
      </c>
      <c r="K224" s="61" t="s">
        <v>300</v>
      </c>
      <c r="L224" s="53">
        <v>20</v>
      </c>
      <c r="M224" s="53">
        <v>27</v>
      </c>
    </row>
    <row r="225" spans="1:13" ht="15">
      <c r="A225" s="73" t="s">
        <v>637</v>
      </c>
      <c r="B225" s="73" t="s">
        <v>641</v>
      </c>
      <c r="C225" s="86" t="s">
        <v>457</v>
      </c>
      <c r="D225" s="59" t="s">
        <v>458</v>
      </c>
      <c r="E225" s="59" t="s">
        <v>634</v>
      </c>
      <c r="F225" s="52">
        <v>33.17</v>
      </c>
      <c r="G225" s="105">
        <v>3400</v>
      </c>
      <c r="H225" s="54" t="s">
        <v>173</v>
      </c>
      <c r="I225" s="53" t="s">
        <v>298</v>
      </c>
      <c r="J225" s="62" t="s">
        <v>299</v>
      </c>
      <c r="K225" s="61" t="s">
        <v>300</v>
      </c>
      <c r="L225" s="53">
        <v>20</v>
      </c>
      <c r="M225" s="53" t="s">
        <v>177</v>
      </c>
    </row>
    <row r="226" spans="1:13" ht="15">
      <c r="A226" s="73" t="s">
        <v>637</v>
      </c>
      <c r="B226" s="73" t="s">
        <v>641</v>
      </c>
      <c r="C226" s="86" t="s">
        <v>459</v>
      </c>
      <c r="D226" s="59" t="s">
        <v>460</v>
      </c>
      <c r="E226" s="59" t="s">
        <v>634</v>
      </c>
      <c r="F226" s="52">
        <v>23.95</v>
      </c>
      <c r="G226" s="105">
        <v>3400</v>
      </c>
      <c r="H226" s="54" t="s">
        <v>173</v>
      </c>
      <c r="I226" s="53" t="s">
        <v>298</v>
      </c>
      <c r="J226" s="62" t="s">
        <v>299</v>
      </c>
      <c r="K226" s="61" t="s">
        <v>300</v>
      </c>
      <c r="L226" s="53">
        <v>20</v>
      </c>
      <c r="M226" s="53" t="s">
        <v>177</v>
      </c>
    </row>
    <row r="227" spans="1:13" ht="15">
      <c r="A227" s="73" t="s">
        <v>637</v>
      </c>
      <c r="B227" s="73" t="s">
        <v>641</v>
      </c>
      <c r="C227" s="86" t="s">
        <v>461</v>
      </c>
      <c r="D227" s="59" t="s">
        <v>462</v>
      </c>
      <c r="E227" s="59" t="s">
        <v>634</v>
      </c>
      <c r="F227" s="52">
        <v>33.81</v>
      </c>
      <c r="G227" s="105">
        <v>3400</v>
      </c>
      <c r="H227" s="54" t="s">
        <v>173</v>
      </c>
      <c r="I227" s="53" t="s">
        <v>298</v>
      </c>
      <c r="J227" s="62" t="s">
        <v>299</v>
      </c>
      <c r="K227" s="61" t="s">
        <v>300</v>
      </c>
      <c r="L227" s="53">
        <v>20</v>
      </c>
      <c r="M227" s="53" t="s">
        <v>177</v>
      </c>
    </row>
    <row r="228" spans="1:13" ht="15">
      <c r="A228" s="73" t="s">
        <v>637</v>
      </c>
      <c r="B228" s="73" t="s">
        <v>641</v>
      </c>
      <c r="C228" s="86" t="s">
        <v>463</v>
      </c>
      <c r="D228" s="59" t="s">
        <v>464</v>
      </c>
      <c r="E228" s="59" t="s">
        <v>635</v>
      </c>
      <c r="F228" s="102">
        <v>85.92</v>
      </c>
      <c r="G228" s="53">
        <v>3400</v>
      </c>
      <c r="H228" s="54" t="s">
        <v>173</v>
      </c>
      <c r="I228" s="53" t="s">
        <v>465</v>
      </c>
      <c r="J228" s="54" t="s">
        <v>181</v>
      </c>
      <c r="K228" s="103" t="s">
        <v>182</v>
      </c>
      <c r="L228" s="53">
        <v>10</v>
      </c>
      <c r="M228" s="53" t="s">
        <v>177</v>
      </c>
    </row>
    <row r="229" spans="1:13" ht="15">
      <c r="A229" s="73" t="s">
        <v>637</v>
      </c>
      <c r="B229" s="73" t="s">
        <v>641</v>
      </c>
      <c r="C229" s="86" t="s">
        <v>466</v>
      </c>
      <c r="D229" s="59" t="s">
        <v>464</v>
      </c>
      <c r="E229" s="59" t="s">
        <v>635</v>
      </c>
      <c r="F229" s="106">
        <v>67.97</v>
      </c>
      <c r="G229" s="53">
        <v>3400</v>
      </c>
      <c r="H229" s="54" t="s">
        <v>173</v>
      </c>
      <c r="I229" s="53" t="s">
        <v>465</v>
      </c>
      <c r="J229" s="54" t="s">
        <v>181</v>
      </c>
      <c r="K229" s="103" t="s">
        <v>182</v>
      </c>
      <c r="L229" s="53">
        <v>10</v>
      </c>
      <c r="M229" s="53" t="s">
        <v>177</v>
      </c>
    </row>
    <row r="230" spans="1:13" ht="15">
      <c r="A230" s="73" t="s">
        <v>637</v>
      </c>
      <c r="B230" s="73" t="s">
        <v>641</v>
      </c>
      <c r="C230" s="86" t="s">
        <v>467</v>
      </c>
      <c r="D230" s="59" t="s">
        <v>468</v>
      </c>
      <c r="E230" s="59" t="s">
        <v>634</v>
      </c>
      <c r="F230" s="102">
        <v>35.84</v>
      </c>
      <c r="G230" s="105">
        <v>2800</v>
      </c>
      <c r="H230" s="54" t="s">
        <v>179</v>
      </c>
      <c r="I230" s="53" t="s">
        <v>465</v>
      </c>
      <c r="J230" s="54" t="s">
        <v>181</v>
      </c>
      <c r="K230" s="103" t="s">
        <v>182</v>
      </c>
      <c r="L230" s="53">
        <v>20</v>
      </c>
      <c r="M230" s="53">
        <v>26</v>
      </c>
    </row>
    <row r="231" spans="1:13" ht="15">
      <c r="A231" s="73" t="s">
        <v>637</v>
      </c>
      <c r="B231" s="73" t="s">
        <v>641</v>
      </c>
      <c r="C231" s="86" t="s">
        <v>469</v>
      </c>
      <c r="D231" s="59" t="s">
        <v>122</v>
      </c>
      <c r="E231" s="59" t="s">
        <v>642</v>
      </c>
      <c r="F231" s="52">
        <v>70.25</v>
      </c>
      <c r="G231" s="105">
        <v>3000</v>
      </c>
      <c r="H231" s="54" t="s">
        <v>470</v>
      </c>
      <c r="I231" s="53" t="s">
        <v>338</v>
      </c>
      <c r="J231" s="62" t="s">
        <v>207</v>
      </c>
      <c r="K231" s="61" t="s">
        <v>208</v>
      </c>
      <c r="L231" s="53">
        <v>20</v>
      </c>
      <c r="M231" s="53">
        <v>26</v>
      </c>
    </row>
    <row r="232" spans="1:13" ht="15">
      <c r="A232" s="73" t="s">
        <v>637</v>
      </c>
      <c r="B232" s="73" t="s">
        <v>641</v>
      </c>
      <c r="C232" s="86" t="s">
        <v>471</v>
      </c>
      <c r="D232" s="59" t="s">
        <v>472</v>
      </c>
      <c r="E232" s="59" t="s">
        <v>4</v>
      </c>
      <c r="F232" s="52">
        <v>52.16</v>
      </c>
      <c r="G232" s="105">
        <v>2800</v>
      </c>
      <c r="H232" s="54" t="s">
        <v>415</v>
      </c>
      <c r="I232" s="53" t="s">
        <v>473</v>
      </c>
      <c r="J232" s="62" t="s">
        <v>175</v>
      </c>
      <c r="K232" s="61" t="s">
        <v>176</v>
      </c>
      <c r="L232" s="53">
        <v>20</v>
      </c>
      <c r="M232" s="53">
        <v>27</v>
      </c>
    </row>
    <row r="233" spans="1:13" ht="15">
      <c r="A233" s="73" t="s">
        <v>637</v>
      </c>
      <c r="B233" s="73" t="s">
        <v>641</v>
      </c>
      <c r="C233" s="86" t="s">
        <v>474</v>
      </c>
      <c r="D233" s="59" t="s">
        <v>379</v>
      </c>
      <c r="E233" s="59" t="s">
        <v>25</v>
      </c>
      <c r="F233" s="52">
        <v>11.33</v>
      </c>
      <c r="G233" s="105">
        <v>2600</v>
      </c>
      <c r="H233" s="54" t="s">
        <v>179</v>
      </c>
      <c r="I233" s="53" t="s">
        <v>324</v>
      </c>
      <c r="J233" s="62" t="s">
        <v>175</v>
      </c>
      <c r="K233" s="61" t="s">
        <v>24</v>
      </c>
      <c r="L233" s="107">
        <v>24</v>
      </c>
      <c r="M233" s="53" t="s">
        <v>177</v>
      </c>
    </row>
    <row r="234" spans="1:13" ht="15">
      <c r="A234" s="73" t="s">
        <v>637</v>
      </c>
      <c r="B234" s="73" t="s">
        <v>641</v>
      </c>
      <c r="C234" s="86" t="s">
        <v>475</v>
      </c>
      <c r="D234" s="59" t="s">
        <v>476</v>
      </c>
      <c r="E234" s="59" t="s">
        <v>25</v>
      </c>
      <c r="F234" s="52">
        <v>5.99</v>
      </c>
      <c r="G234" s="105">
        <v>2600</v>
      </c>
      <c r="H234" s="54" t="s">
        <v>179</v>
      </c>
      <c r="I234" s="53" t="s">
        <v>324</v>
      </c>
      <c r="J234" s="62" t="s">
        <v>175</v>
      </c>
      <c r="K234" s="61" t="s">
        <v>24</v>
      </c>
      <c r="L234" s="108">
        <v>18</v>
      </c>
      <c r="M234" s="53" t="s">
        <v>177</v>
      </c>
    </row>
    <row r="235" spans="1:13" ht="15">
      <c r="A235" s="73" t="s">
        <v>637</v>
      </c>
      <c r="B235" s="73" t="s">
        <v>641</v>
      </c>
      <c r="C235" s="86" t="s">
        <v>477</v>
      </c>
      <c r="D235" s="59" t="s">
        <v>211</v>
      </c>
      <c r="E235" s="59" t="s">
        <v>25</v>
      </c>
      <c r="F235" s="52">
        <v>1.13</v>
      </c>
      <c r="G235" s="105">
        <v>2600</v>
      </c>
      <c r="H235" s="62" t="s">
        <v>235</v>
      </c>
      <c r="I235" s="53" t="s">
        <v>324</v>
      </c>
      <c r="J235" s="62" t="s">
        <v>175</v>
      </c>
      <c r="K235" s="61" t="s">
        <v>24</v>
      </c>
      <c r="L235" s="108">
        <v>18</v>
      </c>
      <c r="M235" s="53" t="s">
        <v>177</v>
      </c>
    </row>
    <row r="236" spans="1:13" ht="15">
      <c r="A236" s="73" t="s">
        <v>637</v>
      </c>
      <c r="B236" s="73" t="s">
        <v>641</v>
      </c>
      <c r="C236" s="86" t="s">
        <v>478</v>
      </c>
      <c r="D236" s="59" t="s">
        <v>146</v>
      </c>
      <c r="E236" s="51" t="s">
        <v>8</v>
      </c>
      <c r="F236" s="52">
        <v>1.4</v>
      </c>
      <c r="G236" s="105">
        <v>2600</v>
      </c>
      <c r="H236" s="62" t="s">
        <v>235</v>
      </c>
      <c r="I236" s="53" t="s">
        <v>324</v>
      </c>
      <c r="J236" s="62" t="s">
        <v>175</v>
      </c>
      <c r="K236" s="61" t="s">
        <v>24</v>
      </c>
      <c r="L236" s="108">
        <v>15</v>
      </c>
      <c r="M236" s="53" t="s">
        <v>177</v>
      </c>
    </row>
    <row r="237" spans="1:13" ht="15">
      <c r="A237" s="73" t="s">
        <v>637</v>
      </c>
      <c r="B237" s="73" t="s">
        <v>641</v>
      </c>
      <c r="C237" s="86" t="s">
        <v>479</v>
      </c>
      <c r="D237" s="59" t="s">
        <v>234</v>
      </c>
      <c r="E237" s="59" t="s">
        <v>25</v>
      </c>
      <c r="F237" s="52">
        <v>1.53</v>
      </c>
      <c r="G237" s="109">
        <v>2550</v>
      </c>
      <c r="H237" s="54" t="s">
        <v>235</v>
      </c>
      <c r="I237" s="110" t="s">
        <v>324</v>
      </c>
      <c r="J237" s="62" t="s">
        <v>175</v>
      </c>
      <c r="K237" s="61" t="s">
        <v>24</v>
      </c>
      <c r="L237" s="108">
        <v>24</v>
      </c>
      <c r="M237" s="53" t="s">
        <v>177</v>
      </c>
    </row>
    <row r="238" spans="1:13" ht="15.9" customHeight="1">
      <c r="A238" s="73" t="s">
        <v>637</v>
      </c>
      <c r="B238" s="73" t="s">
        <v>641</v>
      </c>
      <c r="C238" s="81" t="s">
        <v>480</v>
      </c>
      <c r="D238" s="59" t="s">
        <v>124</v>
      </c>
      <c r="E238" s="51" t="s">
        <v>8</v>
      </c>
      <c r="F238" s="52">
        <v>1.33</v>
      </c>
      <c r="G238" s="105">
        <v>3400</v>
      </c>
      <c r="H238" s="54" t="s">
        <v>173</v>
      </c>
      <c r="I238" s="53" t="s">
        <v>481</v>
      </c>
      <c r="J238" s="62" t="s">
        <v>175</v>
      </c>
      <c r="K238" s="61" t="s">
        <v>24</v>
      </c>
      <c r="L238" s="53">
        <v>15</v>
      </c>
      <c r="M238" s="53" t="s">
        <v>177</v>
      </c>
    </row>
    <row r="239" spans="1:13" ht="15.9" customHeight="1">
      <c r="A239" s="73" t="s">
        <v>637</v>
      </c>
      <c r="B239" s="73" t="s">
        <v>641</v>
      </c>
      <c r="C239" s="86" t="s">
        <v>482</v>
      </c>
      <c r="D239" s="51" t="s">
        <v>483</v>
      </c>
      <c r="E239" s="51" t="s">
        <v>8</v>
      </c>
      <c r="F239" s="52">
        <v>16.07</v>
      </c>
      <c r="G239" s="105">
        <v>3400</v>
      </c>
      <c r="H239" s="54" t="s">
        <v>173</v>
      </c>
      <c r="I239" s="53" t="s">
        <v>481</v>
      </c>
      <c r="J239" s="62" t="s">
        <v>175</v>
      </c>
      <c r="K239" s="61" t="s">
        <v>24</v>
      </c>
      <c r="L239" s="53">
        <v>15</v>
      </c>
      <c r="M239" s="53" t="s">
        <v>177</v>
      </c>
    </row>
    <row r="240" spans="1:13" ht="15.9" customHeight="1">
      <c r="A240" s="73" t="s">
        <v>637</v>
      </c>
      <c r="B240" s="73" t="s">
        <v>641</v>
      </c>
      <c r="C240" s="86" t="s">
        <v>484</v>
      </c>
      <c r="D240" s="51" t="s">
        <v>339</v>
      </c>
      <c r="E240" s="51" t="s">
        <v>8</v>
      </c>
      <c r="F240" s="52">
        <v>7.131</v>
      </c>
      <c r="G240" s="109">
        <v>3400</v>
      </c>
      <c r="H240" s="54" t="s">
        <v>173</v>
      </c>
      <c r="I240" s="53" t="s">
        <v>312</v>
      </c>
      <c r="J240" s="62" t="s">
        <v>175</v>
      </c>
      <c r="K240" s="61" t="s">
        <v>24</v>
      </c>
      <c r="L240" s="53">
        <v>18</v>
      </c>
      <c r="M240" s="53" t="s">
        <v>177</v>
      </c>
    </row>
    <row r="241" spans="1:13" ht="15.9" customHeight="1">
      <c r="A241" s="73" t="s">
        <v>637</v>
      </c>
      <c r="B241" s="73" t="s">
        <v>641</v>
      </c>
      <c r="C241" s="86" t="s">
        <v>485</v>
      </c>
      <c r="D241" s="59" t="s">
        <v>486</v>
      </c>
      <c r="E241" s="59" t="s">
        <v>634</v>
      </c>
      <c r="F241" s="52">
        <v>25.3</v>
      </c>
      <c r="G241" s="105">
        <v>3400</v>
      </c>
      <c r="H241" s="54" t="s">
        <v>173</v>
      </c>
      <c r="I241" s="53" t="s">
        <v>312</v>
      </c>
      <c r="J241" s="197" t="s">
        <v>299</v>
      </c>
      <c r="K241" s="61" t="s">
        <v>24</v>
      </c>
      <c r="L241" s="53">
        <v>20</v>
      </c>
      <c r="M241" s="53" t="s">
        <v>177</v>
      </c>
    </row>
    <row r="242" spans="1:13" ht="15.9" customHeight="1">
      <c r="A242" s="73" t="s">
        <v>637</v>
      </c>
      <c r="B242" s="73" t="s">
        <v>641</v>
      </c>
      <c r="C242" s="86" t="s">
        <v>487</v>
      </c>
      <c r="D242" s="70" t="s">
        <v>123</v>
      </c>
      <c r="E242" s="51" t="s">
        <v>8</v>
      </c>
      <c r="F242" s="71">
        <v>10.92</v>
      </c>
      <c r="G242" s="53"/>
      <c r="H242" s="61"/>
      <c r="I242" s="53"/>
      <c r="J242" s="65" t="s">
        <v>175</v>
      </c>
      <c r="K242" s="87"/>
      <c r="L242" s="88"/>
      <c r="M242" s="53"/>
    </row>
    <row r="243" spans="3:11" ht="15.9" customHeight="1">
      <c r="C243" s="210" t="s">
        <v>259</v>
      </c>
      <c r="D243" s="211"/>
      <c r="E243" s="186"/>
      <c r="F243" s="111">
        <f>SUM(F192:F242)</f>
        <v>1201.3410000000001</v>
      </c>
      <c r="I243" s="73"/>
      <c r="K243" s="46"/>
    </row>
    <row r="244" spans="3:11" ht="15.9" customHeight="1">
      <c r="C244" s="112"/>
      <c r="D244" s="113"/>
      <c r="E244" s="113"/>
      <c r="F244" s="114"/>
      <c r="I244" s="73"/>
      <c r="K244" s="46"/>
    </row>
    <row r="245" spans="1:13" ht="15.9" customHeight="1">
      <c r="A245" s="73" t="s">
        <v>637</v>
      </c>
      <c r="B245" s="73" t="s">
        <v>641</v>
      </c>
      <c r="C245" s="92" t="s">
        <v>399</v>
      </c>
      <c r="D245" s="70" t="s">
        <v>261</v>
      </c>
      <c r="E245" s="70"/>
      <c r="F245" s="115">
        <v>1.42</v>
      </c>
      <c r="G245" s="53" t="s">
        <v>177</v>
      </c>
      <c r="H245" s="54" t="s">
        <v>177</v>
      </c>
      <c r="I245" s="53" t="s">
        <v>177</v>
      </c>
      <c r="J245" s="103" t="s">
        <v>177</v>
      </c>
      <c r="K245" s="103" t="s">
        <v>177</v>
      </c>
      <c r="L245" s="53" t="s">
        <v>177</v>
      </c>
      <c r="M245" s="53" t="s">
        <v>177</v>
      </c>
    </row>
    <row r="246" spans="1:13" ht="15.9" customHeight="1">
      <c r="A246" s="73" t="s">
        <v>637</v>
      </c>
      <c r="B246" s="73" t="s">
        <v>641</v>
      </c>
      <c r="C246" s="92" t="s">
        <v>260</v>
      </c>
      <c r="D246" s="70" t="s">
        <v>261</v>
      </c>
      <c r="E246" s="70"/>
      <c r="F246" s="115">
        <v>4.07</v>
      </c>
      <c r="G246" s="53" t="s">
        <v>177</v>
      </c>
      <c r="H246" s="54" t="s">
        <v>177</v>
      </c>
      <c r="I246" s="53" t="s">
        <v>177</v>
      </c>
      <c r="J246" s="103" t="s">
        <v>177</v>
      </c>
      <c r="K246" s="103" t="s">
        <v>177</v>
      </c>
      <c r="L246" s="53" t="s">
        <v>177</v>
      </c>
      <c r="M246" s="53" t="s">
        <v>177</v>
      </c>
    </row>
    <row r="247" spans="1:13" ht="15.9" customHeight="1">
      <c r="A247" s="73" t="s">
        <v>637</v>
      </c>
      <c r="B247" s="73" t="s">
        <v>641</v>
      </c>
      <c r="C247" s="92" t="s">
        <v>262</v>
      </c>
      <c r="D247" s="70" t="s">
        <v>261</v>
      </c>
      <c r="E247" s="70"/>
      <c r="F247" s="115">
        <v>4.14</v>
      </c>
      <c r="G247" s="53" t="s">
        <v>177</v>
      </c>
      <c r="H247" s="54" t="s">
        <v>177</v>
      </c>
      <c r="I247" s="53" t="s">
        <v>177</v>
      </c>
      <c r="J247" s="103" t="s">
        <v>177</v>
      </c>
      <c r="K247" s="103" t="s">
        <v>177</v>
      </c>
      <c r="L247" s="53" t="s">
        <v>177</v>
      </c>
      <c r="M247" s="53" t="s">
        <v>177</v>
      </c>
    </row>
    <row r="248" spans="1:13" ht="15.9" customHeight="1">
      <c r="A248" s="73" t="s">
        <v>637</v>
      </c>
      <c r="B248" s="73" t="s">
        <v>641</v>
      </c>
      <c r="C248" s="92" t="s">
        <v>400</v>
      </c>
      <c r="D248" s="70" t="s">
        <v>261</v>
      </c>
      <c r="E248" s="70"/>
      <c r="F248" s="115">
        <v>10.23</v>
      </c>
      <c r="G248" s="53" t="s">
        <v>177</v>
      </c>
      <c r="H248" s="54" t="s">
        <v>177</v>
      </c>
      <c r="I248" s="53" t="s">
        <v>177</v>
      </c>
      <c r="J248" s="103" t="s">
        <v>177</v>
      </c>
      <c r="K248" s="103" t="s">
        <v>177</v>
      </c>
      <c r="L248" s="53" t="s">
        <v>177</v>
      </c>
      <c r="M248" s="53" t="s">
        <v>177</v>
      </c>
    </row>
    <row r="249" spans="1:13" ht="15.9" customHeight="1">
      <c r="A249" s="73" t="s">
        <v>637</v>
      </c>
      <c r="B249" s="73" t="s">
        <v>641</v>
      </c>
      <c r="C249" s="92" t="s">
        <v>488</v>
      </c>
      <c r="D249" s="70" t="s">
        <v>261</v>
      </c>
      <c r="E249" s="70"/>
      <c r="F249" s="115">
        <v>7.35</v>
      </c>
      <c r="G249" s="53" t="s">
        <v>177</v>
      </c>
      <c r="H249" s="54" t="s">
        <v>177</v>
      </c>
      <c r="I249" s="53" t="s">
        <v>177</v>
      </c>
      <c r="J249" s="103" t="s">
        <v>177</v>
      </c>
      <c r="K249" s="103" t="s">
        <v>177</v>
      </c>
      <c r="L249" s="53" t="s">
        <v>177</v>
      </c>
      <c r="M249" s="53" t="s">
        <v>177</v>
      </c>
    </row>
    <row r="250" spans="1:13" ht="15.9" customHeight="1">
      <c r="A250" s="73" t="s">
        <v>637</v>
      </c>
      <c r="B250" s="73" t="s">
        <v>641</v>
      </c>
      <c r="C250" s="92" t="s">
        <v>401</v>
      </c>
      <c r="D250" s="70" t="s">
        <v>261</v>
      </c>
      <c r="E250" s="70"/>
      <c r="F250" s="115">
        <v>3.03</v>
      </c>
      <c r="G250" s="53" t="s">
        <v>177</v>
      </c>
      <c r="H250" s="54" t="s">
        <v>177</v>
      </c>
      <c r="I250" s="53" t="s">
        <v>177</v>
      </c>
      <c r="J250" s="103" t="s">
        <v>177</v>
      </c>
      <c r="K250" s="103" t="s">
        <v>177</v>
      </c>
      <c r="L250" s="53" t="s">
        <v>177</v>
      </c>
      <c r="M250" s="53" t="s">
        <v>177</v>
      </c>
    </row>
    <row r="251" spans="1:13" ht="15.9" customHeight="1">
      <c r="A251" s="73" t="s">
        <v>637</v>
      </c>
      <c r="B251" s="73" t="s">
        <v>641</v>
      </c>
      <c r="C251" s="92" t="s">
        <v>263</v>
      </c>
      <c r="D251" s="70" t="s">
        <v>261</v>
      </c>
      <c r="E251" s="70"/>
      <c r="F251" s="115">
        <v>1.24</v>
      </c>
      <c r="G251" s="53" t="s">
        <v>177</v>
      </c>
      <c r="H251" s="54" t="s">
        <v>177</v>
      </c>
      <c r="I251" s="53" t="s">
        <v>177</v>
      </c>
      <c r="J251" s="103" t="s">
        <v>177</v>
      </c>
      <c r="K251" s="103" t="s">
        <v>177</v>
      </c>
      <c r="L251" s="53" t="s">
        <v>177</v>
      </c>
      <c r="M251" s="53" t="s">
        <v>177</v>
      </c>
    </row>
    <row r="252" spans="1:13" ht="15.9" customHeight="1">
      <c r="A252" s="73" t="s">
        <v>637</v>
      </c>
      <c r="B252" s="73" t="s">
        <v>641</v>
      </c>
      <c r="C252" s="92" t="s">
        <v>264</v>
      </c>
      <c r="D252" s="70" t="s">
        <v>261</v>
      </c>
      <c r="E252" s="70"/>
      <c r="F252" s="115">
        <v>3.41</v>
      </c>
      <c r="G252" s="53" t="s">
        <v>177</v>
      </c>
      <c r="H252" s="54" t="s">
        <v>177</v>
      </c>
      <c r="I252" s="53" t="s">
        <v>177</v>
      </c>
      <c r="J252" s="103" t="s">
        <v>177</v>
      </c>
      <c r="K252" s="103" t="s">
        <v>177</v>
      </c>
      <c r="L252" s="53" t="s">
        <v>177</v>
      </c>
      <c r="M252" s="53" t="s">
        <v>177</v>
      </c>
    </row>
    <row r="253" spans="3:11" ht="15.9" customHeight="1">
      <c r="C253" s="210" t="s">
        <v>259</v>
      </c>
      <c r="D253" s="211"/>
      <c r="E253" s="186"/>
      <c r="F253" s="111">
        <f>SUM(F245:F252)</f>
        <v>34.89</v>
      </c>
      <c r="I253" s="73"/>
      <c r="K253" s="46"/>
    </row>
    <row r="254" spans="6:11" ht="15" hidden="1">
      <c r="F254" s="73"/>
      <c r="I254" s="73"/>
      <c r="K254" s="46"/>
    </row>
    <row r="255" spans="6:11" ht="15">
      <c r="F255" s="73"/>
      <c r="I255" s="73"/>
      <c r="K255" s="46"/>
    </row>
    <row r="256" spans="1:13" ht="15">
      <c r="A256" s="73" t="s">
        <v>637</v>
      </c>
      <c r="B256" s="73" t="s">
        <v>641</v>
      </c>
      <c r="C256" s="51" t="s">
        <v>265</v>
      </c>
      <c r="D256" s="51" t="s">
        <v>266</v>
      </c>
      <c r="E256" s="51"/>
      <c r="F256" s="52">
        <v>3.16</v>
      </c>
      <c r="G256" s="53" t="s">
        <v>177</v>
      </c>
      <c r="H256" s="54" t="s">
        <v>177</v>
      </c>
      <c r="I256" s="60" t="s">
        <v>177</v>
      </c>
      <c r="J256" s="54" t="s">
        <v>177</v>
      </c>
      <c r="K256" s="61" t="s">
        <v>177</v>
      </c>
      <c r="L256" s="53" t="s">
        <v>177</v>
      </c>
      <c r="M256" s="53" t="s">
        <v>177</v>
      </c>
    </row>
    <row r="257" spans="1:13" ht="15">
      <c r="A257" s="73" t="s">
        <v>637</v>
      </c>
      <c r="B257" s="73" t="s">
        <v>641</v>
      </c>
      <c r="C257" s="51" t="s">
        <v>268</v>
      </c>
      <c r="D257" s="51" t="s">
        <v>266</v>
      </c>
      <c r="E257" s="51"/>
      <c r="F257" s="52">
        <v>3.51</v>
      </c>
      <c r="G257" s="53" t="s">
        <v>177</v>
      </c>
      <c r="H257" s="54" t="s">
        <v>177</v>
      </c>
      <c r="I257" s="60" t="s">
        <v>177</v>
      </c>
      <c r="J257" s="54" t="s">
        <v>177</v>
      </c>
      <c r="K257" s="61" t="s">
        <v>177</v>
      </c>
      <c r="L257" s="53" t="s">
        <v>177</v>
      </c>
      <c r="M257" s="53" t="s">
        <v>177</v>
      </c>
    </row>
    <row r="258" spans="1:13" ht="15">
      <c r="A258" s="73" t="s">
        <v>637</v>
      </c>
      <c r="B258" s="73" t="s">
        <v>641</v>
      </c>
      <c r="C258" s="70" t="s">
        <v>269</v>
      </c>
      <c r="D258" s="51" t="s">
        <v>270</v>
      </c>
      <c r="E258" s="70"/>
      <c r="F258" s="71">
        <v>6.42</v>
      </c>
      <c r="G258" s="53" t="s">
        <v>177</v>
      </c>
      <c r="H258" s="54" t="s">
        <v>177</v>
      </c>
      <c r="I258" s="60" t="s">
        <v>177</v>
      </c>
      <c r="J258" s="54" t="s">
        <v>177</v>
      </c>
      <c r="K258" s="61" t="s">
        <v>177</v>
      </c>
      <c r="L258" s="53" t="s">
        <v>177</v>
      </c>
      <c r="M258" s="53" t="s">
        <v>177</v>
      </c>
    </row>
    <row r="259" spans="1:13" ht="15">
      <c r="A259" s="73" t="s">
        <v>637</v>
      </c>
      <c r="B259" s="73" t="s">
        <v>641</v>
      </c>
      <c r="C259" s="51" t="s">
        <v>271</v>
      </c>
      <c r="D259" s="51" t="s">
        <v>270</v>
      </c>
      <c r="E259" s="70"/>
      <c r="F259" s="71">
        <v>6.42</v>
      </c>
      <c r="G259" s="53" t="s">
        <v>177</v>
      </c>
      <c r="H259" s="54" t="s">
        <v>177</v>
      </c>
      <c r="I259" s="60" t="s">
        <v>177</v>
      </c>
      <c r="J259" s="54" t="s">
        <v>177</v>
      </c>
      <c r="K259" s="61" t="s">
        <v>177</v>
      </c>
      <c r="L259" s="53" t="s">
        <v>177</v>
      </c>
      <c r="M259" s="53" t="s">
        <v>177</v>
      </c>
    </row>
    <row r="260" spans="3:13" ht="15">
      <c r="C260" s="208" t="s">
        <v>259</v>
      </c>
      <c r="D260" s="209"/>
      <c r="E260" s="178"/>
      <c r="F260" s="72">
        <f>SUM(F256:F259)</f>
        <v>19.509999999999998</v>
      </c>
      <c r="G260" s="93"/>
      <c r="H260" s="94"/>
      <c r="I260" s="93"/>
      <c r="J260" s="95"/>
      <c r="L260" s="93"/>
      <c r="M260" s="93"/>
    </row>
    <row r="261" spans="6:11" ht="15">
      <c r="F261" s="73"/>
      <c r="I261" s="73"/>
      <c r="K261" s="46"/>
    </row>
    <row r="262" spans="1:13" ht="15">
      <c r="A262" s="73" t="s">
        <v>637</v>
      </c>
      <c r="B262" s="73" t="s">
        <v>641</v>
      </c>
      <c r="C262" s="98" t="s">
        <v>272</v>
      </c>
      <c r="D262" s="99" t="s">
        <v>273</v>
      </c>
      <c r="E262" s="99"/>
      <c r="F262" s="100">
        <v>0.23</v>
      </c>
      <c r="G262" s="53" t="s">
        <v>177</v>
      </c>
      <c r="H262" s="62" t="s">
        <v>177</v>
      </c>
      <c r="I262" s="53" t="s">
        <v>177</v>
      </c>
      <c r="J262" s="54" t="s">
        <v>177</v>
      </c>
      <c r="K262" s="87" t="s">
        <v>177</v>
      </c>
      <c r="L262" s="88" t="s">
        <v>177</v>
      </c>
      <c r="M262" s="53" t="s">
        <v>177</v>
      </c>
    </row>
    <row r="263" spans="1:13" ht="15">
      <c r="A263" s="73" t="s">
        <v>637</v>
      </c>
      <c r="B263" s="73" t="s">
        <v>641</v>
      </c>
      <c r="C263" s="101" t="s">
        <v>274</v>
      </c>
      <c r="D263" s="99" t="s">
        <v>273</v>
      </c>
      <c r="E263" s="99"/>
      <c r="F263" s="100">
        <v>0.3</v>
      </c>
      <c r="G263" s="53" t="s">
        <v>177</v>
      </c>
      <c r="H263" s="62" t="s">
        <v>177</v>
      </c>
      <c r="I263" s="53" t="s">
        <v>177</v>
      </c>
      <c r="J263" s="54" t="s">
        <v>177</v>
      </c>
      <c r="K263" s="87" t="s">
        <v>177</v>
      </c>
      <c r="L263" s="88" t="s">
        <v>177</v>
      </c>
      <c r="M263" s="53" t="s">
        <v>177</v>
      </c>
    </row>
    <row r="264" spans="3:13" ht="15">
      <c r="C264" s="208" t="s">
        <v>259</v>
      </c>
      <c r="D264" s="209"/>
      <c r="E264" s="178"/>
      <c r="F264" s="72">
        <f>SUM(F262:F263)</f>
        <v>0.53</v>
      </c>
      <c r="G264" s="93"/>
      <c r="H264" s="94"/>
      <c r="I264" s="93"/>
      <c r="J264" s="95"/>
      <c r="L264" s="93"/>
      <c r="M264" s="93"/>
    </row>
    <row r="267" spans="1:13" s="183" customFormat="1" ht="15">
      <c r="A267" s="182"/>
      <c r="B267" s="182"/>
      <c r="C267" s="187"/>
      <c r="D267" s="187"/>
      <c r="E267" s="187"/>
      <c r="G267" s="182"/>
      <c r="I267" s="184"/>
      <c r="K267" s="185"/>
      <c r="L267" s="182"/>
      <c r="M267" s="182"/>
    </row>
    <row r="268" spans="1:13" ht="15">
      <c r="A268" s="73" t="s">
        <v>637</v>
      </c>
      <c r="B268" s="73" t="s">
        <v>643</v>
      </c>
      <c r="C268" s="86" t="s">
        <v>489</v>
      </c>
      <c r="D268" s="51" t="s">
        <v>123</v>
      </c>
      <c r="E268" s="51" t="s">
        <v>8</v>
      </c>
      <c r="F268" s="52">
        <v>24.39</v>
      </c>
      <c r="G268" s="53">
        <v>3530</v>
      </c>
      <c r="H268" s="54" t="s">
        <v>173</v>
      </c>
      <c r="I268" s="58" t="s">
        <v>282</v>
      </c>
      <c r="J268" s="56" t="s">
        <v>175</v>
      </c>
      <c r="K268" s="56" t="s">
        <v>176</v>
      </c>
      <c r="L268" s="116">
        <v>15</v>
      </c>
      <c r="M268" s="58" t="s">
        <v>177</v>
      </c>
    </row>
    <row r="269" spans="1:13" ht="15">
      <c r="A269" s="73" t="s">
        <v>637</v>
      </c>
      <c r="B269" s="73" t="s">
        <v>643</v>
      </c>
      <c r="C269" s="86" t="s">
        <v>490</v>
      </c>
      <c r="D269" s="51" t="s">
        <v>290</v>
      </c>
      <c r="E269" s="51" t="s">
        <v>8</v>
      </c>
      <c r="F269" s="52">
        <v>130.61</v>
      </c>
      <c r="G269" s="53">
        <v>3200</v>
      </c>
      <c r="H269" s="54" t="s">
        <v>291</v>
      </c>
      <c r="I269" s="53" t="s">
        <v>292</v>
      </c>
      <c r="J269" s="54" t="s">
        <v>175</v>
      </c>
      <c r="K269" s="54" t="s">
        <v>24</v>
      </c>
      <c r="L269" s="69" t="s">
        <v>116</v>
      </c>
      <c r="M269" s="53">
        <v>27</v>
      </c>
    </row>
    <row r="270" spans="1:13" ht="15">
      <c r="A270" s="73" t="s">
        <v>637</v>
      </c>
      <c r="B270" s="73" t="s">
        <v>643</v>
      </c>
      <c r="C270" s="86" t="s">
        <v>491</v>
      </c>
      <c r="D270" s="51" t="s">
        <v>157</v>
      </c>
      <c r="E270" s="51" t="s">
        <v>8</v>
      </c>
      <c r="F270" s="52">
        <v>51.54</v>
      </c>
      <c r="G270" s="53">
        <v>2800</v>
      </c>
      <c r="H270" s="54" t="s">
        <v>188</v>
      </c>
      <c r="I270" s="53" t="s">
        <v>338</v>
      </c>
      <c r="J270" s="54" t="s">
        <v>207</v>
      </c>
      <c r="K270" s="54" t="s">
        <v>208</v>
      </c>
      <c r="L270" s="69" t="s">
        <v>304</v>
      </c>
      <c r="M270" s="53" t="s">
        <v>177</v>
      </c>
    </row>
    <row r="271" spans="1:13" ht="15">
      <c r="A271" s="73" t="s">
        <v>637</v>
      </c>
      <c r="B271" s="73" t="s">
        <v>643</v>
      </c>
      <c r="C271" s="86" t="s">
        <v>492</v>
      </c>
      <c r="D271" s="51" t="s">
        <v>157</v>
      </c>
      <c r="E271" s="51" t="s">
        <v>8</v>
      </c>
      <c r="F271" s="52">
        <v>19.8</v>
      </c>
      <c r="G271" s="53">
        <v>2800</v>
      </c>
      <c r="H271" s="54" t="s">
        <v>188</v>
      </c>
      <c r="I271" s="53" t="s">
        <v>493</v>
      </c>
      <c r="J271" s="54" t="s">
        <v>299</v>
      </c>
      <c r="K271" s="54" t="s">
        <v>300</v>
      </c>
      <c r="L271" s="69" t="s">
        <v>304</v>
      </c>
      <c r="M271" s="53" t="s">
        <v>177</v>
      </c>
    </row>
    <row r="272" spans="1:13" ht="15">
      <c r="A272" s="73" t="s">
        <v>637</v>
      </c>
      <c r="B272" s="73" t="s">
        <v>643</v>
      </c>
      <c r="C272" s="86" t="s">
        <v>494</v>
      </c>
      <c r="D272" s="51" t="s">
        <v>157</v>
      </c>
      <c r="E272" s="51" t="s">
        <v>8</v>
      </c>
      <c r="F272" s="52">
        <v>32.7</v>
      </c>
      <c r="G272" s="53">
        <v>2800</v>
      </c>
      <c r="H272" s="54" t="s">
        <v>188</v>
      </c>
      <c r="I272" s="53" t="s">
        <v>417</v>
      </c>
      <c r="J272" s="54" t="s">
        <v>181</v>
      </c>
      <c r="K272" s="54" t="s">
        <v>182</v>
      </c>
      <c r="L272" s="69" t="s">
        <v>304</v>
      </c>
      <c r="M272" s="53" t="s">
        <v>177</v>
      </c>
    </row>
    <row r="273" spans="1:13" ht="15">
      <c r="A273" s="73" t="s">
        <v>637</v>
      </c>
      <c r="B273" s="73" t="s">
        <v>643</v>
      </c>
      <c r="C273" s="86" t="s">
        <v>495</v>
      </c>
      <c r="D273" s="51" t="s">
        <v>123</v>
      </c>
      <c r="E273" s="51" t="s">
        <v>8</v>
      </c>
      <c r="F273" s="52">
        <v>15.6</v>
      </c>
      <c r="G273" s="53">
        <v>3530</v>
      </c>
      <c r="H273" s="54" t="s">
        <v>173</v>
      </c>
      <c r="I273" s="53" t="s">
        <v>306</v>
      </c>
      <c r="J273" s="54" t="s">
        <v>181</v>
      </c>
      <c r="K273" s="54" t="s">
        <v>182</v>
      </c>
      <c r="L273" s="69" t="s">
        <v>304</v>
      </c>
      <c r="M273" s="53" t="s">
        <v>177</v>
      </c>
    </row>
    <row r="274" spans="1:13" ht="15">
      <c r="A274" s="73" t="s">
        <v>637</v>
      </c>
      <c r="B274" s="73" t="s">
        <v>643</v>
      </c>
      <c r="C274" s="86" t="s">
        <v>496</v>
      </c>
      <c r="D274" s="51" t="s">
        <v>119</v>
      </c>
      <c r="E274" s="51" t="s">
        <v>4</v>
      </c>
      <c r="F274" s="52">
        <v>13.94</v>
      </c>
      <c r="G274" s="53">
        <v>2800</v>
      </c>
      <c r="H274" s="54" t="s">
        <v>497</v>
      </c>
      <c r="I274" s="53" t="s">
        <v>338</v>
      </c>
      <c r="J274" s="54" t="s">
        <v>207</v>
      </c>
      <c r="K274" s="54" t="s">
        <v>208</v>
      </c>
      <c r="L274" s="69" t="s">
        <v>115</v>
      </c>
      <c r="M274" s="53">
        <v>26</v>
      </c>
    </row>
    <row r="275" spans="1:13" ht="15">
      <c r="A275" s="73" t="s">
        <v>637</v>
      </c>
      <c r="B275" s="73" t="s">
        <v>643</v>
      </c>
      <c r="C275" s="86" t="s">
        <v>498</v>
      </c>
      <c r="D275" s="51" t="s">
        <v>119</v>
      </c>
      <c r="E275" s="51" t="s">
        <v>4</v>
      </c>
      <c r="F275" s="52">
        <v>24.09</v>
      </c>
      <c r="G275" s="53">
        <v>2800</v>
      </c>
      <c r="H275" s="54" t="s">
        <v>497</v>
      </c>
      <c r="I275" s="53" t="s">
        <v>338</v>
      </c>
      <c r="J275" s="54" t="s">
        <v>207</v>
      </c>
      <c r="K275" s="54" t="s">
        <v>208</v>
      </c>
      <c r="L275" s="69" t="s">
        <v>115</v>
      </c>
      <c r="M275" s="53">
        <v>26</v>
      </c>
    </row>
    <row r="276" spans="1:13" ht="15">
      <c r="A276" s="73" t="s">
        <v>637</v>
      </c>
      <c r="B276" s="73" t="s">
        <v>643</v>
      </c>
      <c r="C276" s="86" t="s">
        <v>499</v>
      </c>
      <c r="D276" s="51" t="s">
        <v>119</v>
      </c>
      <c r="E276" s="51" t="s">
        <v>4</v>
      </c>
      <c r="F276" s="52">
        <v>20.78</v>
      </c>
      <c r="G276" s="53">
        <v>2800</v>
      </c>
      <c r="H276" s="54" t="s">
        <v>497</v>
      </c>
      <c r="I276" s="53" t="s">
        <v>338</v>
      </c>
      <c r="J276" s="54" t="s">
        <v>207</v>
      </c>
      <c r="K276" s="54" t="s">
        <v>208</v>
      </c>
      <c r="L276" s="69" t="s">
        <v>115</v>
      </c>
      <c r="M276" s="53">
        <v>26</v>
      </c>
    </row>
    <row r="277" spans="1:13" ht="15">
      <c r="A277" s="73" t="s">
        <v>637</v>
      </c>
      <c r="B277" s="73" t="s">
        <v>643</v>
      </c>
      <c r="C277" s="86" t="s">
        <v>500</v>
      </c>
      <c r="D277" s="51" t="s">
        <v>119</v>
      </c>
      <c r="E277" s="51" t="s">
        <v>4</v>
      </c>
      <c r="F277" s="52">
        <v>19.42</v>
      </c>
      <c r="G277" s="53">
        <v>2800</v>
      </c>
      <c r="H277" s="54" t="s">
        <v>497</v>
      </c>
      <c r="I277" s="58" t="s">
        <v>338</v>
      </c>
      <c r="J277" s="56" t="s">
        <v>207</v>
      </c>
      <c r="K277" s="56" t="s">
        <v>208</v>
      </c>
      <c r="L277" s="69" t="s">
        <v>115</v>
      </c>
      <c r="M277" s="53">
        <v>26</v>
      </c>
    </row>
    <row r="278" spans="1:13" ht="15">
      <c r="A278" s="73" t="s">
        <v>637</v>
      </c>
      <c r="B278" s="73" t="s">
        <v>643</v>
      </c>
      <c r="C278" s="86" t="s">
        <v>501</v>
      </c>
      <c r="D278" s="51" t="s">
        <v>502</v>
      </c>
      <c r="E278" s="51" t="s">
        <v>4</v>
      </c>
      <c r="F278" s="52">
        <v>43.74</v>
      </c>
      <c r="G278" s="53">
        <v>2800</v>
      </c>
      <c r="H278" s="54" t="s">
        <v>497</v>
      </c>
      <c r="I278" s="53" t="s">
        <v>338</v>
      </c>
      <c r="J278" s="54" t="s">
        <v>207</v>
      </c>
      <c r="K278" s="54" t="s">
        <v>208</v>
      </c>
      <c r="L278" s="69" t="s">
        <v>115</v>
      </c>
      <c r="M278" s="53">
        <v>26</v>
      </c>
    </row>
    <row r="279" spans="1:13" ht="15">
      <c r="A279" s="73" t="s">
        <v>637</v>
      </c>
      <c r="B279" s="73" t="s">
        <v>643</v>
      </c>
      <c r="C279" s="86" t="s">
        <v>503</v>
      </c>
      <c r="D279" s="51" t="s">
        <v>504</v>
      </c>
      <c r="E279" s="51" t="s">
        <v>4</v>
      </c>
      <c r="F279" s="52">
        <v>20.1</v>
      </c>
      <c r="G279" s="53">
        <v>2800</v>
      </c>
      <c r="H279" s="54" t="s">
        <v>497</v>
      </c>
      <c r="I279" s="53" t="s">
        <v>338</v>
      </c>
      <c r="J279" s="54" t="s">
        <v>207</v>
      </c>
      <c r="K279" s="54" t="s">
        <v>208</v>
      </c>
      <c r="L279" s="69" t="s">
        <v>115</v>
      </c>
      <c r="M279" s="53">
        <v>26</v>
      </c>
    </row>
    <row r="280" spans="1:13" ht="15">
      <c r="A280" s="73" t="s">
        <v>637</v>
      </c>
      <c r="B280" s="73" t="s">
        <v>643</v>
      </c>
      <c r="C280" s="86" t="s">
        <v>505</v>
      </c>
      <c r="D280" s="51" t="s">
        <v>117</v>
      </c>
      <c r="E280" s="51" t="s">
        <v>4</v>
      </c>
      <c r="F280" s="52">
        <v>2.75</v>
      </c>
      <c r="G280" s="53">
        <v>2800</v>
      </c>
      <c r="H280" s="54" t="s">
        <v>497</v>
      </c>
      <c r="I280" s="53" t="s">
        <v>338</v>
      </c>
      <c r="J280" s="54" t="s">
        <v>207</v>
      </c>
      <c r="K280" s="54" t="s">
        <v>208</v>
      </c>
      <c r="L280" s="69" t="s">
        <v>115</v>
      </c>
      <c r="M280" s="53" t="s">
        <v>177</v>
      </c>
    </row>
    <row r="281" spans="1:13" ht="15">
      <c r="A281" s="73" t="s">
        <v>637</v>
      </c>
      <c r="B281" s="73" t="s">
        <v>643</v>
      </c>
      <c r="C281" s="86" t="s">
        <v>506</v>
      </c>
      <c r="D281" s="51" t="s">
        <v>119</v>
      </c>
      <c r="E281" s="51" t="s">
        <v>4</v>
      </c>
      <c r="F281" s="52">
        <v>42.13</v>
      </c>
      <c r="G281" s="53">
        <v>2800</v>
      </c>
      <c r="H281" s="54" t="s">
        <v>497</v>
      </c>
      <c r="I281" s="53" t="s">
        <v>338</v>
      </c>
      <c r="J281" s="54" t="s">
        <v>207</v>
      </c>
      <c r="K281" s="54" t="s">
        <v>208</v>
      </c>
      <c r="L281" s="69" t="s">
        <v>115</v>
      </c>
      <c r="M281" s="53">
        <v>26</v>
      </c>
    </row>
    <row r="282" spans="1:13" ht="15">
      <c r="A282" s="73" t="s">
        <v>637</v>
      </c>
      <c r="B282" s="73" t="s">
        <v>643</v>
      </c>
      <c r="C282" s="86" t="s">
        <v>507</v>
      </c>
      <c r="D282" s="51" t="s">
        <v>119</v>
      </c>
      <c r="E282" s="51" t="s">
        <v>4</v>
      </c>
      <c r="F282" s="52">
        <v>18.67</v>
      </c>
      <c r="G282" s="53">
        <v>2800</v>
      </c>
      <c r="H282" s="54" t="s">
        <v>497</v>
      </c>
      <c r="I282" s="53" t="s">
        <v>338</v>
      </c>
      <c r="J282" s="54" t="s">
        <v>207</v>
      </c>
      <c r="K282" s="54" t="s">
        <v>208</v>
      </c>
      <c r="L282" s="69" t="s">
        <v>115</v>
      </c>
      <c r="M282" s="53">
        <v>26</v>
      </c>
    </row>
    <row r="283" spans="1:13" ht="15">
      <c r="A283" s="73" t="s">
        <v>637</v>
      </c>
      <c r="B283" s="73" t="s">
        <v>643</v>
      </c>
      <c r="C283" s="86" t="s">
        <v>508</v>
      </c>
      <c r="D283" s="51" t="s">
        <v>119</v>
      </c>
      <c r="E283" s="51" t="s">
        <v>4</v>
      </c>
      <c r="F283" s="52">
        <v>19.48</v>
      </c>
      <c r="G283" s="53">
        <v>2800</v>
      </c>
      <c r="H283" s="54" t="s">
        <v>497</v>
      </c>
      <c r="I283" s="53" t="s">
        <v>338</v>
      </c>
      <c r="J283" s="54" t="s">
        <v>207</v>
      </c>
      <c r="K283" s="54" t="s">
        <v>208</v>
      </c>
      <c r="L283" s="69" t="s">
        <v>115</v>
      </c>
      <c r="M283" s="53">
        <v>26</v>
      </c>
    </row>
    <row r="284" spans="1:13" ht="15">
      <c r="A284" s="73" t="s">
        <v>637</v>
      </c>
      <c r="B284" s="73" t="s">
        <v>643</v>
      </c>
      <c r="C284" s="86" t="s">
        <v>509</v>
      </c>
      <c r="D284" s="59" t="s">
        <v>510</v>
      </c>
      <c r="E284" s="51" t="s">
        <v>8</v>
      </c>
      <c r="F284" s="52">
        <v>1.35</v>
      </c>
      <c r="G284" s="53">
        <v>2600</v>
      </c>
      <c r="H284" s="61" t="s">
        <v>235</v>
      </c>
      <c r="I284" s="53" t="s">
        <v>312</v>
      </c>
      <c r="J284" s="54" t="s">
        <v>175</v>
      </c>
      <c r="K284" s="54" t="s">
        <v>24</v>
      </c>
      <c r="L284" s="69" t="s">
        <v>115</v>
      </c>
      <c r="M284" s="53">
        <v>26</v>
      </c>
    </row>
    <row r="285" spans="1:13" ht="15">
      <c r="A285" s="73" t="s">
        <v>637</v>
      </c>
      <c r="B285" s="73" t="s">
        <v>643</v>
      </c>
      <c r="C285" s="86" t="s">
        <v>511</v>
      </c>
      <c r="D285" s="59" t="s">
        <v>510</v>
      </c>
      <c r="E285" s="51" t="s">
        <v>8</v>
      </c>
      <c r="F285" s="52">
        <v>1.35</v>
      </c>
      <c r="G285" s="53">
        <v>2600</v>
      </c>
      <c r="H285" s="61" t="s">
        <v>235</v>
      </c>
      <c r="I285" s="53" t="s">
        <v>312</v>
      </c>
      <c r="J285" s="54" t="s">
        <v>175</v>
      </c>
      <c r="K285" s="54" t="s">
        <v>24</v>
      </c>
      <c r="L285" s="69" t="s">
        <v>115</v>
      </c>
      <c r="M285" s="53">
        <v>26</v>
      </c>
    </row>
    <row r="286" spans="1:13" ht="15">
      <c r="A286" s="73" t="s">
        <v>637</v>
      </c>
      <c r="B286" s="73" t="s">
        <v>643</v>
      </c>
      <c r="C286" s="86" t="s">
        <v>512</v>
      </c>
      <c r="D286" s="51" t="s">
        <v>157</v>
      </c>
      <c r="E286" s="51" t="s">
        <v>8</v>
      </c>
      <c r="F286" s="52">
        <v>3.28</v>
      </c>
      <c r="G286" s="53">
        <v>2800</v>
      </c>
      <c r="H286" s="54" t="s">
        <v>173</v>
      </c>
      <c r="I286" s="53" t="s">
        <v>295</v>
      </c>
      <c r="J286" s="54" t="s">
        <v>207</v>
      </c>
      <c r="K286" s="54" t="s">
        <v>208</v>
      </c>
      <c r="L286" s="69" t="s">
        <v>304</v>
      </c>
      <c r="M286" s="53" t="s">
        <v>177</v>
      </c>
    </row>
    <row r="287" spans="1:13" ht="15">
      <c r="A287" s="73" t="s">
        <v>637</v>
      </c>
      <c r="B287" s="73" t="s">
        <v>643</v>
      </c>
      <c r="C287" s="86" t="s">
        <v>513</v>
      </c>
      <c r="D287" s="51" t="s">
        <v>514</v>
      </c>
      <c r="E287" s="51" t="s">
        <v>644</v>
      </c>
      <c r="F287" s="52">
        <v>7.71</v>
      </c>
      <c r="G287" s="53" t="s">
        <v>515</v>
      </c>
      <c r="H287" s="54" t="s">
        <v>188</v>
      </c>
      <c r="I287" s="53" t="s">
        <v>295</v>
      </c>
      <c r="J287" s="54" t="s">
        <v>207</v>
      </c>
      <c r="K287" s="54" t="s">
        <v>208</v>
      </c>
      <c r="L287" s="69" t="s">
        <v>115</v>
      </c>
      <c r="M287" s="53">
        <v>26</v>
      </c>
    </row>
    <row r="288" spans="1:13" ht="15">
      <c r="A288" s="73" t="s">
        <v>637</v>
      </c>
      <c r="B288" s="73" t="s">
        <v>643</v>
      </c>
      <c r="C288" s="86" t="s">
        <v>516</v>
      </c>
      <c r="D288" s="51" t="s">
        <v>124</v>
      </c>
      <c r="E288" s="51" t="s">
        <v>8</v>
      </c>
      <c r="F288" s="52">
        <v>7.85</v>
      </c>
      <c r="G288" s="53">
        <v>2800</v>
      </c>
      <c r="H288" s="61" t="s">
        <v>179</v>
      </c>
      <c r="I288" s="53" t="s">
        <v>338</v>
      </c>
      <c r="J288" s="54" t="s">
        <v>207</v>
      </c>
      <c r="K288" s="54" t="s">
        <v>208</v>
      </c>
      <c r="L288" s="69" t="s">
        <v>304</v>
      </c>
      <c r="M288" s="53" t="s">
        <v>177</v>
      </c>
    </row>
    <row r="289" spans="1:13" ht="15">
      <c r="A289" s="73" t="s">
        <v>637</v>
      </c>
      <c r="B289" s="73" t="s">
        <v>643</v>
      </c>
      <c r="C289" s="86" t="s">
        <v>517</v>
      </c>
      <c r="D289" s="51" t="s">
        <v>518</v>
      </c>
      <c r="E289" s="51" t="s">
        <v>8</v>
      </c>
      <c r="F289" s="117">
        <v>2.42</v>
      </c>
      <c r="G289" s="53">
        <v>2600</v>
      </c>
      <c r="H289" s="61" t="s">
        <v>235</v>
      </c>
      <c r="I289" s="53" t="s">
        <v>295</v>
      </c>
      <c r="J289" s="54" t="s">
        <v>207</v>
      </c>
      <c r="K289" s="54" t="s">
        <v>208</v>
      </c>
      <c r="L289" s="69" t="s">
        <v>304</v>
      </c>
      <c r="M289" s="53" t="s">
        <v>177</v>
      </c>
    </row>
    <row r="290" spans="1:13" ht="15">
      <c r="A290" s="73" t="s">
        <v>637</v>
      </c>
      <c r="B290" s="73" t="s">
        <v>643</v>
      </c>
      <c r="C290" s="86" t="s">
        <v>519</v>
      </c>
      <c r="D290" s="51" t="s">
        <v>510</v>
      </c>
      <c r="E290" s="51" t="s">
        <v>8</v>
      </c>
      <c r="F290" s="117">
        <v>2.41</v>
      </c>
      <c r="G290" s="53">
        <v>2600</v>
      </c>
      <c r="H290" s="61" t="s">
        <v>235</v>
      </c>
      <c r="I290" s="53" t="s">
        <v>312</v>
      </c>
      <c r="J290" s="54" t="s">
        <v>175</v>
      </c>
      <c r="K290" s="54" t="s">
        <v>24</v>
      </c>
      <c r="L290" s="69" t="s">
        <v>304</v>
      </c>
      <c r="M290" s="53" t="s">
        <v>177</v>
      </c>
    </row>
    <row r="291" spans="1:13" ht="15">
      <c r="A291" s="73" t="s">
        <v>637</v>
      </c>
      <c r="B291" s="73" t="s">
        <v>643</v>
      </c>
      <c r="C291" s="86" t="s">
        <v>520</v>
      </c>
      <c r="D291" s="51" t="s">
        <v>323</v>
      </c>
      <c r="E291" s="59" t="s">
        <v>25</v>
      </c>
      <c r="F291" s="117">
        <v>8.29</v>
      </c>
      <c r="G291" s="53">
        <v>2600</v>
      </c>
      <c r="H291" s="61" t="s">
        <v>235</v>
      </c>
      <c r="I291" s="53" t="s">
        <v>324</v>
      </c>
      <c r="J291" s="54" t="s">
        <v>175</v>
      </c>
      <c r="K291" s="54" t="s">
        <v>24</v>
      </c>
      <c r="L291" s="69" t="s">
        <v>116</v>
      </c>
      <c r="M291" s="53" t="s">
        <v>177</v>
      </c>
    </row>
    <row r="292" spans="1:13" ht="15">
      <c r="A292" s="73" t="s">
        <v>637</v>
      </c>
      <c r="B292" s="73" t="s">
        <v>643</v>
      </c>
      <c r="C292" s="86" t="s">
        <v>521</v>
      </c>
      <c r="D292" s="51" t="s">
        <v>326</v>
      </c>
      <c r="E292" s="59" t="s">
        <v>25</v>
      </c>
      <c r="F292" s="52">
        <v>4.17</v>
      </c>
      <c r="G292" s="53">
        <v>2600</v>
      </c>
      <c r="H292" s="61" t="s">
        <v>235</v>
      </c>
      <c r="I292" s="53" t="s">
        <v>324</v>
      </c>
      <c r="J292" s="54" t="s">
        <v>175</v>
      </c>
      <c r="K292" s="54" t="s">
        <v>24</v>
      </c>
      <c r="L292" s="69" t="s">
        <v>115</v>
      </c>
      <c r="M292" s="53" t="s">
        <v>177</v>
      </c>
    </row>
    <row r="293" spans="1:13" ht="15">
      <c r="A293" s="73" t="s">
        <v>637</v>
      </c>
      <c r="B293" s="73" t="s">
        <v>643</v>
      </c>
      <c r="C293" s="86" t="s">
        <v>522</v>
      </c>
      <c r="D293" s="51" t="s">
        <v>328</v>
      </c>
      <c r="E293" s="59" t="s">
        <v>25</v>
      </c>
      <c r="F293" s="52">
        <v>9.58</v>
      </c>
      <c r="G293" s="53">
        <v>2600</v>
      </c>
      <c r="H293" s="61" t="s">
        <v>235</v>
      </c>
      <c r="I293" s="53" t="s">
        <v>324</v>
      </c>
      <c r="J293" s="54" t="s">
        <v>175</v>
      </c>
      <c r="K293" s="54" t="s">
        <v>24</v>
      </c>
      <c r="L293" s="69" t="s">
        <v>116</v>
      </c>
      <c r="M293" s="53" t="s">
        <v>177</v>
      </c>
    </row>
    <row r="294" spans="1:13" ht="15">
      <c r="A294" s="73" t="s">
        <v>637</v>
      </c>
      <c r="B294" s="73" t="s">
        <v>643</v>
      </c>
      <c r="C294" s="86" t="s">
        <v>523</v>
      </c>
      <c r="D294" s="51" t="s">
        <v>226</v>
      </c>
      <c r="E294" s="51" t="s">
        <v>644</v>
      </c>
      <c r="F294" s="52">
        <v>14.91</v>
      </c>
      <c r="G294" s="53">
        <v>2800</v>
      </c>
      <c r="H294" s="54" t="s">
        <v>188</v>
      </c>
      <c r="I294" s="53" t="s">
        <v>338</v>
      </c>
      <c r="J294" s="54" t="s">
        <v>207</v>
      </c>
      <c r="K294" s="54" t="s">
        <v>208</v>
      </c>
      <c r="L294" s="69" t="s">
        <v>115</v>
      </c>
      <c r="M294" s="53">
        <v>26</v>
      </c>
    </row>
    <row r="295" spans="1:13" ht="15">
      <c r="A295" s="73" t="s">
        <v>637</v>
      </c>
      <c r="B295" s="73" t="s">
        <v>643</v>
      </c>
      <c r="C295" s="86" t="s">
        <v>524</v>
      </c>
      <c r="D295" s="51" t="s">
        <v>124</v>
      </c>
      <c r="E295" s="51" t="s">
        <v>8</v>
      </c>
      <c r="F295" s="52">
        <v>18.49</v>
      </c>
      <c r="G295" s="53">
        <v>2800</v>
      </c>
      <c r="H295" s="54" t="s">
        <v>179</v>
      </c>
      <c r="I295" s="53" t="s">
        <v>417</v>
      </c>
      <c r="J295" s="54" t="s">
        <v>181</v>
      </c>
      <c r="K295" s="54" t="s">
        <v>182</v>
      </c>
      <c r="L295" s="69" t="s">
        <v>115</v>
      </c>
      <c r="M295" s="53" t="s">
        <v>177</v>
      </c>
    </row>
    <row r="296" spans="1:13" ht="15">
      <c r="A296" s="73" t="s">
        <v>637</v>
      </c>
      <c r="B296" s="73" t="s">
        <v>643</v>
      </c>
      <c r="C296" s="86" t="s">
        <v>525</v>
      </c>
      <c r="D296" s="51" t="s">
        <v>526</v>
      </c>
      <c r="E296" s="59" t="s">
        <v>634</v>
      </c>
      <c r="F296" s="52">
        <v>270.39</v>
      </c>
      <c r="G296" s="53" t="s">
        <v>527</v>
      </c>
      <c r="H296" s="54" t="s">
        <v>173</v>
      </c>
      <c r="I296" s="53" t="s">
        <v>528</v>
      </c>
      <c r="J296" s="62" t="s">
        <v>299</v>
      </c>
      <c r="K296" s="54" t="s">
        <v>300</v>
      </c>
      <c r="L296" s="69" t="s">
        <v>115</v>
      </c>
      <c r="M296" s="53">
        <v>27</v>
      </c>
    </row>
    <row r="297" spans="1:13" ht="15">
      <c r="A297" s="73" t="s">
        <v>637</v>
      </c>
      <c r="B297" s="73" t="s">
        <v>643</v>
      </c>
      <c r="C297" s="86" t="s">
        <v>529</v>
      </c>
      <c r="D297" s="59" t="s">
        <v>530</v>
      </c>
      <c r="E297" s="59" t="s">
        <v>634</v>
      </c>
      <c r="F297" s="52">
        <v>51.14</v>
      </c>
      <c r="G297" s="53">
        <v>7200</v>
      </c>
      <c r="H297" s="54" t="s">
        <v>173</v>
      </c>
      <c r="I297" s="53" t="s">
        <v>298</v>
      </c>
      <c r="J297" s="62" t="s">
        <v>299</v>
      </c>
      <c r="K297" s="54" t="s">
        <v>300</v>
      </c>
      <c r="L297" s="69" t="s">
        <v>531</v>
      </c>
      <c r="M297" s="53" t="s">
        <v>531</v>
      </c>
    </row>
    <row r="298" spans="1:13" ht="15">
      <c r="A298" s="73" t="s">
        <v>637</v>
      </c>
      <c r="B298" s="73" t="s">
        <v>643</v>
      </c>
      <c r="C298" s="86" t="s">
        <v>532</v>
      </c>
      <c r="D298" s="59" t="s">
        <v>533</v>
      </c>
      <c r="E298" s="59" t="s">
        <v>634</v>
      </c>
      <c r="F298" s="52">
        <v>8.4</v>
      </c>
      <c r="G298" s="53">
        <v>3400</v>
      </c>
      <c r="H298" s="54" t="s">
        <v>173</v>
      </c>
      <c r="I298" s="53" t="s">
        <v>298</v>
      </c>
      <c r="J298" s="62" t="s">
        <v>299</v>
      </c>
      <c r="K298" s="54" t="s">
        <v>300</v>
      </c>
      <c r="L298" s="69" t="s">
        <v>304</v>
      </c>
      <c r="M298" s="53">
        <v>15</v>
      </c>
    </row>
    <row r="299" spans="1:13" ht="15">
      <c r="A299" s="73" t="s">
        <v>637</v>
      </c>
      <c r="B299" s="73" t="s">
        <v>643</v>
      </c>
      <c r="C299" s="86" t="s">
        <v>534</v>
      </c>
      <c r="D299" s="59" t="s">
        <v>535</v>
      </c>
      <c r="E299" s="59" t="s">
        <v>634</v>
      </c>
      <c r="F299" s="52">
        <v>5.51</v>
      </c>
      <c r="G299" s="53">
        <v>2400</v>
      </c>
      <c r="H299" s="62" t="s">
        <v>190</v>
      </c>
      <c r="I299" s="53" t="s">
        <v>298</v>
      </c>
      <c r="J299" s="62" t="s">
        <v>299</v>
      </c>
      <c r="K299" s="54" t="s">
        <v>300</v>
      </c>
      <c r="L299" s="69" t="s">
        <v>342</v>
      </c>
      <c r="M299" s="69" t="s">
        <v>342</v>
      </c>
    </row>
    <row r="300" spans="1:13" ht="15">
      <c r="A300" s="73" t="s">
        <v>637</v>
      </c>
      <c r="B300" s="73" t="s">
        <v>643</v>
      </c>
      <c r="C300" s="86" t="s">
        <v>536</v>
      </c>
      <c r="D300" s="59" t="s">
        <v>537</v>
      </c>
      <c r="E300" s="59" t="s">
        <v>634</v>
      </c>
      <c r="F300" s="52">
        <v>7.6</v>
      </c>
      <c r="G300" s="53">
        <v>3400</v>
      </c>
      <c r="H300" s="54" t="s">
        <v>173</v>
      </c>
      <c r="I300" s="53" t="s">
        <v>298</v>
      </c>
      <c r="J300" s="62" t="s">
        <v>299</v>
      </c>
      <c r="K300" s="54" t="s">
        <v>300</v>
      </c>
      <c r="L300" s="69" t="s">
        <v>304</v>
      </c>
      <c r="M300" s="53" t="s">
        <v>177</v>
      </c>
    </row>
    <row r="301" spans="1:13" ht="15">
      <c r="A301" s="73" t="s">
        <v>637</v>
      </c>
      <c r="B301" s="73" t="s">
        <v>643</v>
      </c>
      <c r="C301" s="86" t="s">
        <v>538</v>
      </c>
      <c r="D301" s="51" t="s">
        <v>539</v>
      </c>
      <c r="E301" s="59" t="s">
        <v>634</v>
      </c>
      <c r="F301" s="52">
        <v>54.44</v>
      </c>
      <c r="G301" s="53">
        <v>3400</v>
      </c>
      <c r="H301" s="54" t="s">
        <v>173</v>
      </c>
      <c r="I301" s="53" t="s">
        <v>298</v>
      </c>
      <c r="J301" s="62" t="s">
        <v>299</v>
      </c>
      <c r="K301" s="54" t="s">
        <v>300</v>
      </c>
      <c r="L301" s="69" t="s">
        <v>304</v>
      </c>
      <c r="M301" s="53" t="s">
        <v>177</v>
      </c>
    </row>
    <row r="302" spans="1:13" ht="15">
      <c r="A302" s="73" t="s">
        <v>637</v>
      </c>
      <c r="B302" s="73" t="s">
        <v>643</v>
      </c>
      <c r="C302" s="86" t="s">
        <v>540</v>
      </c>
      <c r="D302" s="51" t="s">
        <v>510</v>
      </c>
      <c r="E302" s="51" t="s">
        <v>8</v>
      </c>
      <c r="F302" s="117">
        <v>4.82</v>
      </c>
      <c r="G302" s="53">
        <v>2600</v>
      </c>
      <c r="H302" s="61" t="s">
        <v>235</v>
      </c>
      <c r="I302" s="53" t="s">
        <v>312</v>
      </c>
      <c r="J302" s="54" t="s">
        <v>175</v>
      </c>
      <c r="K302" s="54" t="s">
        <v>24</v>
      </c>
      <c r="L302" s="69" t="s">
        <v>304</v>
      </c>
      <c r="M302" s="53" t="s">
        <v>177</v>
      </c>
    </row>
    <row r="303" spans="1:13" ht="15">
      <c r="A303" s="73" t="s">
        <v>637</v>
      </c>
      <c r="B303" s="73" t="s">
        <v>643</v>
      </c>
      <c r="C303" s="86" t="s">
        <v>541</v>
      </c>
      <c r="D303" s="59" t="s">
        <v>542</v>
      </c>
      <c r="E303" s="51" t="s">
        <v>8</v>
      </c>
      <c r="F303" s="52">
        <v>79.56</v>
      </c>
      <c r="G303" s="53">
        <v>3400</v>
      </c>
      <c r="H303" s="54" t="s">
        <v>173</v>
      </c>
      <c r="I303" s="53" t="s">
        <v>417</v>
      </c>
      <c r="J303" s="54" t="s">
        <v>181</v>
      </c>
      <c r="K303" s="54" t="s">
        <v>182</v>
      </c>
      <c r="L303" s="69" t="s">
        <v>304</v>
      </c>
      <c r="M303" s="53" t="s">
        <v>177</v>
      </c>
    </row>
    <row r="304" spans="1:13" ht="15">
      <c r="A304" s="73" t="s">
        <v>637</v>
      </c>
      <c r="B304" s="73" t="s">
        <v>643</v>
      </c>
      <c r="C304" s="86" t="s">
        <v>543</v>
      </c>
      <c r="D304" s="51" t="s">
        <v>535</v>
      </c>
      <c r="E304" s="51" t="s">
        <v>8</v>
      </c>
      <c r="F304" s="52">
        <v>9.23</v>
      </c>
      <c r="G304" s="53">
        <v>2400</v>
      </c>
      <c r="H304" s="62" t="s">
        <v>190</v>
      </c>
      <c r="I304" s="53" t="s">
        <v>417</v>
      </c>
      <c r="J304" s="54" t="s">
        <v>181</v>
      </c>
      <c r="K304" s="54" t="s">
        <v>182</v>
      </c>
      <c r="L304" s="69" t="s">
        <v>342</v>
      </c>
      <c r="M304" s="69" t="s">
        <v>342</v>
      </c>
    </row>
    <row r="305" spans="1:13" ht="15">
      <c r="A305" s="73" t="s">
        <v>637</v>
      </c>
      <c r="B305" s="73" t="s">
        <v>643</v>
      </c>
      <c r="C305" s="86" t="s">
        <v>544</v>
      </c>
      <c r="D305" s="51" t="s">
        <v>545</v>
      </c>
      <c r="E305" s="51" t="s">
        <v>8</v>
      </c>
      <c r="F305" s="52">
        <v>10.71</v>
      </c>
      <c r="G305" s="53">
        <v>3400</v>
      </c>
      <c r="H305" s="54" t="s">
        <v>173</v>
      </c>
      <c r="I305" s="53" t="s">
        <v>417</v>
      </c>
      <c r="J305" s="54" t="s">
        <v>181</v>
      </c>
      <c r="K305" s="54" t="s">
        <v>182</v>
      </c>
      <c r="L305" s="69" t="s">
        <v>113</v>
      </c>
      <c r="M305" s="53" t="s">
        <v>177</v>
      </c>
    </row>
    <row r="306" spans="1:13" ht="15">
      <c r="A306" s="73" t="s">
        <v>637</v>
      </c>
      <c r="B306" s="73" t="s">
        <v>643</v>
      </c>
      <c r="C306" s="86" t="s">
        <v>546</v>
      </c>
      <c r="D306" s="118" t="s">
        <v>547</v>
      </c>
      <c r="E306" s="59" t="s">
        <v>634</v>
      </c>
      <c r="F306" s="52">
        <v>28.56</v>
      </c>
      <c r="G306" s="53">
        <v>3400</v>
      </c>
      <c r="H306" s="54" t="s">
        <v>173</v>
      </c>
      <c r="I306" s="53" t="s">
        <v>417</v>
      </c>
      <c r="J306" s="54" t="s">
        <v>181</v>
      </c>
      <c r="K306" s="54" t="s">
        <v>182</v>
      </c>
      <c r="L306" s="69" t="s">
        <v>304</v>
      </c>
      <c r="M306" s="53" t="s">
        <v>177</v>
      </c>
    </row>
    <row r="307" spans="1:13" ht="15">
      <c r="A307" s="73" t="s">
        <v>637</v>
      </c>
      <c r="B307" s="73" t="s">
        <v>643</v>
      </c>
      <c r="C307" s="86" t="s">
        <v>548</v>
      </c>
      <c r="D307" s="51" t="s">
        <v>122</v>
      </c>
      <c r="E307" s="51" t="s">
        <v>642</v>
      </c>
      <c r="F307" s="52">
        <v>73.62</v>
      </c>
      <c r="G307" s="53">
        <v>3000</v>
      </c>
      <c r="H307" s="54" t="s">
        <v>497</v>
      </c>
      <c r="I307" s="53" t="s">
        <v>338</v>
      </c>
      <c r="J307" s="54" t="s">
        <v>207</v>
      </c>
      <c r="K307" s="54" t="s">
        <v>208</v>
      </c>
      <c r="L307" s="69" t="s">
        <v>115</v>
      </c>
      <c r="M307" s="53">
        <v>26</v>
      </c>
    </row>
    <row r="308" spans="1:13" ht="15">
      <c r="A308" s="73" t="s">
        <v>637</v>
      </c>
      <c r="B308" s="73" t="s">
        <v>643</v>
      </c>
      <c r="C308" s="119" t="s">
        <v>549</v>
      </c>
      <c r="D308" s="59" t="s">
        <v>124</v>
      </c>
      <c r="E308" s="51" t="s">
        <v>8</v>
      </c>
      <c r="F308" s="117">
        <v>6.29</v>
      </c>
      <c r="G308" s="53">
        <v>3400</v>
      </c>
      <c r="H308" s="54" t="s">
        <v>173</v>
      </c>
      <c r="I308" s="53" t="s">
        <v>417</v>
      </c>
      <c r="J308" s="54" t="s">
        <v>181</v>
      </c>
      <c r="K308" s="54" t="s">
        <v>182</v>
      </c>
      <c r="L308" s="69" t="s">
        <v>304</v>
      </c>
      <c r="M308" s="53" t="s">
        <v>177</v>
      </c>
    </row>
    <row r="309" spans="1:13" ht="15">
      <c r="A309" s="73" t="s">
        <v>637</v>
      </c>
      <c r="B309" s="73" t="s">
        <v>643</v>
      </c>
      <c r="C309" s="119" t="s">
        <v>550</v>
      </c>
      <c r="D309" s="59" t="s">
        <v>228</v>
      </c>
      <c r="E309" s="59" t="s">
        <v>635</v>
      </c>
      <c r="F309" s="117">
        <v>13.23</v>
      </c>
      <c r="G309" s="53">
        <v>2800</v>
      </c>
      <c r="H309" s="54" t="s">
        <v>179</v>
      </c>
      <c r="I309" s="53" t="s">
        <v>338</v>
      </c>
      <c r="J309" s="65" t="s">
        <v>181</v>
      </c>
      <c r="K309" s="54" t="s">
        <v>208</v>
      </c>
      <c r="L309" s="69" t="s">
        <v>304</v>
      </c>
      <c r="M309" s="53" t="s">
        <v>177</v>
      </c>
    </row>
    <row r="310" spans="1:13" ht="15">
      <c r="A310" s="73" t="s">
        <v>637</v>
      </c>
      <c r="B310" s="73" t="s">
        <v>643</v>
      </c>
      <c r="C310" s="119" t="s">
        <v>551</v>
      </c>
      <c r="D310" s="59" t="s">
        <v>145</v>
      </c>
      <c r="E310" s="59" t="s">
        <v>635</v>
      </c>
      <c r="F310" s="117">
        <v>17</v>
      </c>
      <c r="G310" s="53">
        <v>3400</v>
      </c>
      <c r="H310" s="54" t="s">
        <v>173</v>
      </c>
      <c r="I310" s="53" t="s">
        <v>417</v>
      </c>
      <c r="J310" s="54" t="s">
        <v>181</v>
      </c>
      <c r="K310" s="54" t="s">
        <v>182</v>
      </c>
      <c r="L310" s="69" t="s">
        <v>304</v>
      </c>
      <c r="M310" s="53" t="s">
        <v>177</v>
      </c>
    </row>
    <row r="311" spans="1:13" ht="15">
      <c r="A311" s="73" t="s">
        <v>637</v>
      </c>
      <c r="B311" s="73" t="s">
        <v>643</v>
      </c>
      <c r="C311" s="119" t="s">
        <v>552</v>
      </c>
      <c r="D311" s="59" t="s">
        <v>124</v>
      </c>
      <c r="E311" s="51" t="s">
        <v>8</v>
      </c>
      <c r="F311" s="117">
        <v>14.53</v>
      </c>
      <c r="G311" s="53">
        <v>2800</v>
      </c>
      <c r="H311" s="54" t="s">
        <v>188</v>
      </c>
      <c r="I311" s="53" t="s">
        <v>338</v>
      </c>
      <c r="J311" s="54" t="s">
        <v>207</v>
      </c>
      <c r="K311" s="54" t="s">
        <v>208</v>
      </c>
      <c r="L311" s="69" t="s">
        <v>114</v>
      </c>
      <c r="M311" s="53" t="s">
        <v>177</v>
      </c>
    </row>
    <row r="312" spans="1:13" ht="15">
      <c r="A312" s="73" t="s">
        <v>637</v>
      </c>
      <c r="B312" s="73" t="s">
        <v>643</v>
      </c>
      <c r="C312" s="86" t="s">
        <v>553</v>
      </c>
      <c r="D312" s="51" t="s">
        <v>157</v>
      </c>
      <c r="E312" s="51" t="s">
        <v>8</v>
      </c>
      <c r="F312" s="117">
        <v>22.75</v>
      </c>
      <c r="G312" s="53">
        <v>2800</v>
      </c>
      <c r="H312" s="54" t="s">
        <v>188</v>
      </c>
      <c r="I312" s="53" t="s">
        <v>295</v>
      </c>
      <c r="J312" s="54" t="s">
        <v>207</v>
      </c>
      <c r="K312" s="54" t="s">
        <v>208</v>
      </c>
      <c r="L312" s="69" t="s">
        <v>304</v>
      </c>
      <c r="M312" s="53" t="s">
        <v>177</v>
      </c>
    </row>
    <row r="313" spans="1:13" ht="15">
      <c r="A313" s="73" t="s">
        <v>637</v>
      </c>
      <c r="B313" s="73" t="s">
        <v>643</v>
      </c>
      <c r="C313" s="86" t="s">
        <v>554</v>
      </c>
      <c r="D313" s="51" t="s">
        <v>379</v>
      </c>
      <c r="E313" s="59" t="s">
        <v>25</v>
      </c>
      <c r="F313" s="117">
        <v>6.29</v>
      </c>
      <c r="G313" s="53">
        <v>2600</v>
      </c>
      <c r="H313" s="54" t="s">
        <v>179</v>
      </c>
      <c r="I313" s="53" t="s">
        <v>324</v>
      </c>
      <c r="J313" s="54" t="s">
        <v>175</v>
      </c>
      <c r="K313" s="54" t="s">
        <v>24</v>
      </c>
      <c r="L313" s="69" t="s">
        <v>14</v>
      </c>
      <c r="M313" s="53" t="s">
        <v>177</v>
      </c>
    </row>
    <row r="314" spans="1:13" ht="15">
      <c r="A314" s="73" t="s">
        <v>637</v>
      </c>
      <c r="B314" s="73" t="s">
        <v>643</v>
      </c>
      <c r="C314" s="86" t="s">
        <v>555</v>
      </c>
      <c r="D314" s="51" t="s">
        <v>379</v>
      </c>
      <c r="E314" s="59" t="s">
        <v>25</v>
      </c>
      <c r="F314" s="117">
        <v>6.29</v>
      </c>
      <c r="G314" s="53">
        <v>2600</v>
      </c>
      <c r="H314" s="54" t="s">
        <v>179</v>
      </c>
      <c r="I314" s="53" t="s">
        <v>324</v>
      </c>
      <c r="J314" s="54" t="s">
        <v>175</v>
      </c>
      <c r="K314" s="54" t="s">
        <v>24</v>
      </c>
      <c r="L314" s="69" t="s">
        <v>14</v>
      </c>
      <c r="M314" s="53" t="s">
        <v>177</v>
      </c>
    </row>
    <row r="315" spans="1:13" ht="15">
      <c r="A315" s="73" t="s">
        <v>637</v>
      </c>
      <c r="B315" s="73" t="s">
        <v>643</v>
      </c>
      <c r="C315" s="86" t="s">
        <v>556</v>
      </c>
      <c r="D315" s="51" t="s">
        <v>211</v>
      </c>
      <c r="E315" s="59" t="s">
        <v>25</v>
      </c>
      <c r="F315" s="117">
        <v>5.93</v>
      </c>
      <c r="G315" s="53">
        <v>2550</v>
      </c>
      <c r="H315" s="54" t="s">
        <v>179</v>
      </c>
      <c r="I315" s="53" t="s">
        <v>324</v>
      </c>
      <c r="J315" s="54" t="s">
        <v>175</v>
      </c>
      <c r="K315" s="54" t="s">
        <v>24</v>
      </c>
      <c r="L315" s="69" t="s">
        <v>557</v>
      </c>
      <c r="M315" s="53" t="s">
        <v>177</v>
      </c>
    </row>
    <row r="316" spans="1:13" ht="15">
      <c r="A316" s="73" t="s">
        <v>637</v>
      </c>
      <c r="B316" s="73" t="s">
        <v>643</v>
      </c>
      <c r="C316" s="86" t="s">
        <v>558</v>
      </c>
      <c r="D316" s="51" t="s">
        <v>211</v>
      </c>
      <c r="E316" s="59" t="s">
        <v>25</v>
      </c>
      <c r="F316" s="117">
        <v>5.11</v>
      </c>
      <c r="G316" s="53">
        <v>2550</v>
      </c>
      <c r="H316" s="54" t="s">
        <v>179</v>
      </c>
      <c r="I316" s="53" t="s">
        <v>324</v>
      </c>
      <c r="J316" s="54" t="s">
        <v>175</v>
      </c>
      <c r="K316" s="54" t="s">
        <v>24</v>
      </c>
      <c r="L316" s="69" t="s">
        <v>557</v>
      </c>
      <c r="M316" s="53" t="s">
        <v>177</v>
      </c>
    </row>
    <row r="317" spans="1:13" ht="15">
      <c r="A317" s="73" t="s">
        <v>637</v>
      </c>
      <c r="B317" s="73" t="s">
        <v>643</v>
      </c>
      <c r="C317" s="86" t="s">
        <v>559</v>
      </c>
      <c r="D317" s="51" t="s">
        <v>384</v>
      </c>
      <c r="E317" s="59" t="s">
        <v>25</v>
      </c>
      <c r="F317" s="117">
        <v>7.29</v>
      </c>
      <c r="G317" s="53">
        <v>2550</v>
      </c>
      <c r="H317" s="54" t="s">
        <v>188</v>
      </c>
      <c r="I317" s="53" t="s">
        <v>324</v>
      </c>
      <c r="J317" s="54" t="s">
        <v>175</v>
      </c>
      <c r="K317" s="54" t="s">
        <v>24</v>
      </c>
      <c r="L317" s="69" t="s">
        <v>557</v>
      </c>
      <c r="M317" s="53" t="s">
        <v>177</v>
      </c>
    </row>
    <row r="318" spans="1:13" ht="15">
      <c r="A318" s="73" t="s">
        <v>637</v>
      </c>
      <c r="B318" s="73" t="s">
        <v>643</v>
      </c>
      <c r="C318" s="86" t="s">
        <v>560</v>
      </c>
      <c r="D318" s="51" t="s">
        <v>384</v>
      </c>
      <c r="E318" s="59" t="s">
        <v>25</v>
      </c>
      <c r="F318" s="117">
        <v>7.29</v>
      </c>
      <c r="G318" s="53">
        <v>2550</v>
      </c>
      <c r="H318" s="54" t="s">
        <v>188</v>
      </c>
      <c r="I318" s="53" t="s">
        <v>324</v>
      </c>
      <c r="J318" s="54" t="s">
        <v>175</v>
      </c>
      <c r="K318" s="54" t="s">
        <v>24</v>
      </c>
      <c r="L318" s="69" t="s">
        <v>557</v>
      </c>
      <c r="M318" s="53" t="s">
        <v>177</v>
      </c>
    </row>
    <row r="319" spans="1:13" ht="15">
      <c r="A319" s="73" t="s">
        <v>637</v>
      </c>
      <c r="B319" s="73" t="s">
        <v>643</v>
      </c>
      <c r="C319" s="86" t="s">
        <v>561</v>
      </c>
      <c r="D319" s="51" t="s">
        <v>387</v>
      </c>
      <c r="E319" s="59" t="s">
        <v>25</v>
      </c>
      <c r="F319" s="117">
        <v>6.29</v>
      </c>
      <c r="G319" s="53">
        <v>2600</v>
      </c>
      <c r="H319" s="54" t="s">
        <v>179</v>
      </c>
      <c r="I319" s="53" t="s">
        <v>324</v>
      </c>
      <c r="J319" s="54" t="s">
        <v>175</v>
      </c>
      <c r="K319" s="54" t="s">
        <v>24</v>
      </c>
      <c r="L319" s="69" t="s">
        <v>14</v>
      </c>
      <c r="M319" s="53" t="s">
        <v>177</v>
      </c>
    </row>
    <row r="320" spans="1:13" ht="15">
      <c r="A320" s="73" t="s">
        <v>637</v>
      </c>
      <c r="B320" s="73" t="s">
        <v>643</v>
      </c>
      <c r="C320" s="86" t="s">
        <v>562</v>
      </c>
      <c r="D320" s="51" t="s">
        <v>387</v>
      </c>
      <c r="E320" s="59" t="s">
        <v>25</v>
      </c>
      <c r="F320" s="117">
        <v>6.29</v>
      </c>
      <c r="G320" s="53">
        <v>2600</v>
      </c>
      <c r="H320" s="54" t="s">
        <v>179</v>
      </c>
      <c r="I320" s="53" t="s">
        <v>324</v>
      </c>
      <c r="J320" s="54" t="s">
        <v>175</v>
      </c>
      <c r="K320" s="54" t="s">
        <v>24</v>
      </c>
      <c r="L320" s="69" t="s">
        <v>14</v>
      </c>
      <c r="M320" s="53" t="s">
        <v>177</v>
      </c>
    </row>
    <row r="321" spans="3:12" ht="15">
      <c r="C321" s="120" t="s">
        <v>259</v>
      </c>
      <c r="D321" s="121"/>
      <c r="E321" s="121"/>
      <c r="F321" s="122">
        <f>SUM(F268:F320)</f>
        <v>1310.11</v>
      </c>
      <c r="H321" s="75"/>
      <c r="I321" s="73"/>
      <c r="K321" s="46"/>
      <c r="L321" s="123"/>
    </row>
    <row r="322" spans="3:12" ht="15">
      <c r="C322" s="120"/>
      <c r="D322" s="121"/>
      <c r="E322" s="121"/>
      <c r="F322" s="122"/>
      <c r="H322" s="75"/>
      <c r="I322" s="73"/>
      <c r="K322" s="46"/>
      <c r="L322" s="123"/>
    </row>
    <row r="323" spans="1:13" ht="15">
      <c r="A323" s="73" t="s">
        <v>637</v>
      </c>
      <c r="B323" s="73" t="s">
        <v>643</v>
      </c>
      <c r="C323" s="124" t="s">
        <v>399</v>
      </c>
      <c r="D323" s="99" t="s">
        <v>261</v>
      </c>
      <c r="E323" s="99"/>
      <c r="F323" s="100">
        <v>1.55</v>
      </c>
      <c r="G323" s="53" t="s">
        <v>177</v>
      </c>
      <c r="H323" s="62" t="s">
        <v>177</v>
      </c>
      <c r="I323" s="53" t="s">
        <v>177</v>
      </c>
      <c r="J323" s="54" t="s">
        <v>177</v>
      </c>
      <c r="K323" s="87" t="s">
        <v>177</v>
      </c>
      <c r="L323" s="88" t="s">
        <v>177</v>
      </c>
      <c r="M323" s="53" t="s">
        <v>177</v>
      </c>
    </row>
    <row r="324" spans="1:13" ht="15">
      <c r="A324" s="73" t="s">
        <v>637</v>
      </c>
      <c r="B324" s="73" t="s">
        <v>643</v>
      </c>
      <c r="C324" s="124" t="s">
        <v>260</v>
      </c>
      <c r="D324" s="99" t="s">
        <v>261</v>
      </c>
      <c r="E324" s="99"/>
      <c r="F324" s="100">
        <v>4.07</v>
      </c>
      <c r="G324" s="53" t="s">
        <v>177</v>
      </c>
      <c r="H324" s="62" t="s">
        <v>177</v>
      </c>
      <c r="I324" s="53" t="s">
        <v>177</v>
      </c>
      <c r="J324" s="54" t="s">
        <v>177</v>
      </c>
      <c r="K324" s="87" t="s">
        <v>177</v>
      </c>
      <c r="L324" s="88" t="s">
        <v>177</v>
      </c>
      <c r="M324" s="53" t="s">
        <v>177</v>
      </c>
    </row>
    <row r="325" spans="1:13" ht="15">
      <c r="A325" s="73" t="s">
        <v>637</v>
      </c>
      <c r="B325" s="73" t="s">
        <v>643</v>
      </c>
      <c r="C325" s="124" t="s">
        <v>262</v>
      </c>
      <c r="D325" s="99" t="s">
        <v>261</v>
      </c>
      <c r="E325" s="99"/>
      <c r="F325" s="100">
        <v>4.14</v>
      </c>
      <c r="G325" s="53" t="s">
        <v>177</v>
      </c>
      <c r="H325" s="62" t="s">
        <v>177</v>
      </c>
      <c r="I325" s="53" t="s">
        <v>177</v>
      </c>
      <c r="J325" s="54" t="s">
        <v>177</v>
      </c>
      <c r="K325" s="87" t="s">
        <v>177</v>
      </c>
      <c r="L325" s="88" t="s">
        <v>177</v>
      </c>
      <c r="M325" s="53" t="s">
        <v>177</v>
      </c>
    </row>
    <row r="326" spans="1:13" ht="15">
      <c r="A326" s="73" t="s">
        <v>637</v>
      </c>
      <c r="B326" s="73" t="s">
        <v>643</v>
      </c>
      <c r="C326" s="124" t="s">
        <v>400</v>
      </c>
      <c r="D326" s="99" t="s">
        <v>261</v>
      </c>
      <c r="E326" s="99"/>
      <c r="F326" s="100">
        <v>1.02</v>
      </c>
      <c r="G326" s="53" t="s">
        <v>177</v>
      </c>
      <c r="H326" s="62" t="s">
        <v>177</v>
      </c>
      <c r="I326" s="53" t="s">
        <v>177</v>
      </c>
      <c r="J326" s="54" t="s">
        <v>177</v>
      </c>
      <c r="K326" s="87" t="s">
        <v>177</v>
      </c>
      <c r="L326" s="88" t="s">
        <v>177</v>
      </c>
      <c r="M326" s="53" t="s">
        <v>177</v>
      </c>
    </row>
    <row r="327" spans="1:13" ht="15">
      <c r="A327" s="73" t="s">
        <v>637</v>
      </c>
      <c r="B327" s="73" t="s">
        <v>643</v>
      </c>
      <c r="C327" s="124" t="s">
        <v>488</v>
      </c>
      <c r="D327" s="99" t="s">
        <v>261</v>
      </c>
      <c r="E327" s="99"/>
      <c r="F327" s="100">
        <v>0.75</v>
      </c>
      <c r="G327" s="53" t="s">
        <v>177</v>
      </c>
      <c r="H327" s="62" t="s">
        <v>177</v>
      </c>
      <c r="I327" s="53" t="s">
        <v>177</v>
      </c>
      <c r="J327" s="54" t="s">
        <v>177</v>
      </c>
      <c r="K327" s="87" t="s">
        <v>177</v>
      </c>
      <c r="L327" s="88" t="s">
        <v>177</v>
      </c>
      <c r="M327" s="53" t="s">
        <v>177</v>
      </c>
    </row>
    <row r="328" spans="1:13" ht="15">
      <c r="A328" s="73" t="s">
        <v>637</v>
      </c>
      <c r="B328" s="73" t="s">
        <v>643</v>
      </c>
      <c r="C328" s="124" t="s">
        <v>401</v>
      </c>
      <c r="D328" s="99" t="s">
        <v>261</v>
      </c>
      <c r="E328" s="99"/>
      <c r="F328" s="100">
        <v>3.03</v>
      </c>
      <c r="G328" s="53" t="s">
        <v>177</v>
      </c>
      <c r="H328" s="62" t="s">
        <v>177</v>
      </c>
      <c r="I328" s="53" t="s">
        <v>177</v>
      </c>
      <c r="J328" s="54" t="s">
        <v>177</v>
      </c>
      <c r="K328" s="87" t="s">
        <v>177</v>
      </c>
      <c r="L328" s="88" t="s">
        <v>177</v>
      </c>
      <c r="M328" s="53" t="s">
        <v>177</v>
      </c>
    </row>
    <row r="329" spans="1:13" ht="15">
      <c r="A329" s="73" t="s">
        <v>637</v>
      </c>
      <c r="B329" s="73" t="s">
        <v>643</v>
      </c>
      <c r="C329" s="124" t="s">
        <v>263</v>
      </c>
      <c r="D329" s="99" t="s">
        <v>261</v>
      </c>
      <c r="E329" s="99"/>
      <c r="F329" s="100">
        <v>1.24</v>
      </c>
      <c r="G329" s="53" t="s">
        <v>177</v>
      </c>
      <c r="H329" s="62" t="s">
        <v>177</v>
      </c>
      <c r="I329" s="53" t="s">
        <v>177</v>
      </c>
      <c r="J329" s="54" t="s">
        <v>177</v>
      </c>
      <c r="K329" s="87" t="s">
        <v>177</v>
      </c>
      <c r="L329" s="88" t="s">
        <v>177</v>
      </c>
      <c r="M329" s="53" t="s">
        <v>177</v>
      </c>
    </row>
    <row r="330" spans="1:13" ht="15">
      <c r="A330" s="73" t="s">
        <v>637</v>
      </c>
      <c r="B330" s="73" t="s">
        <v>643</v>
      </c>
      <c r="C330" s="125" t="s">
        <v>264</v>
      </c>
      <c r="D330" s="99" t="s">
        <v>261</v>
      </c>
      <c r="E330" s="99"/>
      <c r="F330" s="100">
        <v>3.41</v>
      </c>
      <c r="G330" s="53" t="s">
        <v>177</v>
      </c>
      <c r="H330" s="62" t="s">
        <v>177</v>
      </c>
      <c r="I330" s="53" t="s">
        <v>177</v>
      </c>
      <c r="J330" s="54" t="s">
        <v>177</v>
      </c>
      <c r="K330" s="87" t="s">
        <v>177</v>
      </c>
      <c r="L330" s="88" t="s">
        <v>177</v>
      </c>
      <c r="M330" s="53" t="s">
        <v>177</v>
      </c>
    </row>
    <row r="331" spans="3:13" ht="15">
      <c r="C331" s="208" t="s">
        <v>259</v>
      </c>
      <c r="D331" s="209"/>
      <c r="E331" s="178"/>
      <c r="F331" s="72">
        <f>SUM(F323:F330)</f>
        <v>19.21</v>
      </c>
      <c r="G331" s="93"/>
      <c r="H331" s="94"/>
      <c r="I331" s="93"/>
      <c r="J331" s="95"/>
      <c r="L331" s="93"/>
      <c r="M331" s="93"/>
    </row>
    <row r="332" spans="3:13" ht="15">
      <c r="C332" s="77"/>
      <c r="D332" s="97"/>
      <c r="E332" s="97"/>
      <c r="F332" s="79"/>
      <c r="G332" s="93"/>
      <c r="H332" s="94"/>
      <c r="I332" s="93"/>
      <c r="J332" s="95"/>
      <c r="L332" s="93"/>
      <c r="M332" s="93"/>
    </row>
    <row r="333" spans="1:13" ht="15">
      <c r="A333" s="73" t="s">
        <v>637</v>
      </c>
      <c r="B333" s="73" t="s">
        <v>643</v>
      </c>
      <c r="C333" s="51" t="s">
        <v>265</v>
      </c>
      <c r="D333" s="51" t="s">
        <v>266</v>
      </c>
      <c r="E333" s="51"/>
      <c r="F333" s="52">
        <v>3.16</v>
      </c>
      <c r="G333" s="53" t="s">
        <v>177</v>
      </c>
      <c r="H333" s="54" t="s">
        <v>177</v>
      </c>
      <c r="I333" s="60" t="s">
        <v>177</v>
      </c>
      <c r="J333" s="54" t="s">
        <v>177</v>
      </c>
      <c r="K333" s="61" t="s">
        <v>177</v>
      </c>
      <c r="L333" s="53" t="s">
        <v>177</v>
      </c>
      <c r="M333" s="53" t="s">
        <v>177</v>
      </c>
    </row>
    <row r="334" spans="1:13" ht="15">
      <c r="A334" s="73" t="s">
        <v>637</v>
      </c>
      <c r="B334" s="73" t="s">
        <v>643</v>
      </c>
      <c r="C334" s="51" t="s">
        <v>268</v>
      </c>
      <c r="D334" s="51" t="s">
        <v>266</v>
      </c>
      <c r="E334" s="51"/>
      <c r="F334" s="52">
        <v>3.51</v>
      </c>
      <c r="G334" s="53" t="s">
        <v>177</v>
      </c>
      <c r="H334" s="54" t="s">
        <v>177</v>
      </c>
      <c r="I334" s="60" t="s">
        <v>177</v>
      </c>
      <c r="J334" s="54" t="s">
        <v>177</v>
      </c>
      <c r="K334" s="61" t="s">
        <v>177</v>
      </c>
      <c r="L334" s="53" t="s">
        <v>177</v>
      </c>
      <c r="M334" s="53" t="s">
        <v>177</v>
      </c>
    </row>
    <row r="335" spans="1:13" ht="15">
      <c r="A335" s="73" t="s">
        <v>637</v>
      </c>
      <c r="B335" s="73" t="s">
        <v>643</v>
      </c>
      <c r="C335" s="70" t="s">
        <v>269</v>
      </c>
      <c r="D335" s="51" t="s">
        <v>270</v>
      </c>
      <c r="E335" s="70"/>
      <c r="F335" s="71">
        <v>6.42</v>
      </c>
      <c r="G335" s="53" t="s">
        <v>177</v>
      </c>
      <c r="H335" s="54" t="s">
        <v>177</v>
      </c>
      <c r="I335" s="60" t="s">
        <v>177</v>
      </c>
      <c r="J335" s="54" t="s">
        <v>177</v>
      </c>
      <c r="K335" s="61" t="s">
        <v>177</v>
      </c>
      <c r="L335" s="53" t="s">
        <v>177</v>
      </c>
      <c r="M335" s="53" t="s">
        <v>177</v>
      </c>
    </row>
    <row r="336" spans="1:13" ht="15">
      <c r="A336" s="73" t="s">
        <v>637</v>
      </c>
      <c r="B336" s="73" t="s">
        <v>643</v>
      </c>
      <c r="C336" s="51" t="s">
        <v>271</v>
      </c>
      <c r="D336" s="51" t="s">
        <v>270</v>
      </c>
      <c r="E336" s="70"/>
      <c r="F336" s="71">
        <v>6.42</v>
      </c>
      <c r="G336" s="53" t="s">
        <v>177</v>
      </c>
      <c r="H336" s="54" t="s">
        <v>177</v>
      </c>
      <c r="I336" s="60" t="s">
        <v>177</v>
      </c>
      <c r="J336" s="54" t="s">
        <v>177</v>
      </c>
      <c r="K336" s="61" t="s">
        <v>177</v>
      </c>
      <c r="L336" s="53" t="s">
        <v>177</v>
      </c>
      <c r="M336" s="53" t="s">
        <v>177</v>
      </c>
    </row>
    <row r="337" spans="3:13" ht="15">
      <c r="C337" s="208" t="s">
        <v>259</v>
      </c>
      <c r="D337" s="209"/>
      <c r="E337" s="178"/>
      <c r="F337" s="72">
        <f>SUM(F333:F336)</f>
        <v>19.509999999999998</v>
      </c>
      <c r="G337" s="93"/>
      <c r="H337" s="94"/>
      <c r="I337" s="93"/>
      <c r="J337" s="95"/>
      <c r="L337" s="93"/>
      <c r="M337" s="93"/>
    </row>
    <row r="338" spans="3:13" ht="15">
      <c r="C338" s="77"/>
      <c r="D338" s="97"/>
      <c r="E338" s="97"/>
      <c r="F338" s="79"/>
      <c r="G338" s="93"/>
      <c r="H338" s="94"/>
      <c r="I338" s="93"/>
      <c r="J338" s="95"/>
      <c r="L338" s="93"/>
      <c r="M338" s="93"/>
    </row>
    <row r="339" spans="1:13" ht="15">
      <c r="A339" s="73" t="s">
        <v>637</v>
      </c>
      <c r="B339" s="73" t="s">
        <v>643</v>
      </c>
      <c r="C339" s="124" t="s">
        <v>277</v>
      </c>
      <c r="D339" s="99" t="s">
        <v>273</v>
      </c>
      <c r="E339" s="99"/>
      <c r="F339" s="100">
        <v>0.11</v>
      </c>
      <c r="G339" s="53" t="s">
        <v>177</v>
      </c>
      <c r="H339" s="62" t="s">
        <v>177</v>
      </c>
      <c r="I339" s="53" t="s">
        <v>177</v>
      </c>
      <c r="J339" s="54" t="s">
        <v>177</v>
      </c>
      <c r="K339" s="87" t="s">
        <v>177</v>
      </c>
      <c r="L339" s="88" t="s">
        <v>177</v>
      </c>
      <c r="M339" s="53" t="s">
        <v>177</v>
      </c>
    </row>
    <row r="340" spans="1:13" ht="15">
      <c r="A340" s="73" t="s">
        <v>637</v>
      </c>
      <c r="B340" s="73" t="s">
        <v>643</v>
      </c>
      <c r="C340" s="124" t="s">
        <v>278</v>
      </c>
      <c r="D340" s="99" t="s">
        <v>273</v>
      </c>
      <c r="E340" s="99"/>
      <c r="F340" s="100">
        <v>0.07</v>
      </c>
      <c r="G340" s="53" t="s">
        <v>177</v>
      </c>
      <c r="H340" s="62" t="s">
        <v>177</v>
      </c>
      <c r="I340" s="53" t="s">
        <v>177</v>
      </c>
      <c r="J340" s="54" t="s">
        <v>177</v>
      </c>
      <c r="K340" s="87" t="s">
        <v>177</v>
      </c>
      <c r="L340" s="88" t="s">
        <v>177</v>
      </c>
      <c r="M340" s="53" t="s">
        <v>177</v>
      </c>
    </row>
    <row r="341" spans="1:13" ht="15">
      <c r="A341" s="73" t="s">
        <v>637</v>
      </c>
      <c r="B341" s="73" t="s">
        <v>643</v>
      </c>
      <c r="C341" s="124" t="s">
        <v>279</v>
      </c>
      <c r="D341" s="99" t="s">
        <v>273</v>
      </c>
      <c r="E341" s="99"/>
      <c r="F341" s="100">
        <v>0.26</v>
      </c>
      <c r="G341" s="53" t="s">
        <v>177</v>
      </c>
      <c r="H341" s="62" t="s">
        <v>177</v>
      </c>
      <c r="I341" s="53" t="s">
        <v>177</v>
      </c>
      <c r="J341" s="54" t="s">
        <v>177</v>
      </c>
      <c r="K341" s="87" t="s">
        <v>177</v>
      </c>
      <c r="L341" s="88" t="s">
        <v>177</v>
      </c>
      <c r="M341" s="53" t="s">
        <v>177</v>
      </c>
    </row>
    <row r="342" spans="1:13" ht="15">
      <c r="A342" s="73" t="s">
        <v>637</v>
      </c>
      <c r="B342" s="73" t="s">
        <v>643</v>
      </c>
      <c r="C342" s="124" t="s">
        <v>280</v>
      </c>
      <c r="D342" s="99" t="s">
        <v>273</v>
      </c>
      <c r="E342" s="99"/>
      <c r="F342" s="100">
        <v>0.26</v>
      </c>
      <c r="G342" s="53" t="s">
        <v>177</v>
      </c>
      <c r="H342" s="62" t="s">
        <v>177</v>
      </c>
      <c r="I342" s="53" t="s">
        <v>177</v>
      </c>
      <c r="J342" s="54" t="s">
        <v>177</v>
      </c>
      <c r="K342" s="87" t="s">
        <v>177</v>
      </c>
      <c r="L342" s="88" t="s">
        <v>177</v>
      </c>
      <c r="M342" s="53" t="s">
        <v>177</v>
      </c>
    </row>
    <row r="343" spans="1:13" ht="15">
      <c r="A343" s="73" t="s">
        <v>637</v>
      </c>
      <c r="B343" s="73" t="s">
        <v>643</v>
      </c>
      <c r="C343" s="124" t="s">
        <v>281</v>
      </c>
      <c r="D343" s="99" t="s">
        <v>273</v>
      </c>
      <c r="E343" s="99"/>
      <c r="F343" s="100">
        <v>0.38</v>
      </c>
      <c r="G343" s="53" t="s">
        <v>177</v>
      </c>
      <c r="H343" s="62" t="s">
        <v>177</v>
      </c>
      <c r="I343" s="53" t="s">
        <v>177</v>
      </c>
      <c r="J343" s="54" t="s">
        <v>177</v>
      </c>
      <c r="K343" s="87" t="s">
        <v>177</v>
      </c>
      <c r="L343" s="88" t="s">
        <v>177</v>
      </c>
      <c r="M343" s="53" t="s">
        <v>177</v>
      </c>
    </row>
    <row r="344" spans="1:13" ht="15">
      <c r="A344" s="73" t="s">
        <v>637</v>
      </c>
      <c r="B344" s="73" t="s">
        <v>643</v>
      </c>
      <c r="C344" s="124" t="s">
        <v>402</v>
      </c>
      <c r="D344" s="99" t="s">
        <v>273</v>
      </c>
      <c r="E344" s="99"/>
      <c r="F344" s="100">
        <v>0.12</v>
      </c>
      <c r="G344" s="53" t="s">
        <v>177</v>
      </c>
      <c r="H344" s="62" t="s">
        <v>177</v>
      </c>
      <c r="I344" s="53" t="s">
        <v>177</v>
      </c>
      <c r="J344" s="54" t="s">
        <v>177</v>
      </c>
      <c r="K344" s="87" t="s">
        <v>177</v>
      </c>
      <c r="L344" s="88" t="s">
        <v>177</v>
      </c>
      <c r="M344" s="53" t="s">
        <v>177</v>
      </c>
    </row>
    <row r="345" spans="1:13" ht="15">
      <c r="A345" s="73" t="s">
        <v>637</v>
      </c>
      <c r="B345" s="73" t="s">
        <v>643</v>
      </c>
      <c r="C345" s="125" t="s">
        <v>403</v>
      </c>
      <c r="D345" s="99" t="s">
        <v>273</v>
      </c>
      <c r="E345" s="99"/>
      <c r="F345" s="100">
        <v>0.11</v>
      </c>
      <c r="G345" s="53" t="s">
        <v>177</v>
      </c>
      <c r="H345" s="62" t="s">
        <v>177</v>
      </c>
      <c r="I345" s="53" t="s">
        <v>177</v>
      </c>
      <c r="J345" s="54" t="s">
        <v>177</v>
      </c>
      <c r="K345" s="87" t="s">
        <v>177</v>
      </c>
      <c r="L345" s="88" t="s">
        <v>177</v>
      </c>
      <c r="M345" s="53" t="s">
        <v>177</v>
      </c>
    </row>
    <row r="346" spans="3:13" ht="15">
      <c r="C346" s="208" t="s">
        <v>259</v>
      </c>
      <c r="D346" s="209"/>
      <c r="E346" s="178"/>
      <c r="F346" s="72">
        <f>SUM(F339:F345)</f>
        <v>1.3100000000000003</v>
      </c>
      <c r="G346" s="93"/>
      <c r="H346" s="94"/>
      <c r="I346" s="93"/>
      <c r="J346" s="95"/>
      <c r="L346" s="93"/>
      <c r="M346" s="93"/>
    </row>
    <row r="349" spans="1:13" s="183" customFormat="1" ht="15">
      <c r="A349" s="182"/>
      <c r="B349" s="182"/>
      <c r="C349" s="187"/>
      <c r="D349" s="187"/>
      <c r="E349" s="187"/>
      <c r="G349" s="182"/>
      <c r="I349" s="184"/>
      <c r="K349" s="185"/>
      <c r="L349" s="182"/>
      <c r="M349" s="182"/>
    </row>
    <row r="350" spans="1:13" ht="15">
      <c r="A350" s="73" t="s">
        <v>637</v>
      </c>
      <c r="B350" s="73" t="s">
        <v>645</v>
      </c>
      <c r="C350" s="86" t="s">
        <v>563</v>
      </c>
      <c r="D350" s="51" t="s">
        <v>123</v>
      </c>
      <c r="E350" s="51" t="s">
        <v>8</v>
      </c>
      <c r="F350" s="126">
        <v>24.39</v>
      </c>
      <c r="G350" s="105">
        <v>3530</v>
      </c>
      <c r="H350" s="54" t="s">
        <v>173</v>
      </c>
      <c r="I350" s="58" t="s">
        <v>282</v>
      </c>
      <c r="J350" s="56" t="s">
        <v>175</v>
      </c>
      <c r="K350" s="57" t="s">
        <v>176</v>
      </c>
      <c r="L350" s="58">
        <v>15</v>
      </c>
      <c r="M350" s="58" t="s">
        <v>177</v>
      </c>
    </row>
    <row r="351" spans="1:13" ht="15">
      <c r="A351" s="73" t="s">
        <v>637</v>
      </c>
      <c r="B351" s="73" t="s">
        <v>645</v>
      </c>
      <c r="C351" s="86" t="s">
        <v>564</v>
      </c>
      <c r="D351" s="51" t="s">
        <v>290</v>
      </c>
      <c r="E351" s="51" t="s">
        <v>8</v>
      </c>
      <c r="F351" s="52">
        <v>65.64</v>
      </c>
      <c r="G351" s="105">
        <v>3200</v>
      </c>
      <c r="H351" s="62" t="s">
        <v>291</v>
      </c>
      <c r="I351" s="53" t="s">
        <v>292</v>
      </c>
      <c r="J351" s="62" t="s">
        <v>175</v>
      </c>
      <c r="K351" s="61" t="s">
        <v>24</v>
      </c>
      <c r="L351" s="53">
        <v>18</v>
      </c>
      <c r="M351" s="53">
        <v>27</v>
      </c>
    </row>
    <row r="352" spans="1:13" ht="15">
      <c r="A352" s="73" t="s">
        <v>637</v>
      </c>
      <c r="B352" s="73" t="s">
        <v>645</v>
      </c>
      <c r="C352" s="86" t="s">
        <v>565</v>
      </c>
      <c r="D352" s="59" t="s">
        <v>157</v>
      </c>
      <c r="E352" s="51" t="s">
        <v>8</v>
      </c>
      <c r="F352" s="52">
        <v>24.21</v>
      </c>
      <c r="G352" s="105">
        <v>2800</v>
      </c>
      <c r="H352" s="54" t="s">
        <v>188</v>
      </c>
      <c r="I352" s="53" t="s">
        <v>417</v>
      </c>
      <c r="J352" s="62" t="s">
        <v>181</v>
      </c>
      <c r="K352" s="61" t="s">
        <v>182</v>
      </c>
      <c r="L352" s="53">
        <v>15</v>
      </c>
      <c r="M352" s="53" t="s">
        <v>177</v>
      </c>
    </row>
    <row r="353" spans="1:13" ht="15">
      <c r="A353" s="73" t="s">
        <v>637</v>
      </c>
      <c r="B353" s="73" t="s">
        <v>645</v>
      </c>
      <c r="C353" s="86" t="s">
        <v>566</v>
      </c>
      <c r="D353" s="51" t="s">
        <v>412</v>
      </c>
      <c r="E353" s="51" t="s">
        <v>8</v>
      </c>
      <c r="F353" s="52">
        <v>41.65</v>
      </c>
      <c r="G353" s="105">
        <v>2800</v>
      </c>
      <c r="H353" s="54" t="s">
        <v>285</v>
      </c>
      <c r="I353" s="53" t="s">
        <v>338</v>
      </c>
      <c r="J353" s="62" t="s">
        <v>207</v>
      </c>
      <c r="K353" s="61" t="s">
        <v>208</v>
      </c>
      <c r="L353" s="53">
        <v>20</v>
      </c>
      <c r="M353" s="53" t="s">
        <v>177</v>
      </c>
    </row>
    <row r="354" spans="1:13" ht="15">
      <c r="A354" s="73" t="s">
        <v>637</v>
      </c>
      <c r="B354" s="73" t="s">
        <v>645</v>
      </c>
      <c r="C354" s="86" t="s">
        <v>567</v>
      </c>
      <c r="D354" s="51" t="s">
        <v>157</v>
      </c>
      <c r="E354" s="51" t="s">
        <v>8</v>
      </c>
      <c r="F354" s="52">
        <v>38.34</v>
      </c>
      <c r="G354" s="53">
        <v>2800</v>
      </c>
      <c r="H354" s="54" t="s">
        <v>188</v>
      </c>
      <c r="I354" s="53" t="s">
        <v>417</v>
      </c>
      <c r="J354" s="54" t="s">
        <v>181</v>
      </c>
      <c r="K354" s="54" t="s">
        <v>182</v>
      </c>
      <c r="L354" s="69" t="s">
        <v>304</v>
      </c>
      <c r="M354" s="53" t="s">
        <v>177</v>
      </c>
    </row>
    <row r="355" spans="1:13" ht="15">
      <c r="A355" s="73" t="s">
        <v>637</v>
      </c>
      <c r="B355" s="73" t="s">
        <v>645</v>
      </c>
      <c r="C355" s="86" t="s">
        <v>568</v>
      </c>
      <c r="D355" s="51" t="s">
        <v>123</v>
      </c>
      <c r="E355" s="51" t="s">
        <v>8</v>
      </c>
      <c r="F355" s="52">
        <v>15.6</v>
      </c>
      <c r="G355" s="105">
        <v>3530</v>
      </c>
      <c r="H355" s="54" t="s">
        <v>173</v>
      </c>
      <c r="I355" s="53" t="s">
        <v>306</v>
      </c>
      <c r="J355" s="54" t="s">
        <v>181</v>
      </c>
      <c r="K355" s="61" t="s">
        <v>182</v>
      </c>
      <c r="L355" s="53">
        <v>15</v>
      </c>
      <c r="M355" s="53" t="s">
        <v>177</v>
      </c>
    </row>
    <row r="356" spans="1:13" ht="27.6">
      <c r="A356" s="73" t="s">
        <v>637</v>
      </c>
      <c r="B356" s="73" t="s">
        <v>645</v>
      </c>
      <c r="C356" s="86" t="s">
        <v>569</v>
      </c>
      <c r="D356" s="51" t="s">
        <v>570</v>
      </c>
      <c r="E356" s="51" t="s">
        <v>4</v>
      </c>
      <c r="F356" s="52">
        <v>31.33</v>
      </c>
      <c r="G356" s="105">
        <v>2800</v>
      </c>
      <c r="H356" s="54" t="s">
        <v>188</v>
      </c>
      <c r="I356" s="53" t="s">
        <v>338</v>
      </c>
      <c r="J356" s="54" t="s">
        <v>207</v>
      </c>
      <c r="K356" s="54" t="s">
        <v>208</v>
      </c>
      <c r="L356" s="67"/>
      <c r="M356" s="67"/>
    </row>
    <row r="357" spans="1:13" ht="15">
      <c r="A357" s="73" t="s">
        <v>637</v>
      </c>
      <c r="B357" s="73" t="s">
        <v>645</v>
      </c>
      <c r="C357" s="86" t="s">
        <v>571</v>
      </c>
      <c r="D357" s="51" t="s">
        <v>379</v>
      </c>
      <c r="E357" s="59" t="s">
        <v>25</v>
      </c>
      <c r="F357" s="52">
        <v>2.79</v>
      </c>
      <c r="G357" s="105">
        <v>2600</v>
      </c>
      <c r="H357" s="54" t="s">
        <v>179</v>
      </c>
      <c r="I357" s="53" t="s">
        <v>324</v>
      </c>
      <c r="J357" s="62" t="s">
        <v>175</v>
      </c>
      <c r="K357" s="61" t="s">
        <v>24</v>
      </c>
      <c r="L357" s="108">
        <v>22</v>
      </c>
      <c r="M357" s="53" t="s">
        <v>177</v>
      </c>
    </row>
    <row r="358" spans="1:13" ht="15">
      <c r="A358" s="73" t="s">
        <v>637</v>
      </c>
      <c r="B358" s="73" t="s">
        <v>645</v>
      </c>
      <c r="C358" s="86" t="s">
        <v>572</v>
      </c>
      <c r="D358" s="51" t="s">
        <v>211</v>
      </c>
      <c r="E358" s="59" t="s">
        <v>25</v>
      </c>
      <c r="F358" s="52">
        <v>1.56</v>
      </c>
      <c r="G358" s="105">
        <v>2600</v>
      </c>
      <c r="H358" s="54" t="s">
        <v>179</v>
      </c>
      <c r="I358" s="53" t="s">
        <v>324</v>
      </c>
      <c r="J358" s="62" t="s">
        <v>175</v>
      </c>
      <c r="K358" s="61" t="s">
        <v>24</v>
      </c>
      <c r="L358" s="108">
        <v>18</v>
      </c>
      <c r="M358" s="53" t="s">
        <v>177</v>
      </c>
    </row>
    <row r="359" spans="1:13" ht="15">
      <c r="A359" s="73" t="s">
        <v>637</v>
      </c>
      <c r="B359" s="73" t="s">
        <v>645</v>
      </c>
      <c r="C359" s="86" t="s">
        <v>573</v>
      </c>
      <c r="D359" s="51" t="s">
        <v>209</v>
      </c>
      <c r="E359" s="59" t="s">
        <v>25</v>
      </c>
      <c r="F359" s="52">
        <v>2.15</v>
      </c>
      <c r="G359" s="105">
        <v>2600</v>
      </c>
      <c r="H359" s="54" t="s">
        <v>179</v>
      </c>
      <c r="I359" s="53" t="s">
        <v>324</v>
      </c>
      <c r="J359" s="62" t="s">
        <v>175</v>
      </c>
      <c r="K359" s="61" t="s">
        <v>24</v>
      </c>
      <c r="L359" s="108">
        <v>18</v>
      </c>
      <c r="M359" s="53" t="s">
        <v>177</v>
      </c>
    </row>
    <row r="360" spans="1:13" ht="15">
      <c r="A360" s="73" t="s">
        <v>637</v>
      </c>
      <c r="B360" s="73" t="s">
        <v>645</v>
      </c>
      <c r="C360" s="86" t="s">
        <v>574</v>
      </c>
      <c r="D360" s="51" t="s">
        <v>575</v>
      </c>
      <c r="E360" s="51" t="s">
        <v>4</v>
      </c>
      <c r="F360" s="52">
        <v>22.69</v>
      </c>
      <c r="G360" s="105">
        <v>2800</v>
      </c>
      <c r="H360" s="54" t="s">
        <v>188</v>
      </c>
      <c r="I360" s="53" t="s">
        <v>338</v>
      </c>
      <c r="J360" s="54" t="s">
        <v>207</v>
      </c>
      <c r="K360" s="54" t="s">
        <v>208</v>
      </c>
      <c r="L360" s="67"/>
      <c r="M360" s="67"/>
    </row>
    <row r="361" spans="1:13" ht="15">
      <c r="A361" s="73" t="s">
        <v>637</v>
      </c>
      <c r="B361" s="73" t="s">
        <v>645</v>
      </c>
      <c r="C361" s="86" t="s">
        <v>576</v>
      </c>
      <c r="D361" s="51" t="s">
        <v>575</v>
      </c>
      <c r="E361" s="51" t="s">
        <v>4</v>
      </c>
      <c r="F361" s="52">
        <v>28.66</v>
      </c>
      <c r="G361" s="105">
        <v>2800</v>
      </c>
      <c r="H361" s="54" t="s">
        <v>188</v>
      </c>
      <c r="I361" s="53" t="s">
        <v>338</v>
      </c>
      <c r="J361" s="54" t="s">
        <v>207</v>
      </c>
      <c r="K361" s="54" t="s">
        <v>208</v>
      </c>
      <c r="L361" s="67"/>
      <c r="M361" s="67"/>
    </row>
    <row r="362" spans="1:13" ht="15">
      <c r="A362" s="73" t="s">
        <v>637</v>
      </c>
      <c r="B362" s="73" t="s">
        <v>645</v>
      </c>
      <c r="C362" s="86" t="s">
        <v>577</v>
      </c>
      <c r="D362" s="51" t="s">
        <v>335</v>
      </c>
      <c r="E362" s="51"/>
      <c r="F362" s="52">
        <v>102.98</v>
      </c>
      <c r="G362" s="105" t="s">
        <v>177</v>
      </c>
      <c r="H362" s="54" t="s">
        <v>177</v>
      </c>
      <c r="I362" s="67"/>
      <c r="J362" s="65"/>
      <c r="K362" s="127"/>
      <c r="L362" s="53" t="s">
        <v>177</v>
      </c>
      <c r="M362" s="53" t="s">
        <v>177</v>
      </c>
    </row>
    <row r="363" spans="1:13" ht="15">
      <c r="A363" s="73" t="s">
        <v>637</v>
      </c>
      <c r="B363" s="73" t="s">
        <v>645</v>
      </c>
      <c r="C363" s="86" t="s">
        <v>578</v>
      </c>
      <c r="D363" s="51" t="s">
        <v>157</v>
      </c>
      <c r="E363" s="51" t="s">
        <v>8</v>
      </c>
      <c r="F363" s="52">
        <v>4.74</v>
      </c>
      <c r="G363" s="105">
        <v>2800</v>
      </c>
      <c r="H363" s="62" t="s">
        <v>235</v>
      </c>
      <c r="I363" s="53" t="s">
        <v>298</v>
      </c>
      <c r="J363" s="62" t="s">
        <v>299</v>
      </c>
      <c r="K363" s="61" t="s">
        <v>300</v>
      </c>
      <c r="L363" s="53">
        <v>15</v>
      </c>
      <c r="M363" s="53" t="s">
        <v>177</v>
      </c>
    </row>
    <row r="364" spans="1:13" ht="15">
      <c r="A364" s="73" t="s">
        <v>637</v>
      </c>
      <c r="B364" s="73" t="s">
        <v>645</v>
      </c>
      <c r="C364" s="86" t="s">
        <v>579</v>
      </c>
      <c r="D364" s="51" t="s">
        <v>580</v>
      </c>
      <c r="E364" s="51"/>
      <c r="F364" s="52">
        <v>4.74</v>
      </c>
      <c r="G364" s="105">
        <v>2800</v>
      </c>
      <c r="H364" s="62" t="s">
        <v>235</v>
      </c>
      <c r="I364" s="53" t="s">
        <v>298</v>
      </c>
      <c r="J364" s="62" t="s">
        <v>299</v>
      </c>
      <c r="K364" s="61" t="s">
        <v>300</v>
      </c>
      <c r="L364" s="53">
        <v>15</v>
      </c>
      <c r="M364" s="53" t="s">
        <v>177</v>
      </c>
    </row>
    <row r="365" spans="1:13" ht="15">
      <c r="A365" s="73" t="s">
        <v>637</v>
      </c>
      <c r="B365" s="73" t="s">
        <v>645</v>
      </c>
      <c r="C365" s="86" t="s">
        <v>581</v>
      </c>
      <c r="D365" s="51" t="s">
        <v>119</v>
      </c>
      <c r="E365" s="51" t="s">
        <v>4</v>
      </c>
      <c r="F365" s="52">
        <v>26.11</v>
      </c>
      <c r="G365" s="105">
        <v>2800</v>
      </c>
      <c r="H365" s="54" t="s">
        <v>188</v>
      </c>
      <c r="I365" s="53" t="s">
        <v>338</v>
      </c>
      <c r="J365" s="54" t="s">
        <v>207</v>
      </c>
      <c r="K365" s="54" t="s">
        <v>208</v>
      </c>
      <c r="L365" s="67"/>
      <c r="M365" s="67"/>
    </row>
    <row r="366" spans="1:13" ht="15">
      <c r="A366" s="73" t="s">
        <v>637</v>
      </c>
      <c r="B366" s="73" t="s">
        <v>645</v>
      </c>
      <c r="C366" s="86" t="s">
        <v>582</v>
      </c>
      <c r="D366" s="51" t="s">
        <v>323</v>
      </c>
      <c r="E366" s="59" t="s">
        <v>25</v>
      </c>
      <c r="F366" s="52">
        <v>9.77</v>
      </c>
      <c r="G366" s="105">
        <v>2600</v>
      </c>
      <c r="H366" s="62" t="s">
        <v>235</v>
      </c>
      <c r="I366" s="53" t="s">
        <v>324</v>
      </c>
      <c r="J366" s="62" t="s">
        <v>175</v>
      </c>
      <c r="K366" s="61" t="s">
        <v>24</v>
      </c>
      <c r="L366" s="107">
        <v>18</v>
      </c>
      <c r="M366" s="53" t="s">
        <v>177</v>
      </c>
    </row>
    <row r="367" spans="1:13" ht="15">
      <c r="A367" s="73" t="s">
        <v>637</v>
      </c>
      <c r="B367" s="73" t="s">
        <v>645</v>
      </c>
      <c r="C367" s="86" t="s">
        <v>583</v>
      </c>
      <c r="D367" s="51" t="s">
        <v>328</v>
      </c>
      <c r="E367" s="59" t="s">
        <v>25</v>
      </c>
      <c r="F367" s="52">
        <v>9.52</v>
      </c>
      <c r="G367" s="105">
        <v>2600</v>
      </c>
      <c r="H367" s="62" t="s">
        <v>235</v>
      </c>
      <c r="I367" s="53" t="s">
        <v>324</v>
      </c>
      <c r="J367" s="62" t="s">
        <v>175</v>
      </c>
      <c r="K367" s="61" t="s">
        <v>24</v>
      </c>
      <c r="L367" s="108">
        <v>20</v>
      </c>
      <c r="M367" s="53" t="s">
        <v>177</v>
      </c>
    </row>
    <row r="368" spans="1:13" ht="15">
      <c r="A368" s="73" t="s">
        <v>637</v>
      </c>
      <c r="B368" s="73" t="s">
        <v>645</v>
      </c>
      <c r="C368" s="86" t="s">
        <v>584</v>
      </c>
      <c r="D368" s="59" t="s">
        <v>514</v>
      </c>
      <c r="E368" s="59" t="s">
        <v>644</v>
      </c>
      <c r="F368" s="52">
        <v>7.63</v>
      </c>
      <c r="G368" s="109">
        <v>2800</v>
      </c>
      <c r="H368" s="54" t="s">
        <v>188</v>
      </c>
      <c r="I368" s="53" t="s">
        <v>338</v>
      </c>
      <c r="J368" s="54" t="s">
        <v>207</v>
      </c>
      <c r="K368" s="54" t="s">
        <v>208</v>
      </c>
      <c r="L368" s="67"/>
      <c r="M368" s="67"/>
    </row>
    <row r="369" spans="1:13" ht="15">
      <c r="A369" s="73" t="s">
        <v>637</v>
      </c>
      <c r="B369" s="73" t="s">
        <v>645</v>
      </c>
      <c r="C369" s="86" t="s">
        <v>585</v>
      </c>
      <c r="D369" s="51" t="s">
        <v>119</v>
      </c>
      <c r="E369" s="51" t="s">
        <v>4</v>
      </c>
      <c r="F369" s="52">
        <v>14.72</v>
      </c>
      <c r="G369" s="109">
        <v>2800</v>
      </c>
      <c r="H369" s="54" t="s">
        <v>188</v>
      </c>
      <c r="I369" s="53" t="s">
        <v>338</v>
      </c>
      <c r="J369" s="54" t="s">
        <v>207</v>
      </c>
      <c r="K369" s="54" t="s">
        <v>208</v>
      </c>
      <c r="L369" s="67"/>
      <c r="M369" s="67"/>
    </row>
    <row r="370" spans="1:13" ht="15">
      <c r="A370" s="73" t="s">
        <v>637</v>
      </c>
      <c r="B370" s="73" t="s">
        <v>645</v>
      </c>
      <c r="C370" s="86" t="s">
        <v>586</v>
      </c>
      <c r="D370" s="51" t="s">
        <v>119</v>
      </c>
      <c r="E370" s="51" t="s">
        <v>4</v>
      </c>
      <c r="F370" s="52">
        <v>39.47</v>
      </c>
      <c r="G370" s="109">
        <v>2800</v>
      </c>
      <c r="H370" s="54" t="s">
        <v>188</v>
      </c>
      <c r="I370" s="53" t="s">
        <v>338</v>
      </c>
      <c r="J370" s="54" t="s">
        <v>207</v>
      </c>
      <c r="K370" s="54" t="s">
        <v>208</v>
      </c>
      <c r="L370" s="67"/>
      <c r="M370" s="67"/>
    </row>
    <row r="371" spans="1:13" ht="15">
      <c r="A371" s="73" t="s">
        <v>637</v>
      </c>
      <c r="B371" s="73" t="s">
        <v>645</v>
      </c>
      <c r="C371" s="86" t="s">
        <v>587</v>
      </c>
      <c r="D371" s="59" t="s">
        <v>588</v>
      </c>
      <c r="E371" s="59" t="s">
        <v>634</v>
      </c>
      <c r="F371" s="52">
        <v>33.72</v>
      </c>
      <c r="G371" s="105">
        <v>3400</v>
      </c>
      <c r="H371" s="54" t="s">
        <v>173</v>
      </c>
      <c r="I371" s="53" t="s">
        <v>298</v>
      </c>
      <c r="J371" s="62" t="s">
        <v>299</v>
      </c>
      <c r="K371" s="61" t="s">
        <v>300</v>
      </c>
      <c r="L371" s="53">
        <v>20</v>
      </c>
      <c r="M371" s="53" t="s">
        <v>177</v>
      </c>
    </row>
    <row r="372" spans="1:13" ht="15">
      <c r="A372" s="73" t="s">
        <v>637</v>
      </c>
      <c r="B372" s="73" t="s">
        <v>645</v>
      </c>
      <c r="C372" s="86" t="s">
        <v>589</v>
      </c>
      <c r="D372" s="59" t="s">
        <v>212</v>
      </c>
      <c r="E372" s="59" t="s">
        <v>634</v>
      </c>
      <c r="F372" s="52">
        <v>18.55</v>
      </c>
      <c r="G372" s="105">
        <v>3400</v>
      </c>
      <c r="H372" s="54" t="s">
        <v>173</v>
      </c>
      <c r="I372" s="53" t="s">
        <v>298</v>
      </c>
      <c r="J372" s="62" t="s">
        <v>299</v>
      </c>
      <c r="K372" s="61" t="s">
        <v>300</v>
      </c>
      <c r="L372" s="53">
        <v>20</v>
      </c>
      <c r="M372" s="53" t="s">
        <v>177</v>
      </c>
    </row>
    <row r="373" spans="1:13" ht="15">
      <c r="A373" s="73" t="s">
        <v>637</v>
      </c>
      <c r="B373" s="73" t="s">
        <v>645</v>
      </c>
      <c r="C373" s="86" t="s">
        <v>590</v>
      </c>
      <c r="D373" s="59" t="s">
        <v>212</v>
      </c>
      <c r="E373" s="59" t="s">
        <v>634</v>
      </c>
      <c r="F373" s="117">
        <v>13.2</v>
      </c>
      <c r="G373" s="105">
        <v>3350</v>
      </c>
      <c r="H373" s="54" t="s">
        <v>213</v>
      </c>
      <c r="I373" s="53" t="s">
        <v>298</v>
      </c>
      <c r="J373" s="62" t="s">
        <v>299</v>
      </c>
      <c r="K373" s="61" t="s">
        <v>300</v>
      </c>
      <c r="L373" s="53">
        <v>20</v>
      </c>
      <c r="M373" s="53" t="s">
        <v>177</v>
      </c>
    </row>
    <row r="374" spans="1:13" ht="15">
      <c r="A374" s="73" t="s">
        <v>637</v>
      </c>
      <c r="B374" s="73" t="s">
        <v>645</v>
      </c>
      <c r="C374" s="86" t="s">
        <v>591</v>
      </c>
      <c r="D374" s="59" t="s">
        <v>124</v>
      </c>
      <c r="E374" s="51" t="s">
        <v>8</v>
      </c>
      <c r="F374" s="52">
        <v>21.15</v>
      </c>
      <c r="G374" s="105">
        <v>3400</v>
      </c>
      <c r="H374" s="54" t="s">
        <v>173</v>
      </c>
      <c r="I374" s="53" t="s">
        <v>298</v>
      </c>
      <c r="J374" s="62" t="s">
        <v>299</v>
      </c>
      <c r="K374" s="61" t="s">
        <v>300</v>
      </c>
      <c r="L374" s="53">
        <v>15</v>
      </c>
      <c r="M374" s="53" t="s">
        <v>177</v>
      </c>
    </row>
    <row r="375" spans="1:13" ht="15">
      <c r="A375" s="73" t="s">
        <v>637</v>
      </c>
      <c r="B375" s="73" t="s">
        <v>645</v>
      </c>
      <c r="C375" s="86" t="s">
        <v>592</v>
      </c>
      <c r="D375" s="59" t="s">
        <v>118</v>
      </c>
      <c r="E375" s="59" t="s">
        <v>635</v>
      </c>
      <c r="F375" s="52">
        <v>108.3</v>
      </c>
      <c r="G375" s="105">
        <v>3400</v>
      </c>
      <c r="H375" s="54" t="s">
        <v>173</v>
      </c>
      <c r="I375" s="53" t="s">
        <v>417</v>
      </c>
      <c r="J375" s="62" t="s">
        <v>181</v>
      </c>
      <c r="K375" s="61" t="s">
        <v>182</v>
      </c>
      <c r="L375" s="53">
        <v>15</v>
      </c>
      <c r="M375" s="53" t="s">
        <v>177</v>
      </c>
    </row>
    <row r="376" spans="1:13" ht="15">
      <c r="A376" s="73" t="s">
        <v>637</v>
      </c>
      <c r="B376" s="73" t="s">
        <v>645</v>
      </c>
      <c r="C376" s="86" t="s">
        <v>593</v>
      </c>
      <c r="D376" s="59" t="s">
        <v>146</v>
      </c>
      <c r="E376" s="51" t="s">
        <v>8</v>
      </c>
      <c r="F376" s="52">
        <v>5.6</v>
      </c>
      <c r="G376" s="105">
        <v>3400</v>
      </c>
      <c r="H376" s="54" t="s">
        <v>173</v>
      </c>
      <c r="I376" s="73" t="s">
        <v>417</v>
      </c>
      <c r="J376" s="54" t="s">
        <v>181</v>
      </c>
      <c r="K376" s="61" t="s">
        <v>182</v>
      </c>
      <c r="L376" s="53">
        <v>18</v>
      </c>
      <c r="M376" s="53" t="s">
        <v>177</v>
      </c>
    </row>
    <row r="377" spans="1:13" ht="15">
      <c r="A377" s="73" t="s">
        <v>637</v>
      </c>
      <c r="B377" s="73" t="s">
        <v>645</v>
      </c>
      <c r="C377" s="86" t="s">
        <v>594</v>
      </c>
      <c r="D377" s="51" t="s">
        <v>122</v>
      </c>
      <c r="E377" s="51" t="s">
        <v>642</v>
      </c>
      <c r="F377" s="52">
        <v>66.89</v>
      </c>
      <c r="G377" s="53">
        <v>3000</v>
      </c>
      <c r="H377" s="54" t="s">
        <v>497</v>
      </c>
      <c r="I377" s="53" t="s">
        <v>338</v>
      </c>
      <c r="J377" s="54" t="s">
        <v>207</v>
      </c>
      <c r="K377" s="54" t="s">
        <v>208</v>
      </c>
      <c r="L377" s="69" t="s">
        <v>115</v>
      </c>
      <c r="M377" s="53">
        <v>26</v>
      </c>
    </row>
    <row r="378" spans="1:13" ht="15">
      <c r="A378" s="73" t="s">
        <v>637</v>
      </c>
      <c r="B378" s="73" t="s">
        <v>645</v>
      </c>
      <c r="C378" s="86" t="s">
        <v>595</v>
      </c>
      <c r="D378" s="51" t="s">
        <v>119</v>
      </c>
      <c r="E378" s="51" t="s">
        <v>4</v>
      </c>
      <c r="F378" s="52">
        <v>30.71</v>
      </c>
      <c r="G378" s="109">
        <v>2800</v>
      </c>
      <c r="H378" s="54" t="s">
        <v>188</v>
      </c>
      <c r="I378" s="53" t="s">
        <v>338</v>
      </c>
      <c r="J378" s="54" t="s">
        <v>207</v>
      </c>
      <c r="K378" s="54" t="s">
        <v>208</v>
      </c>
      <c r="L378" s="67"/>
      <c r="M378" s="67"/>
    </row>
    <row r="379" spans="1:13" ht="15">
      <c r="A379" s="73" t="s">
        <v>637</v>
      </c>
      <c r="B379" s="73" t="s">
        <v>645</v>
      </c>
      <c r="C379" s="86" t="s">
        <v>596</v>
      </c>
      <c r="D379" s="51" t="s">
        <v>124</v>
      </c>
      <c r="E379" s="51" t="s">
        <v>8</v>
      </c>
      <c r="F379" s="52">
        <v>16.18</v>
      </c>
      <c r="G379" s="105">
        <v>3400</v>
      </c>
      <c r="H379" s="54" t="s">
        <v>173</v>
      </c>
      <c r="I379" s="53" t="s">
        <v>324</v>
      </c>
      <c r="J379" s="62" t="s">
        <v>175</v>
      </c>
      <c r="K379" s="61" t="s">
        <v>24</v>
      </c>
      <c r="L379" s="67"/>
      <c r="M379" s="67"/>
    </row>
    <row r="380" spans="1:13" ht="15">
      <c r="A380" s="73" t="s">
        <v>637</v>
      </c>
      <c r="B380" s="73" t="s">
        <v>645</v>
      </c>
      <c r="C380" s="86" t="s">
        <v>597</v>
      </c>
      <c r="D380" s="59" t="s">
        <v>146</v>
      </c>
      <c r="E380" s="51" t="s">
        <v>8</v>
      </c>
      <c r="F380" s="52">
        <v>2.83</v>
      </c>
      <c r="G380" s="105">
        <v>2600</v>
      </c>
      <c r="H380" s="62" t="s">
        <v>235</v>
      </c>
      <c r="I380" s="53" t="s">
        <v>324</v>
      </c>
      <c r="J380" s="62" t="s">
        <v>175</v>
      </c>
      <c r="K380" s="61" t="s">
        <v>24</v>
      </c>
      <c r="L380" s="108">
        <v>15</v>
      </c>
      <c r="M380" s="53" t="s">
        <v>177</v>
      </c>
    </row>
    <row r="381" spans="1:13" ht="15">
      <c r="A381" s="73" t="s">
        <v>637</v>
      </c>
      <c r="B381" s="73" t="s">
        <v>645</v>
      </c>
      <c r="C381" s="86" t="s">
        <v>598</v>
      </c>
      <c r="D381" s="59" t="s">
        <v>326</v>
      </c>
      <c r="E381" s="59" t="s">
        <v>25</v>
      </c>
      <c r="F381" s="52">
        <v>4.58</v>
      </c>
      <c r="G381" s="105">
        <v>2600</v>
      </c>
      <c r="H381" s="62" t="s">
        <v>235</v>
      </c>
      <c r="I381" s="53" t="s">
        <v>324</v>
      </c>
      <c r="J381" s="62" t="s">
        <v>175</v>
      </c>
      <c r="K381" s="61" t="s">
        <v>24</v>
      </c>
      <c r="L381" s="108">
        <v>18</v>
      </c>
      <c r="M381" s="53" t="s">
        <v>177</v>
      </c>
    </row>
    <row r="382" spans="3:10" ht="15">
      <c r="C382" s="128" t="s">
        <v>259</v>
      </c>
      <c r="D382" s="129"/>
      <c r="E382" s="129"/>
      <c r="F382" s="130">
        <f>SUM(F350:F381)</f>
        <v>840.4000000000001</v>
      </c>
      <c r="H382" s="131"/>
      <c r="I382" s="132"/>
      <c r="J382" s="133"/>
    </row>
    <row r="383" spans="3:10" ht="15">
      <c r="C383" s="128"/>
      <c r="D383" s="129"/>
      <c r="E383" s="129"/>
      <c r="F383" s="130"/>
      <c r="H383" s="131"/>
      <c r="I383" s="132"/>
      <c r="J383" s="133"/>
    </row>
    <row r="384" spans="1:13" ht="15">
      <c r="A384" s="73" t="s">
        <v>637</v>
      </c>
      <c r="B384" s="73" t="s">
        <v>645</v>
      </c>
      <c r="C384" s="98" t="s">
        <v>399</v>
      </c>
      <c r="D384" s="99" t="s">
        <v>261</v>
      </c>
      <c r="E384" s="99"/>
      <c r="F384" s="100">
        <v>1.33</v>
      </c>
      <c r="G384" s="53" t="s">
        <v>177</v>
      </c>
      <c r="H384" s="62" t="s">
        <v>177</v>
      </c>
      <c r="I384" s="53" t="s">
        <v>177</v>
      </c>
      <c r="J384" s="54" t="s">
        <v>177</v>
      </c>
      <c r="K384" s="87" t="s">
        <v>177</v>
      </c>
      <c r="L384" s="88" t="s">
        <v>177</v>
      </c>
      <c r="M384" s="53" t="s">
        <v>177</v>
      </c>
    </row>
    <row r="385" spans="1:13" ht="15">
      <c r="A385" s="73" t="s">
        <v>637</v>
      </c>
      <c r="B385" s="73" t="s">
        <v>645</v>
      </c>
      <c r="C385" s="98" t="s">
        <v>260</v>
      </c>
      <c r="D385" s="99" t="s">
        <v>261</v>
      </c>
      <c r="E385" s="99"/>
      <c r="F385" s="100">
        <v>4.07</v>
      </c>
      <c r="G385" s="53" t="s">
        <v>177</v>
      </c>
      <c r="H385" s="62" t="s">
        <v>177</v>
      </c>
      <c r="I385" s="53" t="s">
        <v>177</v>
      </c>
      <c r="J385" s="54" t="s">
        <v>177</v>
      </c>
      <c r="K385" s="87" t="s">
        <v>177</v>
      </c>
      <c r="L385" s="88" t="s">
        <v>177</v>
      </c>
      <c r="M385" s="53" t="s">
        <v>177</v>
      </c>
    </row>
    <row r="386" spans="1:13" ht="15">
      <c r="A386" s="73" t="s">
        <v>637</v>
      </c>
      <c r="B386" s="73" t="s">
        <v>645</v>
      </c>
      <c r="C386" s="98" t="s">
        <v>262</v>
      </c>
      <c r="D386" s="99" t="s">
        <v>261</v>
      </c>
      <c r="E386" s="99"/>
      <c r="F386" s="100">
        <v>4.14</v>
      </c>
      <c r="G386" s="53" t="s">
        <v>177</v>
      </c>
      <c r="H386" s="62" t="s">
        <v>177</v>
      </c>
      <c r="I386" s="53" t="s">
        <v>177</v>
      </c>
      <c r="J386" s="54" t="s">
        <v>177</v>
      </c>
      <c r="K386" s="87" t="s">
        <v>177</v>
      </c>
      <c r="L386" s="88" t="s">
        <v>177</v>
      </c>
      <c r="M386" s="53" t="s">
        <v>177</v>
      </c>
    </row>
    <row r="387" spans="1:13" ht="15">
      <c r="A387" s="73" t="s">
        <v>637</v>
      </c>
      <c r="B387" s="73" t="s">
        <v>645</v>
      </c>
      <c r="C387" s="98" t="s">
        <v>488</v>
      </c>
      <c r="D387" s="99" t="s">
        <v>261</v>
      </c>
      <c r="E387" s="99"/>
      <c r="F387" s="100">
        <v>0.75</v>
      </c>
      <c r="G387" s="53" t="s">
        <v>177</v>
      </c>
      <c r="H387" s="62" t="s">
        <v>177</v>
      </c>
      <c r="I387" s="53" t="s">
        <v>177</v>
      </c>
      <c r="J387" s="54" t="s">
        <v>177</v>
      </c>
      <c r="K387" s="87" t="s">
        <v>177</v>
      </c>
      <c r="L387" s="88" t="s">
        <v>177</v>
      </c>
      <c r="M387" s="53" t="s">
        <v>177</v>
      </c>
    </row>
    <row r="388" spans="1:13" ht="15">
      <c r="A388" s="73" t="s">
        <v>637</v>
      </c>
      <c r="B388" s="73" t="s">
        <v>645</v>
      </c>
      <c r="C388" s="98" t="s">
        <v>263</v>
      </c>
      <c r="D388" s="99" t="s">
        <v>261</v>
      </c>
      <c r="E388" s="99"/>
      <c r="F388" s="100">
        <v>1.24</v>
      </c>
      <c r="G388" s="53" t="s">
        <v>177</v>
      </c>
      <c r="H388" s="62" t="s">
        <v>177</v>
      </c>
      <c r="I388" s="53" t="s">
        <v>177</v>
      </c>
      <c r="J388" s="54" t="s">
        <v>177</v>
      </c>
      <c r="K388" s="87" t="s">
        <v>177</v>
      </c>
      <c r="L388" s="88" t="s">
        <v>177</v>
      </c>
      <c r="M388" s="53" t="s">
        <v>177</v>
      </c>
    </row>
    <row r="389" spans="1:13" ht="15">
      <c r="A389" s="73" t="s">
        <v>637</v>
      </c>
      <c r="B389" s="73" t="s">
        <v>645</v>
      </c>
      <c r="C389" s="101" t="s">
        <v>264</v>
      </c>
      <c r="D389" s="99" t="s">
        <v>261</v>
      </c>
      <c r="E389" s="99"/>
      <c r="F389" s="100">
        <v>3.41</v>
      </c>
      <c r="G389" s="53" t="s">
        <v>177</v>
      </c>
      <c r="H389" s="62" t="s">
        <v>177</v>
      </c>
      <c r="I389" s="53" t="s">
        <v>177</v>
      </c>
      <c r="J389" s="54" t="s">
        <v>177</v>
      </c>
      <c r="K389" s="87" t="s">
        <v>177</v>
      </c>
      <c r="L389" s="88" t="s">
        <v>177</v>
      </c>
      <c r="M389" s="53" t="s">
        <v>177</v>
      </c>
    </row>
    <row r="390" spans="3:13" ht="15">
      <c r="C390" s="208" t="s">
        <v>259</v>
      </c>
      <c r="D390" s="209"/>
      <c r="E390" s="178"/>
      <c r="F390" s="72">
        <f>SUM(F384:F389)</f>
        <v>14.94</v>
      </c>
      <c r="G390" s="93"/>
      <c r="H390" s="94"/>
      <c r="I390" s="93"/>
      <c r="J390" s="95"/>
      <c r="L390" s="93"/>
      <c r="M390" s="93"/>
    </row>
    <row r="391" spans="3:13" ht="15">
      <c r="C391" s="77"/>
      <c r="D391" s="97"/>
      <c r="E391" s="97"/>
      <c r="F391" s="79"/>
      <c r="G391" s="93"/>
      <c r="H391" s="94"/>
      <c r="I391" s="93"/>
      <c r="J391" s="95"/>
      <c r="L391" s="93"/>
      <c r="M391" s="93"/>
    </row>
    <row r="392" spans="1:13" ht="15">
      <c r="A392" s="73" t="s">
        <v>637</v>
      </c>
      <c r="B392" s="73" t="s">
        <v>645</v>
      </c>
      <c r="C392" s="51" t="s">
        <v>265</v>
      </c>
      <c r="D392" s="51" t="s">
        <v>266</v>
      </c>
      <c r="E392" s="51"/>
      <c r="F392" s="52">
        <v>3.16</v>
      </c>
      <c r="G392" s="53" t="s">
        <v>177</v>
      </c>
      <c r="H392" s="54" t="s">
        <v>177</v>
      </c>
      <c r="I392" s="60" t="s">
        <v>177</v>
      </c>
      <c r="J392" s="54" t="s">
        <v>177</v>
      </c>
      <c r="K392" s="61" t="s">
        <v>177</v>
      </c>
      <c r="L392" s="53" t="s">
        <v>177</v>
      </c>
      <c r="M392" s="53" t="s">
        <v>177</v>
      </c>
    </row>
    <row r="393" spans="1:13" ht="15">
      <c r="A393" s="73" t="s">
        <v>637</v>
      </c>
      <c r="B393" s="73" t="s">
        <v>645</v>
      </c>
      <c r="C393" s="51" t="s">
        <v>268</v>
      </c>
      <c r="D393" s="51" t="s">
        <v>266</v>
      </c>
      <c r="E393" s="51"/>
      <c r="F393" s="52">
        <v>3.51</v>
      </c>
      <c r="G393" s="53" t="s">
        <v>177</v>
      </c>
      <c r="H393" s="54" t="s">
        <v>177</v>
      </c>
      <c r="I393" s="60" t="s">
        <v>177</v>
      </c>
      <c r="J393" s="54" t="s">
        <v>177</v>
      </c>
      <c r="K393" s="61" t="s">
        <v>177</v>
      </c>
      <c r="L393" s="53" t="s">
        <v>177</v>
      </c>
      <c r="M393" s="53" t="s">
        <v>177</v>
      </c>
    </row>
    <row r="394" spans="1:13" ht="15">
      <c r="A394" s="73" t="s">
        <v>637</v>
      </c>
      <c r="B394" s="73" t="s">
        <v>645</v>
      </c>
      <c r="C394" s="70" t="s">
        <v>269</v>
      </c>
      <c r="D394" s="51" t="s">
        <v>270</v>
      </c>
      <c r="E394" s="70"/>
      <c r="F394" s="71">
        <v>6.42</v>
      </c>
      <c r="G394" s="53" t="s">
        <v>177</v>
      </c>
      <c r="H394" s="54" t="s">
        <v>177</v>
      </c>
      <c r="I394" s="60" t="s">
        <v>177</v>
      </c>
      <c r="J394" s="54" t="s">
        <v>177</v>
      </c>
      <c r="K394" s="61" t="s">
        <v>177</v>
      </c>
      <c r="L394" s="53" t="s">
        <v>177</v>
      </c>
      <c r="M394" s="53" t="s">
        <v>177</v>
      </c>
    </row>
    <row r="395" spans="1:13" ht="15">
      <c r="A395" s="73" t="s">
        <v>637</v>
      </c>
      <c r="B395" s="73" t="s">
        <v>645</v>
      </c>
      <c r="C395" s="51" t="s">
        <v>271</v>
      </c>
      <c r="D395" s="51" t="s">
        <v>270</v>
      </c>
      <c r="E395" s="70"/>
      <c r="F395" s="71">
        <v>6.42</v>
      </c>
      <c r="G395" s="53" t="s">
        <v>177</v>
      </c>
      <c r="H395" s="54" t="s">
        <v>177</v>
      </c>
      <c r="I395" s="60" t="s">
        <v>177</v>
      </c>
      <c r="J395" s="54" t="s">
        <v>177</v>
      </c>
      <c r="K395" s="61" t="s">
        <v>177</v>
      </c>
      <c r="L395" s="53" t="s">
        <v>177</v>
      </c>
      <c r="M395" s="53" t="s">
        <v>177</v>
      </c>
    </row>
    <row r="396" spans="3:13" ht="15">
      <c r="C396" s="208" t="s">
        <v>259</v>
      </c>
      <c r="D396" s="209"/>
      <c r="E396" s="178"/>
      <c r="F396" s="72">
        <f>SUM(F392:F395)</f>
        <v>19.509999999999998</v>
      </c>
      <c r="G396" s="93"/>
      <c r="H396" s="94"/>
      <c r="I396" s="93"/>
      <c r="J396" s="95"/>
      <c r="L396" s="93"/>
      <c r="M396" s="93"/>
    </row>
    <row r="397" spans="3:13" ht="15">
      <c r="C397" s="77"/>
      <c r="D397" s="97"/>
      <c r="E397" s="97"/>
      <c r="F397" s="79"/>
      <c r="G397" s="93"/>
      <c r="H397" s="94"/>
      <c r="I397" s="93"/>
      <c r="J397" s="95"/>
      <c r="L397" s="93"/>
      <c r="M397" s="93"/>
    </row>
    <row r="398" spans="1:13" ht="15">
      <c r="A398" s="73" t="s">
        <v>637</v>
      </c>
      <c r="B398" s="73" t="s">
        <v>645</v>
      </c>
      <c r="C398" s="101" t="s">
        <v>272</v>
      </c>
      <c r="D398" s="99" t="s">
        <v>273</v>
      </c>
      <c r="E398" s="99"/>
      <c r="F398" s="100">
        <v>0.33</v>
      </c>
      <c r="G398" s="53" t="s">
        <v>177</v>
      </c>
      <c r="H398" s="62" t="s">
        <v>177</v>
      </c>
      <c r="I398" s="53" t="s">
        <v>177</v>
      </c>
      <c r="J398" s="54" t="s">
        <v>177</v>
      </c>
      <c r="K398" s="87" t="s">
        <v>177</v>
      </c>
      <c r="L398" s="88" t="s">
        <v>177</v>
      </c>
      <c r="M398" s="53" t="s">
        <v>177</v>
      </c>
    </row>
    <row r="399" spans="3:13" ht="15">
      <c r="C399" s="208" t="s">
        <v>259</v>
      </c>
      <c r="D399" s="209"/>
      <c r="E399" s="178"/>
      <c r="F399" s="72">
        <f>SUM(F398:F398)</f>
        <v>0.33</v>
      </c>
      <c r="G399" s="93"/>
      <c r="H399" s="94"/>
      <c r="I399" s="93"/>
      <c r="J399" s="95"/>
      <c r="L399" s="93"/>
      <c r="M399" s="93"/>
    </row>
    <row r="402" spans="1:13" s="183" customFormat="1" ht="15">
      <c r="A402" s="182"/>
      <c r="B402" s="182"/>
      <c r="C402" s="187"/>
      <c r="D402" s="187"/>
      <c r="E402" s="187"/>
      <c r="G402" s="182"/>
      <c r="I402" s="184"/>
      <c r="K402" s="185"/>
      <c r="L402" s="182"/>
      <c r="M402" s="182"/>
    </row>
    <row r="403" spans="1:13" ht="15">
      <c r="A403" s="73" t="s">
        <v>646</v>
      </c>
      <c r="B403" s="73" t="s">
        <v>639</v>
      </c>
      <c r="C403" s="135" t="s">
        <v>149</v>
      </c>
      <c r="D403" s="136" t="s">
        <v>599</v>
      </c>
      <c r="E403" s="136" t="s">
        <v>647</v>
      </c>
      <c r="F403" s="137">
        <v>124.42</v>
      </c>
      <c r="G403" s="138">
        <v>2950</v>
      </c>
      <c r="H403" s="139" t="s">
        <v>173</v>
      </c>
      <c r="I403" s="140" t="s">
        <v>600</v>
      </c>
      <c r="J403" s="139" t="s">
        <v>601</v>
      </c>
      <c r="K403" s="141" t="s">
        <v>177</v>
      </c>
      <c r="L403" s="140">
        <v>10</v>
      </c>
      <c r="M403" s="140" t="s">
        <v>177</v>
      </c>
    </row>
    <row r="404" spans="1:13" ht="15">
      <c r="A404" s="73" t="s">
        <v>646</v>
      </c>
      <c r="B404" s="73" t="s">
        <v>639</v>
      </c>
      <c r="C404" s="136" t="s">
        <v>150</v>
      </c>
      <c r="D404" s="136" t="s">
        <v>599</v>
      </c>
      <c r="E404" s="136" t="s">
        <v>647</v>
      </c>
      <c r="F404" s="142">
        <v>244.1</v>
      </c>
      <c r="G404" s="143">
        <v>2950</v>
      </c>
      <c r="H404" s="144" t="s">
        <v>173</v>
      </c>
      <c r="I404" s="140" t="s">
        <v>600</v>
      </c>
      <c r="J404" s="144" t="s">
        <v>601</v>
      </c>
      <c r="K404" s="145" t="s">
        <v>177</v>
      </c>
      <c r="L404" s="146">
        <v>10</v>
      </c>
      <c r="M404" s="146" t="s">
        <v>177</v>
      </c>
    </row>
    <row r="405" spans="1:13" ht="15">
      <c r="A405" s="73" t="s">
        <v>646</v>
      </c>
      <c r="B405" s="73" t="s">
        <v>639</v>
      </c>
      <c r="C405" s="136" t="s">
        <v>151</v>
      </c>
      <c r="D405" s="136" t="s">
        <v>599</v>
      </c>
      <c r="E405" s="136" t="s">
        <v>647</v>
      </c>
      <c r="F405" s="147">
        <v>240.48</v>
      </c>
      <c r="G405" s="148">
        <v>2950</v>
      </c>
      <c r="H405" s="149" t="s">
        <v>173</v>
      </c>
      <c r="I405" s="146" t="s">
        <v>600</v>
      </c>
      <c r="J405" s="149" t="s">
        <v>601</v>
      </c>
      <c r="K405" s="150" t="s">
        <v>177</v>
      </c>
      <c r="L405" s="148">
        <v>10</v>
      </c>
      <c r="M405" s="148" t="s">
        <v>177</v>
      </c>
    </row>
    <row r="406" spans="1:13" ht="15">
      <c r="A406" s="73" t="s">
        <v>646</v>
      </c>
      <c r="B406" s="73" t="s">
        <v>639</v>
      </c>
      <c r="C406" s="136" t="s">
        <v>152</v>
      </c>
      <c r="D406" s="136" t="s">
        <v>123</v>
      </c>
      <c r="E406" s="51" t="s">
        <v>8</v>
      </c>
      <c r="F406" s="147">
        <v>12.38</v>
      </c>
      <c r="G406" s="148">
        <v>2950</v>
      </c>
      <c r="H406" s="149" t="s">
        <v>173</v>
      </c>
      <c r="I406" s="148" t="s">
        <v>180</v>
      </c>
      <c r="J406" s="149" t="s">
        <v>181</v>
      </c>
      <c r="K406" s="150" t="s">
        <v>182</v>
      </c>
      <c r="L406" s="148">
        <v>15</v>
      </c>
      <c r="M406" s="148" t="s">
        <v>177</v>
      </c>
    </row>
    <row r="407" spans="1:13" ht="15">
      <c r="A407" s="73" t="s">
        <v>646</v>
      </c>
      <c r="B407" s="73" t="s">
        <v>639</v>
      </c>
      <c r="C407" s="136" t="s">
        <v>153</v>
      </c>
      <c r="D407" s="136" t="s">
        <v>124</v>
      </c>
      <c r="E407" s="51" t="s">
        <v>8</v>
      </c>
      <c r="F407" s="147">
        <v>2.97</v>
      </c>
      <c r="G407" s="148">
        <v>2950</v>
      </c>
      <c r="H407" s="149" t="s">
        <v>173</v>
      </c>
      <c r="I407" s="146" t="s">
        <v>600</v>
      </c>
      <c r="J407" s="149" t="s">
        <v>601</v>
      </c>
      <c r="K407" s="150" t="s">
        <v>177</v>
      </c>
      <c r="L407" s="148">
        <v>15</v>
      </c>
      <c r="M407" s="148" t="s">
        <v>177</v>
      </c>
    </row>
    <row r="408" spans="1:13" ht="15">
      <c r="A408" s="73" t="s">
        <v>646</v>
      </c>
      <c r="B408" s="73" t="s">
        <v>639</v>
      </c>
      <c r="C408" s="136" t="s">
        <v>154</v>
      </c>
      <c r="D408" s="136" t="s">
        <v>602</v>
      </c>
      <c r="E408" s="51" t="s">
        <v>8</v>
      </c>
      <c r="F408" s="147">
        <v>30.659</v>
      </c>
      <c r="G408" s="148">
        <v>2950</v>
      </c>
      <c r="H408" s="149" t="s">
        <v>173</v>
      </c>
      <c r="I408" s="146" t="s">
        <v>600</v>
      </c>
      <c r="J408" s="149" t="s">
        <v>601</v>
      </c>
      <c r="K408" s="150" t="s">
        <v>177</v>
      </c>
      <c r="L408" s="148">
        <v>15</v>
      </c>
      <c r="M408" s="148" t="s">
        <v>177</v>
      </c>
    </row>
    <row r="409" spans="1:13" ht="15">
      <c r="A409" s="73" t="s">
        <v>646</v>
      </c>
      <c r="B409" s="73" t="s">
        <v>639</v>
      </c>
      <c r="C409" s="151" t="s">
        <v>155</v>
      </c>
      <c r="D409" s="136" t="s">
        <v>603</v>
      </c>
      <c r="E409" s="51" t="s">
        <v>8</v>
      </c>
      <c r="F409" s="152">
        <v>27.778</v>
      </c>
      <c r="G409" s="148">
        <v>2950</v>
      </c>
      <c r="H409" s="149" t="s">
        <v>173</v>
      </c>
      <c r="I409" s="146" t="s">
        <v>600</v>
      </c>
      <c r="J409" s="149" t="s">
        <v>601</v>
      </c>
      <c r="K409" s="150" t="s">
        <v>177</v>
      </c>
      <c r="L409" s="148">
        <v>15</v>
      </c>
      <c r="M409" s="148" t="s">
        <v>177</v>
      </c>
    </row>
    <row r="410" spans="1:13" ht="15">
      <c r="A410" s="73" t="s">
        <v>646</v>
      </c>
      <c r="B410" s="73" t="s">
        <v>639</v>
      </c>
      <c r="C410" s="151" t="s">
        <v>156</v>
      </c>
      <c r="D410" s="151" t="s">
        <v>124</v>
      </c>
      <c r="E410" s="51" t="s">
        <v>8</v>
      </c>
      <c r="F410" s="152">
        <v>72.22</v>
      </c>
      <c r="G410" s="148">
        <v>2950</v>
      </c>
      <c r="H410" s="149" t="s">
        <v>173</v>
      </c>
      <c r="I410" s="146" t="s">
        <v>600</v>
      </c>
      <c r="J410" s="149" t="s">
        <v>601</v>
      </c>
      <c r="K410" s="150" t="s">
        <v>177</v>
      </c>
      <c r="L410" s="148">
        <v>15</v>
      </c>
      <c r="M410" s="148" t="s">
        <v>177</v>
      </c>
    </row>
    <row r="411" spans="3:13" ht="15">
      <c r="C411" s="215" t="s">
        <v>259</v>
      </c>
      <c r="D411" s="216"/>
      <c r="E411" s="188"/>
      <c r="F411" s="153">
        <f>SUM(F403:F410)</f>
        <v>755.0070000000001</v>
      </c>
      <c r="G411" s="154"/>
      <c r="H411" s="154"/>
      <c r="I411" s="154"/>
      <c r="J411" s="154"/>
      <c r="K411" s="155"/>
      <c r="L411" s="156"/>
      <c r="M411" s="156"/>
    </row>
    <row r="412" spans="3:13" ht="15">
      <c r="C412" s="157"/>
      <c r="D412" s="158"/>
      <c r="E412" s="158"/>
      <c r="F412" s="159"/>
      <c r="G412" s="154"/>
      <c r="H412" s="154"/>
      <c r="I412" s="154"/>
      <c r="J412" s="154"/>
      <c r="K412" s="155"/>
      <c r="L412" s="156"/>
      <c r="M412" s="156"/>
    </row>
    <row r="413" spans="1:13" ht="15">
      <c r="A413" s="73" t="s">
        <v>646</v>
      </c>
      <c r="B413" s="73" t="s">
        <v>639</v>
      </c>
      <c r="C413" s="151" t="s">
        <v>604</v>
      </c>
      <c r="D413" s="151" t="s">
        <v>261</v>
      </c>
      <c r="E413" s="151"/>
      <c r="F413" s="152">
        <v>0.69</v>
      </c>
      <c r="G413" s="148" t="s">
        <v>177</v>
      </c>
      <c r="H413" s="149" t="s">
        <v>177</v>
      </c>
      <c r="I413" s="160" t="s">
        <v>177</v>
      </c>
      <c r="J413" s="149" t="s">
        <v>177</v>
      </c>
      <c r="K413" s="150" t="s">
        <v>177</v>
      </c>
      <c r="L413" s="148" t="s">
        <v>177</v>
      </c>
      <c r="M413" s="148" t="s">
        <v>177</v>
      </c>
    </row>
    <row r="414" spans="3:13" ht="15">
      <c r="C414" s="215" t="s">
        <v>259</v>
      </c>
      <c r="D414" s="216"/>
      <c r="E414" s="188"/>
      <c r="F414" s="153">
        <f>F413</f>
        <v>0.69</v>
      </c>
      <c r="G414" s="154"/>
      <c r="H414" s="154"/>
      <c r="I414" s="154"/>
      <c r="J414" s="154"/>
      <c r="K414" s="155"/>
      <c r="L414" s="156"/>
      <c r="M414" s="156"/>
    </row>
    <row r="417" spans="1:13" s="183" customFormat="1" ht="15">
      <c r="A417" s="182"/>
      <c r="B417" s="182"/>
      <c r="C417" s="187"/>
      <c r="D417" s="187"/>
      <c r="E417" s="187"/>
      <c r="G417" s="182"/>
      <c r="I417" s="184"/>
      <c r="K417" s="185"/>
      <c r="L417" s="182"/>
      <c r="M417" s="182"/>
    </row>
    <row r="418" spans="1:13" ht="40.2">
      <c r="A418" s="73" t="s">
        <v>646</v>
      </c>
      <c r="B418" s="73" t="s">
        <v>26</v>
      </c>
      <c r="C418" s="162" t="s">
        <v>605</v>
      </c>
      <c r="D418" s="136" t="s">
        <v>123</v>
      </c>
      <c r="E418" s="51" t="s">
        <v>8</v>
      </c>
      <c r="F418" s="147">
        <v>7.98</v>
      </c>
      <c r="G418" s="148">
        <v>3000</v>
      </c>
      <c r="H418" s="149" t="s">
        <v>173</v>
      </c>
      <c r="I418" s="160" t="s">
        <v>606</v>
      </c>
      <c r="J418" s="149" t="s">
        <v>181</v>
      </c>
      <c r="K418" s="163" t="s">
        <v>182</v>
      </c>
      <c r="L418" s="164">
        <v>15</v>
      </c>
      <c r="M418" s="164" t="s">
        <v>177</v>
      </c>
    </row>
    <row r="419" spans="1:13" ht="15">
      <c r="A419" s="73" t="s">
        <v>646</v>
      </c>
      <c r="B419" s="73" t="s">
        <v>26</v>
      </c>
      <c r="C419" s="162" t="s">
        <v>607</v>
      </c>
      <c r="D419" s="136" t="s">
        <v>157</v>
      </c>
      <c r="E419" s="51" t="s">
        <v>8</v>
      </c>
      <c r="F419" s="147">
        <v>24.25</v>
      </c>
      <c r="G419" s="148">
        <v>2600</v>
      </c>
      <c r="H419" s="149" t="s">
        <v>179</v>
      </c>
      <c r="I419" s="148" t="s">
        <v>481</v>
      </c>
      <c r="J419" s="149" t="s">
        <v>175</v>
      </c>
      <c r="K419" s="150" t="s">
        <v>24</v>
      </c>
      <c r="L419" s="148">
        <v>15</v>
      </c>
      <c r="M419" s="148" t="s">
        <v>177</v>
      </c>
    </row>
    <row r="420" spans="1:13" ht="15">
      <c r="A420" s="73" t="s">
        <v>646</v>
      </c>
      <c r="B420" s="73" t="s">
        <v>26</v>
      </c>
      <c r="C420" s="136" t="s">
        <v>608</v>
      </c>
      <c r="D420" s="136" t="s">
        <v>609</v>
      </c>
      <c r="E420" s="59" t="s">
        <v>25</v>
      </c>
      <c r="F420" s="147">
        <v>20.51</v>
      </c>
      <c r="G420" s="148">
        <v>2600</v>
      </c>
      <c r="H420" s="149" t="s">
        <v>179</v>
      </c>
      <c r="I420" s="148" t="s">
        <v>324</v>
      </c>
      <c r="J420" s="149" t="s">
        <v>175</v>
      </c>
      <c r="K420" s="150" t="s">
        <v>24</v>
      </c>
      <c r="L420" s="148">
        <v>22</v>
      </c>
      <c r="M420" s="148" t="s">
        <v>177</v>
      </c>
    </row>
    <row r="421" spans="1:13" ht="15">
      <c r="A421" s="73" t="s">
        <v>646</v>
      </c>
      <c r="B421" s="73" t="s">
        <v>26</v>
      </c>
      <c r="C421" s="136" t="s">
        <v>610</v>
      </c>
      <c r="D421" s="136" t="s">
        <v>611</v>
      </c>
      <c r="E421" s="59" t="s">
        <v>25</v>
      </c>
      <c r="F421" s="147">
        <v>4.01</v>
      </c>
      <c r="G421" s="148">
        <v>2550</v>
      </c>
      <c r="H421" s="149" t="s">
        <v>235</v>
      </c>
      <c r="I421" s="148" t="s">
        <v>324</v>
      </c>
      <c r="J421" s="149" t="s">
        <v>175</v>
      </c>
      <c r="K421" s="150" t="s">
        <v>24</v>
      </c>
      <c r="L421" s="148">
        <v>18</v>
      </c>
      <c r="M421" s="148" t="s">
        <v>177</v>
      </c>
    </row>
    <row r="422" spans="1:13" ht="15">
      <c r="A422" s="73" t="s">
        <v>646</v>
      </c>
      <c r="B422" s="73" t="s">
        <v>26</v>
      </c>
      <c r="C422" s="136" t="s">
        <v>612</v>
      </c>
      <c r="D422" s="136" t="s">
        <v>19</v>
      </c>
      <c r="E422" s="59" t="s">
        <v>25</v>
      </c>
      <c r="F422" s="147">
        <v>6.1</v>
      </c>
      <c r="G422" s="148">
        <v>2550</v>
      </c>
      <c r="H422" s="149" t="s">
        <v>235</v>
      </c>
      <c r="I422" s="148" t="s">
        <v>324</v>
      </c>
      <c r="J422" s="149" t="s">
        <v>175</v>
      </c>
      <c r="K422" s="150" t="s">
        <v>24</v>
      </c>
      <c r="L422" s="148">
        <v>24</v>
      </c>
      <c r="M422" s="148" t="s">
        <v>177</v>
      </c>
    </row>
    <row r="423" spans="1:13" ht="15">
      <c r="A423" s="73" t="s">
        <v>646</v>
      </c>
      <c r="B423" s="73" t="s">
        <v>26</v>
      </c>
      <c r="C423" s="162" t="s">
        <v>613</v>
      </c>
      <c r="D423" s="136" t="s">
        <v>146</v>
      </c>
      <c r="E423" s="51" t="s">
        <v>8</v>
      </c>
      <c r="F423" s="147">
        <v>2.05</v>
      </c>
      <c r="G423" s="148">
        <v>2600</v>
      </c>
      <c r="H423" s="149" t="s">
        <v>235</v>
      </c>
      <c r="I423" s="148" t="s">
        <v>312</v>
      </c>
      <c r="J423" s="149" t="s">
        <v>175</v>
      </c>
      <c r="K423" s="150" t="s">
        <v>24</v>
      </c>
      <c r="L423" s="148">
        <v>15</v>
      </c>
      <c r="M423" s="148" t="s">
        <v>177</v>
      </c>
    </row>
    <row r="424" spans="1:13" ht="15">
      <c r="A424" s="73" t="s">
        <v>646</v>
      </c>
      <c r="B424" s="73" t="s">
        <v>26</v>
      </c>
      <c r="C424" s="162" t="s">
        <v>614</v>
      </c>
      <c r="D424" s="136" t="s">
        <v>122</v>
      </c>
      <c r="E424" s="136" t="s">
        <v>642</v>
      </c>
      <c r="F424" s="147">
        <v>28.51</v>
      </c>
      <c r="G424" s="148">
        <v>2600</v>
      </c>
      <c r="H424" s="149" t="s">
        <v>470</v>
      </c>
      <c r="I424" s="148" t="s">
        <v>338</v>
      </c>
      <c r="J424" s="149" t="s">
        <v>207</v>
      </c>
      <c r="K424" s="150" t="s">
        <v>208</v>
      </c>
      <c r="L424" s="148">
        <v>20</v>
      </c>
      <c r="M424" s="148">
        <v>26</v>
      </c>
    </row>
    <row r="425" spans="1:13" ht="15">
      <c r="A425" s="73" t="s">
        <v>646</v>
      </c>
      <c r="B425" s="73" t="s">
        <v>26</v>
      </c>
      <c r="C425" s="162" t="s">
        <v>615</v>
      </c>
      <c r="D425" s="136" t="s">
        <v>124</v>
      </c>
      <c r="E425" s="51" t="s">
        <v>8</v>
      </c>
      <c r="F425" s="147">
        <v>20.22</v>
      </c>
      <c r="G425" s="148">
        <v>2600</v>
      </c>
      <c r="H425" s="149" t="s">
        <v>179</v>
      </c>
      <c r="I425" s="148" t="s">
        <v>417</v>
      </c>
      <c r="J425" s="149" t="s">
        <v>181</v>
      </c>
      <c r="K425" s="150" t="s">
        <v>182</v>
      </c>
      <c r="L425" s="148">
        <v>15</v>
      </c>
      <c r="M425" s="148" t="s">
        <v>177</v>
      </c>
    </row>
    <row r="426" spans="1:13" ht="15">
      <c r="A426" s="73" t="s">
        <v>646</v>
      </c>
      <c r="B426" s="73" t="s">
        <v>26</v>
      </c>
      <c r="C426" s="162" t="s">
        <v>616</v>
      </c>
      <c r="D426" s="136" t="s">
        <v>145</v>
      </c>
      <c r="E426" s="59" t="s">
        <v>635</v>
      </c>
      <c r="F426" s="147">
        <v>2.47</v>
      </c>
      <c r="G426" s="148">
        <v>2600</v>
      </c>
      <c r="H426" s="149" t="s">
        <v>179</v>
      </c>
      <c r="I426" s="148" t="s">
        <v>417</v>
      </c>
      <c r="J426" s="149" t="s">
        <v>181</v>
      </c>
      <c r="K426" s="150" t="s">
        <v>182</v>
      </c>
      <c r="L426" s="148">
        <v>15</v>
      </c>
      <c r="M426" s="148" t="s">
        <v>177</v>
      </c>
    </row>
    <row r="427" spans="1:13" ht="15">
      <c r="A427" s="73" t="s">
        <v>646</v>
      </c>
      <c r="B427" s="73" t="s">
        <v>26</v>
      </c>
      <c r="C427" s="162" t="s">
        <v>617</v>
      </c>
      <c r="D427" s="136" t="s">
        <v>247</v>
      </c>
      <c r="E427" s="59" t="s">
        <v>634</v>
      </c>
      <c r="F427" s="147">
        <v>18.76</v>
      </c>
      <c r="G427" s="148">
        <v>2900</v>
      </c>
      <c r="H427" s="165" t="s">
        <v>190</v>
      </c>
      <c r="I427" s="148" t="s">
        <v>417</v>
      </c>
      <c r="J427" s="149" t="s">
        <v>181</v>
      </c>
      <c r="K427" s="150" t="s">
        <v>182</v>
      </c>
      <c r="L427" s="166" t="s">
        <v>255</v>
      </c>
      <c r="M427" s="166" t="s">
        <v>255</v>
      </c>
    </row>
    <row r="428" spans="1:13" ht="15">
      <c r="A428" s="73" t="s">
        <v>646</v>
      </c>
      <c r="B428" s="73" t="s">
        <v>26</v>
      </c>
      <c r="C428" s="162" t="s">
        <v>618</v>
      </c>
      <c r="D428" s="136" t="s">
        <v>619</v>
      </c>
      <c r="E428" s="59" t="s">
        <v>634</v>
      </c>
      <c r="F428" s="147">
        <v>73.15</v>
      </c>
      <c r="G428" s="148">
        <v>3000</v>
      </c>
      <c r="H428" s="149" t="s">
        <v>173</v>
      </c>
      <c r="I428" s="148" t="s">
        <v>620</v>
      </c>
      <c r="J428" s="149" t="s">
        <v>299</v>
      </c>
      <c r="K428" s="150" t="s">
        <v>300</v>
      </c>
      <c r="L428" s="148">
        <v>15</v>
      </c>
      <c r="M428" s="148" t="s">
        <v>177</v>
      </c>
    </row>
    <row r="429" spans="1:13" ht="15">
      <c r="A429" s="73" t="s">
        <v>646</v>
      </c>
      <c r="B429" s="73" t="s">
        <v>26</v>
      </c>
      <c r="C429" s="162" t="s">
        <v>621</v>
      </c>
      <c r="D429" s="136" t="s">
        <v>622</v>
      </c>
      <c r="E429" s="136" t="s">
        <v>647</v>
      </c>
      <c r="F429" s="147">
        <v>86.32</v>
      </c>
      <c r="G429" s="148">
        <v>3000</v>
      </c>
      <c r="H429" s="149" t="s">
        <v>173</v>
      </c>
      <c r="I429" s="148" t="s">
        <v>623</v>
      </c>
      <c r="J429" s="149" t="s">
        <v>601</v>
      </c>
      <c r="K429" s="150" t="s">
        <v>177</v>
      </c>
      <c r="L429" s="148">
        <v>10</v>
      </c>
      <c r="M429" s="148" t="s">
        <v>177</v>
      </c>
    </row>
    <row r="430" spans="1:13" ht="15">
      <c r="A430" s="73" t="s">
        <v>646</v>
      </c>
      <c r="B430" s="73" t="s">
        <v>26</v>
      </c>
      <c r="C430" s="162" t="s">
        <v>624</v>
      </c>
      <c r="D430" s="136" t="s">
        <v>119</v>
      </c>
      <c r="E430" s="136" t="s">
        <v>4</v>
      </c>
      <c r="F430" s="147">
        <v>15.08</v>
      </c>
      <c r="G430" s="148">
        <v>2600</v>
      </c>
      <c r="H430" s="149" t="s">
        <v>470</v>
      </c>
      <c r="I430" s="148" t="s">
        <v>338</v>
      </c>
      <c r="J430" s="149" t="s">
        <v>207</v>
      </c>
      <c r="K430" s="150" t="s">
        <v>208</v>
      </c>
      <c r="L430" s="148">
        <v>20</v>
      </c>
      <c r="M430" s="148">
        <v>26</v>
      </c>
    </row>
    <row r="431" spans="1:13" ht="15">
      <c r="A431" s="73" t="s">
        <v>646</v>
      </c>
      <c r="B431" s="73" t="s">
        <v>26</v>
      </c>
      <c r="C431" s="162" t="s">
        <v>625</v>
      </c>
      <c r="D431" s="136" t="s">
        <v>119</v>
      </c>
      <c r="E431" s="136" t="s">
        <v>4</v>
      </c>
      <c r="F431" s="147">
        <v>11.8539</v>
      </c>
      <c r="G431" s="148">
        <v>2600</v>
      </c>
      <c r="H431" s="149" t="s">
        <v>470</v>
      </c>
      <c r="I431" s="148" t="s">
        <v>338</v>
      </c>
      <c r="J431" s="149" t="s">
        <v>207</v>
      </c>
      <c r="K431" s="150" t="s">
        <v>208</v>
      </c>
      <c r="L431" s="148">
        <v>20</v>
      </c>
      <c r="M431" s="148">
        <v>26</v>
      </c>
    </row>
    <row r="432" spans="1:13" ht="15">
      <c r="A432" s="73" t="s">
        <v>646</v>
      </c>
      <c r="B432" s="73" t="s">
        <v>26</v>
      </c>
      <c r="C432" s="162" t="s">
        <v>626</v>
      </c>
      <c r="D432" s="136" t="s">
        <v>119</v>
      </c>
      <c r="E432" s="136" t="s">
        <v>4</v>
      </c>
      <c r="F432" s="147">
        <v>11.859</v>
      </c>
      <c r="G432" s="148">
        <v>2600</v>
      </c>
      <c r="H432" s="149" t="s">
        <v>470</v>
      </c>
      <c r="I432" s="148" t="s">
        <v>338</v>
      </c>
      <c r="J432" s="149" t="s">
        <v>207</v>
      </c>
      <c r="K432" s="150" t="s">
        <v>208</v>
      </c>
      <c r="L432" s="148">
        <v>20</v>
      </c>
      <c r="M432" s="148">
        <v>26</v>
      </c>
    </row>
    <row r="433" spans="1:13" ht="15">
      <c r="A433" s="73" t="s">
        <v>646</v>
      </c>
      <c r="B433" s="73" t="s">
        <v>26</v>
      </c>
      <c r="C433" s="162" t="s">
        <v>627</v>
      </c>
      <c r="D433" s="136" t="s">
        <v>514</v>
      </c>
      <c r="E433" s="136" t="s">
        <v>644</v>
      </c>
      <c r="F433" s="147">
        <v>10.55</v>
      </c>
      <c r="G433" s="148">
        <v>2600</v>
      </c>
      <c r="H433" s="149" t="s">
        <v>188</v>
      </c>
      <c r="I433" s="148" t="s">
        <v>295</v>
      </c>
      <c r="J433" s="149" t="s">
        <v>207</v>
      </c>
      <c r="K433" s="150" t="s">
        <v>208</v>
      </c>
      <c r="L433" s="148">
        <v>20</v>
      </c>
      <c r="M433" s="148">
        <v>26</v>
      </c>
    </row>
    <row r="434" spans="1:13" ht="15">
      <c r="A434" s="73" t="s">
        <v>646</v>
      </c>
      <c r="B434" s="73" t="s">
        <v>26</v>
      </c>
      <c r="C434" s="162" t="s">
        <v>628</v>
      </c>
      <c r="D434" s="136" t="s">
        <v>629</v>
      </c>
      <c r="E434" s="59" t="s">
        <v>25</v>
      </c>
      <c r="F434" s="147">
        <v>4.935</v>
      </c>
      <c r="G434" s="148">
        <v>2550</v>
      </c>
      <c r="H434" s="149" t="s">
        <v>235</v>
      </c>
      <c r="I434" s="148" t="s">
        <v>324</v>
      </c>
      <c r="J434" s="149" t="s">
        <v>175</v>
      </c>
      <c r="K434" s="150" t="s">
        <v>24</v>
      </c>
      <c r="L434" s="148">
        <v>24</v>
      </c>
      <c r="M434" s="148" t="s">
        <v>177</v>
      </c>
    </row>
    <row r="435" spans="1:13" ht="15">
      <c r="A435" s="73" t="s">
        <v>646</v>
      </c>
      <c r="B435" s="73" t="s">
        <v>26</v>
      </c>
      <c r="C435" s="136" t="s">
        <v>630</v>
      </c>
      <c r="D435" s="151" t="s">
        <v>609</v>
      </c>
      <c r="E435" s="59" t="s">
        <v>25</v>
      </c>
      <c r="F435" s="152">
        <v>10.95</v>
      </c>
      <c r="G435" s="148">
        <v>2600</v>
      </c>
      <c r="H435" s="149" t="s">
        <v>179</v>
      </c>
      <c r="I435" s="148" t="s">
        <v>324</v>
      </c>
      <c r="J435" s="149" t="s">
        <v>175</v>
      </c>
      <c r="K435" s="150" t="s">
        <v>24</v>
      </c>
      <c r="L435" s="148">
        <v>22</v>
      </c>
      <c r="M435" s="148" t="s">
        <v>177</v>
      </c>
    </row>
    <row r="436" spans="1:13" ht="15">
      <c r="A436" s="73" t="s">
        <v>646</v>
      </c>
      <c r="B436" s="73" t="s">
        <v>26</v>
      </c>
      <c r="C436" s="136" t="s">
        <v>631</v>
      </c>
      <c r="D436" s="151" t="s">
        <v>611</v>
      </c>
      <c r="E436" s="59" t="s">
        <v>25</v>
      </c>
      <c r="F436" s="152">
        <v>4.208</v>
      </c>
      <c r="G436" s="148">
        <v>2550</v>
      </c>
      <c r="H436" s="149" t="s">
        <v>235</v>
      </c>
      <c r="I436" s="148" t="s">
        <v>324</v>
      </c>
      <c r="J436" s="149" t="s">
        <v>175</v>
      </c>
      <c r="K436" s="150" t="s">
        <v>24</v>
      </c>
      <c r="L436" s="148">
        <v>24</v>
      </c>
      <c r="M436" s="148" t="s">
        <v>177</v>
      </c>
    </row>
    <row r="437" spans="1:13" ht="15">
      <c r="A437" s="73" t="s">
        <v>646</v>
      </c>
      <c r="B437" s="73" t="s">
        <v>26</v>
      </c>
      <c r="C437" s="136" t="s">
        <v>632</v>
      </c>
      <c r="D437" s="151" t="s">
        <v>19</v>
      </c>
      <c r="E437" s="59" t="s">
        <v>25</v>
      </c>
      <c r="F437" s="152">
        <v>5.3</v>
      </c>
      <c r="G437" s="148">
        <v>2550</v>
      </c>
      <c r="H437" s="149" t="s">
        <v>235</v>
      </c>
      <c r="I437" s="148" t="s">
        <v>324</v>
      </c>
      <c r="J437" s="149" t="s">
        <v>175</v>
      </c>
      <c r="K437" s="150" t="s">
        <v>24</v>
      </c>
      <c r="L437" s="148">
        <v>18</v>
      </c>
      <c r="M437" s="148" t="s">
        <v>177</v>
      </c>
    </row>
    <row r="438" spans="3:13" ht="15">
      <c r="C438" s="213" t="s">
        <v>259</v>
      </c>
      <c r="D438" s="214"/>
      <c r="E438" s="189"/>
      <c r="F438" s="167">
        <f>SUM(F418:F437)</f>
        <v>369.06590000000006</v>
      </c>
      <c r="G438" s="161"/>
      <c r="H438" s="134"/>
      <c r="I438" s="161"/>
      <c r="J438" s="134"/>
      <c r="K438" s="155"/>
      <c r="L438" s="161"/>
      <c r="M438" s="161"/>
    </row>
    <row r="439" spans="3:13" ht="15">
      <c r="C439" s="168"/>
      <c r="D439" s="169"/>
      <c r="E439" s="169"/>
      <c r="F439" s="170"/>
      <c r="G439" s="161"/>
      <c r="H439" s="134"/>
      <c r="I439" s="161"/>
      <c r="J439" s="134"/>
      <c r="K439" s="155"/>
      <c r="L439" s="161"/>
      <c r="M439" s="161"/>
    </row>
    <row r="440" spans="1:13" ht="15">
      <c r="A440" s="73" t="s">
        <v>646</v>
      </c>
      <c r="B440" s="73" t="s">
        <v>26</v>
      </c>
      <c r="C440" s="171" t="s">
        <v>604</v>
      </c>
      <c r="D440" s="151" t="s">
        <v>261</v>
      </c>
      <c r="E440" s="151"/>
      <c r="F440" s="152">
        <v>0.38</v>
      </c>
      <c r="G440" s="148" t="s">
        <v>177</v>
      </c>
      <c r="H440" s="165" t="s">
        <v>177</v>
      </c>
      <c r="I440" s="148" t="s">
        <v>177</v>
      </c>
      <c r="J440" s="149" t="s">
        <v>177</v>
      </c>
      <c r="K440" s="172" t="s">
        <v>177</v>
      </c>
      <c r="L440" s="173" t="s">
        <v>177</v>
      </c>
      <c r="M440" s="148" t="s">
        <v>177</v>
      </c>
    </row>
    <row r="441" spans="1:13" ht="15">
      <c r="A441" s="73" t="s">
        <v>646</v>
      </c>
      <c r="B441" s="73" t="s">
        <v>26</v>
      </c>
      <c r="C441" s="171" t="s">
        <v>633</v>
      </c>
      <c r="D441" s="151" t="s">
        <v>261</v>
      </c>
      <c r="E441" s="151"/>
      <c r="F441" s="152">
        <v>0.36</v>
      </c>
      <c r="G441" s="148" t="s">
        <v>177</v>
      </c>
      <c r="H441" s="165" t="s">
        <v>177</v>
      </c>
      <c r="I441" s="148" t="s">
        <v>177</v>
      </c>
      <c r="J441" s="149" t="s">
        <v>177</v>
      </c>
      <c r="K441" s="172" t="s">
        <v>177</v>
      </c>
      <c r="L441" s="173" t="s">
        <v>177</v>
      </c>
      <c r="M441" s="148" t="s">
        <v>177</v>
      </c>
    </row>
    <row r="442" spans="3:13" ht="15">
      <c r="C442" s="213" t="s">
        <v>259</v>
      </c>
      <c r="D442" s="214"/>
      <c r="E442" s="189"/>
      <c r="F442" s="167">
        <f>SUM(F440:F441)</f>
        <v>0.74</v>
      </c>
      <c r="G442" s="161"/>
      <c r="H442" s="134"/>
      <c r="I442" s="161"/>
      <c r="J442" s="134"/>
      <c r="K442" s="155"/>
      <c r="L442" s="161"/>
      <c r="M442" s="161"/>
    </row>
  </sheetData>
  <sheetProtection algorithmName="SHA-512" hashValue="Ed+6vSbmfZiDuODstUVllrQqidKU2UeGIYeZVUHAcZtXf/yDkXdVtRyklB9E/7VlsqtTYf8MRijKWSeQNKd/UA==" saltValue="BuqKYJsvz2jRItAu3npyKQ==" spinCount="100000" sheet="1" objects="1" scenarios="1"/>
  <mergeCells count="25">
    <mergeCell ref="C442:D442"/>
    <mergeCell ref="C260:D260"/>
    <mergeCell ref="C264:D264"/>
    <mergeCell ref="C331:D331"/>
    <mergeCell ref="C337:D337"/>
    <mergeCell ref="C346:D346"/>
    <mergeCell ref="C390:D390"/>
    <mergeCell ref="C396:D396"/>
    <mergeCell ref="C399:D399"/>
    <mergeCell ref="C411:D411"/>
    <mergeCell ref="C414:D414"/>
    <mergeCell ref="C438:D438"/>
    <mergeCell ref="C243:D243"/>
    <mergeCell ref="C253:D253"/>
    <mergeCell ref="C64:D64"/>
    <mergeCell ref="C70:D70"/>
    <mergeCell ref="C76:D76"/>
    <mergeCell ref="C87:D87"/>
    <mergeCell ref="C159:D159"/>
    <mergeCell ref="C168:D168"/>
    <mergeCell ref="G1:H1"/>
    <mergeCell ref="I1:K1"/>
    <mergeCell ref="L1:M1"/>
    <mergeCell ref="C174:D174"/>
    <mergeCell ref="C189:D189"/>
  </mergeCells>
  <printOptions/>
  <pageMargins left="0.25" right="0.25" top="0.75" bottom="0.75" header="0.3" footer="0.3"/>
  <pageSetup fitToHeight="0" fitToWidth="0" horizontalDpi="300" verticalDpi="300" orientation="landscape" paperSize="9" scale="80" r:id="rId1"/>
  <headerFooter alignWithMargins="0">
    <oddFooter xml:space="preserve">&amp;C&amp;"Arial,Obyčejné"&amp;8  
&amp;"-,Obyčejné" 
&amp;7  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Props1.xml><?xml version="1.0" encoding="utf-8"?>
<ds:datastoreItem xmlns:ds="http://schemas.openxmlformats.org/officeDocument/2006/customXml" ds:itemID="{01C08C42-5F56-40F4-8AEB-86C3E261BD1D}"/>
</file>

<file path=customXml/itemProps2.xml><?xml version="1.0" encoding="utf-8"?>
<ds:datastoreItem xmlns:ds="http://schemas.openxmlformats.org/officeDocument/2006/customXml" ds:itemID="{4E35951D-88C2-4F57-BD27-6482A86896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A73E65-F459-4A78-97D8-51BD7C1B554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f3f4b5e0-b7b5-4b05-9eac-eeccecc722c0"/>
    <ds:schemaRef ds:uri="http://purl.org/dc/dcmitype/"/>
    <ds:schemaRef ds:uri="b047d6bc-84a4-430d-92e0-1a56a8e6bc9f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CZU - FAPPZ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farsky@rektorat.czu.cz</dc:creator>
  <cp:keywords/>
  <dc:description/>
  <cp:lastModifiedBy>DF</cp:lastModifiedBy>
  <cp:lastPrinted>2022-02-14T14:09:03Z</cp:lastPrinted>
  <dcterms:created xsi:type="dcterms:W3CDTF">2020-11-06T08:45:41Z</dcterms:created>
  <dcterms:modified xsi:type="dcterms:W3CDTF">2022-05-24T07:22:50Z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