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czuvpraze.sharepoint.com/sites/CZU-T-PRAVNI_ODDELENI/Sdilene dokumenty/General/ZAKÁZKY/647_Modernizace pláště demonstračních hal TF/0. Podklady od Edrové/"/>
    </mc:Choice>
  </mc:AlternateContent>
  <xr:revisionPtr revIDLastSave="1" documentId="11_A8DA3380418AE7D23D4FB9A5D1C24A7B89F00699" xr6:coauthVersionLast="47" xr6:coauthVersionMax="47" xr10:uidLastSave="{61A7062C-7E82-48B7-814A-121ABAC0E3BC}"/>
  <bookViews>
    <workbookView xWindow="28680" yWindow="-120" windowWidth="29040" windowHeight="17640" tabRatio="747" xr2:uid="{00000000-000D-0000-FFFF-FFFF00000000}"/>
  </bookViews>
  <sheets>
    <sheet name="Rekapitulace stavby" sheetId="1" r:id="rId1"/>
    <sheet name="SO-01 - Hala č. 1" sheetId="2" r:id="rId2"/>
    <sheet name="EL-01 - Výkaz výměr hala č.1" sheetId="3" r:id="rId3"/>
    <sheet name="SO-02 - Hala č. 2" sheetId="4" r:id="rId4"/>
    <sheet name="EL-02 - Výkaz výměr hala č.2" sheetId="5" r:id="rId5"/>
    <sheet name="VRN - Vedlejší rozpočtové..." sheetId="6" r:id="rId6"/>
    <sheet name="Pokyny pro vyplnění" sheetId="7" r:id="rId7"/>
  </sheets>
  <definedNames>
    <definedName name="_xlnm._FilterDatabase" localSheetId="2" hidden="1">'EL-01 - Výkaz výměr hala č.1'!$C$92:$K$182</definedName>
    <definedName name="_xlnm._FilterDatabase" localSheetId="4" hidden="1">'EL-02 - Výkaz výměr hala č.2'!$C$91:$K$169</definedName>
    <definedName name="_xlnm._FilterDatabase" localSheetId="1" hidden="1">'SO-01 - Hala č. 1'!$C$92:$K$358</definedName>
    <definedName name="_xlnm._FilterDatabase" localSheetId="3" hidden="1">'SO-02 - Hala č. 2'!$C$92:$K$375</definedName>
    <definedName name="_xlnm._FilterDatabase" localSheetId="5" hidden="1">'VRN - Vedlejší rozpočtové...'!$C$84:$K$101</definedName>
    <definedName name="_xlnm.Print_Titles" localSheetId="2">'EL-01 - Výkaz výměr hala č.1'!$92:$92</definedName>
    <definedName name="_xlnm.Print_Titles" localSheetId="4">'EL-02 - Výkaz výměr hala č.2'!$91:$91</definedName>
    <definedName name="_xlnm.Print_Titles" localSheetId="0">'Rekapitulace stavby'!$52:$52</definedName>
    <definedName name="_xlnm.Print_Titles" localSheetId="1">'SO-01 - Hala č. 1'!$92:$92</definedName>
    <definedName name="_xlnm.Print_Titles" localSheetId="3">'SO-02 - Hala č. 2'!$92:$92</definedName>
    <definedName name="_xlnm.Print_Titles" localSheetId="5">'VRN - Vedlejší rozpočtové...'!$84:$84</definedName>
    <definedName name="_xlnm.Print_Area" localSheetId="2">'EL-01 - Výkaz výměr hala č.1'!$C$4:$J$41,'EL-01 - Výkaz výměr hala č.1'!$C$47:$J$72,'EL-01 - Výkaz výměr hala č.1'!$C$78:$K$182</definedName>
    <definedName name="_xlnm.Print_Area" localSheetId="4">'EL-02 - Výkaz výměr hala č.2'!$C$4:$J$41,'EL-02 - Výkaz výměr hala č.2'!$C$47:$J$71,'EL-02 - Výkaz výměr hala č.2'!$C$77:$K$169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stavby'!$C$42:$AQ$62</definedName>
    <definedName name="_xlnm.Print_Area" localSheetId="1">'SO-01 - Hala č. 1'!$C$4:$J$39,'SO-01 - Hala č. 1'!$C$45:$J$74,'SO-01 - Hala č. 1'!$C$80:$K$358</definedName>
    <definedName name="_xlnm.Print_Area" localSheetId="3">'SO-02 - Hala č. 2'!$C$4:$J$39,'SO-02 - Hala č. 2'!$C$45:$J$74,'SO-02 - Hala č. 2'!$C$80:$K$375</definedName>
    <definedName name="_xlnm.Print_Area" localSheetId="5">'VRN - Vedlejší rozpočtové...'!$C$4:$J$39,'VRN - Vedlejší rozpočtové...'!$C$45:$J$66,'VRN - Vedlejší rozpočtové...'!$C$72:$K$101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6" l="1"/>
  <c r="J36" i="6"/>
  <c r="AY61" i="1"/>
  <c r="J35" i="6"/>
  <c r="AX61" i="1"/>
  <c r="BI100" i="6"/>
  <c r="BH100" i="6"/>
  <c r="BG100" i="6"/>
  <c r="BF100" i="6"/>
  <c r="T100" i="6"/>
  <c r="T99" i="6"/>
  <c r="R100" i="6"/>
  <c r="R99" i="6" s="1"/>
  <c r="P100" i="6"/>
  <c r="P99" i="6"/>
  <c r="BI97" i="6"/>
  <c r="BH97" i="6"/>
  <c r="BG97" i="6"/>
  <c r="BF97" i="6"/>
  <c r="T97" i="6"/>
  <c r="T96" i="6"/>
  <c r="R97" i="6"/>
  <c r="R96" i="6"/>
  <c r="P97" i="6"/>
  <c r="P96" i="6"/>
  <c r="BI94" i="6"/>
  <c r="BH94" i="6"/>
  <c r="BG94" i="6"/>
  <c r="BF94" i="6"/>
  <c r="T94" i="6"/>
  <c r="T93" i="6" s="1"/>
  <c r="R94" i="6"/>
  <c r="R93" i="6"/>
  <c r="P94" i="6"/>
  <c r="P93" i="6"/>
  <c r="BI91" i="6"/>
  <c r="BH91" i="6"/>
  <c r="BG91" i="6"/>
  <c r="BF91" i="6"/>
  <c r="T91" i="6"/>
  <c r="T90" i="6" s="1"/>
  <c r="R91" i="6"/>
  <c r="R90" i="6"/>
  <c r="P91" i="6"/>
  <c r="P90" i="6"/>
  <c r="BI88" i="6"/>
  <c r="BH88" i="6"/>
  <c r="BG88" i="6"/>
  <c r="BF88" i="6"/>
  <c r="T88" i="6"/>
  <c r="T87" i="6" s="1"/>
  <c r="T86" i="6" s="1"/>
  <c r="T85" i="6" s="1"/>
  <c r="R88" i="6"/>
  <c r="R87" i="6"/>
  <c r="P88" i="6"/>
  <c r="P87" i="6" s="1"/>
  <c r="J81" i="6"/>
  <c r="F81" i="6"/>
  <c r="F79" i="6"/>
  <c r="E77" i="6"/>
  <c r="J54" i="6"/>
  <c r="F54" i="6"/>
  <c r="F52" i="6"/>
  <c r="E50" i="6"/>
  <c r="J24" i="6"/>
  <c r="E24" i="6"/>
  <c r="J55" i="6" s="1"/>
  <c r="J23" i="6"/>
  <c r="J18" i="6"/>
  <c r="E18" i="6"/>
  <c r="F82" i="6" s="1"/>
  <c r="J17" i="6"/>
  <c r="J12" i="6"/>
  <c r="J79" i="6" s="1"/>
  <c r="E7" i="6"/>
  <c r="E48" i="6"/>
  <c r="J39" i="5"/>
  <c r="J38" i="5"/>
  <c r="AY60" i="1" s="1"/>
  <c r="J37" i="5"/>
  <c r="AX60" i="1"/>
  <c r="BI169" i="5"/>
  <c r="BH169" i="5"/>
  <c r="BG169" i="5"/>
  <c r="BF169" i="5"/>
  <c r="T169" i="5"/>
  <c r="R169" i="5"/>
  <c r="P169" i="5"/>
  <c r="BI168" i="5"/>
  <c r="BH168" i="5"/>
  <c r="BG168" i="5"/>
  <c r="BF168" i="5"/>
  <c r="T168" i="5"/>
  <c r="R168" i="5"/>
  <c r="P168" i="5"/>
  <c r="BI167" i="5"/>
  <c r="BH167" i="5"/>
  <c r="BG167" i="5"/>
  <c r="BF167" i="5"/>
  <c r="T167" i="5"/>
  <c r="R167" i="5"/>
  <c r="P167" i="5"/>
  <c r="BI166" i="5"/>
  <c r="BH166" i="5"/>
  <c r="BG166" i="5"/>
  <c r="BF166" i="5"/>
  <c r="T166" i="5"/>
  <c r="R166" i="5"/>
  <c r="P166" i="5"/>
  <c r="BI165" i="5"/>
  <c r="BH165" i="5"/>
  <c r="BG165" i="5"/>
  <c r="BF165" i="5"/>
  <c r="T165" i="5"/>
  <c r="R165" i="5"/>
  <c r="P165" i="5"/>
  <c r="BI164" i="5"/>
  <c r="BH164" i="5"/>
  <c r="BG164" i="5"/>
  <c r="BF164" i="5"/>
  <c r="T164" i="5"/>
  <c r="R164" i="5"/>
  <c r="P164" i="5"/>
  <c r="BI163" i="5"/>
  <c r="BH163" i="5"/>
  <c r="BG163" i="5"/>
  <c r="BF163" i="5"/>
  <c r="T163" i="5"/>
  <c r="R163" i="5"/>
  <c r="P163" i="5"/>
  <c r="BI162" i="5"/>
  <c r="BH162" i="5"/>
  <c r="BG162" i="5"/>
  <c r="BF162" i="5"/>
  <c r="T162" i="5"/>
  <c r="R162" i="5"/>
  <c r="P162" i="5"/>
  <c r="BI161" i="5"/>
  <c r="BH161" i="5"/>
  <c r="BG161" i="5"/>
  <c r="BF161" i="5"/>
  <c r="T161" i="5"/>
  <c r="R161" i="5"/>
  <c r="P161" i="5"/>
  <c r="BI160" i="5"/>
  <c r="BH160" i="5"/>
  <c r="BG160" i="5"/>
  <c r="BF160" i="5"/>
  <c r="T160" i="5"/>
  <c r="R160" i="5"/>
  <c r="P160" i="5"/>
  <c r="BI158" i="5"/>
  <c r="BH158" i="5"/>
  <c r="BG158" i="5"/>
  <c r="BF158" i="5"/>
  <c r="T158" i="5"/>
  <c r="R158" i="5"/>
  <c r="P158" i="5"/>
  <c r="BI157" i="5"/>
  <c r="BH157" i="5"/>
  <c r="BG157" i="5"/>
  <c r="BF157" i="5"/>
  <c r="T157" i="5"/>
  <c r="R157" i="5"/>
  <c r="P157" i="5"/>
  <c r="BI155" i="5"/>
  <c r="BH155" i="5"/>
  <c r="BG155" i="5"/>
  <c r="BF155" i="5"/>
  <c r="T155" i="5"/>
  <c r="R155" i="5"/>
  <c r="P155" i="5"/>
  <c r="BI154" i="5"/>
  <c r="BH154" i="5"/>
  <c r="BG154" i="5"/>
  <c r="BF154" i="5"/>
  <c r="T154" i="5"/>
  <c r="R154" i="5"/>
  <c r="P154" i="5"/>
  <c r="BI153" i="5"/>
  <c r="BH153" i="5"/>
  <c r="BG153" i="5"/>
  <c r="BF153" i="5"/>
  <c r="T153" i="5"/>
  <c r="R153" i="5"/>
  <c r="P153" i="5"/>
  <c r="BI152" i="5"/>
  <c r="BH152" i="5"/>
  <c r="BG152" i="5"/>
  <c r="BF152" i="5"/>
  <c r="T152" i="5"/>
  <c r="R152" i="5"/>
  <c r="P152" i="5"/>
  <c r="BI151" i="5"/>
  <c r="BH151" i="5"/>
  <c r="BG151" i="5"/>
  <c r="BF151" i="5"/>
  <c r="T151" i="5"/>
  <c r="R151" i="5"/>
  <c r="P151" i="5"/>
  <c r="BI150" i="5"/>
  <c r="BH150" i="5"/>
  <c r="BG150" i="5"/>
  <c r="BF150" i="5"/>
  <c r="T150" i="5"/>
  <c r="R150" i="5"/>
  <c r="P150" i="5"/>
  <c r="BI149" i="5"/>
  <c r="BH149" i="5"/>
  <c r="BG149" i="5"/>
  <c r="BF149" i="5"/>
  <c r="T149" i="5"/>
  <c r="R149" i="5"/>
  <c r="P149" i="5"/>
  <c r="BI148" i="5"/>
  <c r="BH148" i="5"/>
  <c r="BG148" i="5"/>
  <c r="BF148" i="5"/>
  <c r="T148" i="5"/>
  <c r="R148" i="5"/>
  <c r="P148" i="5"/>
  <c r="BI147" i="5"/>
  <c r="BH147" i="5"/>
  <c r="BG147" i="5"/>
  <c r="BF147" i="5"/>
  <c r="T147" i="5"/>
  <c r="R147" i="5"/>
  <c r="P147" i="5"/>
  <c r="BI146" i="5"/>
  <c r="BH146" i="5"/>
  <c r="BG146" i="5"/>
  <c r="BF146" i="5"/>
  <c r="T146" i="5"/>
  <c r="R146" i="5"/>
  <c r="P146" i="5"/>
  <c r="BI145" i="5"/>
  <c r="BH145" i="5"/>
  <c r="BG145" i="5"/>
  <c r="BF145" i="5"/>
  <c r="T145" i="5"/>
  <c r="R145" i="5"/>
  <c r="P145" i="5"/>
  <c r="BI144" i="5"/>
  <c r="BH144" i="5"/>
  <c r="BG144" i="5"/>
  <c r="BF144" i="5"/>
  <c r="T144" i="5"/>
  <c r="R144" i="5"/>
  <c r="P144" i="5"/>
  <c r="BI143" i="5"/>
  <c r="BH143" i="5"/>
  <c r="BG143" i="5"/>
  <c r="BF143" i="5"/>
  <c r="T143" i="5"/>
  <c r="R143" i="5"/>
  <c r="P143" i="5"/>
  <c r="BI142" i="5"/>
  <c r="BH142" i="5"/>
  <c r="BG142" i="5"/>
  <c r="BF142" i="5"/>
  <c r="T142" i="5"/>
  <c r="R142" i="5"/>
  <c r="P142" i="5"/>
  <c r="BI140" i="5"/>
  <c r="BH140" i="5"/>
  <c r="BG140" i="5"/>
  <c r="BF140" i="5"/>
  <c r="T140" i="5"/>
  <c r="R140" i="5"/>
  <c r="P140" i="5"/>
  <c r="BI139" i="5"/>
  <c r="BH139" i="5"/>
  <c r="BG139" i="5"/>
  <c r="BF139" i="5"/>
  <c r="T139" i="5"/>
  <c r="R139" i="5"/>
  <c r="P139" i="5"/>
  <c r="BI138" i="5"/>
  <c r="BH138" i="5"/>
  <c r="BG138" i="5"/>
  <c r="BF138" i="5"/>
  <c r="T138" i="5"/>
  <c r="R138" i="5"/>
  <c r="P138" i="5"/>
  <c r="BI136" i="5"/>
  <c r="BH136" i="5"/>
  <c r="BG136" i="5"/>
  <c r="BF136" i="5"/>
  <c r="T136" i="5"/>
  <c r="R136" i="5"/>
  <c r="P136" i="5"/>
  <c r="BI135" i="5"/>
  <c r="BH135" i="5"/>
  <c r="BG135" i="5"/>
  <c r="BF135" i="5"/>
  <c r="T135" i="5"/>
  <c r="R135" i="5"/>
  <c r="P135" i="5"/>
  <c r="BI134" i="5"/>
  <c r="BH134" i="5"/>
  <c r="BG134" i="5"/>
  <c r="BF134" i="5"/>
  <c r="T134" i="5"/>
  <c r="R134" i="5"/>
  <c r="P134" i="5"/>
  <c r="BI133" i="5"/>
  <c r="BH133" i="5"/>
  <c r="BG133" i="5"/>
  <c r="BF133" i="5"/>
  <c r="T133" i="5"/>
  <c r="R133" i="5"/>
  <c r="P133" i="5"/>
  <c r="BI132" i="5"/>
  <c r="BH132" i="5"/>
  <c r="BG132" i="5"/>
  <c r="BF132" i="5"/>
  <c r="T132" i="5"/>
  <c r="R132" i="5"/>
  <c r="P132" i="5"/>
  <c r="BI131" i="5"/>
  <c r="BH131" i="5"/>
  <c r="BG131" i="5"/>
  <c r="BF131" i="5"/>
  <c r="T131" i="5"/>
  <c r="R131" i="5"/>
  <c r="P131" i="5"/>
  <c r="BI130" i="5"/>
  <c r="BH130" i="5"/>
  <c r="BG130" i="5"/>
  <c r="BF130" i="5"/>
  <c r="T130" i="5"/>
  <c r="R130" i="5"/>
  <c r="P130" i="5"/>
  <c r="BI128" i="5"/>
  <c r="BH128" i="5"/>
  <c r="BG128" i="5"/>
  <c r="BF128" i="5"/>
  <c r="T128" i="5"/>
  <c r="R128" i="5"/>
  <c r="P128" i="5"/>
  <c r="BI127" i="5"/>
  <c r="BH127" i="5"/>
  <c r="BG127" i="5"/>
  <c r="BF127" i="5"/>
  <c r="T127" i="5"/>
  <c r="R127" i="5"/>
  <c r="P127" i="5"/>
  <c r="BI126" i="5"/>
  <c r="BH126" i="5"/>
  <c r="BG126" i="5"/>
  <c r="BF126" i="5"/>
  <c r="T126" i="5"/>
  <c r="R126" i="5"/>
  <c r="P126" i="5"/>
  <c r="BI125" i="5"/>
  <c r="BH125" i="5"/>
  <c r="BG125" i="5"/>
  <c r="BF125" i="5"/>
  <c r="T125" i="5"/>
  <c r="R125" i="5"/>
  <c r="P125" i="5"/>
  <c r="BI124" i="5"/>
  <c r="BH124" i="5"/>
  <c r="BG124" i="5"/>
  <c r="BF124" i="5"/>
  <c r="T124" i="5"/>
  <c r="R124" i="5"/>
  <c r="P124" i="5"/>
  <c r="BI123" i="5"/>
  <c r="BH123" i="5"/>
  <c r="BG123" i="5"/>
  <c r="BF123" i="5"/>
  <c r="T123" i="5"/>
  <c r="R123" i="5"/>
  <c r="P123" i="5"/>
  <c r="BI121" i="5"/>
  <c r="BH121" i="5"/>
  <c r="BG121" i="5"/>
  <c r="BF121" i="5"/>
  <c r="T121" i="5"/>
  <c r="R121" i="5"/>
  <c r="P121" i="5"/>
  <c r="BI120" i="5"/>
  <c r="BH120" i="5"/>
  <c r="BG120" i="5"/>
  <c r="BF120" i="5"/>
  <c r="T120" i="5"/>
  <c r="R120" i="5"/>
  <c r="P120" i="5"/>
  <c r="BI119" i="5"/>
  <c r="BH119" i="5"/>
  <c r="BG119" i="5"/>
  <c r="BF119" i="5"/>
  <c r="T119" i="5"/>
  <c r="R119" i="5"/>
  <c r="P119" i="5"/>
  <c r="BI118" i="5"/>
  <c r="BH118" i="5"/>
  <c r="BG118" i="5"/>
  <c r="BF118" i="5"/>
  <c r="T118" i="5"/>
  <c r="R118" i="5"/>
  <c r="P118" i="5"/>
  <c r="BI117" i="5"/>
  <c r="BH117" i="5"/>
  <c r="BG117" i="5"/>
  <c r="BF117" i="5"/>
  <c r="T117" i="5"/>
  <c r="R117" i="5"/>
  <c r="P117" i="5"/>
  <c r="BI116" i="5"/>
  <c r="BH116" i="5"/>
  <c r="BG116" i="5"/>
  <c r="BF116" i="5"/>
  <c r="T116" i="5"/>
  <c r="R116" i="5"/>
  <c r="P116" i="5"/>
  <c r="BI115" i="5"/>
  <c r="BH115" i="5"/>
  <c r="BG115" i="5"/>
  <c r="BF115" i="5"/>
  <c r="T115" i="5"/>
  <c r="R115" i="5"/>
  <c r="P115" i="5"/>
  <c r="BI114" i="5"/>
  <c r="BH114" i="5"/>
  <c r="BG114" i="5"/>
  <c r="BF114" i="5"/>
  <c r="T114" i="5"/>
  <c r="R114" i="5"/>
  <c r="P114" i="5"/>
  <c r="BI113" i="5"/>
  <c r="BH113" i="5"/>
  <c r="BG113" i="5"/>
  <c r="BF113" i="5"/>
  <c r="T113" i="5"/>
  <c r="R113" i="5"/>
  <c r="P113" i="5"/>
  <c r="BI112" i="5"/>
  <c r="BH112" i="5"/>
  <c r="BG112" i="5"/>
  <c r="BF112" i="5"/>
  <c r="T112" i="5"/>
  <c r="R112" i="5"/>
  <c r="P112" i="5"/>
  <c r="BI111" i="5"/>
  <c r="BH111" i="5"/>
  <c r="BG111" i="5"/>
  <c r="BF111" i="5"/>
  <c r="T111" i="5"/>
  <c r="R111" i="5"/>
  <c r="P111" i="5"/>
  <c r="BI110" i="5"/>
  <c r="BH110" i="5"/>
  <c r="BG110" i="5"/>
  <c r="BF110" i="5"/>
  <c r="T110" i="5"/>
  <c r="R110" i="5"/>
  <c r="P110" i="5"/>
  <c r="BI109" i="5"/>
  <c r="BH109" i="5"/>
  <c r="BG109" i="5"/>
  <c r="BF109" i="5"/>
  <c r="T109" i="5"/>
  <c r="R109" i="5"/>
  <c r="P109" i="5"/>
  <c r="BI108" i="5"/>
  <c r="BH108" i="5"/>
  <c r="BG108" i="5"/>
  <c r="BF108" i="5"/>
  <c r="T108" i="5"/>
  <c r="R108" i="5"/>
  <c r="P108" i="5"/>
  <c r="BI107" i="5"/>
  <c r="BH107" i="5"/>
  <c r="BG107" i="5"/>
  <c r="BF107" i="5"/>
  <c r="T107" i="5"/>
  <c r="R107" i="5"/>
  <c r="P107" i="5"/>
  <c r="BI106" i="5"/>
  <c r="BH106" i="5"/>
  <c r="BG106" i="5"/>
  <c r="BF106" i="5"/>
  <c r="T106" i="5"/>
  <c r="R106" i="5"/>
  <c r="P106" i="5"/>
  <c r="BI105" i="5"/>
  <c r="BH105" i="5"/>
  <c r="BG105" i="5"/>
  <c r="BF105" i="5"/>
  <c r="T105" i="5"/>
  <c r="R105" i="5"/>
  <c r="P105" i="5"/>
  <c r="BI104" i="5"/>
  <c r="BH104" i="5"/>
  <c r="BG104" i="5"/>
  <c r="BF104" i="5"/>
  <c r="T104" i="5"/>
  <c r="R104" i="5"/>
  <c r="P104" i="5"/>
  <c r="BI103" i="5"/>
  <c r="BH103" i="5"/>
  <c r="BG103" i="5"/>
  <c r="BF103" i="5"/>
  <c r="T103" i="5"/>
  <c r="R103" i="5"/>
  <c r="P103" i="5"/>
  <c r="BI102" i="5"/>
  <c r="BH102" i="5"/>
  <c r="BG102" i="5"/>
  <c r="BF102" i="5"/>
  <c r="T102" i="5"/>
  <c r="R102" i="5"/>
  <c r="P102" i="5"/>
  <c r="BI101" i="5"/>
  <c r="BH101" i="5"/>
  <c r="BG101" i="5"/>
  <c r="BF101" i="5"/>
  <c r="T101" i="5"/>
  <c r="R101" i="5"/>
  <c r="P101" i="5"/>
  <c r="BI100" i="5"/>
  <c r="BH100" i="5"/>
  <c r="BG100" i="5"/>
  <c r="BF100" i="5"/>
  <c r="T100" i="5"/>
  <c r="R100" i="5"/>
  <c r="P100" i="5"/>
  <c r="BI99" i="5"/>
  <c r="BH99" i="5"/>
  <c r="BG99" i="5"/>
  <c r="BF99" i="5"/>
  <c r="T99" i="5"/>
  <c r="R99" i="5"/>
  <c r="P99" i="5"/>
  <c r="BI98" i="5"/>
  <c r="BH98" i="5"/>
  <c r="BG98" i="5"/>
  <c r="BF98" i="5"/>
  <c r="T98" i="5"/>
  <c r="R98" i="5"/>
  <c r="P98" i="5"/>
  <c r="BI97" i="5"/>
  <c r="BH97" i="5"/>
  <c r="BG97" i="5"/>
  <c r="BF97" i="5"/>
  <c r="T97" i="5"/>
  <c r="R97" i="5"/>
  <c r="P97" i="5"/>
  <c r="BI96" i="5"/>
  <c r="BH96" i="5"/>
  <c r="BG96" i="5"/>
  <c r="BF96" i="5"/>
  <c r="T96" i="5"/>
  <c r="R96" i="5"/>
  <c r="P96" i="5"/>
  <c r="BI95" i="5"/>
  <c r="BH95" i="5"/>
  <c r="BG95" i="5"/>
  <c r="BF95" i="5"/>
  <c r="T95" i="5"/>
  <c r="R95" i="5"/>
  <c r="P95" i="5"/>
  <c r="BI94" i="5"/>
  <c r="BH94" i="5"/>
  <c r="BG94" i="5"/>
  <c r="BF94" i="5"/>
  <c r="T94" i="5"/>
  <c r="R94" i="5"/>
  <c r="P94" i="5"/>
  <c r="F86" i="5"/>
  <c r="E84" i="5"/>
  <c r="F56" i="5"/>
  <c r="E54" i="5"/>
  <c r="J26" i="5"/>
  <c r="E26" i="5"/>
  <c r="J59" i="5" s="1"/>
  <c r="J25" i="5"/>
  <c r="J23" i="5"/>
  <c r="E23" i="5"/>
  <c r="J58" i="5"/>
  <c r="J22" i="5"/>
  <c r="J20" i="5"/>
  <c r="E20" i="5"/>
  <c r="F89" i="5" s="1"/>
  <c r="J19" i="5"/>
  <c r="J17" i="5"/>
  <c r="E17" i="5"/>
  <c r="F58" i="5" s="1"/>
  <c r="J16" i="5"/>
  <c r="J14" i="5"/>
  <c r="J86" i="5" s="1"/>
  <c r="E7" i="5"/>
  <c r="E50" i="5" s="1"/>
  <c r="J37" i="4"/>
  <c r="J36" i="4"/>
  <c r="AY59" i="1" s="1"/>
  <c r="J35" i="4"/>
  <c r="AX59" i="1" s="1"/>
  <c r="BI373" i="4"/>
  <c r="BH373" i="4"/>
  <c r="BG373" i="4"/>
  <c r="BF373" i="4"/>
  <c r="T373" i="4"/>
  <c r="R373" i="4"/>
  <c r="P373" i="4"/>
  <c r="BI371" i="4"/>
  <c r="BH371" i="4"/>
  <c r="BG371" i="4"/>
  <c r="BF371" i="4"/>
  <c r="T371" i="4"/>
  <c r="R371" i="4"/>
  <c r="P371" i="4"/>
  <c r="BI364" i="4"/>
  <c r="BH364" i="4"/>
  <c r="BG364" i="4"/>
  <c r="BF364" i="4"/>
  <c r="T364" i="4"/>
  <c r="R364" i="4"/>
  <c r="P364" i="4"/>
  <c r="BI358" i="4"/>
  <c r="BH358" i="4"/>
  <c r="BG358" i="4"/>
  <c r="BF358" i="4"/>
  <c r="T358" i="4"/>
  <c r="R358" i="4"/>
  <c r="P358" i="4"/>
  <c r="BI355" i="4"/>
  <c r="BH355" i="4"/>
  <c r="BG355" i="4"/>
  <c r="BF355" i="4"/>
  <c r="T355" i="4"/>
  <c r="R355" i="4"/>
  <c r="P355" i="4"/>
  <c r="BI353" i="4"/>
  <c r="BH353" i="4"/>
  <c r="BG353" i="4"/>
  <c r="BF353" i="4"/>
  <c r="T353" i="4"/>
  <c r="R353" i="4"/>
  <c r="P353" i="4"/>
  <c r="BI352" i="4"/>
  <c r="BH352" i="4"/>
  <c r="BG352" i="4"/>
  <c r="BF352" i="4"/>
  <c r="T352" i="4"/>
  <c r="R352" i="4"/>
  <c r="P352" i="4"/>
  <c r="BI350" i="4"/>
  <c r="BH350" i="4"/>
  <c r="BG350" i="4"/>
  <c r="BF350" i="4"/>
  <c r="T350" i="4"/>
  <c r="R350" i="4"/>
  <c r="P350" i="4"/>
  <c r="BI348" i="4"/>
  <c r="BH348" i="4"/>
  <c r="BG348" i="4"/>
  <c r="BF348" i="4"/>
  <c r="T348" i="4"/>
  <c r="R348" i="4"/>
  <c r="P348" i="4"/>
  <c r="BI344" i="4"/>
  <c r="BH344" i="4"/>
  <c r="BG344" i="4"/>
  <c r="BF344" i="4"/>
  <c r="T344" i="4"/>
  <c r="R344" i="4"/>
  <c r="P344" i="4"/>
  <c r="BI342" i="4"/>
  <c r="BH342" i="4"/>
  <c r="BG342" i="4"/>
  <c r="BF342" i="4"/>
  <c r="T342" i="4"/>
  <c r="R342" i="4"/>
  <c r="P342" i="4"/>
  <c r="BI336" i="4"/>
  <c r="BH336" i="4"/>
  <c r="BG336" i="4"/>
  <c r="BF336" i="4"/>
  <c r="T336" i="4"/>
  <c r="R336" i="4"/>
  <c r="P336" i="4"/>
  <c r="BI333" i="4"/>
  <c r="BH333" i="4"/>
  <c r="BG333" i="4"/>
  <c r="BF333" i="4"/>
  <c r="T333" i="4"/>
  <c r="R333" i="4"/>
  <c r="P333" i="4"/>
  <c r="BI330" i="4"/>
  <c r="BH330" i="4"/>
  <c r="BG330" i="4"/>
  <c r="BF330" i="4"/>
  <c r="T330" i="4"/>
  <c r="R330" i="4"/>
  <c r="P330" i="4"/>
  <c r="BI326" i="4"/>
  <c r="BH326" i="4"/>
  <c r="BG326" i="4"/>
  <c r="BF326" i="4"/>
  <c r="T326" i="4"/>
  <c r="R326" i="4"/>
  <c r="P326" i="4"/>
  <c r="BI324" i="4"/>
  <c r="BH324" i="4"/>
  <c r="BG324" i="4"/>
  <c r="BF324" i="4"/>
  <c r="T324" i="4"/>
  <c r="R324" i="4"/>
  <c r="P324" i="4"/>
  <c r="BI318" i="4"/>
  <c r="BH318" i="4"/>
  <c r="BG318" i="4"/>
  <c r="BF318" i="4"/>
  <c r="T318" i="4"/>
  <c r="R318" i="4"/>
  <c r="P318" i="4"/>
  <c r="BI315" i="4"/>
  <c r="BH315" i="4"/>
  <c r="BG315" i="4"/>
  <c r="BF315" i="4"/>
  <c r="T315" i="4"/>
  <c r="R315" i="4"/>
  <c r="P315" i="4"/>
  <c r="BI314" i="4"/>
  <c r="BH314" i="4"/>
  <c r="BG314" i="4"/>
  <c r="BF314" i="4"/>
  <c r="T314" i="4"/>
  <c r="R314" i="4"/>
  <c r="P314" i="4"/>
  <c r="BI310" i="4"/>
  <c r="BH310" i="4"/>
  <c r="BG310" i="4"/>
  <c r="BF310" i="4"/>
  <c r="T310" i="4"/>
  <c r="R310" i="4"/>
  <c r="P310" i="4"/>
  <c r="BI306" i="4"/>
  <c r="BH306" i="4"/>
  <c r="BG306" i="4"/>
  <c r="BF306" i="4"/>
  <c r="T306" i="4"/>
  <c r="R306" i="4"/>
  <c r="P306" i="4"/>
  <c r="BI305" i="4"/>
  <c r="BH305" i="4"/>
  <c r="BG305" i="4"/>
  <c r="BF305" i="4"/>
  <c r="T305" i="4"/>
  <c r="R305" i="4"/>
  <c r="P305" i="4"/>
  <c r="BI299" i="4"/>
  <c r="BH299" i="4"/>
  <c r="BG299" i="4"/>
  <c r="BF299" i="4"/>
  <c r="T299" i="4"/>
  <c r="R299" i="4"/>
  <c r="P299" i="4"/>
  <c r="BI293" i="4"/>
  <c r="BH293" i="4"/>
  <c r="BG293" i="4"/>
  <c r="BF293" i="4"/>
  <c r="T293" i="4"/>
  <c r="R293" i="4"/>
  <c r="P293" i="4"/>
  <c r="BI291" i="4"/>
  <c r="BH291" i="4"/>
  <c r="BG291" i="4"/>
  <c r="BF291" i="4"/>
  <c r="T291" i="4"/>
  <c r="R291" i="4"/>
  <c r="P291" i="4"/>
  <c r="BI289" i="4"/>
  <c r="BH289" i="4"/>
  <c r="BG289" i="4"/>
  <c r="BF289" i="4"/>
  <c r="T289" i="4"/>
  <c r="R289" i="4"/>
  <c r="P289" i="4"/>
  <c r="BI286" i="4"/>
  <c r="BH286" i="4"/>
  <c r="BG286" i="4"/>
  <c r="BF286" i="4"/>
  <c r="T286" i="4"/>
  <c r="R286" i="4"/>
  <c r="P286" i="4"/>
  <c r="BI282" i="4"/>
  <c r="BH282" i="4"/>
  <c r="BG282" i="4"/>
  <c r="BF282" i="4"/>
  <c r="T282" i="4"/>
  <c r="R282" i="4"/>
  <c r="P282" i="4"/>
  <c r="BI279" i="4"/>
  <c r="BH279" i="4"/>
  <c r="BG279" i="4"/>
  <c r="BF279" i="4"/>
  <c r="T279" i="4"/>
  <c r="R279" i="4"/>
  <c r="P279" i="4"/>
  <c r="BI275" i="4"/>
  <c r="BH275" i="4"/>
  <c r="BG275" i="4"/>
  <c r="BF275" i="4"/>
  <c r="T275" i="4"/>
  <c r="R275" i="4"/>
  <c r="P275" i="4"/>
  <c r="BI273" i="4"/>
  <c r="BH273" i="4"/>
  <c r="BG273" i="4"/>
  <c r="BF273" i="4"/>
  <c r="T273" i="4"/>
  <c r="R273" i="4"/>
  <c r="P273" i="4"/>
  <c r="BI270" i="4"/>
  <c r="BH270" i="4"/>
  <c r="BG270" i="4"/>
  <c r="BF270" i="4"/>
  <c r="T270" i="4"/>
  <c r="R270" i="4"/>
  <c r="P270" i="4"/>
  <c r="BI268" i="4"/>
  <c r="BH268" i="4"/>
  <c r="BG268" i="4"/>
  <c r="BF268" i="4"/>
  <c r="T268" i="4"/>
  <c r="R268" i="4"/>
  <c r="P268" i="4"/>
  <c r="BI258" i="4"/>
  <c r="BH258" i="4"/>
  <c r="BG258" i="4"/>
  <c r="BF258" i="4"/>
  <c r="T258" i="4"/>
  <c r="R258" i="4"/>
  <c r="P258" i="4"/>
  <c r="BI256" i="4"/>
  <c r="BH256" i="4"/>
  <c r="BG256" i="4"/>
  <c r="BF256" i="4"/>
  <c r="T256" i="4"/>
  <c r="R256" i="4"/>
  <c r="P256" i="4"/>
  <c r="BI241" i="4"/>
  <c r="BH241" i="4"/>
  <c r="BG241" i="4"/>
  <c r="BF241" i="4"/>
  <c r="T241" i="4"/>
  <c r="R241" i="4"/>
  <c r="P241" i="4"/>
  <c r="BI237" i="4"/>
  <c r="BH237" i="4"/>
  <c r="BG237" i="4"/>
  <c r="BF237" i="4"/>
  <c r="T237" i="4"/>
  <c r="T236" i="4"/>
  <c r="R237" i="4"/>
  <c r="R236" i="4"/>
  <c r="P237" i="4"/>
  <c r="P236" i="4" s="1"/>
  <c r="BI234" i="4"/>
  <c r="BH234" i="4"/>
  <c r="BG234" i="4"/>
  <c r="BF234" i="4"/>
  <c r="T234" i="4"/>
  <c r="R234" i="4"/>
  <c r="P234" i="4"/>
  <c r="BI231" i="4"/>
  <c r="BH231" i="4"/>
  <c r="BG231" i="4"/>
  <c r="BF231" i="4"/>
  <c r="T231" i="4"/>
  <c r="R231" i="4"/>
  <c r="P231" i="4"/>
  <c r="BI229" i="4"/>
  <c r="BH229" i="4"/>
  <c r="BG229" i="4"/>
  <c r="BF229" i="4"/>
  <c r="T229" i="4"/>
  <c r="R229" i="4"/>
  <c r="P229" i="4"/>
  <c r="BI227" i="4"/>
  <c r="BH227" i="4"/>
  <c r="BG227" i="4"/>
  <c r="BF227" i="4"/>
  <c r="T227" i="4"/>
  <c r="R227" i="4"/>
  <c r="P227" i="4"/>
  <c r="BI223" i="4"/>
  <c r="BH223" i="4"/>
  <c r="BG223" i="4"/>
  <c r="BF223" i="4"/>
  <c r="T223" i="4"/>
  <c r="R223" i="4"/>
  <c r="P223" i="4"/>
  <c r="BI218" i="4"/>
  <c r="BH218" i="4"/>
  <c r="BG218" i="4"/>
  <c r="BF218" i="4"/>
  <c r="T218" i="4"/>
  <c r="R218" i="4"/>
  <c r="P218" i="4"/>
  <c r="BI215" i="4"/>
  <c r="BH215" i="4"/>
  <c r="BG215" i="4"/>
  <c r="BF215" i="4"/>
  <c r="T215" i="4"/>
  <c r="R215" i="4"/>
  <c r="P215" i="4"/>
  <c r="BI205" i="4"/>
  <c r="BH205" i="4"/>
  <c r="BG205" i="4"/>
  <c r="BF205" i="4"/>
  <c r="T205" i="4"/>
  <c r="R205" i="4"/>
  <c r="P205" i="4"/>
  <c r="BI203" i="4"/>
  <c r="BH203" i="4"/>
  <c r="BG203" i="4"/>
  <c r="BF203" i="4"/>
  <c r="T203" i="4"/>
  <c r="R203" i="4"/>
  <c r="P203" i="4"/>
  <c r="BI199" i="4"/>
  <c r="BH199" i="4"/>
  <c r="BG199" i="4"/>
  <c r="BF199" i="4"/>
  <c r="T199" i="4"/>
  <c r="R199" i="4"/>
  <c r="P199" i="4"/>
  <c r="BI197" i="4"/>
  <c r="BH197" i="4"/>
  <c r="BG197" i="4"/>
  <c r="BF197" i="4"/>
  <c r="T197" i="4"/>
  <c r="R197" i="4"/>
  <c r="P197" i="4"/>
  <c r="BI194" i="4"/>
  <c r="BH194" i="4"/>
  <c r="BG194" i="4"/>
  <c r="BF194" i="4"/>
  <c r="T194" i="4"/>
  <c r="R194" i="4"/>
  <c r="P194" i="4"/>
  <c r="BI189" i="4"/>
  <c r="BH189" i="4"/>
  <c r="BG189" i="4"/>
  <c r="BF189" i="4"/>
  <c r="T189" i="4"/>
  <c r="R189" i="4"/>
  <c r="P189" i="4"/>
  <c r="BI187" i="4"/>
  <c r="BH187" i="4"/>
  <c r="BG187" i="4"/>
  <c r="BF187" i="4"/>
  <c r="T187" i="4"/>
  <c r="R187" i="4"/>
  <c r="P187" i="4"/>
  <c r="BI184" i="4"/>
  <c r="BH184" i="4"/>
  <c r="BG184" i="4"/>
  <c r="BF184" i="4"/>
  <c r="T184" i="4"/>
  <c r="R184" i="4"/>
  <c r="P184" i="4"/>
  <c r="BI179" i="4"/>
  <c r="BH179" i="4"/>
  <c r="BG179" i="4"/>
  <c r="BF179" i="4"/>
  <c r="T179" i="4"/>
  <c r="R179" i="4"/>
  <c r="P179" i="4"/>
  <c r="BI167" i="4"/>
  <c r="BH167" i="4"/>
  <c r="BG167" i="4"/>
  <c r="BF167" i="4"/>
  <c r="T167" i="4"/>
  <c r="R167" i="4"/>
  <c r="P167" i="4"/>
  <c r="BI165" i="4"/>
  <c r="BH165" i="4"/>
  <c r="BG165" i="4"/>
  <c r="BF165" i="4"/>
  <c r="T165" i="4"/>
  <c r="R165" i="4"/>
  <c r="P165" i="4"/>
  <c r="BI163" i="4"/>
  <c r="BH163" i="4"/>
  <c r="BG163" i="4"/>
  <c r="BF163" i="4"/>
  <c r="T163" i="4"/>
  <c r="R163" i="4"/>
  <c r="P163" i="4"/>
  <c r="BI156" i="4"/>
  <c r="BH156" i="4"/>
  <c r="BG156" i="4"/>
  <c r="BF156" i="4"/>
  <c r="T156" i="4"/>
  <c r="R156" i="4"/>
  <c r="P156" i="4"/>
  <c r="BI154" i="4"/>
  <c r="BH154" i="4"/>
  <c r="BG154" i="4"/>
  <c r="BF154" i="4"/>
  <c r="T154" i="4"/>
  <c r="R154" i="4"/>
  <c r="P154" i="4"/>
  <c r="BI147" i="4"/>
  <c r="BH147" i="4"/>
  <c r="BG147" i="4"/>
  <c r="BF147" i="4"/>
  <c r="T147" i="4"/>
  <c r="R147" i="4"/>
  <c r="P147" i="4"/>
  <c r="BI145" i="4"/>
  <c r="BH145" i="4"/>
  <c r="BG145" i="4"/>
  <c r="BF145" i="4"/>
  <c r="T145" i="4"/>
  <c r="R145" i="4"/>
  <c r="P145" i="4"/>
  <c r="BI143" i="4"/>
  <c r="BH143" i="4"/>
  <c r="BG143" i="4"/>
  <c r="BF143" i="4"/>
  <c r="T143" i="4"/>
  <c r="R143" i="4"/>
  <c r="P143" i="4"/>
  <c r="BI132" i="4"/>
  <c r="BH132" i="4"/>
  <c r="BG132" i="4"/>
  <c r="BF132" i="4"/>
  <c r="T132" i="4"/>
  <c r="R132" i="4"/>
  <c r="P132" i="4"/>
  <c r="BI130" i="4"/>
  <c r="BH130" i="4"/>
  <c r="BG130" i="4"/>
  <c r="BF130" i="4"/>
  <c r="T130" i="4"/>
  <c r="R130" i="4"/>
  <c r="P130" i="4"/>
  <c r="BI121" i="4"/>
  <c r="BH121" i="4"/>
  <c r="BG121" i="4"/>
  <c r="BF121" i="4"/>
  <c r="T121" i="4"/>
  <c r="R121" i="4"/>
  <c r="P121" i="4"/>
  <c r="BI118" i="4"/>
  <c r="BH118" i="4"/>
  <c r="BG118" i="4"/>
  <c r="BF118" i="4"/>
  <c r="T118" i="4"/>
  <c r="R118" i="4"/>
  <c r="P118" i="4"/>
  <c r="BI114" i="4"/>
  <c r="BH114" i="4"/>
  <c r="BG114" i="4"/>
  <c r="BF114" i="4"/>
  <c r="T114" i="4"/>
  <c r="R114" i="4"/>
  <c r="P114" i="4"/>
  <c r="BI109" i="4"/>
  <c r="BH109" i="4"/>
  <c r="BG109" i="4"/>
  <c r="BF109" i="4"/>
  <c r="T109" i="4"/>
  <c r="R109" i="4"/>
  <c r="P109" i="4"/>
  <c r="BI107" i="4"/>
  <c r="BH107" i="4"/>
  <c r="BG107" i="4"/>
  <c r="BF107" i="4"/>
  <c r="T107" i="4"/>
  <c r="R107" i="4"/>
  <c r="P107" i="4"/>
  <c r="BI96" i="4"/>
  <c r="BH96" i="4"/>
  <c r="BG96" i="4"/>
  <c r="BF96" i="4"/>
  <c r="T96" i="4"/>
  <c r="R96" i="4"/>
  <c r="P96" i="4"/>
  <c r="J89" i="4"/>
  <c r="F89" i="4"/>
  <c r="F87" i="4"/>
  <c r="E85" i="4"/>
  <c r="J54" i="4"/>
  <c r="F54" i="4"/>
  <c r="F52" i="4"/>
  <c r="E50" i="4"/>
  <c r="J24" i="4"/>
  <c r="E24" i="4"/>
  <c r="J55" i="4" s="1"/>
  <c r="J23" i="4"/>
  <c r="J18" i="4"/>
  <c r="E18" i="4"/>
  <c r="F90" i="4"/>
  <c r="J17" i="4"/>
  <c r="J12" i="4"/>
  <c r="J52" i="4" s="1"/>
  <c r="E7" i="4"/>
  <c r="E48" i="4" s="1"/>
  <c r="J39" i="3"/>
  <c r="J38" i="3"/>
  <c r="AY57" i="1" s="1"/>
  <c r="J37" i="3"/>
  <c r="AX57" i="1" s="1"/>
  <c r="BI182" i="3"/>
  <c r="BH182" i="3"/>
  <c r="BG182" i="3"/>
  <c r="BF182" i="3"/>
  <c r="T182" i="3"/>
  <c r="R182" i="3"/>
  <c r="P182" i="3"/>
  <c r="BI181" i="3"/>
  <c r="BH181" i="3"/>
  <c r="BG181" i="3"/>
  <c r="BF181" i="3"/>
  <c r="T181" i="3"/>
  <c r="R181" i="3"/>
  <c r="P181" i="3"/>
  <c r="BI180" i="3"/>
  <c r="BH180" i="3"/>
  <c r="BG180" i="3"/>
  <c r="BF180" i="3"/>
  <c r="T180" i="3"/>
  <c r="R180" i="3"/>
  <c r="P180" i="3"/>
  <c r="BI179" i="3"/>
  <c r="BH179" i="3"/>
  <c r="BG179" i="3"/>
  <c r="BF179" i="3"/>
  <c r="T179" i="3"/>
  <c r="R179" i="3"/>
  <c r="P179" i="3"/>
  <c r="BI178" i="3"/>
  <c r="BH178" i="3"/>
  <c r="BG178" i="3"/>
  <c r="BF178" i="3"/>
  <c r="T178" i="3"/>
  <c r="R178" i="3"/>
  <c r="P178" i="3"/>
  <c r="BI177" i="3"/>
  <c r="BH177" i="3"/>
  <c r="BG177" i="3"/>
  <c r="BF177" i="3"/>
  <c r="T177" i="3"/>
  <c r="R177" i="3"/>
  <c r="P177" i="3"/>
  <c r="BI176" i="3"/>
  <c r="BH176" i="3"/>
  <c r="BG176" i="3"/>
  <c r="BF176" i="3"/>
  <c r="T176" i="3"/>
  <c r="R176" i="3"/>
  <c r="P176" i="3"/>
  <c r="BI175" i="3"/>
  <c r="BH175" i="3"/>
  <c r="BG175" i="3"/>
  <c r="BF175" i="3"/>
  <c r="T175" i="3"/>
  <c r="R175" i="3"/>
  <c r="P175" i="3"/>
  <c r="BI174" i="3"/>
  <c r="BH174" i="3"/>
  <c r="BG174" i="3"/>
  <c r="BF174" i="3"/>
  <c r="T174" i="3"/>
  <c r="R174" i="3"/>
  <c r="P174" i="3"/>
  <c r="BI173" i="3"/>
  <c r="BH173" i="3"/>
  <c r="BG173" i="3"/>
  <c r="BF173" i="3"/>
  <c r="T173" i="3"/>
  <c r="R173" i="3"/>
  <c r="P173" i="3"/>
  <c r="BI171" i="3"/>
  <c r="BH171" i="3"/>
  <c r="BG171" i="3"/>
  <c r="BF171" i="3"/>
  <c r="T171" i="3"/>
  <c r="R171" i="3"/>
  <c r="P171" i="3"/>
  <c r="BI170" i="3"/>
  <c r="BH170" i="3"/>
  <c r="BG170" i="3"/>
  <c r="BF170" i="3"/>
  <c r="T170" i="3"/>
  <c r="R170" i="3"/>
  <c r="P170" i="3"/>
  <c r="BI168" i="3"/>
  <c r="BH168" i="3"/>
  <c r="BG168" i="3"/>
  <c r="BF168" i="3"/>
  <c r="T168" i="3"/>
  <c r="R168" i="3"/>
  <c r="P168" i="3"/>
  <c r="BI167" i="3"/>
  <c r="BH167" i="3"/>
  <c r="BG167" i="3"/>
  <c r="BF167" i="3"/>
  <c r="T167" i="3"/>
  <c r="R167" i="3"/>
  <c r="P167" i="3"/>
  <c r="BI166" i="3"/>
  <c r="BH166" i="3"/>
  <c r="BG166" i="3"/>
  <c r="BF166" i="3"/>
  <c r="T166" i="3"/>
  <c r="R166" i="3"/>
  <c r="P166" i="3"/>
  <c r="BI165" i="3"/>
  <c r="BH165" i="3"/>
  <c r="BG165" i="3"/>
  <c r="BF165" i="3"/>
  <c r="T165" i="3"/>
  <c r="R165" i="3"/>
  <c r="P165" i="3"/>
  <c r="BI164" i="3"/>
  <c r="BH164" i="3"/>
  <c r="BG164" i="3"/>
  <c r="BF164" i="3"/>
  <c r="T164" i="3"/>
  <c r="R164" i="3"/>
  <c r="P164" i="3"/>
  <c r="BI163" i="3"/>
  <c r="BH163" i="3"/>
  <c r="BG163" i="3"/>
  <c r="BF163" i="3"/>
  <c r="T163" i="3"/>
  <c r="R163" i="3"/>
  <c r="P163" i="3"/>
  <c r="BI162" i="3"/>
  <c r="BH162" i="3"/>
  <c r="BG162" i="3"/>
  <c r="BF162" i="3"/>
  <c r="T162" i="3"/>
  <c r="R162" i="3"/>
  <c r="P162" i="3"/>
  <c r="BI161" i="3"/>
  <c r="BH161" i="3"/>
  <c r="BG161" i="3"/>
  <c r="BF161" i="3"/>
  <c r="T161" i="3"/>
  <c r="R161" i="3"/>
  <c r="P161" i="3"/>
  <c r="BI160" i="3"/>
  <c r="BH160" i="3"/>
  <c r="BG160" i="3"/>
  <c r="BF160" i="3"/>
  <c r="T160" i="3"/>
  <c r="R160" i="3"/>
  <c r="P160" i="3"/>
  <c r="BI159" i="3"/>
  <c r="BH159" i="3"/>
  <c r="BG159" i="3"/>
  <c r="BF159" i="3"/>
  <c r="T159" i="3"/>
  <c r="R159" i="3"/>
  <c r="P159" i="3"/>
  <c r="BI158" i="3"/>
  <c r="BH158" i="3"/>
  <c r="BG158" i="3"/>
  <c r="BF158" i="3"/>
  <c r="T158" i="3"/>
  <c r="R158" i="3"/>
  <c r="P158" i="3"/>
  <c r="BI157" i="3"/>
  <c r="BH157" i="3"/>
  <c r="BG157" i="3"/>
  <c r="BF157" i="3"/>
  <c r="T157" i="3"/>
  <c r="R157" i="3"/>
  <c r="P157" i="3"/>
  <c r="BI156" i="3"/>
  <c r="BH156" i="3"/>
  <c r="BG156" i="3"/>
  <c r="BF156" i="3"/>
  <c r="T156" i="3"/>
  <c r="R156" i="3"/>
  <c r="P156" i="3"/>
  <c r="BI155" i="3"/>
  <c r="BH155" i="3"/>
  <c r="BG155" i="3"/>
  <c r="BF155" i="3"/>
  <c r="T155" i="3"/>
  <c r="R155" i="3"/>
  <c r="P155" i="3"/>
  <c r="BI153" i="3"/>
  <c r="BH153" i="3"/>
  <c r="BG153" i="3"/>
  <c r="BF153" i="3"/>
  <c r="T153" i="3"/>
  <c r="R153" i="3"/>
  <c r="P153" i="3"/>
  <c r="BI152" i="3"/>
  <c r="BH152" i="3"/>
  <c r="BG152" i="3"/>
  <c r="BF152" i="3"/>
  <c r="T152" i="3"/>
  <c r="R152" i="3"/>
  <c r="P152" i="3"/>
  <c r="BI151" i="3"/>
  <c r="BH151" i="3"/>
  <c r="BG151" i="3"/>
  <c r="BF151" i="3"/>
  <c r="T151" i="3"/>
  <c r="R151" i="3"/>
  <c r="P151" i="3"/>
  <c r="BI150" i="3"/>
  <c r="BH150" i="3"/>
  <c r="BG150" i="3"/>
  <c r="BF150" i="3"/>
  <c r="T150" i="3"/>
  <c r="R150" i="3"/>
  <c r="P150" i="3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6" i="3"/>
  <c r="BH146" i="3"/>
  <c r="BG146" i="3"/>
  <c r="BF146" i="3"/>
  <c r="T146" i="3"/>
  <c r="R146" i="3"/>
  <c r="P146" i="3"/>
  <c r="BI145" i="3"/>
  <c r="BH145" i="3"/>
  <c r="BG145" i="3"/>
  <c r="BF145" i="3"/>
  <c r="T145" i="3"/>
  <c r="R145" i="3"/>
  <c r="P145" i="3"/>
  <c r="BI144" i="3"/>
  <c r="BH144" i="3"/>
  <c r="BG144" i="3"/>
  <c r="BF144" i="3"/>
  <c r="T144" i="3"/>
  <c r="R144" i="3"/>
  <c r="P144" i="3"/>
  <c r="BI143" i="3"/>
  <c r="BH143" i="3"/>
  <c r="BG143" i="3"/>
  <c r="BF143" i="3"/>
  <c r="T143" i="3"/>
  <c r="R143" i="3"/>
  <c r="P143" i="3"/>
  <c r="BI142" i="3"/>
  <c r="BH142" i="3"/>
  <c r="BG142" i="3"/>
  <c r="BF142" i="3"/>
  <c r="T142" i="3"/>
  <c r="R142" i="3"/>
  <c r="P142" i="3"/>
  <c r="BI141" i="3"/>
  <c r="BH141" i="3"/>
  <c r="BG141" i="3"/>
  <c r="BF141" i="3"/>
  <c r="T141" i="3"/>
  <c r="R141" i="3"/>
  <c r="P141" i="3"/>
  <c r="BI140" i="3"/>
  <c r="BH140" i="3"/>
  <c r="BG140" i="3"/>
  <c r="BF140" i="3"/>
  <c r="T140" i="3"/>
  <c r="R140" i="3"/>
  <c r="P140" i="3"/>
  <c r="BI138" i="3"/>
  <c r="BH138" i="3"/>
  <c r="BG138" i="3"/>
  <c r="BF138" i="3"/>
  <c r="T138" i="3"/>
  <c r="R138" i="3"/>
  <c r="P138" i="3"/>
  <c r="BI137" i="3"/>
  <c r="BH137" i="3"/>
  <c r="BG137" i="3"/>
  <c r="BF137" i="3"/>
  <c r="T137" i="3"/>
  <c r="R137" i="3"/>
  <c r="P137" i="3"/>
  <c r="BI136" i="3"/>
  <c r="BH136" i="3"/>
  <c r="BG136" i="3"/>
  <c r="BF136" i="3"/>
  <c r="T136" i="3"/>
  <c r="R136" i="3"/>
  <c r="P136" i="3"/>
  <c r="BI135" i="3"/>
  <c r="BH135" i="3"/>
  <c r="BG135" i="3"/>
  <c r="BF135" i="3"/>
  <c r="T135" i="3"/>
  <c r="R135" i="3"/>
  <c r="P135" i="3"/>
  <c r="BI134" i="3"/>
  <c r="BH134" i="3"/>
  <c r="BG134" i="3"/>
  <c r="BF134" i="3"/>
  <c r="T134" i="3"/>
  <c r="R134" i="3"/>
  <c r="P134" i="3"/>
  <c r="BI133" i="3"/>
  <c r="BH133" i="3"/>
  <c r="BG133" i="3"/>
  <c r="BF133" i="3"/>
  <c r="T133" i="3"/>
  <c r="R133" i="3"/>
  <c r="P133" i="3"/>
  <c r="BI131" i="3"/>
  <c r="BH131" i="3"/>
  <c r="BG131" i="3"/>
  <c r="BF131" i="3"/>
  <c r="T131" i="3"/>
  <c r="R131" i="3"/>
  <c r="P131" i="3"/>
  <c r="BI130" i="3"/>
  <c r="BH130" i="3"/>
  <c r="BG130" i="3"/>
  <c r="BF130" i="3"/>
  <c r="T130" i="3"/>
  <c r="R130" i="3"/>
  <c r="P130" i="3"/>
  <c r="BI129" i="3"/>
  <c r="BH129" i="3"/>
  <c r="BG129" i="3"/>
  <c r="BF129" i="3"/>
  <c r="T129" i="3"/>
  <c r="R129" i="3"/>
  <c r="P129" i="3"/>
  <c r="BI128" i="3"/>
  <c r="BH128" i="3"/>
  <c r="BG128" i="3"/>
  <c r="BF128" i="3"/>
  <c r="T128" i="3"/>
  <c r="R128" i="3"/>
  <c r="P128" i="3"/>
  <c r="BI127" i="3"/>
  <c r="BH127" i="3"/>
  <c r="BG127" i="3"/>
  <c r="BF127" i="3"/>
  <c r="T127" i="3"/>
  <c r="R127" i="3"/>
  <c r="P127" i="3"/>
  <c r="BI126" i="3"/>
  <c r="BH126" i="3"/>
  <c r="BG126" i="3"/>
  <c r="BF126" i="3"/>
  <c r="T126" i="3"/>
  <c r="R126" i="3"/>
  <c r="P126" i="3"/>
  <c r="BI125" i="3"/>
  <c r="BH125" i="3"/>
  <c r="BG125" i="3"/>
  <c r="BF125" i="3"/>
  <c r="T125" i="3"/>
  <c r="R125" i="3"/>
  <c r="P125" i="3"/>
  <c r="BI124" i="3"/>
  <c r="BH124" i="3"/>
  <c r="BG124" i="3"/>
  <c r="BF124" i="3"/>
  <c r="T124" i="3"/>
  <c r="R124" i="3"/>
  <c r="P124" i="3"/>
  <c r="BI123" i="3"/>
  <c r="BH123" i="3"/>
  <c r="BG123" i="3"/>
  <c r="BF123" i="3"/>
  <c r="T123" i="3"/>
  <c r="R123" i="3"/>
  <c r="P123" i="3"/>
  <c r="BI122" i="3"/>
  <c r="BH122" i="3"/>
  <c r="BG122" i="3"/>
  <c r="BF122" i="3"/>
  <c r="T122" i="3"/>
  <c r="R122" i="3"/>
  <c r="P122" i="3"/>
  <c r="BI121" i="3"/>
  <c r="BH121" i="3"/>
  <c r="BG121" i="3"/>
  <c r="BF121" i="3"/>
  <c r="T121" i="3"/>
  <c r="R121" i="3"/>
  <c r="P121" i="3"/>
  <c r="BI120" i="3"/>
  <c r="BH120" i="3"/>
  <c r="BG120" i="3"/>
  <c r="BF120" i="3"/>
  <c r="T120" i="3"/>
  <c r="R120" i="3"/>
  <c r="P120" i="3"/>
  <c r="BI119" i="3"/>
  <c r="BH119" i="3"/>
  <c r="BG119" i="3"/>
  <c r="BF119" i="3"/>
  <c r="T119" i="3"/>
  <c r="R119" i="3"/>
  <c r="P119" i="3"/>
  <c r="BI118" i="3"/>
  <c r="BH118" i="3"/>
  <c r="BG118" i="3"/>
  <c r="BF118" i="3"/>
  <c r="T118" i="3"/>
  <c r="R118" i="3"/>
  <c r="P118" i="3"/>
  <c r="BI117" i="3"/>
  <c r="BH117" i="3"/>
  <c r="BG117" i="3"/>
  <c r="BF117" i="3"/>
  <c r="T117" i="3"/>
  <c r="R117" i="3"/>
  <c r="P117" i="3"/>
  <c r="BI116" i="3"/>
  <c r="BH116" i="3"/>
  <c r="BG116" i="3"/>
  <c r="BF116" i="3"/>
  <c r="T116" i="3"/>
  <c r="R116" i="3"/>
  <c r="P116" i="3"/>
  <c r="BI115" i="3"/>
  <c r="BH115" i="3"/>
  <c r="BG115" i="3"/>
  <c r="BF115" i="3"/>
  <c r="T115" i="3"/>
  <c r="R115" i="3"/>
  <c r="P115" i="3"/>
  <c r="BI114" i="3"/>
  <c r="BH114" i="3"/>
  <c r="BG114" i="3"/>
  <c r="BF114" i="3"/>
  <c r="T114" i="3"/>
  <c r="R114" i="3"/>
  <c r="P114" i="3"/>
  <c r="BI113" i="3"/>
  <c r="BH113" i="3"/>
  <c r="BG113" i="3"/>
  <c r="BF113" i="3"/>
  <c r="T113" i="3"/>
  <c r="R113" i="3"/>
  <c r="P113" i="3"/>
  <c r="BI112" i="3"/>
  <c r="BH112" i="3"/>
  <c r="BG112" i="3"/>
  <c r="BF112" i="3"/>
  <c r="T112" i="3"/>
  <c r="R112" i="3"/>
  <c r="P112" i="3"/>
  <c r="BI111" i="3"/>
  <c r="BH111" i="3"/>
  <c r="BG111" i="3"/>
  <c r="BF111" i="3"/>
  <c r="T111" i="3"/>
  <c r="R111" i="3"/>
  <c r="P111" i="3"/>
  <c r="BI110" i="3"/>
  <c r="BH110" i="3"/>
  <c r="BG110" i="3"/>
  <c r="BF110" i="3"/>
  <c r="T110" i="3"/>
  <c r="R110" i="3"/>
  <c r="P110" i="3"/>
  <c r="BI109" i="3"/>
  <c r="BH109" i="3"/>
  <c r="BG109" i="3"/>
  <c r="BF109" i="3"/>
  <c r="T109" i="3"/>
  <c r="R109" i="3"/>
  <c r="P109" i="3"/>
  <c r="BI108" i="3"/>
  <c r="BH108" i="3"/>
  <c r="BG108" i="3"/>
  <c r="BF108" i="3"/>
  <c r="T108" i="3"/>
  <c r="R108" i="3"/>
  <c r="P108" i="3"/>
  <c r="BI107" i="3"/>
  <c r="BH107" i="3"/>
  <c r="BG107" i="3"/>
  <c r="BF107" i="3"/>
  <c r="T107" i="3"/>
  <c r="R107" i="3"/>
  <c r="P107" i="3"/>
  <c r="BI106" i="3"/>
  <c r="BH106" i="3"/>
  <c r="BG106" i="3"/>
  <c r="BF106" i="3"/>
  <c r="T106" i="3"/>
  <c r="R106" i="3"/>
  <c r="P106" i="3"/>
  <c r="BI105" i="3"/>
  <c r="BH105" i="3"/>
  <c r="BG105" i="3"/>
  <c r="BF105" i="3"/>
  <c r="T105" i="3"/>
  <c r="R105" i="3"/>
  <c r="P105" i="3"/>
  <c r="BI104" i="3"/>
  <c r="BH104" i="3"/>
  <c r="BG104" i="3"/>
  <c r="BF104" i="3"/>
  <c r="T104" i="3"/>
  <c r="R104" i="3"/>
  <c r="P104" i="3"/>
  <c r="BI103" i="3"/>
  <c r="BH103" i="3"/>
  <c r="BG103" i="3"/>
  <c r="BF103" i="3"/>
  <c r="T103" i="3"/>
  <c r="R103" i="3"/>
  <c r="P103" i="3"/>
  <c r="BI102" i="3"/>
  <c r="BH102" i="3"/>
  <c r="BG102" i="3"/>
  <c r="BF102" i="3"/>
  <c r="T102" i="3"/>
  <c r="R102" i="3"/>
  <c r="P102" i="3"/>
  <c r="BI101" i="3"/>
  <c r="BH101" i="3"/>
  <c r="BG101" i="3"/>
  <c r="BF101" i="3"/>
  <c r="T101" i="3"/>
  <c r="R101" i="3"/>
  <c r="P101" i="3"/>
  <c r="BI99" i="3"/>
  <c r="BH99" i="3"/>
  <c r="BG99" i="3"/>
  <c r="BF99" i="3"/>
  <c r="T99" i="3"/>
  <c r="R99" i="3"/>
  <c r="P99" i="3"/>
  <c r="BI98" i="3"/>
  <c r="BH98" i="3"/>
  <c r="BG98" i="3"/>
  <c r="BF98" i="3"/>
  <c r="T98" i="3"/>
  <c r="R98" i="3"/>
  <c r="P98" i="3"/>
  <c r="BI97" i="3"/>
  <c r="BH97" i="3"/>
  <c r="BG97" i="3"/>
  <c r="BF97" i="3"/>
  <c r="T97" i="3"/>
  <c r="R97" i="3"/>
  <c r="P97" i="3"/>
  <c r="BI96" i="3"/>
  <c r="BH96" i="3"/>
  <c r="BG96" i="3"/>
  <c r="BF96" i="3"/>
  <c r="T96" i="3"/>
  <c r="R96" i="3"/>
  <c r="P96" i="3"/>
  <c r="BI95" i="3"/>
  <c r="BH95" i="3"/>
  <c r="BG95" i="3"/>
  <c r="BF95" i="3"/>
  <c r="T95" i="3"/>
  <c r="R95" i="3"/>
  <c r="P95" i="3"/>
  <c r="F87" i="3"/>
  <c r="E85" i="3"/>
  <c r="F56" i="3"/>
  <c r="E54" i="3"/>
  <c r="J26" i="3"/>
  <c r="E26" i="3"/>
  <c r="J90" i="3" s="1"/>
  <c r="J25" i="3"/>
  <c r="J23" i="3"/>
  <c r="E23" i="3"/>
  <c r="J89" i="3"/>
  <c r="J22" i="3"/>
  <c r="J20" i="3"/>
  <c r="E20" i="3"/>
  <c r="F90" i="3"/>
  <c r="J19" i="3"/>
  <c r="J17" i="3"/>
  <c r="E17" i="3"/>
  <c r="F89" i="3" s="1"/>
  <c r="J16" i="3"/>
  <c r="J14" i="3"/>
  <c r="J87" i="3" s="1"/>
  <c r="E7" i="3"/>
  <c r="E81" i="3" s="1"/>
  <c r="J37" i="2"/>
  <c r="J36" i="2"/>
  <c r="AY56" i="1"/>
  <c r="J35" i="2"/>
  <c r="AX56" i="1" s="1"/>
  <c r="BI356" i="2"/>
  <c r="BH356" i="2"/>
  <c r="BG356" i="2"/>
  <c r="BF356" i="2"/>
  <c r="T356" i="2"/>
  <c r="R356" i="2"/>
  <c r="P356" i="2"/>
  <c r="BI354" i="2"/>
  <c r="BH354" i="2"/>
  <c r="BG354" i="2"/>
  <c r="BF354" i="2"/>
  <c r="T354" i="2"/>
  <c r="R354" i="2"/>
  <c r="P354" i="2"/>
  <c r="BI347" i="2"/>
  <c r="BH347" i="2"/>
  <c r="BG347" i="2"/>
  <c r="BF347" i="2"/>
  <c r="T347" i="2"/>
  <c r="R347" i="2"/>
  <c r="P347" i="2"/>
  <c r="BI341" i="2"/>
  <c r="BH341" i="2"/>
  <c r="BG341" i="2"/>
  <c r="BF341" i="2"/>
  <c r="T341" i="2"/>
  <c r="R341" i="2"/>
  <c r="P341" i="2"/>
  <c r="BI338" i="2"/>
  <c r="BH338" i="2"/>
  <c r="BG338" i="2"/>
  <c r="BF338" i="2"/>
  <c r="T338" i="2"/>
  <c r="R338" i="2"/>
  <c r="P338" i="2"/>
  <c r="BI336" i="2"/>
  <c r="BH336" i="2"/>
  <c r="BG336" i="2"/>
  <c r="BF336" i="2"/>
  <c r="T336" i="2"/>
  <c r="R336" i="2"/>
  <c r="P336" i="2"/>
  <c r="BI335" i="2"/>
  <c r="BH335" i="2"/>
  <c r="BG335" i="2"/>
  <c r="BF335" i="2"/>
  <c r="T335" i="2"/>
  <c r="R335" i="2"/>
  <c r="P335" i="2"/>
  <c r="BI333" i="2"/>
  <c r="BH333" i="2"/>
  <c r="BG333" i="2"/>
  <c r="BF333" i="2"/>
  <c r="T333" i="2"/>
  <c r="R333" i="2"/>
  <c r="P333" i="2"/>
  <c r="BI330" i="2"/>
  <c r="BH330" i="2"/>
  <c r="BG330" i="2"/>
  <c r="BF330" i="2"/>
  <c r="T330" i="2"/>
  <c r="R330" i="2"/>
  <c r="P330" i="2"/>
  <c r="BI326" i="2"/>
  <c r="BH326" i="2"/>
  <c r="BG326" i="2"/>
  <c r="BF326" i="2"/>
  <c r="T326" i="2"/>
  <c r="R326" i="2"/>
  <c r="P326" i="2"/>
  <c r="BI324" i="2"/>
  <c r="BH324" i="2"/>
  <c r="BG324" i="2"/>
  <c r="BF324" i="2"/>
  <c r="T324" i="2"/>
  <c r="R324" i="2"/>
  <c r="P324" i="2"/>
  <c r="BI318" i="2"/>
  <c r="BH318" i="2"/>
  <c r="BG318" i="2"/>
  <c r="BF318" i="2"/>
  <c r="T318" i="2"/>
  <c r="R318" i="2"/>
  <c r="P318" i="2"/>
  <c r="BI315" i="2"/>
  <c r="BH315" i="2"/>
  <c r="BG315" i="2"/>
  <c r="BF315" i="2"/>
  <c r="T315" i="2"/>
  <c r="R315" i="2"/>
  <c r="P315" i="2"/>
  <c r="BI313" i="2"/>
  <c r="BH313" i="2"/>
  <c r="BG313" i="2"/>
  <c r="BF313" i="2"/>
  <c r="T313" i="2"/>
  <c r="R313" i="2"/>
  <c r="P313" i="2"/>
  <c r="BI307" i="2"/>
  <c r="BH307" i="2"/>
  <c r="BG307" i="2"/>
  <c r="BF307" i="2"/>
  <c r="T307" i="2"/>
  <c r="R307" i="2"/>
  <c r="P307" i="2"/>
  <c r="BI304" i="2"/>
  <c r="BH304" i="2"/>
  <c r="BG304" i="2"/>
  <c r="BF304" i="2"/>
  <c r="T304" i="2"/>
  <c r="R304" i="2"/>
  <c r="P304" i="2"/>
  <c r="BI303" i="2"/>
  <c r="BH303" i="2"/>
  <c r="BG303" i="2"/>
  <c r="BF303" i="2"/>
  <c r="T303" i="2"/>
  <c r="R303" i="2"/>
  <c r="P303" i="2"/>
  <c r="BI299" i="2"/>
  <c r="BH299" i="2"/>
  <c r="BG299" i="2"/>
  <c r="BF299" i="2"/>
  <c r="T299" i="2"/>
  <c r="R299" i="2"/>
  <c r="P299" i="2"/>
  <c r="BI295" i="2"/>
  <c r="BH295" i="2"/>
  <c r="BG295" i="2"/>
  <c r="BF295" i="2"/>
  <c r="T295" i="2"/>
  <c r="R295" i="2"/>
  <c r="P295" i="2"/>
  <c r="BI294" i="2"/>
  <c r="BH294" i="2"/>
  <c r="BG294" i="2"/>
  <c r="BF294" i="2"/>
  <c r="T294" i="2"/>
  <c r="R294" i="2"/>
  <c r="P294" i="2"/>
  <c r="BI288" i="2"/>
  <c r="BH288" i="2"/>
  <c r="BG288" i="2"/>
  <c r="BF288" i="2"/>
  <c r="T288" i="2"/>
  <c r="R288" i="2"/>
  <c r="P288" i="2"/>
  <c r="BI282" i="2"/>
  <c r="BH282" i="2"/>
  <c r="BG282" i="2"/>
  <c r="BF282" i="2"/>
  <c r="T282" i="2"/>
  <c r="R282" i="2"/>
  <c r="P282" i="2"/>
  <c r="BI280" i="2"/>
  <c r="BH280" i="2"/>
  <c r="BG280" i="2"/>
  <c r="BF280" i="2"/>
  <c r="T280" i="2"/>
  <c r="R280" i="2"/>
  <c r="P280" i="2"/>
  <c r="BI278" i="2"/>
  <c r="BH278" i="2"/>
  <c r="BG278" i="2"/>
  <c r="BF278" i="2"/>
  <c r="T278" i="2"/>
  <c r="R278" i="2"/>
  <c r="P278" i="2"/>
  <c r="BI275" i="2"/>
  <c r="BH275" i="2"/>
  <c r="BG275" i="2"/>
  <c r="BF275" i="2"/>
  <c r="T275" i="2"/>
  <c r="R275" i="2"/>
  <c r="P275" i="2"/>
  <c r="BI271" i="2"/>
  <c r="BH271" i="2"/>
  <c r="BG271" i="2"/>
  <c r="BF271" i="2"/>
  <c r="T271" i="2"/>
  <c r="R271" i="2"/>
  <c r="P271" i="2"/>
  <c r="BI268" i="2"/>
  <c r="BH268" i="2"/>
  <c r="BG268" i="2"/>
  <c r="BF268" i="2"/>
  <c r="T268" i="2"/>
  <c r="R268" i="2"/>
  <c r="P268" i="2"/>
  <c r="BI264" i="2"/>
  <c r="BH264" i="2"/>
  <c r="BG264" i="2"/>
  <c r="BF264" i="2"/>
  <c r="T264" i="2"/>
  <c r="R264" i="2"/>
  <c r="P264" i="2"/>
  <c r="BI262" i="2"/>
  <c r="BH262" i="2"/>
  <c r="BG262" i="2"/>
  <c r="BF262" i="2"/>
  <c r="T262" i="2"/>
  <c r="R262" i="2"/>
  <c r="P262" i="2"/>
  <c r="BI259" i="2"/>
  <c r="BH259" i="2"/>
  <c r="BG259" i="2"/>
  <c r="BF259" i="2"/>
  <c r="T259" i="2"/>
  <c r="R259" i="2"/>
  <c r="P259" i="2"/>
  <c r="BI257" i="2"/>
  <c r="BH257" i="2"/>
  <c r="BG257" i="2"/>
  <c r="BF257" i="2"/>
  <c r="T257" i="2"/>
  <c r="R257" i="2"/>
  <c r="P257" i="2"/>
  <c r="BI248" i="2"/>
  <c r="BH248" i="2"/>
  <c r="BG248" i="2"/>
  <c r="BF248" i="2"/>
  <c r="T248" i="2"/>
  <c r="R248" i="2"/>
  <c r="P248" i="2"/>
  <c r="BI246" i="2"/>
  <c r="BH246" i="2"/>
  <c r="BG246" i="2"/>
  <c r="BF246" i="2"/>
  <c r="T246" i="2"/>
  <c r="R246" i="2"/>
  <c r="P246" i="2"/>
  <c r="BI231" i="2"/>
  <c r="BH231" i="2"/>
  <c r="BG231" i="2"/>
  <c r="BF231" i="2"/>
  <c r="T231" i="2"/>
  <c r="R231" i="2"/>
  <c r="P231" i="2"/>
  <c r="BI227" i="2"/>
  <c r="BH227" i="2"/>
  <c r="BG227" i="2"/>
  <c r="BF227" i="2"/>
  <c r="T227" i="2"/>
  <c r="T226" i="2"/>
  <c r="R227" i="2"/>
  <c r="R226" i="2"/>
  <c r="P227" i="2"/>
  <c r="P226" i="2" s="1"/>
  <c r="BI224" i="2"/>
  <c r="BH224" i="2"/>
  <c r="BG224" i="2"/>
  <c r="BF224" i="2"/>
  <c r="T224" i="2"/>
  <c r="R224" i="2"/>
  <c r="P224" i="2"/>
  <c r="BI221" i="2"/>
  <c r="BH221" i="2"/>
  <c r="BG221" i="2"/>
  <c r="BF221" i="2"/>
  <c r="T221" i="2"/>
  <c r="R221" i="2"/>
  <c r="P221" i="2"/>
  <c r="BI219" i="2"/>
  <c r="BH219" i="2"/>
  <c r="BG219" i="2"/>
  <c r="BF219" i="2"/>
  <c r="T219" i="2"/>
  <c r="R219" i="2"/>
  <c r="P219" i="2"/>
  <c r="BI217" i="2"/>
  <c r="BH217" i="2"/>
  <c r="BG217" i="2"/>
  <c r="BF217" i="2"/>
  <c r="T217" i="2"/>
  <c r="R217" i="2"/>
  <c r="P217" i="2"/>
  <c r="BI215" i="2"/>
  <c r="BH215" i="2"/>
  <c r="BG215" i="2"/>
  <c r="BF215" i="2"/>
  <c r="T215" i="2"/>
  <c r="R215" i="2"/>
  <c r="P215" i="2"/>
  <c r="BI210" i="2"/>
  <c r="BH210" i="2"/>
  <c r="BG210" i="2"/>
  <c r="BF210" i="2"/>
  <c r="T210" i="2"/>
  <c r="R210" i="2"/>
  <c r="P210" i="2"/>
  <c r="BI207" i="2"/>
  <c r="BH207" i="2"/>
  <c r="BG207" i="2"/>
  <c r="BF207" i="2"/>
  <c r="T207" i="2"/>
  <c r="R207" i="2"/>
  <c r="P207" i="2"/>
  <c r="BI198" i="2"/>
  <c r="BH198" i="2"/>
  <c r="BG198" i="2"/>
  <c r="BF198" i="2"/>
  <c r="T198" i="2"/>
  <c r="R198" i="2"/>
  <c r="P198" i="2"/>
  <c r="BI196" i="2"/>
  <c r="BH196" i="2"/>
  <c r="BG196" i="2"/>
  <c r="BF196" i="2"/>
  <c r="T196" i="2"/>
  <c r="R196" i="2"/>
  <c r="P196" i="2"/>
  <c r="BI192" i="2"/>
  <c r="BH192" i="2"/>
  <c r="BG192" i="2"/>
  <c r="BF192" i="2"/>
  <c r="T192" i="2"/>
  <c r="R192" i="2"/>
  <c r="P192" i="2"/>
  <c r="BI190" i="2"/>
  <c r="BH190" i="2"/>
  <c r="BG190" i="2"/>
  <c r="BF190" i="2"/>
  <c r="T190" i="2"/>
  <c r="R190" i="2"/>
  <c r="P190" i="2"/>
  <c r="BI187" i="2"/>
  <c r="BH187" i="2"/>
  <c r="BG187" i="2"/>
  <c r="BF187" i="2"/>
  <c r="T187" i="2"/>
  <c r="R187" i="2"/>
  <c r="P187" i="2"/>
  <c r="BI182" i="2"/>
  <c r="BH182" i="2"/>
  <c r="BG182" i="2"/>
  <c r="BF182" i="2"/>
  <c r="T182" i="2"/>
  <c r="R182" i="2"/>
  <c r="P182" i="2"/>
  <c r="BI180" i="2"/>
  <c r="BH180" i="2"/>
  <c r="BG180" i="2"/>
  <c r="BF180" i="2"/>
  <c r="T180" i="2"/>
  <c r="R180" i="2"/>
  <c r="P180" i="2"/>
  <c r="BI177" i="2"/>
  <c r="BH177" i="2"/>
  <c r="BG177" i="2"/>
  <c r="BF177" i="2"/>
  <c r="T177" i="2"/>
  <c r="R177" i="2"/>
  <c r="P177" i="2"/>
  <c r="BI172" i="2"/>
  <c r="BH172" i="2"/>
  <c r="BG172" i="2"/>
  <c r="BF172" i="2"/>
  <c r="T172" i="2"/>
  <c r="R172" i="2"/>
  <c r="P172" i="2"/>
  <c r="BI161" i="2"/>
  <c r="BH161" i="2"/>
  <c r="BG161" i="2"/>
  <c r="BF161" i="2"/>
  <c r="T161" i="2"/>
  <c r="R161" i="2"/>
  <c r="P161" i="2"/>
  <c r="BI159" i="2"/>
  <c r="BH159" i="2"/>
  <c r="BG159" i="2"/>
  <c r="BF159" i="2"/>
  <c r="T159" i="2"/>
  <c r="R159" i="2"/>
  <c r="P159" i="2"/>
  <c r="BI157" i="2"/>
  <c r="BH157" i="2"/>
  <c r="BG157" i="2"/>
  <c r="BF157" i="2"/>
  <c r="T157" i="2"/>
  <c r="R157" i="2"/>
  <c r="P157" i="2"/>
  <c r="BI152" i="2"/>
  <c r="BH152" i="2"/>
  <c r="BG152" i="2"/>
  <c r="BF152" i="2"/>
  <c r="T152" i="2"/>
  <c r="R152" i="2"/>
  <c r="P152" i="2"/>
  <c r="BI150" i="2"/>
  <c r="BH150" i="2"/>
  <c r="BG150" i="2"/>
  <c r="BF150" i="2"/>
  <c r="T150" i="2"/>
  <c r="R150" i="2"/>
  <c r="P150" i="2"/>
  <c r="BI144" i="2"/>
  <c r="BH144" i="2"/>
  <c r="BG144" i="2"/>
  <c r="BF144" i="2"/>
  <c r="T144" i="2"/>
  <c r="R144" i="2"/>
  <c r="P144" i="2"/>
  <c r="BI142" i="2"/>
  <c r="BH142" i="2"/>
  <c r="BG142" i="2"/>
  <c r="BF142" i="2"/>
  <c r="T142" i="2"/>
  <c r="R142" i="2"/>
  <c r="P142" i="2"/>
  <c r="BI140" i="2"/>
  <c r="BH140" i="2"/>
  <c r="BG140" i="2"/>
  <c r="BF140" i="2"/>
  <c r="T140" i="2"/>
  <c r="R140" i="2"/>
  <c r="P140" i="2"/>
  <c r="BI130" i="2"/>
  <c r="BH130" i="2"/>
  <c r="BG130" i="2"/>
  <c r="BF130" i="2"/>
  <c r="T130" i="2"/>
  <c r="R130" i="2"/>
  <c r="P130" i="2"/>
  <c r="BI128" i="2"/>
  <c r="BH128" i="2"/>
  <c r="BG128" i="2"/>
  <c r="BF128" i="2"/>
  <c r="T128" i="2"/>
  <c r="R128" i="2"/>
  <c r="P128" i="2"/>
  <c r="BI120" i="2"/>
  <c r="BH120" i="2"/>
  <c r="BG120" i="2"/>
  <c r="BF120" i="2"/>
  <c r="T120" i="2"/>
  <c r="R120" i="2"/>
  <c r="P120" i="2"/>
  <c r="BI117" i="2"/>
  <c r="BH117" i="2"/>
  <c r="BG117" i="2"/>
  <c r="BF117" i="2"/>
  <c r="T117" i="2"/>
  <c r="R117" i="2"/>
  <c r="P117" i="2"/>
  <c r="BI113" i="2"/>
  <c r="BH113" i="2"/>
  <c r="BG113" i="2"/>
  <c r="BF113" i="2"/>
  <c r="T113" i="2"/>
  <c r="R113" i="2"/>
  <c r="P113" i="2"/>
  <c r="BI108" i="2"/>
  <c r="BH108" i="2"/>
  <c r="BG108" i="2"/>
  <c r="BF108" i="2"/>
  <c r="T108" i="2"/>
  <c r="R108" i="2"/>
  <c r="P108" i="2"/>
  <c r="BI106" i="2"/>
  <c r="BH106" i="2"/>
  <c r="BG106" i="2"/>
  <c r="BF106" i="2"/>
  <c r="T106" i="2"/>
  <c r="R106" i="2"/>
  <c r="P106" i="2"/>
  <c r="BI96" i="2"/>
  <c r="BH96" i="2"/>
  <c r="BG96" i="2"/>
  <c r="BF96" i="2"/>
  <c r="T96" i="2"/>
  <c r="R96" i="2"/>
  <c r="P96" i="2"/>
  <c r="J89" i="2"/>
  <c r="F89" i="2"/>
  <c r="F87" i="2"/>
  <c r="E85" i="2"/>
  <c r="J54" i="2"/>
  <c r="F54" i="2"/>
  <c r="F52" i="2"/>
  <c r="E50" i="2"/>
  <c r="J24" i="2"/>
  <c r="E24" i="2"/>
  <c r="J55" i="2"/>
  <c r="J23" i="2"/>
  <c r="J18" i="2"/>
  <c r="E18" i="2"/>
  <c r="F90" i="2" s="1"/>
  <c r="J17" i="2"/>
  <c r="J12" i="2"/>
  <c r="J52" i="2"/>
  <c r="E7" i="2"/>
  <c r="E48" i="2" s="1"/>
  <c r="L50" i="1"/>
  <c r="AM50" i="1"/>
  <c r="AM49" i="1"/>
  <c r="L49" i="1"/>
  <c r="AM47" i="1"/>
  <c r="L47" i="1"/>
  <c r="L45" i="1"/>
  <c r="L44" i="1"/>
  <c r="J288" i="2"/>
  <c r="BK144" i="2"/>
  <c r="BK271" i="2"/>
  <c r="BK187" i="2"/>
  <c r="BK324" i="2"/>
  <c r="J221" i="2"/>
  <c r="BK140" i="2"/>
  <c r="J259" i="2"/>
  <c r="J128" i="2"/>
  <c r="J179" i="3"/>
  <c r="J137" i="3"/>
  <c r="BK173" i="3"/>
  <c r="BK152" i="3"/>
  <c r="J166" i="3"/>
  <c r="J140" i="3"/>
  <c r="BK120" i="3"/>
  <c r="BK138" i="3"/>
  <c r="BK108" i="3"/>
  <c r="BK96" i="3"/>
  <c r="J205" i="4"/>
  <c r="BK364" i="4"/>
  <c r="J279" i="4"/>
  <c r="J121" i="4"/>
  <c r="BK241" i="4"/>
  <c r="BK109" i="4"/>
  <c r="J133" i="5"/>
  <c r="J95" i="5"/>
  <c r="BK167" i="5"/>
  <c r="BK146" i="5"/>
  <c r="BK119" i="5"/>
  <c r="BK165" i="5"/>
  <c r="J108" i="5"/>
  <c r="J91" i="6"/>
  <c r="BK294" i="2"/>
  <c r="J262" i="2"/>
  <c r="BK192" i="2"/>
  <c r="J130" i="2"/>
  <c r="BK159" i="2"/>
  <c r="J303" i="2"/>
  <c r="J159" i="2"/>
  <c r="J347" i="2"/>
  <c r="J264" i="2"/>
  <c r="BK157" i="2"/>
  <c r="J120" i="3"/>
  <c r="BK168" i="3"/>
  <c r="J159" i="3"/>
  <c r="BK131" i="3"/>
  <c r="J109" i="3"/>
  <c r="J162" i="3"/>
  <c r="BK121" i="3"/>
  <c r="J121" i="3"/>
  <c r="J111" i="3"/>
  <c r="BK97" i="3"/>
  <c r="J324" i="4"/>
  <c r="J231" i="4"/>
  <c r="BK318" i="4"/>
  <c r="BK205" i="4"/>
  <c r="BK355" i="4"/>
  <c r="J314" i="4"/>
  <c r="BK96" i="4"/>
  <c r="J282" i="4"/>
  <c r="J143" i="5"/>
  <c r="BK138" i="5"/>
  <c r="BK150" i="5"/>
  <c r="J131" i="5"/>
  <c r="BK160" i="5"/>
  <c r="J147" i="5"/>
  <c r="BK110" i="5"/>
  <c r="J294" i="2"/>
  <c r="BK224" i="2"/>
  <c r="BK96" i="2"/>
  <c r="BK207" i="2"/>
  <c r="BK318" i="2"/>
  <c r="J304" i="2"/>
  <c r="J180" i="2"/>
  <c r="J215" i="2"/>
  <c r="J120" i="2"/>
  <c r="BK148" i="3"/>
  <c r="J112" i="3"/>
  <c r="BK177" i="3"/>
  <c r="BK160" i="3"/>
  <c r="BK112" i="3"/>
  <c r="J158" i="3"/>
  <c r="BK145" i="3"/>
  <c r="J119" i="3"/>
  <c r="BK133" i="3"/>
  <c r="BK110" i="3"/>
  <c r="J371" i="4"/>
  <c r="BK293" i="4"/>
  <c r="J189" i="4"/>
  <c r="J109" i="4"/>
  <c r="BK130" i="4"/>
  <c r="J333" i="4"/>
  <c r="BK179" i="4"/>
  <c r="BK231" i="4"/>
  <c r="J117" i="5"/>
  <c r="J100" i="5"/>
  <c r="BK124" i="5"/>
  <c r="J115" i="5"/>
  <c r="BK109" i="5"/>
  <c r="BK103" i="5"/>
  <c r="J96" i="5"/>
  <c r="J165" i="5"/>
  <c r="BK149" i="5"/>
  <c r="BK162" i="5"/>
  <c r="BK143" i="5"/>
  <c r="BK104" i="5"/>
  <c r="BK280" i="2"/>
  <c r="BK264" i="2"/>
  <c r="BK161" i="2"/>
  <c r="J144" i="2"/>
  <c r="BK307" i="2"/>
  <c r="BK217" i="2"/>
  <c r="BK341" i="2"/>
  <c r="BK246" i="2"/>
  <c r="BK130" i="2"/>
  <c r="BK180" i="3"/>
  <c r="BK122" i="3"/>
  <c r="J171" i="3"/>
  <c r="J161" i="3"/>
  <c r="J143" i="3"/>
  <c r="BK182" i="3"/>
  <c r="BK159" i="3"/>
  <c r="J122" i="3"/>
  <c r="J103" i="3"/>
  <c r="BK118" i="3"/>
  <c r="BK102" i="3"/>
  <c r="BK306" i="4"/>
  <c r="J156" i="4"/>
  <c r="J275" i="4"/>
  <c r="J143" i="4"/>
  <c r="J273" i="4"/>
  <c r="BK199" i="4"/>
  <c r="J291" i="4"/>
  <c r="J199" i="4"/>
  <c r="BK187" i="4"/>
  <c r="J145" i="4"/>
  <c r="BK168" i="5"/>
  <c r="BK145" i="5"/>
  <c r="J168" i="5"/>
  <c r="J166" i="5"/>
  <c r="J148" i="5"/>
  <c r="BK112" i="5"/>
  <c r="J164" i="5"/>
  <c r="J142" i="5"/>
  <c r="J109" i="5"/>
  <c r="J268" i="2"/>
  <c r="J190" i="2"/>
  <c r="J248" i="2"/>
  <c r="J161" i="2"/>
  <c r="BK304" i="2"/>
  <c r="J157" i="2"/>
  <c r="J341" i="2"/>
  <c r="BK326" i="2"/>
  <c r="BK190" i="2"/>
  <c r="J168" i="3"/>
  <c r="BK128" i="3"/>
  <c r="BK178" i="3"/>
  <c r="BK157" i="3"/>
  <c r="BK111" i="3"/>
  <c r="BK171" i="3"/>
  <c r="BK153" i="3"/>
  <c r="BK135" i="3"/>
  <c r="J105" i="3"/>
  <c r="BK119" i="3"/>
  <c r="J355" i="4"/>
  <c r="J315" i="4"/>
  <c r="BK275" i="4"/>
  <c r="BK121" i="4"/>
  <c r="BK315" i="4"/>
  <c r="BK227" i="4"/>
  <c r="BK154" i="4"/>
  <c r="BK336" i="4"/>
  <c r="J258" i="4"/>
  <c r="J144" i="5"/>
  <c r="BK101" i="5"/>
  <c r="J139" i="5"/>
  <c r="BK151" i="5"/>
  <c r="J105" i="5"/>
  <c r="BK158" i="5"/>
  <c r="BK136" i="5"/>
  <c r="J119" i="5"/>
  <c r="BK333" i="2"/>
  <c r="J280" i="2"/>
  <c r="BK221" i="2"/>
  <c r="J198" i="2"/>
  <c r="BK335" i="2"/>
  <c r="J315" i="2"/>
  <c r="BK219" i="2"/>
  <c r="BK248" i="2"/>
  <c r="J117" i="2"/>
  <c r="J177" i="3"/>
  <c r="BK155" i="3"/>
  <c r="BK179" i="3"/>
  <c r="BK163" i="3"/>
  <c r="BK137" i="3"/>
  <c r="BK150" i="3"/>
  <c r="BK134" i="3"/>
  <c r="J114" i="3"/>
  <c r="J97" i="3"/>
  <c r="BK105" i="3"/>
  <c r="J364" i="4"/>
  <c r="BK194" i="4"/>
  <c r="BK114" i="4"/>
  <c r="BK282" i="4"/>
  <c r="BK145" i="4"/>
  <c r="BK270" i="4"/>
  <c r="J147" i="4"/>
  <c r="BK105" i="5"/>
  <c r="J161" i="5"/>
  <c r="J145" i="5"/>
  <c r="BK154" i="5"/>
  <c r="J136" i="5"/>
  <c r="BK166" i="5"/>
  <c r="BK100" i="5"/>
  <c r="J88" i="6"/>
  <c r="BK94" i="6"/>
  <c r="BK282" i="2"/>
  <c r="J142" i="2"/>
  <c r="BK268" i="2"/>
  <c r="BK150" i="2"/>
  <c r="BK198" i="2"/>
  <c r="BK347" i="2"/>
  <c r="J335" i="2"/>
  <c r="BK180" i="2"/>
  <c r="J164" i="3"/>
  <c r="J127" i="3"/>
  <c r="J156" i="3"/>
  <c r="BK144" i="3"/>
  <c r="BK123" i="3"/>
  <c r="BK164" i="3"/>
  <c r="J138" i="3"/>
  <c r="J110" i="3"/>
  <c r="BK103" i="3"/>
  <c r="BK95" i="3"/>
  <c r="BK310" i="4"/>
  <c r="J215" i="4"/>
  <c r="J336" i="4"/>
  <c r="J289" i="4"/>
  <c r="J165" i="4"/>
  <c r="BK305" i="4"/>
  <c r="BK132" i="4"/>
  <c r="J150" i="5"/>
  <c r="J153" i="5"/>
  <c r="BK130" i="5"/>
  <c r="J125" i="5"/>
  <c r="J112" i="5"/>
  <c r="J106" i="5"/>
  <c r="J101" i="5"/>
  <c r="J152" i="5"/>
  <c r="BK135" i="5"/>
  <c r="J113" i="5"/>
  <c r="J99" i="5"/>
  <c r="J132" i="5"/>
  <c r="BK94" i="5"/>
  <c r="J318" i="2"/>
  <c r="J140" i="2"/>
  <c r="J219" i="2"/>
  <c r="BK196" i="2"/>
  <c r="BK315" i="2"/>
  <c r="J295" i="2"/>
  <c r="BK354" i="2"/>
  <c r="BK262" i="2"/>
  <c r="BK175" i="3"/>
  <c r="BK146" i="3"/>
  <c r="J131" i="3"/>
  <c r="J174" i="3"/>
  <c r="J153" i="3"/>
  <c r="BK115" i="3"/>
  <c r="BK136" i="3"/>
  <c r="J107" i="3"/>
  <c r="J128" i="3"/>
  <c r="J98" i="3"/>
  <c r="BK333" i="4"/>
  <c r="BK223" i="4"/>
  <c r="J326" i="4"/>
  <c r="BK314" i="4"/>
  <c r="J241" i="4"/>
  <c r="J350" i="4"/>
  <c r="J229" i="4"/>
  <c r="J330" i="4"/>
  <c r="BK218" i="4"/>
  <c r="J167" i="4"/>
  <c r="BK156" i="4"/>
  <c r="J114" i="4"/>
  <c r="J163" i="5"/>
  <c r="BK114" i="5"/>
  <c r="BK140" i="5"/>
  <c r="BK121" i="5"/>
  <c r="J103" i="5"/>
  <c r="J157" i="5"/>
  <c r="J120" i="5"/>
  <c r="BK100" i="6"/>
  <c r="BK295" i="2"/>
  <c r="J257" i="2"/>
  <c r="BK215" i="2"/>
  <c r="BK120" i="2"/>
  <c r="BK299" i="2"/>
  <c r="BK152" i="2"/>
  <c r="BK108" i="2"/>
  <c r="J336" i="2"/>
  <c r="J224" i="2"/>
  <c r="J157" i="3"/>
  <c r="J113" i="3"/>
  <c r="BK167" i="3"/>
  <c r="J142" i="3"/>
  <c r="BK117" i="3"/>
  <c r="J175" i="3"/>
  <c r="J160" i="3"/>
  <c r="BK113" i="3"/>
  <c r="BK126" i="3"/>
  <c r="BK99" i="3"/>
  <c r="BK330" i="4"/>
  <c r="J299" i="4"/>
  <c r="J256" i="4"/>
  <c r="BK291" i="4"/>
  <c r="J187" i="4"/>
  <c r="J306" i="4"/>
  <c r="J130" i="4"/>
  <c r="J353" i="4"/>
  <c r="J293" i="4"/>
  <c r="BK113" i="5"/>
  <c r="BK147" i="5"/>
  <c r="J160" i="5"/>
  <c r="J134" i="5"/>
  <c r="BK96" i="5"/>
  <c r="J149" i="5"/>
  <c r="J124" i="5"/>
  <c r="J324" i="2"/>
  <c r="BK231" i="2"/>
  <c r="AS55" i="1"/>
  <c r="J192" i="2"/>
  <c r="J338" i="2"/>
  <c r="BK210" i="2"/>
  <c r="BK181" i="3"/>
  <c r="J163" i="3"/>
  <c r="BK140" i="3"/>
  <c r="J108" i="3"/>
  <c r="J147" i="3"/>
  <c r="J116" i="3"/>
  <c r="J167" i="3"/>
  <c r="J141" i="3"/>
  <c r="J124" i="3"/>
  <c r="J106" i="3"/>
  <c r="BK129" i="3"/>
  <c r="BK373" i="4"/>
  <c r="J305" i="4"/>
  <c r="BK143" i="4"/>
  <c r="J358" i="4"/>
  <c r="BK299" i="4"/>
  <c r="J237" i="4"/>
  <c r="BK184" i="4"/>
  <c r="BK324" i="4"/>
  <c r="J127" i="5"/>
  <c r="BK99" i="5"/>
  <c r="BK148" i="5"/>
  <c r="BK163" i="5"/>
  <c r="BK111" i="5"/>
  <c r="J155" i="5"/>
  <c r="BK127" i="5"/>
  <c r="BK88" i="6"/>
  <c r="J100" i="6"/>
  <c r="J326" i="2"/>
  <c r="BK259" i="2"/>
  <c r="J246" i="2"/>
  <c r="BK113" i="2"/>
  <c r="J227" i="2"/>
  <c r="J106" i="2"/>
  <c r="BK338" i="2"/>
  <c r="BK257" i="2"/>
  <c r="J178" i="3"/>
  <c r="J133" i="3"/>
  <c r="BK170" i="3"/>
  <c r="BK151" i="3"/>
  <c r="J136" i="3"/>
  <c r="J173" i="3"/>
  <c r="BK127" i="3"/>
  <c r="BK104" i="3"/>
  <c r="J117" i="3"/>
  <c r="BK107" i="3"/>
  <c r="BK98" i="3"/>
  <c r="BK326" i="4"/>
  <c r="BK273" i="4"/>
  <c r="BK353" i="4"/>
  <c r="J310" i="4"/>
  <c r="BK234" i="4"/>
  <c r="BK268" i="4"/>
  <c r="J118" i="4"/>
  <c r="BK142" i="5"/>
  <c r="J169" i="5"/>
  <c r="J146" i="5"/>
  <c r="BK128" i="5"/>
  <c r="BK120" i="5"/>
  <c r="J107" i="5"/>
  <c r="J98" i="5"/>
  <c r="BK161" i="5"/>
  <c r="J140" i="5"/>
  <c r="J130" i="5"/>
  <c r="BK107" i="5"/>
  <c r="J123" i="5"/>
  <c r="J94" i="6"/>
  <c r="BK288" i="2"/>
  <c r="J210" i="2"/>
  <c r="AS58" i="1"/>
  <c r="J96" i="2"/>
  <c r="BK117" i="2"/>
  <c r="J330" i="2"/>
  <c r="J207" i="2"/>
  <c r="BK161" i="3"/>
  <c r="BK141" i="3"/>
  <c r="BK109" i="3"/>
  <c r="J150" i="3"/>
  <c r="J126" i="3"/>
  <c r="BK165" i="3"/>
  <c r="BK147" i="3"/>
  <c r="J130" i="3"/>
  <c r="J118" i="3"/>
  <c r="BK106" i="3"/>
  <c r="BK358" i="4"/>
  <c r="J268" i="4"/>
  <c r="BK118" i="4"/>
  <c r="J352" i="4"/>
  <c r="BK286" i="4"/>
  <c r="J194" i="4"/>
  <c r="J107" i="4"/>
  <c r="BK229" i="4"/>
  <c r="BK189" i="4"/>
  <c r="J179" i="4"/>
  <c r="BK165" i="4"/>
  <c r="J154" i="4"/>
  <c r="BK155" i="5"/>
  <c r="J118" i="5"/>
  <c r="BK157" i="5"/>
  <c r="BK164" i="5"/>
  <c r="J138" i="5"/>
  <c r="J116" i="5"/>
  <c r="BK97" i="5"/>
  <c r="BK125" i="5"/>
  <c r="BK97" i="6"/>
  <c r="BK330" i="2"/>
  <c r="BK278" i="2"/>
  <c r="BK106" i="2"/>
  <c r="J217" i="2"/>
  <c r="J313" i="2"/>
  <c r="J196" i="2"/>
  <c r="BK142" i="2"/>
  <c r="J354" i="2"/>
  <c r="J172" i="2"/>
  <c r="J108" i="2"/>
  <c r="J145" i="3"/>
  <c r="J96" i="3"/>
  <c r="BK162" i="3"/>
  <c r="J148" i="3"/>
  <c r="J134" i="3"/>
  <c r="J146" i="3"/>
  <c r="BK125" i="3"/>
  <c r="J101" i="3"/>
  <c r="J115" i="3"/>
  <c r="J104" i="3"/>
  <c r="BK371" i="4"/>
  <c r="J163" i="4"/>
  <c r="BK348" i="4"/>
  <c r="BK256" i="4"/>
  <c r="BK147" i="4"/>
  <c r="BK344" i="4"/>
  <c r="J197" i="4"/>
  <c r="J154" i="5"/>
  <c r="BK123" i="5"/>
  <c r="J158" i="5"/>
  <c r="J162" i="5"/>
  <c r="BK139" i="5"/>
  <c r="J114" i="5"/>
  <c r="J128" i="5"/>
  <c r="J97" i="5"/>
  <c r="BK91" i="6"/>
  <c r="J275" i="2"/>
  <c r="J152" i="2"/>
  <c r="BK128" i="2"/>
  <c r="J307" i="2"/>
  <c r="J231" i="2"/>
  <c r="J356" i="2"/>
  <c r="J333" i="2"/>
  <c r="J187" i="2"/>
  <c r="J129" i="3"/>
  <c r="BK176" i="3"/>
  <c r="J155" i="3"/>
  <c r="J125" i="3"/>
  <c r="BK174" i="3"/>
  <c r="BK156" i="3"/>
  <c r="J102" i="3"/>
  <c r="BK116" i="3"/>
  <c r="BK101" i="3"/>
  <c r="J348" i="4"/>
  <c r="J286" i="4"/>
  <c r="J218" i="4"/>
  <c r="J270" i="4"/>
  <c r="BK167" i="4"/>
  <c r="J342" i="4"/>
  <c r="J223" i="4"/>
  <c r="BK342" i="4"/>
  <c r="J234" i="4"/>
  <c r="BK116" i="5"/>
  <c r="BK95" i="5"/>
  <c r="BK144" i="5"/>
  <c r="BK115" i="5"/>
  <c r="BK102" i="5"/>
  <c r="BK133" i="5"/>
  <c r="J121" i="5"/>
  <c r="J97" i="6"/>
  <c r="J278" i="2"/>
  <c r="BK172" i="2"/>
  <c r="J282" i="2"/>
  <c r="J182" i="2"/>
  <c r="BK313" i="2"/>
  <c r="J299" i="2"/>
  <c r="J271" i="2"/>
  <c r="J150" i="2"/>
  <c r="J182" i="3"/>
  <c r="BK143" i="3"/>
  <c r="J181" i="3"/>
  <c r="J165" i="3"/>
  <c r="BK130" i="3"/>
  <c r="J176" i="3"/>
  <c r="J151" i="3"/>
  <c r="BK142" i="3"/>
  <c r="J123" i="3"/>
  <c r="J99" i="3"/>
  <c r="BK124" i="3"/>
  <c r="BK350" i="4"/>
  <c r="BK237" i="4"/>
  <c r="J132" i="4"/>
  <c r="BK258" i="4"/>
  <c r="BK197" i="4"/>
  <c r="BK352" i="4"/>
  <c r="BK215" i="4"/>
  <c r="BK279" i="4"/>
  <c r="BK126" i="5"/>
  <c r="BK106" i="5"/>
  <c r="J126" i="5"/>
  <c r="BK117" i="5"/>
  <c r="J110" i="5"/>
  <c r="BK108" i="5"/>
  <c r="J102" i="5"/>
  <c r="J94" i="5"/>
  <c r="BK118" i="5"/>
  <c r="BK169" i="5"/>
  <c r="BK152" i="5"/>
  <c r="J111" i="5"/>
  <c r="BK356" i="2"/>
  <c r="BK275" i="2"/>
  <c r="BK227" i="2"/>
  <c r="BK177" i="2"/>
  <c r="BK303" i="2"/>
  <c r="BK182" i="2"/>
  <c r="BK336" i="2"/>
  <c r="J177" i="2"/>
  <c r="J113" i="2"/>
  <c r="J180" i="3"/>
  <c r="BK166" i="3"/>
  <c r="BK158" i="3"/>
  <c r="J135" i="3"/>
  <c r="J170" i="3"/>
  <c r="J152" i="3"/>
  <c r="J144" i="3"/>
  <c r="J95" i="3"/>
  <c r="BK114" i="3"/>
  <c r="J373" i="4"/>
  <c r="BK289" i="4"/>
  <c r="BK203" i="4"/>
  <c r="BK107" i="4"/>
  <c r="BK163" i="4"/>
  <c r="J318" i="4"/>
  <c r="J344" i="4"/>
  <c r="J227" i="4"/>
  <c r="J203" i="4"/>
  <c r="J184" i="4"/>
  <c r="J96" i="4"/>
  <c r="J167" i="5"/>
  <c r="BK134" i="5"/>
  <c r="J104" i="5"/>
  <c r="J135" i="5"/>
  <c r="BK153" i="5"/>
  <c r="BK132" i="5"/>
  <c r="J151" i="5"/>
  <c r="BK131" i="5"/>
  <c r="BK98" i="5"/>
  <c r="R86" i="6" l="1"/>
  <c r="R85" i="6" s="1"/>
  <c r="P86" i="6"/>
  <c r="P85" i="6" s="1"/>
  <c r="AU61" i="1" s="1"/>
  <c r="P95" i="2"/>
  <c r="P112" i="2"/>
  <c r="BK119" i="2"/>
  <c r="J119" i="2" s="1"/>
  <c r="J63" i="2" s="1"/>
  <c r="BK171" i="2"/>
  <c r="J171" i="2"/>
  <c r="J64" i="2"/>
  <c r="BK216" i="2"/>
  <c r="J216" i="2"/>
  <c r="J65" i="2" s="1"/>
  <c r="R230" i="2"/>
  <c r="R261" i="2"/>
  <c r="T277" i="2"/>
  <c r="T306" i="2"/>
  <c r="T317" i="2"/>
  <c r="R340" i="2"/>
  <c r="R94" i="3"/>
  <c r="BK100" i="3"/>
  <c r="J100" i="3"/>
  <c r="J65" i="3" s="1"/>
  <c r="BK132" i="3"/>
  <c r="J132" i="3" s="1"/>
  <c r="J66" i="3" s="1"/>
  <c r="BK139" i="3"/>
  <c r="J139" i="3" s="1"/>
  <c r="J67" i="3" s="1"/>
  <c r="P149" i="3"/>
  <c r="BK154" i="3"/>
  <c r="J154" i="3" s="1"/>
  <c r="J69" i="3" s="1"/>
  <c r="P169" i="3"/>
  <c r="BK172" i="3"/>
  <c r="J172" i="3"/>
  <c r="J71" i="3" s="1"/>
  <c r="R95" i="4"/>
  <c r="R113" i="4"/>
  <c r="T120" i="4"/>
  <c r="P178" i="4"/>
  <c r="P226" i="4"/>
  <c r="P240" i="4"/>
  <c r="BK272" i="4"/>
  <c r="J272" i="4"/>
  <c r="J69" i="4"/>
  <c r="T288" i="4"/>
  <c r="BK317" i="4"/>
  <c r="J317" i="4" s="1"/>
  <c r="J71" i="4" s="1"/>
  <c r="BK335" i="4"/>
  <c r="J335" i="4"/>
  <c r="J72" i="4"/>
  <c r="R357" i="4"/>
  <c r="R95" i="2"/>
  <c r="R112" i="2"/>
  <c r="P119" i="2"/>
  <c r="T171" i="2"/>
  <c r="T216" i="2"/>
  <c r="BK230" i="2"/>
  <c r="J230" i="2" s="1"/>
  <c r="J68" i="2" s="1"/>
  <c r="BK261" i="2"/>
  <c r="J261" i="2"/>
  <c r="J69" i="2"/>
  <c r="BK277" i="2"/>
  <c r="J277" i="2"/>
  <c r="J70" i="2" s="1"/>
  <c r="BK306" i="2"/>
  <c r="J306" i="2"/>
  <c r="J71" i="2" s="1"/>
  <c r="BK317" i="2"/>
  <c r="J317" i="2" s="1"/>
  <c r="J72" i="2" s="1"/>
  <c r="T340" i="2"/>
  <c r="T94" i="3"/>
  <c r="R100" i="3"/>
  <c r="R132" i="3"/>
  <c r="R139" i="3"/>
  <c r="R149" i="3"/>
  <c r="R154" i="3"/>
  <c r="R169" i="3"/>
  <c r="R172" i="3"/>
  <c r="BK95" i="4"/>
  <c r="BK113" i="4"/>
  <c r="J113" i="4"/>
  <c r="J62" i="4"/>
  <c r="BK120" i="4"/>
  <c r="J120" i="4" s="1"/>
  <c r="J63" i="4" s="1"/>
  <c r="BK178" i="4"/>
  <c r="J178" i="4" s="1"/>
  <c r="J64" i="4" s="1"/>
  <c r="BK226" i="4"/>
  <c r="J226" i="4" s="1"/>
  <c r="J65" i="4" s="1"/>
  <c r="R240" i="4"/>
  <c r="T272" i="4"/>
  <c r="P288" i="4"/>
  <c r="T317" i="4"/>
  <c r="R335" i="4"/>
  <c r="T357" i="4"/>
  <c r="BK93" i="5"/>
  <c r="J93" i="5" s="1"/>
  <c r="J64" i="5" s="1"/>
  <c r="T93" i="5"/>
  <c r="R122" i="5"/>
  <c r="R129" i="5"/>
  <c r="P137" i="5"/>
  <c r="BK141" i="5"/>
  <c r="J141" i="5"/>
  <c r="J68" i="5"/>
  <c r="T141" i="5"/>
  <c r="BK156" i="5"/>
  <c r="J156" i="5"/>
  <c r="J69" i="5" s="1"/>
  <c r="R156" i="5"/>
  <c r="T156" i="5"/>
  <c r="BK159" i="5"/>
  <c r="J159" i="5"/>
  <c r="J70" i="5" s="1"/>
  <c r="P159" i="5"/>
  <c r="R159" i="5"/>
  <c r="T159" i="5"/>
  <c r="BK95" i="2"/>
  <c r="J95" i="2" s="1"/>
  <c r="J61" i="2" s="1"/>
  <c r="BK112" i="2"/>
  <c r="J112" i="2"/>
  <c r="J62" i="2"/>
  <c r="T119" i="2"/>
  <c r="R171" i="2"/>
  <c r="R216" i="2"/>
  <c r="T230" i="2"/>
  <c r="T261" i="2"/>
  <c r="R277" i="2"/>
  <c r="R306" i="2"/>
  <c r="R317" i="2"/>
  <c r="P340" i="2"/>
  <c r="BK94" i="3"/>
  <c r="J94" i="3"/>
  <c r="J64" i="3"/>
  <c r="P100" i="3"/>
  <c r="T132" i="3"/>
  <c r="T139" i="3"/>
  <c r="T149" i="3"/>
  <c r="T154" i="3"/>
  <c r="T169" i="3"/>
  <c r="T172" i="3"/>
  <c r="P95" i="4"/>
  <c r="P113" i="4"/>
  <c r="P120" i="4"/>
  <c r="R178" i="4"/>
  <c r="R226" i="4"/>
  <c r="BK240" i="4"/>
  <c r="J240" i="4" s="1"/>
  <c r="J68" i="4" s="1"/>
  <c r="R272" i="4"/>
  <c r="R288" i="4"/>
  <c r="R317" i="4"/>
  <c r="P335" i="4"/>
  <c r="BK357" i="4"/>
  <c r="J357" i="4"/>
  <c r="J73" i="4" s="1"/>
  <c r="R93" i="5"/>
  <c r="BK122" i="5"/>
  <c r="J122" i="5" s="1"/>
  <c r="J65" i="5" s="1"/>
  <c r="BK129" i="5"/>
  <c r="J129" i="5"/>
  <c r="J66" i="5"/>
  <c r="T129" i="5"/>
  <c r="R137" i="5"/>
  <c r="P141" i="5"/>
  <c r="P156" i="5"/>
  <c r="T95" i="2"/>
  <c r="T112" i="2"/>
  <c r="T94" i="2" s="1"/>
  <c r="R119" i="2"/>
  <c r="P171" i="2"/>
  <c r="P216" i="2"/>
  <c r="P230" i="2"/>
  <c r="P261" i="2"/>
  <c r="P277" i="2"/>
  <c r="P306" i="2"/>
  <c r="P317" i="2"/>
  <c r="BK340" i="2"/>
  <c r="J340" i="2" s="1"/>
  <c r="J73" i="2" s="1"/>
  <c r="P94" i="3"/>
  <c r="T100" i="3"/>
  <c r="P132" i="3"/>
  <c r="P139" i="3"/>
  <c r="BK149" i="3"/>
  <c r="J149" i="3"/>
  <c r="J68" i="3"/>
  <c r="P154" i="3"/>
  <c r="BK169" i="3"/>
  <c r="J169" i="3"/>
  <c r="J70" i="3" s="1"/>
  <c r="P172" i="3"/>
  <c r="T95" i="4"/>
  <c r="T113" i="4"/>
  <c r="R120" i="4"/>
  <c r="T178" i="4"/>
  <c r="T226" i="4"/>
  <c r="T240" i="4"/>
  <c r="P272" i="4"/>
  <c r="BK288" i="4"/>
  <c r="BK239" i="4" s="1"/>
  <c r="J239" i="4" s="1"/>
  <c r="J67" i="4" s="1"/>
  <c r="P317" i="4"/>
  <c r="T335" i="4"/>
  <c r="P357" i="4"/>
  <c r="P93" i="5"/>
  <c r="P92" i="5" s="1"/>
  <c r="AU60" i="1" s="1"/>
  <c r="P122" i="5"/>
  <c r="T122" i="5"/>
  <c r="P129" i="5"/>
  <c r="BK137" i="5"/>
  <c r="J137" i="5" s="1"/>
  <c r="J67" i="5" s="1"/>
  <c r="T137" i="5"/>
  <c r="R141" i="5"/>
  <c r="BK236" i="4"/>
  <c r="J236" i="4" s="1"/>
  <c r="J66" i="4" s="1"/>
  <c r="BK90" i="6"/>
  <c r="J90" i="6" s="1"/>
  <c r="J62" i="6" s="1"/>
  <c r="BK96" i="6"/>
  <c r="J96" i="6"/>
  <c r="J64" i="6" s="1"/>
  <c r="BK99" i="6"/>
  <c r="J99" i="6" s="1"/>
  <c r="J65" i="6" s="1"/>
  <c r="BK226" i="2"/>
  <c r="J226" i="2" s="1"/>
  <c r="J66" i="2" s="1"/>
  <c r="BK87" i="6"/>
  <c r="J87" i="6" s="1"/>
  <c r="J61" i="6" s="1"/>
  <c r="BK93" i="6"/>
  <c r="J93" i="6"/>
  <c r="J63" i="6" s="1"/>
  <c r="F55" i="6"/>
  <c r="J52" i="6"/>
  <c r="J82" i="6"/>
  <c r="BE94" i="6"/>
  <c r="E75" i="6"/>
  <c r="BE91" i="6"/>
  <c r="BE97" i="6"/>
  <c r="BE100" i="6"/>
  <c r="BE88" i="6"/>
  <c r="E80" i="5"/>
  <c r="J88" i="5"/>
  <c r="BE95" i="5"/>
  <c r="BE101" i="5"/>
  <c r="BE102" i="5"/>
  <c r="BE105" i="5"/>
  <c r="BE106" i="5"/>
  <c r="BE107" i="5"/>
  <c r="BE112" i="5"/>
  <c r="BE116" i="5"/>
  <c r="BE128" i="5"/>
  <c r="BE134" i="5"/>
  <c r="BE138" i="5"/>
  <c r="BE144" i="5"/>
  <c r="BE145" i="5"/>
  <c r="BE147" i="5"/>
  <c r="BE149" i="5"/>
  <c r="BE153" i="5"/>
  <c r="BE154" i="5"/>
  <c r="BE167" i="5"/>
  <c r="BE169" i="5"/>
  <c r="J95" i="4"/>
  <c r="J61" i="4"/>
  <c r="J56" i="5"/>
  <c r="F59" i="5"/>
  <c r="F88" i="5"/>
  <c r="J89" i="5"/>
  <c r="BE99" i="5"/>
  <c r="BE100" i="5"/>
  <c r="BE103" i="5"/>
  <c r="BE109" i="5"/>
  <c r="BE121" i="5"/>
  <c r="BE123" i="5"/>
  <c r="BE125" i="5"/>
  <c r="BE126" i="5"/>
  <c r="BE140" i="5"/>
  <c r="BE142" i="5"/>
  <c r="BE143" i="5"/>
  <c r="BE146" i="5"/>
  <c r="BE155" i="5"/>
  <c r="BE160" i="5"/>
  <c r="BE166" i="5"/>
  <c r="BE168" i="5"/>
  <c r="BE98" i="5"/>
  <c r="BE110" i="5"/>
  <c r="BE113" i="5"/>
  <c r="BE114" i="5"/>
  <c r="BE115" i="5"/>
  <c r="BE118" i="5"/>
  <c r="BE127" i="5"/>
  <c r="BE133" i="5"/>
  <c r="BE136" i="5"/>
  <c r="BE139" i="5"/>
  <c r="BE150" i="5"/>
  <c r="BE151" i="5"/>
  <c r="BE94" i="5"/>
  <c r="BE96" i="5"/>
  <c r="BE97" i="5"/>
  <c r="BE104" i="5"/>
  <c r="BE108" i="5"/>
  <c r="BE111" i="5"/>
  <c r="BE117" i="5"/>
  <c r="BE119" i="5"/>
  <c r="BE120" i="5"/>
  <c r="BE124" i="5"/>
  <c r="BE130" i="5"/>
  <c r="BE131" i="5"/>
  <c r="BE132" i="5"/>
  <c r="BE135" i="5"/>
  <c r="BE148" i="5"/>
  <c r="BE152" i="5"/>
  <c r="BE157" i="5"/>
  <c r="BE158" i="5"/>
  <c r="BE161" i="5"/>
  <c r="BE162" i="5"/>
  <c r="BE163" i="5"/>
  <c r="BE164" i="5"/>
  <c r="BE165" i="5"/>
  <c r="E83" i="4"/>
  <c r="J87" i="4"/>
  <c r="J90" i="4"/>
  <c r="BE114" i="4"/>
  <c r="BE118" i="4"/>
  <c r="BE121" i="4"/>
  <c r="BE132" i="4"/>
  <c r="BE147" i="4"/>
  <c r="BE179" i="4"/>
  <c r="BE215" i="4"/>
  <c r="BE270" i="4"/>
  <c r="BE273" i="4"/>
  <c r="BE286" i="4"/>
  <c r="BE289" i="4"/>
  <c r="BE293" i="4"/>
  <c r="BE299" i="4"/>
  <c r="BE315" i="4"/>
  <c r="BE326" i="4"/>
  <c r="BE350" i="4"/>
  <c r="BE353" i="4"/>
  <c r="BE355" i="4"/>
  <c r="BE364" i="4"/>
  <c r="F55" i="4"/>
  <c r="BE130" i="4"/>
  <c r="BE143" i="4"/>
  <c r="BE156" i="4"/>
  <c r="BE163" i="4"/>
  <c r="BE187" i="4"/>
  <c r="BE189" i="4"/>
  <c r="BE203" i="4"/>
  <c r="BE205" i="4"/>
  <c r="BE218" i="4"/>
  <c r="BE223" i="4"/>
  <c r="BE229" i="4"/>
  <c r="BE231" i="4"/>
  <c r="BE234" i="4"/>
  <c r="BE237" i="4"/>
  <c r="BE282" i="4"/>
  <c r="BE291" i="4"/>
  <c r="BE306" i="4"/>
  <c r="BE314" i="4"/>
  <c r="BE324" i="4"/>
  <c r="BE348" i="4"/>
  <c r="BE358" i="4"/>
  <c r="BE96" i="4"/>
  <c r="BE107" i="4"/>
  <c r="BE109" i="4"/>
  <c r="BE154" i="4"/>
  <c r="BE194" i="4"/>
  <c r="BE199" i="4"/>
  <c r="BE256" i="4"/>
  <c r="BE258" i="4"/>
  <c r="BE275" i="4"/>
  <c r="BE318" i="4"/>
  <c r="BE330" i="4"/>
  <c r="BE333" i="4"/>
  <c r="BE336" i="4"/>
  <c r="BE344" i="4"/>
  <c r="BE145" i="4"/>
  <c r="BE165" i="4"/>
  <c r="BE167" i="4"/>
  <c r="BE184" i="4"/>
  <c r="BE197" i="4"/>
  <c r="BE227" i="4"/>
  <c r="BE241" i="4"/>
  <c r="BE268" i="4"/>
  <c r="BE279" i="4"/>
  <c r="BE305" i="4"/>
  <c r="BE310" i="4"/>
  <c r="BE342" i="4"/>
  <c r="BE352" i="4"/>
  <c r="BE371" i="4"/>
  <c r="BE373" i="4"/>
  <c r="E50" i="3"/>
  <c r="J56" i="3"/>
  <c r="F59" i="3"/>
  <c r="BE95" i="3"/>
  <c r="BE97" i="3"/>
  <c r="BE98" i="3"/>
  <c r="BE102" i="3"/>
  <c r="BE103" i="3"/>
  <c r="BE104" i="3"/>
  <c r="BE105" i="3"/>
  <c r="BE107" i="3"/>
  <c r="BE112" i="3"/>
  <c r="BE120" i="3"/>
  <c r="BE127" i="3"/>
  <c r="BE129" i="3"/>
  <c r="BE130" i="3"/>
  <c r="BE133" i="3"/>
  <c r="BE135" i="3"/>
  <c r="BE136" i="3"/>
  <c r="F58" i="3"/>
  <c r="J58" i="3"/>
  <c r="BE96" i="3"/>
  <c r="BE99" i="3"/>
  <c r="BE101" i="3"/>
  <c r="BE106" i="3"/>
  <c r="BE109" i="3"/>
  <c r="BE111" i="3"/>
  <c r="BE115" i="3"/>
  <c r="BE116" i="3"/>
  <c r="BE122" i="3"/>
  <c r="BE131" i="3"/>
  <c r="BE144" i="3"/>
  <c r="BE146" i="3"/>
  <c r="BE148" i="3"/>
  <c r="BE152" i="3"/>
  <c r="BE155" i="3"/>
  <c r="BE163" i="3"/>
  <c r="BE166" i="3"/>
  <c r="BE173" i="3"/>
  <c r="BE175" i="3"/>
  <c r="BE178" i="3"/>
  <c r="BE180" i="3"/>
  <c r="BE181" i="3"/>
  <c r="BE182" i="3"/>
  <c r="BE113" i="3"/>
  <c r="BE119" i="3"/>
  <c r="BE121" i="3"/>
  <c r="BE126" i="3"/>
  <c r="BE128" i="3"/>
  <c r="BE138" i="3"/>
  <c r="BE140" i="3"/>
  <c r="BE143" i="3"/>
  <c r="BE145" i="3"/>
  <c r="BE151" i="3"/>
  <c r="BE156" i="3"/>
  <c r="BE157" i="3"/>
  <c r="BE159" i="3"/>
  <c r="BE161" i="3"/>
  <c r="BE162" i="3"/>
  <c r="BE164" i="3"/>
  <c r="BE168" i="3"/>
  <c r="BE171" i="3"/>
  <c r="BE174" i="3"/>
  <c r="BE177" i="3"/>
  <c r="BE179" i="3"/>
  <c r="J59" i="3"/>
  <c r="BE108" i="3"/>
  <c r="BE110" i="3"/>
  <c r="BE114" i="3"/>
  <c r="BE117" i="3"/>
  <c r="BE118" i="3"/>
  <c r="BE123" i="3"/>
  <c r="BE124" i="3"/>
  <c r="BE125" i="3"/>
  <c r="BE134" i="3"/>
  <c r="BE137" i="3"/>
  <c r="BE141" i="3"/>
  <c r="BE142" i="3"/>
  <c r="BE147" i="3"/>
  <c r="BE150" i="3"/>
  <c r="BE153" i="3"/>
  <c r="BE158" i="3"/>
  <c r="BE160" i="3"/>
  <c r="BE165" i="3"/>
  <c r="BE167" i="3"/>
  <c r="BE170" i="3"/>
  <c r="BE176" i="3"/>
  <c r="F55" i="2"/>
  <c r="J87" i="2"/>
  <c r="J90" i="2"/>
  <c r="BE96" i="2"/>
  <c r="BE142" i="2"/>
  <c r="BE150" i="2"/>
  <c r="BE192" i="2"/>
  <c r="BE217" i="2"/>
  <c r="BE219" i="2"/>
  <c r="BE324" i="2"/>
  <c r="BE333" i="2"/>
  <c r="BE336" i="2"/>
  <c r="BE338" i="2"/>
  <c r="BE341" i="2"/>
  <c r="BE347" i="2"/>
  <c r="BE354" i="2"/>
  <c r="E83" i="2"/>
  <c r="BE128" i="2"/>
  <c r="BE144" i="2"/>
  <c r="BE159" i="2"/>
  <c r="BE161" i="2"/>
  <c r="BE172" i="2"/>
  <c r="BE187" i="2"/>
  <c r="BE207" i="2"/>
  <c r="BE215" i="2"/>
  <c r="BE221" i="2"/>
  <c r="BE231" i="2"/>
  <c r="BE246" i="2"/>
  <c r="BE295" i="2"/>
  <c r="BE299" i="2"/>
  <c r="BE303" i="2"/>
  <c r="BE304" i="2"/>
  <c r="BE307" i="2"/>
  <c r="BE313" i="2"/>
  <c r="BE315" i="2"/>
  <c r="BE318" i="2"/>
  <c r="BE326" i="2"/>
  <c r="BE330" i="2"/>
  <c r="BE106" i="2"/>
  <c r="BE113" i="2"/>
  <c r="BE130" i="2"/>
  <c r="BE140" i="2"/>
  <c r="BE157" i="2"/>
  <c r="BE182" i="2"/>
  <c r="BE210" i="2"/>
  <c r="BE224" i="2"/>
  <c r="BE227" i="2"/>
  <c r="BE248" i="2"/>
  <c r="BE259" i="2"/>
  <c r="BE262" i="2"/>
  <c r="BE264" i="2"/>
  <c r="BE282" i="2"/>
  <c r="BE335" i="2"/>
  <c r="BE356" i="2"/>
  <c r="BE108" i="2"/>
  <c r="BE117" i="2"/>
  <c r="BE120" i="2"/>
  <c r="BE152" i="2"/>
  <c r="BE177" i="2"/>
  <c r="BE180" i="2"/>
  <c r="BE190" i="2"/>
  <c r="BE196" i="2"/>
  <c r="BE198" i="2"/>
  <c r="BE257" i="2"/>
  <c r="BE268" i="2"/>
  <c r="BE271" i="2"/>
  <c r="BE275" i="2"/>
  <c r="BE278" i="2"/>
  <c r="BE280" i="2"/>
  <c r="BE288" i="2"/>
  <c r="BE294" i="2"/>
  <c r="F35" i="4"/>
  <c r="BB59" i="1" s="1"/>
  <c r="J34" i="4"/>
  <c r="AW59" i="1"/>
  <c r="F34" i="4"/>
  <c r="BA59" i="1"/>
  <c r="F39" i="5"/>
  <c r="BD60" i="1" s="1"/>
  <c r="F34" i="2"/>
  <c r="BA56" i="1" s="1"/>
  <c r="F37" i="4"/>
  <c r="BD59" i="1" s="1"/>
  <c r="J34" i="2"/>
  <c r="AW56" i="1" s="1"/>
  <c r="AS54" i="1"/>
  <c r="F38" i="3"/>
  <c r="BC57" i="1" s="1"/>
  <c r="F37" i="5"/>
  <c r="BB60" i="1"/>
  <c r="F36" i="4"/>
  <c r="BC59" i="1"/>
  <c r="F37" i="3"/>
  <c r="BB57" i="1"/>
  <c r="J36" i="5"/>
  <c r="AW60" i="1"/>
  <c r="F38" i="5"/>
  <c r="BC60" i="1"/>
  <c r="F37" i="6"/>
  <c r="BD61" i="1" s="1"/>
  <c r="F36" i="2"/>
  <c r="BC56" i="1"/>
  <c r="F36" i="5"/>
  <c r="BA60" i="1"/>
  <c r="F35" i="6"/>
  <c r="BB61" i="1"/>
  <c r="J36" i="3"/>
  <c r="AW57" i="1" s="1"/>
  <c r="F36" i="6"/>
  <c r="BC61" i="1"/>
  <c r="F34" i="6"/>
  <c r="BA61" i="1" s="1"/>
  <c r="F35" i="2"/>
  <c r="BB56" i="1"/>
  <c r="J34" i="6"/>
  <c r="AW61" i="1"/>
  <c r="F37" i="2"/>
  <c r="BD56" i="1" s="1"/>
  <c r="F36" i="3"/>
  <c r="BA57" i="1" s="1"/>
  <c r="F39" i="3"/>
  <c r="BD57" i="1" s="1"/>
  <c r="J288" i="4" l="1"/>
  <c r="J70" i="4" s="1"/>
  <c r="T239" i="4"/>
  <c r="P94" i="4"/>
  <c r="R239" i="4"/>
  <c r="T93" i="3"/>
  <c r="R93" i="3"/>
  <c r="R229" i="2"/>
  <c r="T94" i="4"/>
  <c r="T93" i="4"/>
  <c r="R92" i="5"/>
  <c r="P239" i="4"/>
  <c r="R94" i="4"/>
  <c r="R93" i="4" s="1"/>
  <c r="P229" i="2"/>
  <c r="P93" i="3"/>
  <c r="AU57" i="1" s="1"/>
  <c r="T92" i="5"/>
  <c r="BK94" i="4"/>
  <c r="J94" i="4" s="1"/>
  <c r="J60" i="4" s="1"/>
  <c r="R94" i="2"/>
  <c r="R93" i="2"/>
  <c r="T229" i="2"/>
  <c r="T93" i="2"/>
  <c r="P94" i="2"/>
  <c r="P93" i="2"/>
  <c r="AU56" i="1"/>
  <c r="BK94" i="2"/>
  <c r="J94" i="2"/>
  <c r="J60" i="2"/>
  <c r="BK93" i="3"/>
  <c r="J93" i="3"/>
  <c r="BK86" i="6"/>
  <c r="J86" i="6"/>
  <c r="J60" i="6"/>
  <c r="BK229" i="2"/>
  <c r="J229" i="2" s="1"/>
  <c r="J67" i="2" s="1"/>
  <c r="BK92" i="5"/>
  <c r="J92" i="5" s="1"/>
  <c r="J63" i="5" s="1"/>
  <c r="BA58" i="1"/>
  <c r="AW58" i="1" s="1"/>
  <c r="J33" i="6"/>
  <c r="AV61" i="1"/>
  <c r="AT61" i="1"/>
  <c r="BD55" i="1"/>
  <c r="F33" i="4"/>
  <c r="AZ59" i="1" s="1"/>
  <c r="F35" i="5"/>
  <c r="AZ60" i="1" s="1"/>
  <c r="F33" i="2"/>
  <c r="AZ56" i="1" s="1"/>
  <c r="BC58" i="1"/>
  <c r="AY58" i="1" s="1"/>
  <c r="J32" i="3"/>
  <c r="AG57" i="1"/>
  <c r="BA55" i="1"/>
  <c r="AW55" i="1"/>
  <c r="BB58" i="1"/>
  <c r="AX58" i="1" s="1"/>
  <c r="BB55" i="1"/>
  <c r="AX55" i="1" s="1"/>
  <c r="BC55" i="1"/>
  <c r="F35" i="3"/>
  <c r="AZ57" i="1"/>
  <c r="BD58" i="1"/>
  <c r="F33" i="6"/>
  <c r="AZ61" i="1"/>
  <c r="J35" i="3"/>
  <c r="AV57" i="1"/>
  <c r="AT57" i="1"/>
  <c r="AN57" i="1" s="1"/>
  <c r="J33" i="2"/>
  <c r="AV56" i="1" s="1"/>
  <c r="AT56" i="1" s="1"/>
  <c r="J35" i="5"/>
  <c r="AV60" i="1" s="1"/>
  <c r="AT60" i="1" s="1"/>
  <c r="J33" i="4"/>
  <c r="AV59" i="1" s="1"/>
  <c r="AT59" i="1" s="1"/>
  <c r="P93" i="4" l="1"/>
  <c r="AU59" i="1"/>
  <c r="BK93" i="2"/>
  <c r="J93" i="2" s="1"/>
  <c r="J30" i="2" s="1"/>
  <c r="AG56" i="1" s="1"/>
  <c r="AG55" i="1" s="1"/>
  <c r="AN55" i="1" s="1"/>
  <c r="J63" i="3"/>
  <c r="BK93" i="4"/>
  <c r="J93" i="4"/>
  <c r="J59" i="4" s="1"/>
  <c r="BK85" i="6"/>
  <c r="J85" i="6"/>
  <c r="J59" i="6" s="1"/>
  <c r="J41" i="3"/>
  <c r="J32" i="5"/>
  <c r="AG60" i="1"/>
  <c r="BB54" i="1"/>
  <c r="AX54" i="1"/>
  <c r="BA54" i="1"/>
  <c r="W30" i="1"/>
  <c r="BC54" i="1"/>
  <c r="W32" i="1"/>
  <c r="AU58" i="1"/>
  <c r="AU55" i="1"/>
  <c r="AU54" i="1" s="1"/>
  <c r="AZ58" i="1"/>
  <c r="AV58" i="1" s="1"/>
  <c r="AT58" i="1" s="1"/>
  <c r="AY55" i="1"/>
  <c r="AZ55" i="1"/>
  <c r="AV55" i="1"/>
  <c r="AT55" i="1"/>
  <c r="BD54" i="1"/>
  <c r="W33" i="1"/>
  <c r="J41" i="5" l="1"/>
  <c r="J39" i="2"/>
  <c r="J59" i="2"/>
  <c r="AN56" i="1"/>
  <c r="AN60" i="1"/>
  <c r="J30" i="6"/>
  <c r="AG61" i="1"/>
  <c r="W31" i="1"/>
  <c r="AZ54" i="1"/>
  <c r="W29" i="1" s="1"/>
  <c r="J30" i="4"/>
  <c r="AG59" i="1"/>
  <c r="AN59" i="1" s="1"/>
  <c r="AY54" i="1"/>
  <c r="AW54" i="1"/>
  <c r="AK30" i="1"/>
  <c r="J39" i="4" l="1"/>
  <c r="J39" i="6"/>
  <c r="AN61" i="1"/>
  <c r="AV54" i="1"/>
  <c r="AK29" i="1" s="1"/>
  <c r="AG58" i="1"/>
  <c r="AN58" i="1" l="1"/>
  <c r="AG54" i="1"/>
  <c r="AT54" i="1"/>
  <c r="AN54" i="1" l="1"/>
  <c r="AK26" i="1"/>
  <c r="AK35" i="1" l="1"/>
</calcChain>
</file>

<file path=xl/sharedStrings.xml><?xml version="1.0" encoding="utf-8"?>
<sst xmlns="http://schemas.openxmlformats.org/spreadsheetml/2006/main" count="8835" uniqueCount="1149">
  <si>
    <t>Export Komplet</t>
  </si>
  <si>
    <t>VZ</t>
  </si>
  <si>
    <t>2.0</t>
  </si>
  <si>
    <t/>
  </si>
  <si>
    <t>False</t>
  </si>
  <si>
    <t>{0879c410-71d3-421a-bd82-01d7c6bb9057}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</si>
  <si>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</si>
  <si>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</si>
  <si>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</si>
  <si>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</si>
  <si>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</si>
  <si>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</si>
  <si>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</si>
  <si>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</si>
  <si>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</si>
  <si>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2021-041-A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</si>
  <si>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</si>
  <si>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</si>
  <si>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Stavební úpravy - modernizace obvodového pláště</t>
  </si>
  <si>
    <t>KSO:</t>
  </si>
  <si>
    <t>CC-CZ:</t>
  </si>
  <si>
    <t>Místo:</t>
  </si>
  <si>
    <t>parc. č. 1627/24 a 1627/25</t>
  </si>
  <si>
    <t>Datum:</t>
  </si>
  <si>
    <t>27. 8. 2021</t>
  </si>
  <si>
    <t>Zadavatel:</t>
  </si>
  <si>
    <t>IČ:</t>
  </si>
  <si>
    <t>ČZU v Praze</t>
  </si>
  <si>
    <t>DIČ:</t>
  </si>
  <si>
    <t>Uchazeč:</t>
  </si>
  <si>
    <t>Vyplň údaj</t>
  </si>
  <si>
    <t>Projektant:</t>
  </si>
  <si>
    <t>RH-ARCHITEKTI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</si>
  <si>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</si>
  <si>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</si>
  <si>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</si>
  <si>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</si>
  <si>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</si>
  <si>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</si>
  <si>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</si>
  <si>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</si>
  <si>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</si>
  <si>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</si>
  <si>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</si>
  <si>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</si>
  <si>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</si>
  <si>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</si>
  <si>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</si>
  <si>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</si>
  <si>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</si>
  <si>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</si>
  <si>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</si>
  <si>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</si>
  <si>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</si>
  <si>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</si>
  <si>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</si>
  <si>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</si>
  <si>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</si>
  <si>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</si>
  <si>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</si>
  <si>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</si>
  <si>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</si>
  <si>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</si>
  <si>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</si>
  <si>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</si>
  <si>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</si>
  <si>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</si>
  <si>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</si>
  <si>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</si>
  <si>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</si>
  <si>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</si>
  <si>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</si>
  <si>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</si>
  <si>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</si>
  <si>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</si>
  <si>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</si>
  <si>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SO-01</t>
  </si>
  <si>
    <t>Hala č. 1</t>
  </si>
  <si>
    <t>STA</t>
  </si>
  <si>
    <t>1</t>
  </si>
  <si>
    <t>{27f59a88-cf3d-4add-b0b0-b9ae069cc7c9}</t>
  </si>
  <si>
    <t>2</t>
  </si>
  <si>
    <t>/</t>
  </si>
  <si>
    <t>Soupis</t>
  </si>
  <si>
    <t>###NOINSERT###</t>
  </si>
  <si>
    <t>EL-01</t>
  </si>
  <si>
    <t>Výkaz výměr hala č.1</t>
  </si>
  <si>
    <t>{00cf214c-9b7e-4cf1-8236-6e8744add6a3}</t>
  </si>
  <si>
    <t>SO-02</t>
  </si>
  <si>
    <t>Hala č. 2</t>
  </si>
  <si>
    <t>{743c289a-e2e2-4501-8959-795e5180d5e3}</t>
  </si>
  <si>
    <t>EL-02</t>
  </si>
  <si>
    <t>Výkaz výměr hala č.2</t>
  </si>
  <si>
    <t>{9bb9582e-eeb6-4a05-b1bf-2211df3a2807}</t>
  </si>
  <si>
    <t>VRN</t>
  </si>
  <si>
    <t>Vedlejší rozpočtové náklady</t>
  </si>
  <si>
    <t>{408d5c57-f065-49d0-978f-41041c506656}</t>
  </si>
  <si>
    <t>KRYCÍ LIST SOUPISU PRACÍ</t>
  </si>
  <si>
    <t>Objekt:</t>
  </si>
  <si>
    <t>SO-01 - Hala č. 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</si>
  <si>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</si>
  <si>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</si>
  <si>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</si>
  <si>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</si>
  <si>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</si>
  <si>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</si>
  <si>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</si>
  <si>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</si>
  <si>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</si>
  <si>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</si>
  <si>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</si>
  <si>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</si>
  <si>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</si>
  <si>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</si>
  <si>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</si>
  <si>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</si>
  <si>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</si>
  <si>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</si>
  <si>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</si>
  <si>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</si>
  <si>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</si>
  <si>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</si>
  <si>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</si>
  <si>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</si>
  <si>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</si>
  <si>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</si>
  <si>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</si>
  <si>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</si>
  <si>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</si>
  <si>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</si>
  <si>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</si>
  <si>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</si>
  <si>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</si>
  <si>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</si>
  <si>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</si>
  <si>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</si>
  <si>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</si>
  <si>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342171112</t>
  </si>
  <si>
    <t>Montáž opláštění stěn ocelové konstrukce z tvarovaných ocelových plechů šroubovaných, výšky budovy přes 6 do 12 m</t>
  </si>
  <si>
    <t>m2</t>
  </si>
  <si>
    <t>CS ÚRS 2021 02</t>
  </si>
  <si>
    <t>4</t>
  </si>
  <si>
    <t>172288446</t>
  </si>
  <si>
    <t>Online PSC</t>
  </si>
  <si>
    <t>https://podminky.urs.cz/item/CS_URS_2021_02/342171112</t>
  </si>
  <si>
    <t>P</t>
  </si>
  <si>
    <t>Poznámka k položce:_x000D_
kotvení na stávající závitové tyče, případně navařit nové na stávající ocelové C nosníky</t>
  </si>
  <si>
    <t>VV</t>
  </si>
  <si>
    <t>45,182*3,78*2</t>
  </si>
  <si>
    <t>-(3,3*1,15*14)</t>
  </si>
  <si>
    <t>15,104*1,55</t>
  </si>
  <si>
    <t>15,104*3,78*2</t>
  </si>
  <si>
    <t>-(3,0*1,2*4)</t>
  </si>
  <si>
    <t>-(3,6*(4,0-1,15)*2)</t>
  </si>
  <si>
    <t>Součet</t>
  </si>
  <si>
    <t>M</t>
  </si>
  <si>
    <t>154851R1</t>
  </si>
  <si>
    <t>plech trapézový fasádní Al 10/125 tl 0,8mm</t>
  </si>
  <si>
    <t>8</t>
  </si>
  <si>
    <t>-1326344947</t>
  </si>
  <si>
    <t>391,123*1,1 'Přepočtené koeficientem množství</t>
  </si>
  <si>
    <t>344900101</t>
  </si>
  <si>
    <t>Napojení fasádního opláštění na ostění a nadpraží oken</t>
  </si>
  <si>
    <t>m</t>
  </si>
  <si>
    <t>-1842872169</t>
  </si>
  <si>
    <t>(3,0+1,2*2)*4</t>
  </si>
  <si>
    <t>(3,3+1,15*2)*14</t>
  </si>
  <si>
    <t>Vodorovné konstrukce</t>
  </si>
  <si>
    <t>444171112</t>
  </si>
  <si>
    <t>Montáž krytiny střech ocelových konstrukcí z tvarovaných ocelových plechů šroubovaných, výšky budovy přes 6 do 12 m</t>
  </si>
  <si>
    <t>-1566622923</t>
  </si>
  <si>
    <t>https://podminky.urs.cz/item/CS_URS_2021_02/444171112</t>
  </si>
  <si>
    <t>45,182*8,01*2</t>
  </si>
  <si>
    <t>5</t>
  </si>
  <si>
    <t>154850R2</t>
  </si>
  <si>
    <t>plech trapézový Al s odvodňovací drážkou tl 0,8mm</t>
  </si>
  <si>
    <t>-1582597814</t>
  </si>
  <si>
    <t>723,816*1,1 'Přepočtené koeficientem množství</t>
  </si>
  <si>
    <t>6</t>
  </si>
  <si>
    <t>Úpravy povrchů, podlahy a osazování výplní</t>
  </si>
  <si>
    <t>620111001</t>
  </si>
  <si>
    <t xml:space="preserve">Montáž pojistné hydroizolace stěn fasády objektu - difuzní fólie </t>
  </si>
  <si>
    <t>782490867</t>
  </si>
  <si>
    <t>7</t>
  </si>
  <si>
    <t>28329040</t>
  </si>
  <si>
    <t>fólie kontaktní difuzně propustná pro doplňkovou hydroizolační vrstvu skládaných větraných fasád s otevřenými spárami (spára max 50 mm, max.40% plochy)</t>
  </si>
  <si>
    <t>-307465298</t>
  </si>
  <si>
    <t>391,123*1,05 'Přepočtené koeficientem množství</t>
  </si>
  <si>
    <t>622211011</t>
  </si>
  <si>
    <t>Montáž kontaktního zateplení lepením a mechanickým kotvením z polystyrenových desek na vnější stěny, na podklad betonový nebo z lehčeného betonu, z tvárnic keramických nebo vápenopískových, tloušťky desek přes 40 do 80 mm</t>
  </si>
  <si>
    <t>1077757336</t>
  </si>
  <si>
    <t>https://podminky.urs.cz/item/CS_URS_2021_02/622211011</t>
  </si>
  <si>
    <t xml:space="preserve">plocha </t>
  </si>
  <si>
    <t>45,182*1,35*2</t>
  </si>
  <si>
    <t>15,104*1,35*2</t>
  </si>
  <si>
    <t>Mezisoučet</t>
  </si>
  <si>
    <t>otvory</t>
  </si>
  <si>
    <t>-(3,6*1,35*2)</t>
  </si>
  <si>
    <t>9</t>
  </si>
  <si>
    <t>28376417</t>
  </si>
  <si>
    <t>deska z polystyrénu XPS, hrana polodrážková a hladký povrch 300kPA tl 50mm</t>
  </si>
  <si>
    <t>-1781513172</t>
  </si>
  <si>
    <t>153,052*1,05 'Přepočtené koeficientem množství</t>
  </si>
  <si>
    <t>10</t>
  </si>
  <si>
    <t>622251101</t>
  </si>
  <si>
    <t>Montáž kontaktního zateplení lepením a mechanickým kotvením Příplatek k cenám za zápustnou montáž kotev s použitím tepelněizolačních zátek na vnější stěny z polystyrenu</t>
  </si>
  <si>
    <t>2050232359</t>
  </si>
  <si>
    <t>https://podminky.urs.cz/item/CS_URS_2021_02/622251101</t>
  </si>
  <si>
    <t>11</t>
  </si>
  <si>
    <t>622252001</t>
  </si>
  <si>
    <t>Montáž profilů kontaktního zateplení zakládacích soklových připevněných hmoždinkami</t>
  </si>
  <si>
    <t>2112535053</t>
  </si>
  <si>
    <t>https://podminky.urs.cz/item/CS_URS_2021_02/622252001</t>
  </si>
  <si>
    <t>45,182*2</t>
  </si>
  <si>
    <t>15,104*2</t>
  </si>
  <si>
    <t>-3,6*2</t>
  </si>
  <si>
    <t>12</t>
  </si>
  <si>
    <t>59051663</t>
  </si>
  <si>
    <t>profil zakládací Al tl 0,7mm pro ETICS pro izolant tl 50mm</t>
  </si>
  <si>
    <t>322390935</t>
  </si>
  <si>
    <t>113,372*1,05 'Přepočtené koeficientem množství</t>
  </si>
  <si>
    <t>13</t>
  </si>
  <si>
    <t>622252002</t>
  </si>
  <si>
    <t>Montáž profilů kontaktního zateplení ostatních stěnových, dilatačních apod. lepených do tmelu</t>
  </si>
  <si>
    <t>682578691</t>
  </si>
  <si>
    <t>https://podminky.urs.cz/item/CS_URS_2021_02/622252002</t>
  </si>
  <si>
    <t>kolem vrat - ostění</t>
  </si>
  <si>
    <t>1,35*2*2</t>
  </si>
  <si>
    <t>5,4*2 'Přepočtené koeficientem množství</t>
  </si>
  <si>
    <t>14</t>
  </si>
  <si>
    <t>63127464</t>
  </si>
  <si>
    <t>profil rohový Al 15x15mm s výztužnou tkaninou š 100mm pro ETICS</t>
  </si>
  <si>
    <t>-929582376</t>
  </si>
  <si>
    <t>5,4*1,05 'Přepočtené koeficientem množství</t>
  </si>
  <si>
    <t>59051476</t>
  </si>
  <si>
    <t>profil začišťovací PVC 9mm s výztužnou tkaninou pro ostění ETICS</t>
  </si>
  <si>
    <t>-1293110895</t>
  </si>
  <si>
    <t>16</t>
  </si>
  <si>
    <t>622511112</t>
  </si>
  <si>
    <t>Omítka tenkovrstvá akrylátová vnějších ploch probarvená bez penetrace mozaiková střednězrnná stěn</t>
  </si>
  <si>
    <t>1954174638</t>
  </si>
  <si>
    <t>https://podminky.urs.cz/item/CS_URS_2021_02/622511112</t>
  </si>
  <si>
    <t>Ostatní konstrukce a práce, bourání</t>
  </si>
  <si>
    <t>17</t>
  </si>
  <si>
    <t>941111121</t>
  </si>
  <si>
    <t>Montáž lešení řadového trubkového lehkého pracovního s podlahami s provozním zatížením tř. 3 do 200 kg/m2 šířky tř. W09 přes 0,9 do 1,2 m, výšky do 10 m</t>
  </si>
  <si>
    <t>-1157155412</t>
  </si>
  <si>
    <t>https://podminky.urs.cz/item/CS_URS_2021_02/941111121</t>
  </si>
  <si>
    <t>47,0*5,0*2</t>
  </si>
  <si>
    <t>15,1*6,5*2</t>
  </si>
  <si>
    <t>18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</si>
  <si>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</si>
  <si>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</si>
  <si>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75706738</t>
  </si>
  <si>
    <t>https://podminky.urs.cz/item/CS_URS_2021_02/941111221</t>
  </si>
  <si>
    <t>666,3*60 'Přepočtené koeficientem množství</t>
  </si>
  <si>
    <t>19</t>
  </si>
  <si>
    <t>941111821</t>
  </si>
  <si>
    <t>Demontáž lešení řadového trubkového lehkého pracovního s podlahami s provozním zatížením tř. 3 do 200 kg/m2 šířky tř. W09 přes 0,9 do 1,2 m, výšky do 10 m</t>
  </si>
  <si>
    <t>1498533833</t>
  </si>
  <si>
    <t>https://podminky.urs.cz/item/CS_URS_2021_02/941111821</t>
  </si>
  <si>
    <t>20</t>
  </si>
  <si>
    <t>944511111</t>
  </si>
  <si>
    <t>Montáž ochranné sítě zavěšené na konstrukci lešení z textilie z umělých vláken</t>
  </si>
  <si>
    <t>-1770156026</t>
  </si>
  <si>
    <t>https://podminky.urs.cz/item/CS_URS_2021_02/944511111</t>
  </si>
  <si>
    <t>944511211</t>
  </si>
  <si>
    <t>Montáž ochranné sítě Příplatek za první a každý další den použití sítě k ceně -1111</t>
  </si>
  <si>
    <t>-1297268012</t>
  </si>
  <si>
    <t>https://podminky.urs.cz/item/CS_URS_2021_02/944511211</t>
  </si>
  <si>
    <t>22</t>
  </si>
  <si>
    <t>944511811</t>
  </si>
  <si>
    <t>Demontáž ochranné sítě zavěšené na konstrukci lešení z textilie z umělých vláken</t>
  </si>
  <si>
    <t>-806274792</t>
  </si>
  <si>
    <t>https://podminky.urs.cz/item/CS_URS_2021_02/944511811</t>
  </si>
  <si>
    <t>23</t>
  </si>
  <si>
    <t>949101111</t>
  </si>
  <si>
    <t>Lešení pomocné pracovní pro objekty pozemních staveb pro zatížení do 150 kg/m2, o výšce lešeňové podlahy do 1,9 m</t>
  </si>
  <si>
    <t>-1238228613</t>
  </si>
  <si>
    <t>https://podminky.urs.cz/item/CS_URS_2021_02/949101111</t>
  </si>
  <si>
    <t>půdorysná plocha objektu</t>
  </si>
  <si>
    <t>621,0+24,1</t>
  </si>
  <si>
    <t>24</t>
  </si>
  <si>
    <t>952901221</t>
  </si>
  <si>
    <t>Vyčištění budov nebo objektů před předáním do užívání průmyslových budov a objektů výrobních, skladovacích, garáží, dílen nebo hal apod. s nespalnou podlahou jakékoliv výšky podlaží</t>
  </si>
  <si>
    <t>-1968557410</t>
  </si>
  <si>
    <t>https://podminky.urs.cz/item/CS_URS_2021_02/952901221</t>
  </si>
  <si>
    <t>25</t>
  </si>
  <si>
    <t>966072122</t>
  </si>
  <si>
    <t>Demontáž opláštění stěn ocelové konstrukce z tvarovaných ocelových plechů, výšky budovy přes 6 do 12 m</t>
  </si>
  <si>
    <t>1949442272</t>
  </si>
  <si>
    <t>https://podminky.urs.cz/item/CS_URS_2021_02/966072122</t>
  </si>
  <si>
    <t>26</t>
  </si>
  <si>
    <t>966073122</t>
  </si>
  <si>
    <t>Demontáž krytiny střech ocelových konstrukcí z tvarovaných ocelových plechů, výšky budovy přes 6 do 12 m</t>
  </si>
  <si>
    <t>61140483</t>
  </si>
  <si>
    <t>https://podminky.urs.cz/item/CS_URS_2021_02/966073122</t>
  </si>
  <si>
    <t>27</t>
  </si>
  <si>
    <t>968082017</t>
  </si>
  <si>
    <t>Vybourání plastových rámů oken s křídly, dveřních zárubní, vrat rámu oken s křídly, plochy přes 2 do 4 m2</t>
  </si>
  <si>
    <t>1857400016</t>
  </si>
  <si>
    <t>https://podminky.urs.cz/item/CS_URS_2021_02/968082017</t>
  </si>
  <si>
    <t>3,0*1,2*4</t>
  </si>
  <si>
    <t>3,3*1,15*14</t>
  </si>
  <si>
    <t>67</t>
  </si>
  <si>
    <t>988900101</t>
  </si>
  <si>
    <t>Dodávka a montáž zděného elektropilířku včetně zastřešení</t>
  </si>
  <si>
    <t>soubor</t>
  </si>
  <si>
    <t>-1575827955</t>
  </si>
  <si>
    <t>997</t>
  </si>
  <si>
    <t>Přesun sutě</t>
  </si>
  <si>
    <t>28</t>
  </si>
  <si>
    <t>997013153</t>
  </si>
  <si>
    <t>Vnitrostaveništní doprava suti a vybouraných hmot vodorovně do 50 m svisle s omezením mechanizace pro budovy a haly výšky přes 9 do 12 m</t>
  </si>
  <si>
    <t>t</t>
  </si>
  <si>
    <t>1319859404</t>
  </si>
  <si>
    <t>https://podminky.urs.cz/item/CS_URS_2021_02/997013153</t>
  </si>
  <si>
    <t>29</t>
  </si>
  <si>
    <t>997013501</t>
  </si>
  <si>
    <t>Odvoz suti a vybouraných hmot na skládku nebo meziskládku se složením, na vzdálenost do 1 km</t>
  </si>
  <si>
    <t>1911344712</t>
  </si>
  <si>
    <t>https://podminky.urs.cz/item/CS_URS_2021_02/997013501</t>
  </si>
  <si>
    <t>30</t>
  </si>
  <si>
    <t>997013509</t>
  </si>
  <si>
    <t>Odvoz suti a vybouraných hmot na skládku nebo meziskládku se složením, na vzdálenost Příplatek k ceně za každý další i započatý 1 km přes 1 km</t>
  </si>
  <si>
    <t>-54736040</t>
  </si>
  <si>
    <t>https://podminky.urs.cz/item/CS_URS_2021_02/997013509</t>
  </si>
  <si>
    <t>14,329*19 'Přepočtené koeficientem množství</t>
  </si>
  <si>
    <t>31</t>
  </si>
  <si>
    <t>997013631</t>
  </si>
  <si>
    <t>Poplatek za uložení stavebního odpadu na skládce (skládkovné) směsného stavebního a demoličního zatříděného do Katalogu odpadů pod kódem 17 09 04</t>
  </si>
  <si>
    <t>1630052212</t>
  </si>
  <si>
    <t>https://podminky.urs.cz/item/CS_URS_2021_02/997013631</t>
  </si>
  <si>
    <t>998</t>
  </si>
  <si>
    <t>Přesun hmot</t>
  </si>
  <si>
    <t>32</t>
  </si>
  <si>
    <t>998014211</t>
  </si>
  <si>
    <t>Přesun hmot pro budovy a haly občanské výstavby, bydlení, výrobu a služby s nosnou svislou konstrukcí montovanou z dílců kovových vodorovná dopravní vzdálenost do 100 m, pro budovy a haly jednopodlažní</t>
  </si>
  <si>
    <t>-920644123</t>
  </si>
  <si>
    <t>https://podminky.urs.cz/item/CS_URS_2021_02/998014211</t>
  </si>
  <si>
    <t>PSV</t>
  </si>
  <si>
    <t>Práce a dodávky PSV</t>
  </si>
  <si>
    <t>713</t>
  </si>
  <si>
    <t>Izolace tepelné</t>
  </si>
  <si>
    <t>33</t>
  </si>
  <si>
    <t>713131171</t>
  </si>
  <si>
    <t>Montáž tepelné izolace stěn rohožemi, pásy, deskami, dílci, bloky (izolační materiál ve specifikaci) přichycením samolepícími trny uvnitř objektu</t>
  </si>
  <si>
    <t>-381519547</t>
  </si>
  <si>
    <t>https://podminky.urs.cz/item/CS_URS_2021_02/713131171</t>
  </si>
  <si>
    <t>parapet oken</t>
  </si>
  <si>
    <t>3,0*4*0,22</t>
  </si>
  <si>
    <t>3,3*14*0,22</t>
  </si>
  <si>
    <t>nadpraží oken</t>
  </si>
  <si>
    <t>ostění oken</t>
  </si>
  <si>
    <t>1,2*2*4*0,22</t>
  </si>
  <si>
    <t>1,15*2*14*0,22</t>
  </si>
  <si>
    <t>34</t>
  </si>
  <si>
    <t>63148100</t>
  </si>
  <si>
    <t>deska tepelně izolační minerální univerzální tl 20mm</t>
  </si>
  <si>
    <t>506840915</t>
  </si>
  <si>
    <t>34,804*1,05 'Přepočtené koeficientem množství</t>
  </si>
  <si>
    <t>35</t>
  </si>
  <si>
    <t>713132312</t>
  </si>
  <si>
    <t>Montáž tepelné izolace stěn do roštu jednosměrného svislého výška budovy přes 6 do 12 m</t>
  </si>
  <si>
    <t>1033564386</t>
  </si>
  <si>
    <t>https://podminky.urs.cz/item/CS_URS_2021_02/713132312</t>
  </si>
  <si>
    <t>36</t>
  </si>
  <si>
    <t>63148164</t>
  </si>
  <si>
    <t>deska tepelně izolační minerální provětrávaných fasád λ=0,034-0,035 tl 160mm</t>
  </si>
  <si>
    <t>2040916240</t>
  </si>
  <si>
    <t>37</t>
  </si>
  <si>
    <t>998713102</t>
  </si>
  <si>
    <t>Přesun hmot pro izolace tepelné stanovený z hmotnosti přesunovaného materiálu vodorovná dopravní vzdálenost do 50 m v objektech výšky přes 6 m do 12 m</t>
  </si>
  <si>
    <t>-1372172206</t>
  </si>
  <si>
    <t>https://podminky.urs.cz/item/CS_URS_2021_02/998713102</t>
  </si>
  <si>
    <t>762</t>
  </si>
  <si>
    <t>Konstrukce tesařské</t>
  </si>
  <si>
    <t>38</t>
  </si>
  <si>
    <t>762083111</t>
  </si>
  <si>
    <t>Práce společné pro tesařské konstrukce impregnace řeziva máčením proti dřevokaznému hmyzu a houbám, třída ohrožení 1 a 2 (dřevo v interiéru)</t>
  </si>
  <si>
    <t>m3</t>
  </si>
  <si>
    <t>589558832</t>
  </si>
  <si>
    <t>https://podminky.urs.cz/item/CS_URS_2021_02/762083111</t>
  </si>
  <si>
    <t>39</t>
  </si>
  <si>
    <t>762439001</t>
  </si>
  <si>
    <t>Obložení stěn montáž roštu podkladového</t>
  </si>
  <si>
    <t>-1587209868</t>
  </si>
  <si>
    <t>https://podminky.urs.cz/item/CS_URS_2021_02/762439001</t>
  </si>
  <si>
    <t>pomocný rošt pro tepelnou izolaci - předpoklad cca 1,5bm/m2</t>
  </si>
  <si>
    <t>391,123*1,5</t>
  </si>
  <si>
    <t>40</t>
  </si>
  <si>
    <t>60514101</t>
  </si>
  <si>
    <t>řezivo jehličnaté lať 10-25cm2</t>
  </si>
  <si>
    <t>-1912047951</t>
  </si>
  <si>
    <t>586,685*(0,06*0,04)</t>
  </si>
  <si>
    <t>1,408*1,08 'Přepočtené koeficientem množství</t>
  </si>
  <si>
    <t>41</t>
  </si>
  <si>
    <t>762495000</t>
  </si>
  <si>
    <t>Spojovací prostředky olištování spár, obložení stropů, střešních podhledů a stěn hřebíky, vruty</t>
  </si>
  <si>
    <t>1799880042</t>
  </si>
  <si>
    <t>https://podminky.urs.cz/item/CS_URS_2021_02/762495000</t>
  </si>
  <si>
    <t>plocha stěn</t>
  </si>
  <si>
    <t>391,123</t>
  </si>
  <si>
    <t>42</t>
  </si>
  <si>
    <t>998762102</t>
  </si>
  <si>
    <t>Přesun hmot pro konstrukce tesařské stanovený z hmotnosti přesunovaného materiálu vodorovná dopravní vzdálenost do 50 m v objektech výšky přes 6 do 12 m</t>
  </si>
  <si>
    <t>665834101</t>
  </si>
  <si>
    <t>https://podminky.urs.cz/item/CS_URS_2021_02/998762102</t>
  </si>
  <si>
    <t>764</t>
  </si>
  <si>
    <t>Konstrukce klempířské</t>
  </si>
  <si>
    <t>43</t>
  </si>
  <si>
    <t>764004801</t>
  </si>
  <si>
    <t>Demontáž klempířských konstrukcí žlabu podokapního do suti</t>
  </si>
  <si>
    <t>-1798287588</t>
  </si>
  <si>
    <t>https://podminky.urs.cz/item/CS_URS_2021_02/764004801</t>
  </si>
  <si>
    <t>44</t>
  </si>
  <si>
    <t>764004861</t>
  </si>
  <si>
    <t>Demontáž klempířských konstrukcí svodu do suti</t>
  </si>
  <si>
    <t>-2107422134</t>
  </si>
  <si>
    <t>https://podminky.urs.cz/item/CS_URS_2021_02/764004861</t>
  </si>
  <si>
    <t>45</t>
  </si>
  <si>
    <t>764216601</t>
  </si>
  <si>
    <t>Oplechování parapetů z pozinkovaného plechu s povrchovou úpravou rovných mechanicky kotvené, bez rohů rš 160 mm</t>
  </si>
  <si>
    <t>44193358</t>
  </si>
  <si>
    <t>https://podminky.urs.cz/item/CS_URS_2021_02/764216601</t>
  </si>
  <si>
    <t>3,0*4</t>
  </si>
  <si>
    <t>3,3*14</t>
  </si>
  <si>
    <t>46</t>
  </si>
  <si>
    <t>764216602</t>
  </si>
  <si>
    <t>Oplechování parapetů z pozinkovaného plechu s povrchovou úpravou rovných mechanicky kotvené, bez rohů rš 200 mm</t>
  </si>
  <si>
    <t>-1058269624</t>
  </si>
  <si>
    <t>https://podminky.urs.cz/item/CS_URS_2021_02/764216602</t>
  </si>
  <si>
    <t xml:space="preserve">Poznámka k položce:_x000D_
celková délka je přerušena ocel. nosnými sloupy </t>
  </si>
  <si>
    <t>Tabulka klempířských prvků</t>
  </si>
  <si>
    <t>rozhraní zateplení soklu a ostatního opláštění objektu</t>
  </si>
  <si>
    <t>"K/03" 107,88</t>
  </si>
  <si>
    <t>47</t>
  </si>
  <si>
    <t>764216R01</t>
  </si>
  <si>
    <t>Příplatek za zvětšenou pracnost v místě ocelových sloupů</t>
  </si>
  <si>
    <t>461372046</t>
  </si>
  <si>
    <t>48</t>
  </si>
  <si>
    <t>764511602</t>
  </si>
  <si>
    <t>Žlab podokapní z pozinkovaného plechu s povrchovou úpravou včetně háků a čel půlkruhový rš 330 mm</t>
  </si>
  <si>
    <t>-829524507</t>
  </si>
  <si>
    <t>https://podminky.urs.cz/item/CS_URS_2021_02/764511602</t>
  </si>
  <si>
    <t xml:space="preserve">"K/01" 90,36 </t>
  </si>
  <si>
    <t>49</t>
  </si>
  <si>
    <t>764518623</t>
  </si>
  <si>
    <t>Svod z pozinkovaného plechu s upraveným povrchem včetně objímek, kolen a odskoků kruhový, průměru 120 mm</t>
  </si>
  <si>
    <t>972711401</t>
  </si>
  <si>
    <t>https://podminky.urs.cz/item/CS_URS_2021_02/764518623</t>
  </si>
  <si>
    <t>"K/02" 19,2</t>
  </si>
  <si>
    <t>50</t>
  </si>
  <si>
    <t>764900101</t>
  </si>
  <si>
    <t>Napojení dešťového svodu do stávajícího lapače střešních splavenin</t>
  </si>
  <si>
    <t>-611461653</t>
  </si>
  <si>
    <t>51</t>
  </si>
  <si>
    <t>998764102</t>
  </si>
  <si>
    <t>Přesun hmot pro konstrukce klempířské stanovený z hmotnosti přesunovaného materiálu vodorovná dopravní vzdálenost do 50 m v objektech výšky přes 6 do 12 m</t>
  </si>
  <si>
    <t>-1331387750</t>
  </si>
  <si>
    <t>https://podminky.urs.cz/item/CS_URS_2021_02/998764102</t>
  </si>
  <si>
    <t>766</t>
  </si>
  <si>
    <t>Konstrukce truhlářské</t>
  </si>
  <si>
    <t>52</t>
  </si>
  <si>
    <t>766622135</t>
  </si>
  <si>
    <t>Montáž oken plastových včetně montáže rámu plochy přes 1 m2 do celostěnových panelů nebo ocelových rámů, výšky do 1,5 m</t>
  </si>
  <si>
    <t>-799410054</t>
  </si>
  <si>
    <t>https://podminky.urs.cz/item/CS_URS_2021_02/766622135</t>
  </si>
  <si>
    <t>Tabulka výplní otvorů</t>
  </si>
  <si>
    <t>"01" 3,0*1,2*4</t>
  </si>
  <si>
    <t>"02" 3,3*1,15*14</t>
  </si>
  <si>
    <t>53</t>
  </si>
  <si>
    <t>61140051</t>
  </si>
  <si>
    <t>okno plastové otevíravé/sklopné dvojsklo přes plochu 1m2 do v 1,5m</t>
  </si>
  <si>
    <t>-1922696254</t>
  </si>
  <si>
    <t>Poznámka k položce:_x000D_
kompletní provedení dle PD (kování, povrchová úprava atd)</t>
  </si>
  <si>
    <t>54</t>
  </si>
  <si>
    <t>998766102</t>
  </si>
  <si>
    <t>Přesun hmot pro konstrukce truhlářské stanovený z hmotnosti přesunovaného materiálu vodorovná dopravní vzdálenost do 50 m v objektech výšky přes 6 do 12 m</t>
  </si>
  <si>
    <t>742209525</t>
  </si>
  <si>
    <t>https://podminky.urs.cz/item/CS_URS_2021_02/998766102</t>
  </si>
  <si>
    <t>767</t>
  </si>
  <si>
    <t>Konstrukce zámečnické</t>
  </si>
  <si>
    <t>55</t>
  </si>
  <si>
    <t>767190115</t>
  </si>
  <si>
    <t>Montáž oplechování a lemování ocelových konstrukcí stěn a střech z ocelových plechů, rš přes 250 do 330 mm</t>
  </si>
  <si>
    <t>1581548837</t>
  </si>
  <si>
    <t>https://podminky.urs.cz/item/CS_URS_2021_02/767190115</t>
  </si>
  <si>
    <t>kolem oken</t>
  </si>
  <si>
    <t>(3,0+1,2)*2*4</t>
  </si>
  <si>
    <t>(3,3+1,15)*2*14</t>
  </si>
  <si>
    <t>56</t>
  </si>
  <si>
    <t>19420820</t>
  </si>
  <si>
    <t>plech Al hladký přírodní eloxovaný tl 0,8mm tabule</t>
  </si>
  <si>
    <t>-78044590</t>
  </si>
  <si>
    <t>158,200*0,3</t>
  </si>
  <si>
    <t>57</t>
  </si>
  <si>
    <t>767651114</t>
  </si>
  <si>
    <t>Montáž vrat garážových nebo průmyslových sekčních zajížděcích pod strop, plochy přes 13 m2</t>
  </si>
  <si>
    <t>kus</t>
  </si>
  <si>
    <t>-510708430</t>
  </si>
  <si>
    <t>https://podminky.urs.cz/item/CS_URS_2021_02/767651114</t>
  </si>
  <si>
    <t>Tabulka vyplní otvorů</t>
  </si>
  <si>
    <t>"01/L" 2</t>
  </si>
  <si>
    <t>58</t>
  </si>
  <si>
    <t>55345802</t>
  </si>
  <si>
    <t xml:space="preserve">vrata průmyslová sekční z ocelových lamel, zateplená PUR </t>
  </si>
  <si>
    <t>1611895118</t>
  </si>
  <si>
    <t>Poznámka k položce:_x000D_
kompletní provedení dle PD (kování, povrchová úprava, integrované dveře atd)</t>
  </si>
  <si>
    <t>3,6*4,0*2</t>
  </si>
  <si>
    <t>59</t>
  </si>
  <si>
    <t>767651126</t>
  </si>
  <si>
    <t>Montáž vrat garážových nebo průmyslových příslušenství sekčních vrat elektrického pohonu</t>
  </si>
  <si>
    <t>-1967120158</t>
  </si>
  <si>
    <t>https://podminky.urs.cz/item/CS_URS_2021_02/767651126</t>
  </si>
  <si>
    <t>60</t>
  </si>
  <si>
    <t>55345878</t>
  </si>
  <si>
    <t>pohon garážových sekčních a výklopných vrat o síle 1000N max. 50 cyklů denně</t>
  </si>
  <si>
    <t>397501984</t>
  </si>
  <si>
    <t>61</t>
  </si>
  <si>
    <t>767651814</t>
  </si>
  <si>
    <t>Demontáž garážových a průmyslových vrat sekčních zajížděcích pod strop, plochy přes 13 m2</t>
  </si>
  <si>
    <t>-497791945</t>
  </si>
  <si>
    <t>https://podminky.urs.cz/item/CS_URS_2021_02/767651814</t>
  </si>
  <si>
    <t>62</t>
  </si>
  <si>
    <t>998767102</t>
  </si>
  <si>
    <t>Přesun hmot pro zámečnické konstrukce stanovený z hmotnosti přesunovaného materiálu vodorovná dopravní vzdálenost do 50 m v objektech výšky přes 6 do 12 m</t>
  </si>
  <si>
    <t>-507658191</t>
  </si>
  <si>
    <t>https://podminky.urs.cz/item/CS_URS_2021_02/998767102</t>
  </si>
  <si>
    <t>783</t>
  </si>
  <si>
    <t>Dokončovací práce - nátěry</t>
  </si>
  <si>
    <t>63</t>
  </si>
  <si>
    <t>783306801</t>
  </si>
  <si>
    <t>Odstranění nátěrů ze zámečnických konstrukcí obroušením</t>
  </si>
  <si>
    <t>-587498730</t>
  </si>
  <si>
    <t>https://podminky.urs.cz/item/CS_URS_2021_02/783306801</t>
  </si>
  <si>
    <t>ocelové sloupy vystupující z fasády</t>
  </si>
  <si>
    <t>(0,2*2+0,185)*4,1*22</t>
  </si>
  <si>
    <t>(0,2+0,185+0,4)*4,78*4</t>
  </si>
  <si>
    <t>64</t>
  </si>
  <si>
    <t>783314203</t>
  </si>
  <si>
    <t>Základní antikorozní nátěr zámečnických konstrukcí jednonásobný syntetický samozákladující</t>
  </si>
  <si>
    <t>51014551</t>
  </si>
  <si>
    <t>https://podminky.urs.cz/item/CS_URS_2021_02/783314203</t>
  </si>
  <si>
    <t>67,776*2 'Přepočtené koeficientem množství</t>
  </si>
  <si>
    <t>65</t>
  </si>
  <si>
    <t>783315103</t>
  </si>
  <si>
    <t>Mezinátěr zámečnických konstrukcí jednonásobný syntetický samozákladující</t>
  </si>
  <si>
    <t>1231461080</t>
  </si>
  <si>
    <t>https://podminky.urs.cz/item/CS_URS_2021_02/783315103</t>
  </si>
  <si>
    <t>66</t>
  </si>
  <si>
    <t>783317105</t>
  </si>
  <si>
    <t>Krycí nátěr (email) zámečnických konstrukcí jednonásobný syntetický samozákladující</t>
  </si>
  <si>
    <t>972859264</t>
  </si>
  <si>
    <t>https://podminky.urs.cz/item/CS_URS_2021_02/783317105</t>
  </si>
  <si>
    <t>Poznámka k položce:_x000D_
RAL 7015 - Schiefergrau</t>
  </si>
  <si>
    <t>Soupis:</t>
  </si>
  <si>
    <t>EL-01 - Výkaz výměr hala č.1</t>
  </si>
  <si>
    <t>D1 - Rozpojovací pojistková skříň</t>
  </si>
  <si>
    <t>D2 - Rozváděč RH1</t>
  </si>
  <si>
    <t xml:space="preserve">D3 - Kabely </t>
  </si>
  <si>
    <t>D4 - Ovladače, zásuvky, ostatní</t>
  </si>
  <si>
    <t>D5 - Svítidla</t>
  </si>
  <si>
    <t>D6 - Hromosvod a uzemnění</t>
  </si>
  <si>
    <t>D7 - Struturovaná kabeláž</t>
  </si>
  <si>
    <t>D8 - Montáže</t>
  </si>
  <si>
    <t>D1</t>
  </si>
  <si>
    <t>Rozpojovací pojistková skříň</t>
  </si>
  <si>
    <t>Pol1</t>
  </si>
  <si>
    <t>Rozpojovací pojistková skříň SR402</t>
  </si>
  <si>
    <t>ks</t>
  </si>
  <si>
    <t>Pol2</t>
  </si>
  <si>
    <t>Nožové pojistky 100A</t>
  </si>
  <si>
    <t>Pol3</t>
  </si>
  <si>
    <t>Vodiče, drobný montážní materiál</t>
  </si>
  <si>
    <t>Pol4</t>
  </si>
  <si>
    <t>Deinstalace stávající rozpojovací skříně</t>
  </si>
  <si>
    <t>Pol5</t>
  </si>
  <si>
    <t>Instalace a připojení nové ropojovací skříně</t>
  </si>
  <si>
    <t>D2</t>
  </si>
  <si>
    <t>Rozváděč RH1</t>
  </si>
  <si>
    <t>Pol6</t>
  </si>
  <si>
    <t>Oceloplechový rozváděč 3A-33 vestavěný pomocí systému vestavby M2000 do skříňového rozvaděče š.800 x v.2000 x hl. 400</t>
  </si>
  <si>
    <t>Pol7</t>
  </si>
  <si>
    <t>Přepěťová ochrana třídy B+C, 3 moduly</t>
  </si>
  <si>
    <t>Pol8</t>
  </si>
  <si>
    <t>Elektroměr DIZ-G pro napřímé měření, 3f.</t>
  </si>
  <si>
    <t>Pol9</t>
  </si>
  <si>
    <t>Měřící transformátor proudu 100A/5A</t>
  </si>
  <si>
    <t>Pol10</t>
  </si>
  <si>
    <t>Vypínač 3x125A</t>
  </si>
  <si>
    <t>Pol11</t>
  </si>
  <si>
    <t>Jistič B10/1 10kA</t>
  </si>
  <si>
    <t>Pol12</t>
  </si>
  <si>
    <t>Jistič B16/1 10kA</t>
  </si>
  <si>
    <t>Pol13</t>
  </si>
  <si>
    <t>Jistič B16/3 10kA</t>
  </si>
  <si>
    <t>Pol14</t>
  </si>
  <si>
    <t>Jistič C16/1 10kA</t>
  </si>
  <si>
    <t>Pol15</t>
  </si>
  <si>
    <t>Jistič C16/3 10kA</t>
  </si>
  <si>
    <t>Pol16</t>
  </si>
  <si>
    <t>Jistič B32/3 10kA</t>
  </si>
  <si>
    <t>Pol17</t>
  </si>
  <si>
    <t>Chránič s jističem B10/1N/0.03</t>
  </si>
  <si>
    <t>Pol18</t>
  </si>
  <si>
    <t>Proudový chránič 25/4/0.03</t>
  </si>
  <si>
    <t>Pol19</t>
  </si>
  <si>
    <t>Proudový chránič 40/4/0.03</t>
  </si>
  <si>
    <t>Pol20</t>
  </si>
  <si>
    <t>Proudový chránič 63/4/0.03</t>
  </si>
  <si>
    <t>Pol21</t>
  </si>
  <si>
    <t>Proudový chránič 80/4/0.03</t>
  </si>
  <si>
    <t>Pol22</t>
  </si>
  <si>
    <t>Lišta N,PE 16mm2</t>
  </si>
  <si>
    <t>Pol23</t>
  </si>
  <si>
    <t>Lišta propojovací 3pólová, 16mm2, 1m</t>
  </si>
  <si>
    <t>Pol24</t>
  </si>
  <si>
    <t>Impulzní relé na DIN lištu</t>
  </si>
  <si>
    <t>Pol25</t>
  </si>
  <si>
    <t>Stykač 2Z/20A, 230V</t>
  </si>
  <si>
    <t>Pol26</t>
  </si>
  <si>
    <t>Tlačítko na dveřích rozvaděče</t>
  </si>
  <si>
    <t>Pol27</t>
  </si>
  <si>
    <t>Svorka Wago 6 mm2 šedá</t>
  </si>
  <si>
    <t>Pol28</t>
  </si>
  <si>
    <t>Svorka Wago 6 mm2 modrá</t>
  </si>
  <si>
    <t>Pol29</t>
  </si>
  <si>
    <t>Svorka Wago 2,5mm2 šedá</t>
  </si>
  <si>
    <t>Pol30</t>
  </si>
  <si>
    <t>Svorka Wago 2,5mm2 modrá</t>
  </si>
  <si>
    <t>Pol31</t>
  </si>
  <si>
    <t>Servisní zásuvka</t>
  </si>
  <si>
    <t>Pol32</t>
  </si>
  <si>
    <t>Montážní deska</t>
  </si>
  <si>
    <t>Pol33</t>
  </si>
  <si>
    <t>Zaslepovací pás 1000 mm</t>
  </si>
  <si>
    <t>68</t>
  </si>
  <si>
    <t>Pol34</t>
  </si>
  <si>
    <t>Výroba rozváděče</t>
  </si>
  <si>
    <t>70</t>
  </si>
  <si>
    <t>Pol35</t>
  </si>
  <si>
    <t>Výchozí revize rozváděče</t>
  </si>
  <si>
    <t>72</t>
  </si>
  <si>
    <t>D3</t>
  </si>
  <si>
    <t xml:space="preserve">Kabely </t>
  </si>
  <si>
    <t>Pol36</t>
  </si>
  <si>
    <t>Kabel CYKY 4x50</t>
  </si>
  <si>
    <t>74</t>
  </si>
  <si>
    <t>Pol37</t>
  </si>
  <si>
    <t>Kabel CYKY -J 5 x 6</t>
  </si>
  <si>
    <t>76</t>
  </si>
  <si>
    <t>Pol38</t>
  </si>
  <si>
    <t>Kabel CYKY-J 3 x 2,5</t>
  </si>
  <si>
    <t>78</t>
  </si>
  <si>
    <t>Pol39</t>
  </si>
  <si>
    <t>Kabel CYKY -J 5 x 1,5</t>
  </si>
  <si>
    <t>80</t>
  </si>
  <si>
    <t>Pol40</t>
  </si>
  <si>
    <t>Kabel CYKY-J 3 x 1,5</t>
  </si>
  <si>
    <t>82</t>
  </si>
  <si>
    <t>Pol41</t>
  </si>
  <si>
    <t>Ochranné pospojování CY 16</t>
  </si>
  <si>
    <t>84</t>
  </si>
  <si>
    <t>D4</t>
  </si>
  <si>
    <t>Ovladače, zásuvky, ostatní</t>
  </si>
  <si>
    <t>Pol42</t>
  </si>
  <si>
    <t>Zásuvka 230V/16A, ABB VARIANT, bílá</t>
  </si>
  <si>
    <t>86</t>
  </si>
  <si>
    <t>Pol43</t>
  </si>
  <si>
    <t>Dvojzásuvka 230V/16A , ABB VARIANT bílá</t>
  </si>
  <si>
    <t>88</t>
  </si>
  <si>
    <t>Pol44</t>
  </si>
  <si>
    <t>Vypínač jednoduchý, řaz. 1, ABB VARIANT, bílá</t>
  </si>
  <si>
    <t>90</t>
  </si>
  <si>
    <t>Pol45</t>
  </si>
  <si>
    <t>Jednorámeček, ABB VARIANT, bílá</t>
  </si>
  <si>
    <t>92</t>
  </si>
  <si>
    <t>Pol46</t>
  </si>
  <si>
    <t>Zísuvkový box (2x 230V/16A, 1x 400V/16A, 1x 400V/32A)</t>
  </si>
  <si>
    <t>94</t>
  </si>
  <si>
    <t>Pol47</t>
  </si>
  <si>
    <t>Instalační krabice KU68</t>
  </si>
  <si>
    <t>96</t>
  </si>
  <si>
    <t>Pol48</t>
  </si>
  <si>
    <t>Rošt z niedax lišt včetně úchytek</t>
  </si>
  <si>
    <t>98</t>
  </si>
  <si>
    <t>Pol49</t>
  </si>
  <si>
    <t>Kovový žlab MARS 150x50 včetně úchytů</t>
  </si>
  <si>
    <t>100</t>
  </si>
  <si>
    <t>Pol50</t>
  </si>
  <si>
    <t>Drobný instalační materiál</t>
  </si>
  <si>
    <t>102</t>
  </si>
  <si>
    <t>D5</t>
  </si>
  <si>
    <t>Svítidla</t>
  </si>
  <si>
    <t>Pol51</t>
  </si>
  <si>
    <t>S1 -zavěšené LED svítidlo, 63W/865, IP54, L90B50</t>
  </si>
  <si>
    <t>104</t>
  </si>
  <si>
    <t>Pol52</t>
  </si>
  <si>
    <t>S2 - néstěnné LED svítidlo 18W</t>
  </si>
  <si>
    <t>106</t>
  </si>
  <si>
    <t>Pol53</t>
  </si>
  <si>
    <t>S3 - Venkovní LED reflektor</t>
  </si>
  <si>
    <t>108</t>
  </si>
  <si>
    <t>Pol54</t>
  </si>
  <si>
    <t>N - nouzové svítidlo s vlastním akumulátorem</t>
  </si>
  <si>
    <t>110</t>
  </si>
  <si>
    <t>D6</t>
  </si>
  <si>
    <t>Hromosvod a uzemnění</t>
  </si>
  <si>
    <t>Pol55</t>
  </si>
  <si>
    <t>Kontrola a proměření, případná oprava uzemnění</t>
  </si>
  <si>
    <t>112</t>
  </si>
  <si>
    <t>Pol56</t>
  </si>
  <si>
    <t>Pásek FeZn 30/4</t>
  </si>
  <si>
    <t>114</t>
  </si>
  <si>
    <t>Pol57</t>
  </si>
  <si>
    <t>Hromosvod vodič AlMgSi 8mm</t>
  </si>
  <si>
    <t>116</t>
  </si>
  <si>
    <t>Pol58</t>
  </si>
  <si>
    <t>Svorka křížová</t>
  </si>
  <si>
    <t>118</t>
  </si>
  <si>
    <t>Pol59</t>
  </si>
  <si>
    <t>Svorka jímačová</t>
  </si>
  <si>
    <t>120</t>
  </si>
  <si>
    <t>Pol60</t>
  </si>
  <si>
    <t>Svorka pro zemní pásek</t>
  </si>
  <si>
    <t>122</t>
  </si>
  <si>
    <t>Pol61</t>
  </si>
  <si>
    <t>Zkušební svorka na fasádě</t>
  </si>
  <si>
    <t>124</t>
  </si>
  <si>
    <t>Pol62</t>
  </si>
  <si>
    <t>Ochranná trubka OT 1,7</t>
  </si>
  <si>
    <t>126</t>
  </si>
  <si>
    <t>Pol63</t>
  </si>
  <si>
    <t>Držák jímací tyče</t>
  </si>
  <si>
    <t>128</t>
  </si>
  <si>
    <t>Pol64</t>
  </si>
  <si>
    <t>Jímací tyč</t>
  </si>
  <si>
    <t>130</t>
  </si>
  <si>
    <t>Pol65</t>
  </si>
  <si>
    <t>Podpěra vedení</t>
  </si>
  <si>
    <t>132</t>
  </si>
  <si>
    <t>Pol66</t>
  </si>
  <si>
    <t>Instalace hromosvodu</t>
  </si>
  <si>
    <t>134</t>
  </si>
  <si>
    <t>136</t>
  </si>
  <si>
    <t>Pol67</t>
  </si>
  <si>
    <t>Revize hromosvodu</t>
  </si>
  <si>
    <t>138</t>
  </si>
  <si>
    <t>D7</t>
  </si>
  <si>
    <t>Struturovaná kabeláž</t>
  </si>
  <si>
    <t>Pol68</t>
  </si>
  <si>
    <t>Datový rozvaděč 24U 800 x 800 x 1200 mm, skleněné dveře</t>
  </si>
  <si>
    <t>140</t>
  </si>
  <si>
    <t>Pol69</t>
  </si>
  <si>
    <t>Připojení datového racku</t>
  </si>
  <si>
    <t>142</t>
  </si>
  <si>
    <t>D8</t>
  </si>
  <si>
    <t>Montáže</t>
  </si>
  <si>
    <t>Pol70</t>
  </si>
  <si>
    <t>Deinstalace sxtávající kabeláže a svítidel</t>
  </si>
  <si>
    <t>144</t>
  </si>
  <si>
    <t>Pol71</t>
  </si>
  <si>
    <t>Instalace kabeláže</t>
  </si>
  <si>
    <t>146</t>
  </si>
  <si>
    <t>Pol72</t>
  </si>
  <si>
    <t>Kompletace zásuvek a ovkadačú</t>
  </si>
  <si>
    <t>148</t>
  </si>
  <si>
    <t>Pol73</t>
  </si>
  <si>
    <t>Stavební přípomoce</t>
  </si>
  <si>
    <t>150</t>
  </si>
  <si>
    <t>Pol74</t>
  </si>
  <si>
    <t>Připojení rozváděče RH1</t>
  </si>
  <si>
    <t>152</t>
  </si>
  <si>
    <t>Pol75</t>
  </si>
  <si>
    <t>Instalace a připojení svítidel</t>
  </si>
  <si>
    <t>154</t>
  </si>
  <si>
    <t>Pol76</t>
  </si>
  <si>
    <t>Projekt skutečného stavu</t>
  </si>
  <si>
    <t>156</t>
  </si>
  <si>
    <t>Pol77</t>
  </si>
  <si>
    <t>Doprava</t>
  </si>
  <si>
    <t>158</t>
  </si>
  <si>
    <t>Pol78</t>
  </si>
  <si>
    <t>Revize</t>
  </si>
  <si>
    <t>160</t>
  </si>
  <si>
    <t>Pol79</t>
  </si>
  <si>
    <t>Předání, zaškolení</t>
  </si>
  <si>
    <t>162</t>
  </si>
  <si>
    <t>SO-02 - Hala č. 2</t>
  </si>
  <si>
    <t>43946146</t>
  </si>
  <si>
    <t>-(3,6*(4,0-1,15)*4)</t>
  </si>
  <si>
    <t>-(0,9*(2,05-1,15))</t>
  </si>
  <si>
    <t>-392503512</t>
  </si>
  <si>
    <t>369,793*1,1 'Přepočtené koeficientem množství</t>
  </si>
  <si>
    <t>200814011</t>
  </si>
  <si>
    <t>-73548313</t>
  </si>
  <si>
    <t>1824943871</t>
  </si>
  <si>
    <t>-1019384066</t>
  </si>
  <si>
    <t>1506059656</t>
  </si>
  <si>
    <t>369,793*1,05 'Přepočtené koeficientem množství</t>
  </si>
  <si>
    <t>-1888646871</t>
  </si>
  <si>
    <t>-(3,6*1,35*4)</t>
  </si>
  <si>
    <t>-(0,9*1,35)</t>
  </si>
  <si>
    <t>1940921273</t>
  </si>
  <si>
    <t>142,117*1,05 'Přepočtené koeficientem množství</t>
  </si>
  <si>
    <t>-810374918</t>
  </si>
  <si>
    <t>-988894590</t>
  </si>
  <si>
    <t>-3,6*4</t>
  </si>
  <si>
    <t>-0,9*1</t>
  </si>
  <si>
    <t>341213973</t>
  </si>
  <si>
    <t>105,272*1,05 'Přepočtené koeficientem množství</t>
  </si>
  <si>
    <t>-1889508177</t>
  </si>
  <si>
    <t>1,35*2*4</t>
  </si>
  <si>
    <t>1,35*2</t>
  </si>
  <si>
    <t>13,5*2 'Přepočtené koeficientem množství</t>
  </si>
  <si>
    <t>-235739011</t>
  </si>
  <si>
    <t>13,5*1,05 'Přepočtené koeficientem množství</t>
  </si>
  <si>
    <t>-1434743094</t>
  </si>
  <si>
    <t>-668243670</t>
  </si>
  <si>
    <t>-1564204702</t>
  </si>
  <si>
    <t>291683258</t>
  </si>
  <si>
    <t>-1411041695</t>
  </si>
  <si>
    <t>2145655580</t>
  </si>
  <si>
    <t>-1579021599</t>
  </si>
  <si>
    <t>-2053713677</t>
  </si>
  <si>
    <t>494362357</t>
  </si>
  <si>
    <t>262,4+191,5+184,1</t>
  </si>
  <si>
    <t>951375140</t>
  </si>
  <si>
    <t>1546497296</t>
  </si>
  <si>
    <t>-2123109797</t>
  </si>
  <si>
    <t>516131318</t>
  </si>
  <si>
    <t>968082021</t>
  </si>
  <si>
    <t>Vybourání plastových rámů oken s křídly, dveřních zárubní, vrat dveřních zárubní, plochy do 2 m2</t>
  </si>
  <si>
    <t>-2089715373</t>
  </si>
  <si>
    <t>https://podminky.urs.cz/item/CS_URS_2021_02/968082021</t>
  </si>
  <si>
    <t>0,9*2,05</t>
  </si>
  <si>
    <t>28407678</t>
  </si>
  <si>
    <t>350109107</t>
  </si>
  <si>
    <t>238094385</t>
  </si>
  <si>
    <t>14,83*19 'Přepočtené koeficientem množství</t>
  </si>
  <si>
    <t>470314995</t>
  </si>
  <si>
    <t>-560938730</t>
  </si>
  <si>
    <t>-1573998873</t>
  </si>
  <si>
    <t>624549801</t>
  </si>
  <si>
    <t>1269946679</t>
  </si>
  <si>
    <t>-2043219779</t>
  </si>
  <si>
    <t>737809930</t>
  </si>
  <si>
    <t>281370183</t>
  </si>
  <si>
    <t>718896431</t>
  </si>
  <si>
    <t>369,793*1,5</t>
  </si>
  <si>
    <t>389418029</t>
  </si>
  <si>
    <t>554,69*(0,06*0,04)</t>
  </si>
  <si>
    <t>1,331*1,08 'Přepočtené koeficientem množství</t>
  </si>
  <si>
    <t>1756353099</t>
  </si>
  <si>
    <t>369,793</t>
  </si>
  <si>
    <t>-1204118809</t>
  </si>
  <si>
    <t>-575816327</t>
  </si>
  <si>
    <t>-2060956953</t>
  </si>
  <si>
    <t>-844030452</t>
  </si>
  <si>
    <t>-1049335118</t>
  </si>
  <si>
    <t>"K/03" 99,78</t>
  </si>
  <si>
    <t>-40398724</t>
  </si>
  <si>
    <t>-901504369</t>
  </si>
  <si>
    <t>1351211873</t>
  </si>
  <si>
    <t>823861317</t>
  </si>
  <si>
    <t>1393669617</t>
  </si>
  <si>
    <t>916433540</t>
  </si>
  <si>
    <t>-1722347805</t>
  </si>
  <si>
    <t>766660611</t>
  </si>
  <si>
    <t>Montáž dveřních křídel dřevěných nebo plastových vchodových dveří včetně rámu do betonové konstrukce jednokřídlových bez nadsvětlíku</t>
  </si>
  <si>
    <t>-1993898289</t>
  </si>
  <si>
    <t>https://podminky.urs.cz/item/CS_URS_2021_02/766660611</t>
  </si>
  <si>
    <t>"02/P" 1</t>
  </si>
  <si>
    <t>61140500</t>
  </si>
  <si>
    <t>dveře jednokřídlé plastové bílé plné max rozměru otvoru 2,42m2 bezpečnostní třídy RC2</t>
  </si>
  <si>
    <t>-1342006212</t>
  </si>
  <si>
    <t>0,8*1,97</t>
  </si>
  <si>
    <t>-676040023</t>
  </si>
  <si>
    <t>-1406814445</t>
  </si>
  <si>
    <t>1233442087</t>
  </si>
  <si>
    <t>767651113</t>
  </si>
  <si>
    <t>Montáž vrat garážových nebo průmyslových sekčních zajížděcích pod strop, plochy přes 9 do 13 m2</t>
  </si>
  <si>
    <t>-805189803</t>
  </si>
  <si>
    <t>https://podminky.urs.cz/item/CS_URS_2021_02/767651113</t>
  </si>
  <si>
    <t>"01/L" 4</t>
  </si>
  <si>
    <t>-1218965639</t>
  </si>
  <si>
    <t>3,6*3,6*4</t>
  </si>
  <si>
    <t>243714888</t>
  </si>
  <si>
    <t>-1193846600</t>
  </si>
  <si>
    <t>-1125352447</t>
  </si>
  <si>
    <t>1641145971</t>
  </si>
  <si>
    <t>1154468159</t>
  </si>
  <si>
    <t>261436027</t>
  </si>
  <si>
    <t>-896867973</t>
  </si>
  <si>
    <t>69</t>
  </si>
  <si>
    <t>1638265798</t>
  </si>
  <si>
    <t>EL-02 - Výkaz výměr hala č.2</t>
  </si>
  <si>
    <t>D1 - Rozváděč RH2</t>
  </si>
  <si>
    <t xml:space="preserve">D2 - Kabely </t>
  </si>
  <si>
    <t>D3 - Ovladače, zásuvky, ostatní</t>
  </si>
  <si>
    <t>D4 - Svítidla</t>
  </si>
  <si>
    <t>D5 - Hromosvod a uzemnění</t>
  </si>
  <si>
    <t>D6 - Struturovaná kabeláž</t>
  </si>
  <si>
    <t>D7 - Montáže</t>
  </si>
  <si>
    <t>Rozváděč RH2</t>
  </si>
  <si>
    <t>Pol80</t>
  </si>
  <si>
    <t>Elektroměr DIZ-G pro nepřímé měření, 3f.</t>
  </si>
  <si>
    <t>Pol81</t>
  </si>
  <si>
    <t>Pol82</t>
  </si>
  <si>
    <t>Pol83</t>
  </si>
  <si>
    <t>Pol84</t>
  </si>
  <si>
    <t>Pol85</t>
  </si>
  <si>
    <t>Pol86</t>
  </si>
  <si>
    <t>Chránič s jističem B16/1N/0.03</t>
  </si>
  <si>
    <t>Pol87</t>
  </si>
  <si>
    <t>Pol88</t>
  </si>
  <si>
    <t>Kabel CYKY 4 x 50</t>
  </si>
  <si>
    <t>Pol89</t>
  </si>
  <si>
    <t>Kabel CYKY-O 3 x 1,5</t>
  </si>
  <si>
    <t>Pol90</t>
  </si>
  <si>
    <t>Vypínač sériový řaz. 5, ABB VARIANT, bílá</t>
  </si>
  <si>
    <t>Pol91</t>
  </si>
  <si>
    <t>Vypínač střídavý dvojitý, řaz. 6+6, ABB VARIANT, bílá</t>
  </si>
  <si>
    <t>Pol92</t>
  </si>
  <si>
    <t>Ochranný úhelník</t>
  </si>
  <si>
    <t>Pol93</t>
  </si>
  <si>
    <t>Kompletace ovladařů</t>
  </si>
  <si>
    <t>Pol94</t>
  </si>
  <si>
    <t>Připojení rozváděče RH2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</si>
  <si>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</si>
  <si>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</si>
  <si>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</si>
  <si>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</si>
  <si>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</si>
  <si>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</si>
  <si>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VRN1</t>
  </si>
  <si>
    <t>Průzkumné, geodetické a projektové práce</t>
  </si>
  <si>
    <t>010001000</t>
  </si>
  <si>
    <t>1024</t>
  </si>
  <si>
    <t>1614349282</t>
  </si>
  <si>
    <t>https://podminky.urs.cz/item/CS_URS_2021_02/010001000</t>
  </si>
  <si>
    <t>VRN3</t>
  </si>
  <si>
    <t>Zařízení staveniště</t>
  </si>
  <si>
    <t>030001000</t>
  </si>
  <si>
    <t>-1428672478</t>
  </si>
  <si>
    <t>https://podminky.urs.cz/item/CS_URS_2021_02/030001000</t>
  </si>
  <si>
    <t>VRN4</t>
  </si>
  <si>
    <t>Inženýrská činnost</t>
  </si>
  <si>
    <t>045002000</t>
  </si>
  <si>
    <t>Kompletační a koordinační činnost</t>
  </si>
  <si>
    <t>-724410822</t>
  </si>
  <si>
    <t>https://podminky.urs.cz/item/CS_URS_2021_02/045002000</t>
  </si>
  <si>
    <t>VRN6</t>
  </si>
  <si>
    <t>Územní vlivy</t>
  </si>
  <si>
    <t>065002000</t>
  </si>
  <si>
    <t>Mimostaveništní doprava materiálů</t>
  </si>
  <si>
    <t>1143600053</t>
  </si>
  <si>
    <t>https://podminky.urs.cz/item/CS_URS_2021_02/065002000</t>
  </si>
  <si>
    <t>VRN7</t>
  </si>
  <si>
    <t>Provozní vlivy</t>
  </si>
  <si>
    <t>070001000</t>
  </si>
  <si>
    <t>-1491418787</t>
  </si>
  <si>
    <t>https://podminky.urs.cz/item/CS_URS_2021_02/070001000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</si>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</sst>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5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5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5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166" fontId="28" fillId="0" borderId="21" xfId="0" applyNumberFormat="1" applyFont="1" applyBorder="1" applyAlignment="1">
      <alignment vertical="center"/>
    </xf>
    <xf numFmtId="4" fontId="28" fillId="0" borderId="22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3" fillId="0" borderId="13" xfId="0" applyNumberFormat="1" applyFont="1" applyBorder="1" applyAlignment="1"/>
    <xf numFmtId="166" fontId="33" fillId="0" borderId="14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5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6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4" fontId="22" fillId="3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 locked="0"/>
    </xf>
    <xf numFmtId="0" fontId="23" fillId="3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6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1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39" fillId="0" borderId="23" xfId="0" applyFont="1" applyBorder="1" applyAlignment="1" applyProtection="1">
      <alignment horizontal="center" vertical="center"/>
      <protection locked="0"/>
    </xf>
    <xf numFmtId="49" fontId="39" fillId="0" borderId="23" xfId="0" applyNumberFormat="1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167" fontId="39" fillId="0" borderId="23" xfId="0" applyNumberFormat="1" applyFont="1" applyBorder="1" applyAlignment="1" applyProtection="1">
      <alignment vertical="center"/>
      <protection locked="0"/>
    </xf>
    <xf numFmtId="4" fontId="39" fillId="3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  <protection locked="0"/>
    </xf>
    <xf numFmtId="0" fontId="40" fillId="0" borderId="4" xfId="0" applyFont="1" applyBorder="1" applyAlignment="1">
      <alignment vertical="center"/>
    </xf>
    <xf numFmtId="0" fontId="39" fillId="3" borderId="15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3" fillId="3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>
      <alignment horizontal="center" vertical="center"/>
    </xf>
    <xf numFmtId="166" fontId="23" fillId="0" borderId="21" xfId="0" applyNumberFormat="1" applyFont="1" applyBorder="1" applyAlignment="1">
      <alignment vertical="center"/>
    </xf>
    <xf numFmtId="166" fontId="23" fillId="0" borderId="22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1" xfId="0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7" fillId="0" borderId="29" xfId="0" applyFont="1" applyBorder="1" applyAlignment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8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44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1_02/944511811" TargetMode="External"/><Relationship Id="rId18" Type="http://schemas.openxmlformats.org/officeDocument/2006/relationships/hyperlink" Target="https://podminky.urs.cz/item/CS_URS_2021_02/968082017" TargetMode="External"/><Relationship Id="rId26" Type="http://schemas.openxmlformats.org/officeDocument/2006/relationships/hyperlink" Target="https://podminky.urs.cz/item/CS_URS_2021_02/998713102" TargetMode="External"/><Relationship Id="rId39" Type="http://schemas.openxmlformats.org/officeDocument/2006/relationships/hyperlink" Target="https://podminky.urs.cz/item/CS_URS_2021_02/998766102" TargetMode="External"/><Relationship Id="rId21" Type="http://schemas.openxmlformats.org/officeDocument/2006/relationships/hyperlink" Target="https://podminky.urs.cz/item/CS_URS_2021_02/997013509" TargetMode="External"/><Relationship Id="rId34" Type="http://schemas.openxmlformats.org/officeDocument/2006/relationships/hyperlink" Target="https://podminky.urs.cz/item/CS_URS_2021_02/764216602" TargetMode="External"/><Relationship Id="rId42" Type="http://schemas.openxmlformats.org/officeDocument/2006/relationships/hyperlink" Target="https://podminky.urs.cz/item/CS_URS_2021_02/767651126" TargetMode="External"/><Relationship Id="rId47" Type="http://schemas.openxmlformats.org/officeDocument/2006/relationships/hyperlink" Target="https://podminky.urs.cz/item/CS_URS_2021_02/783315103" TargetMode="External"/><Relationship Id="rId7" Type="http://schemas.openxmlformats.org/officeDocument/2006/relationships/hyperlink" Target="https://podminky.urs.cz/item/CS_URS_2021_02/622511112" TargetMode="External"/><Relationship Id="rId2" Type="http://schemas.openxmlformats.org/officeDocument/2006/relationships/hyperlink" Target="https://podminky.urs.cz/item/CS_URS_2021_02/444171112" TargetMode="External"/><Relationship Id="rId16" Type="http://schemas.openxmlformats.org/officeDocument/2006/relationships/hyperlink" Target="https://podminky.urs.cz/item/CS_URS_2021_02/966072122" TargetMode="External"/><Relationship Id="rId29" Type="http://schemas.openxmlformats.org/officeDocument/2006/relationships/hyperlink" Target="https://podminky.urs.cz/item/CS_URS_2021_02/762495000" TargetMode="External"/><Relationship Id="rId11" Type="http://schemas.openxmlformats.org/officeDocument/2006/relationships/hyperlink" Target="https://podminky.urs.cz/item/CS_URS_2021_02/944511111" TargetMode="External"/><Relationship Id="rId24" Type="http://schemas.openxmlformats.org/officeDocument/2006/relationships/hyperlink" Target="https://podminky.urs.cz/item/CS_URS_2021_02/713131171" TargetMode="External"/><Relationship Id="rId32" Type="http://schemas.openxmlformats.org/officeDocument/2006/relationships/hyperlink" Target="https://podminky.urs.cz/item/CS_URS_2021_02/764004861" TargetMode="External"/><Relationship Id="rId37" Type="http://schemas.openxmlformats.org/officeDocument/2006/relationships/hyperlink" Target="https://podminky.urs.cz/item/CS_URS_2021_02/998764102" TargetMode="External"/><Relationship Id="rId40" Type="http://schemas.openxmlformats.org/officeDocument/2006/relationships/hyperlink" Target="https://podminky.urs.cz/item/CS_URS_2021_02/767190115" TargetMode="External"/><Relationship Id="rId45" Type="http://schemas.openxmlformats.org/officeDocument/2006/relationships/hyperlink" Target="https://podminky.urs.cz/item/CS_URS_2021_02/783306801" TargetMode="External"/><Relationship Id="rId5" Type="http://schemas.openxmlformats.org/officeDocument/2006/relationships/hyperlink" Target="https://podminky.urs.cz/item/CS_URS_2021_02/622252001" TargetMode="External"/><Relationship Id="rId15" Type="http://schemas.openxmlformats.org/officeDocument/2006/relationships/hyperlink" Target="https://podminky.urs.cz/item/CS_URS_2021_02/952901221" TargetMode="External"/><Relationship Id="rId23" Type="http://schemas.openxmlformats.org/officeDocument/2006/relationships/hyperlink" Target="https://podminky.urs.cz/item/CS_URS_2021_02/998014211" TargetMode="External"/><Relationship Id="rId28" Type="http://schemas.openxmlformats.org/officeDocument/2006/relationships/hyperlink" Target="https://podminky.urs.cz/item/CS_URS_2021_02/762439001" TargetMode="External"/><Relationship Id="rId36" Type="http://schemas.openxmlformats.org/officeDocument/2006/relationships/hyperlink" Target="https://podminky.urs.cz/item/CS_URS_2021_02/764518623" TargetMode="External"/><Relationship Id="rId49" Type="http://schemas.openxmlformats.org/officeDocument/2006/relationships/drawing" Target="../drawings/drawing2.xml"/><Relationship Id="rId10" Type="http://schemas.openxmlformats.org/officeDocument/2006/relationships/hyperlink" Target="https://podminky.urs.cz/item/CS_URS_2021_02/941111821" TargetMode="External"/><Relationship Id="rId19" Type="http://schemas.openxmlformats.org/officeDocument/2006/relationships/hyperlink" Target="https://podminky.urs.cz/item/CS_URS_2021_02/997013153" TargetMode="External"/><Relationship Id="rId31" Type="http://schemas.openxmlformats.org/officeDocument/2006/relationships/hyperlink" Target="https://podminky.urs.cz/item/CS_URS_2021_02/764004801" TargetMode="External"/><Relationship Id="rId44" Type="http://schemas.openxmlformats.org/officeDocument/2006/relationships/hyperlink" Target="https://podminky.urs.cz/item/CS_URS_2021_02/998767102" TargetMode="External"/><Relationship Id="rId4" Type="http://schemas.openxmlformats.org/officeDocument/2006/relationships/hyperlink" Target="https://podminky.urs.cz/item/CS_URS_2021_02/622251101" TargetMode="External"/><Relationship Id="rId9" Type="http://schemas.openxmlformats.org/officeDocument/2006/relationships/hyperlink" Target="https://podminky.urs.cz/item/CS_URS_2021_02/941111221" TargetMode="External"/><Relationship Id="rId14" Type="http://schemas.openxmlformats.org/officeDocument/2006/relationships/hyperlink" Target="https://podminky.urs.cz/item/CS_URS_2021_02/949101111" TargetMode="External"/><Relationship Id="rId22" Type="http://schemas.openxmlformats.org/officeDocument/2006/relationships/hyperlink" Target="https://podminky.urs.cz/item/CS_URS_2021_02/997013631" TargetMode="External"/><Relationship Id="rId27" Type="http://schemas.openxmlformats.org/officeDocument/2006/relationships/hyperlink" Target="https://podminky.urs.cz/item/CS_URS_2021_02/762083111" TargetMode="External"/><Relationship Id="rId30" Type="http://schemas.openxmlformats.org/officeDocument/2006/relationships/hyperlink" Target="https://podminky.urs.cz/item/CS_URS_2021_02/998762102" TargetMode="External"/><Relationship Id="rId35" Type="http://schemas.openxmlformats.org/officeDocument/2006/relationships/hyperlink" Target="https://podminky.urs.cz/item/CS_URS_2021_02/764511602" TargetMode="External"/><Relationship Id="rId43" Type="http://schemas.openxmlformats.org/officeDocument/2006/relationships/hyperlink" Target="https://podminky.urs.cz/item/CS_URS_2021_02/767651814" TargetMode="External"/><Relationship Id="rId48" Type="http://schemas.openxmlformats.org/officeDocument/2006/relationships/hyperlink" Target="https://podminky.urs.cz/item/CS_URS_2021_02/783317105" TargetMode="External"/><Relationship Id="rId8" Type="http://schemas.openxmlformats.org/officeDocument/2006/relationships/hyperlink" Target="https://podminky.urs.cz/item/CS_URS_2021_02/941111121" TargetMode="External"/><Relationship Id="rId3" Type="http://schemas.openxmlformats.org/officeDocument/2006/relationships/hyperlink" Target="https://podminky.urs.cz/item/CS_URS_2021_02/622211011" TargetMode="External"/><Relationship Id="rId12" Type="http://schemas.openxmlformats.org/officeDocument/2006/relationships/hyperlink" Target="https://podminky.urs.cz/item/CS_URS_2021_02/944511211" TargetMode="External"/><Relationship Id="rId17" Type="http://schemas.openxmlformats.org/officeDocument/2006/relationships/hyperlink" Target="https://podminky.urs.cz/item/CS_URS_2021_02/966073122" TargetMode="External"/><Relationship Id="rId25" Type="http://schemas.openxmlformats.org/officeDocument/2006/relationships/hyperlink" Target="https://podminky.urs.cz/item/CS_URS_2021_02/713132312" TargetMode="External"/><Relationship Id="rId33" Type="http://schemas.openxmlformats.org/officeDocument/2006/relationships/hyperlink" Target="https://podminky.urs.cz/item/CS_URS_2021_02/764216601" TargetMode="External"/><Relationship Id="rId38" Type="http://schemas.openxmlformats.org/officeDocument/2006/relationships/hyperlink" Target="https://podminky.urs.cz/item/CS_URS_2021_02/766622135" TargetMode="External"/><Relationship Id="rId46" Type="http://schemas.openxmlformats.org/officeDocument/2006/relationships/hyperlink" Target="https://podminky.urs.cz/item/CS_URS_2021_02/783314203" TargetMode="External"/><Relationship Id="rId20" Type="http://schemas.openxmlformats.org/officeDocument/2006/relationships/hyperlink" Target="https://podminky.urs.cz/item/CS_URS_2021_02/997013501" TargetMode="External"/><Relationship Id="rId41" Type="http://schemas.openxmlformats.org/officeDocument/2006/relationships/hyperlink" Target="https://podminky.urs.cz/item/CS_URS_2021_02/767651114" TargetMode="External"/><Relationship Id="rId1" Type="http://schemas.openxmlformats.org/officeDocument/2006/relationships/hyperlink" Target="https://podminky.urs.cz/item/CS_URS_2021_02/342171112" TargetMode="External"/><Relationship Id="rId6" Type="http://schemas.openxmlformats.org/officeDocument/2006/relationships/hyperlink" Target="https://podminky.urs.cz/item/CS_URS_2021_02/62225200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1_02/944511811" TargetMode="External"/><Relationship Id="rId18" Type="http://schemas.openxmlformats.org/officeDocument/2006/relationships/hyperlink" Target="https://podminky.urs.cz/item/CS_URS_2021_02/968082017" TargetMode="External"/><Relationship Id="rId26" Type="http://schemas.openxmlformats.org/officeDocument/2006/relationships/hyperlink" Target="https://podminky.urs.cz/item/CS_URS_2021_02/713132312" TargetMode="External"/><Relationship Id="rId39" Type="http://schemas.openxmlformats.org/officeDocument/2006/relationships/hyperlink" Target="https://podminky.urs.cz/item/CS_URS_2021_02/766622135" TargetMode="External"/><Relationship Id="rId21" Type="http://schemas.openxmlformats.org/officeDocument/2006/relationships/hyperlink" Target="https://podminky.urs.cz/item/CS_URS_2021_02/997013501" TargetMode="External"/><Relationship Id="rId34" Type="http://schemas.openxmlformats.org/officeDocument/2006/relationships/hyperlink" Target="https://podminky.urs.cz/item/CS_URS_2021_02/764216601" TargetMode="External"/><Relationship Id="rId42" Type="http://schemas.openxmlformats.org/officeDocument/2006/relationships/hyperlink" Target="https://podminky.urs.cz/item/CS_URS_2021_02/767190115" TargetMode="External"/><Relationship Id="rId47" Type="http://schemas.openxmlformats.org/officeDocument/2006/relationships/hyperlink" Target="https://podminky.urs.cz/item/CS_URS_2021_02/783306801" TargetMode="External"/><Relationship Id="rId50" Type="http://schemas.openxmlformats.org/officeDocument/2006/relationships/hyperlink" Target="https://podminky.urs.cz/item/CS_URS_2021_02/783317105" TargetMode="External"/><Relationship Id="rId7" Type="http://schemas.openxmlformats.org/officeDocument/2006/relationships/hyperlink" Target="https://podminky.urs.cz/item/CS_URS_2021_02/622511112" TargetMode="External"/><Relationship Id="rId2" Type="http://schemas.openxmlformats.org/officeDocument/2006/relationships/hyperlink" Target="https://podminky.urs.cz/item/CS_URS_2021_02/444171112" TargetMode="External"/><Relationship Id="rId16" Type="http://schemas.openxmlformats.org/officeDocument/2006/relationships/hyperlink" Target="https://podminky.urs.cz/item/CS_URS_2021_02/966072122" TargetMode="External"/><Relationship Id="rId29" Type="http://schemas.openxmlformats.org/officeDocument/2006/relationships/hyperlink" Target="https://podminky.urs.cz/item/CS_URS_2021_02/762439001" TargetMode="External"/><Relationship Id="rId11" Type="http://schemas.openxmlformats.org/officeDocument/2006/relationships/hyperlink" Target="https://podminky.urs.cz/item/CS_URS_2021_02/944511111" TargetMode="External"/><Relationship Id="rId24" Type="http://schemas.openxmlformats.org/officeDocument/2006/relationships/hyperlink" Target="https://podminky.urs.cz/item/CS_URS_2021_02/998014211" TargetMode="External"/><Relationship Id="rId32" Type="http://schemas.openxmlformats.org/officeDocument/2006/relationships/hyperlink" Target="https://podminky.urs.cz/item/CS_URS_2021_02/764004801" TargetMode="External"/><Relationship Id="rId37" Type="http://schemas.openxmlformats.org/officeDocument/2006/relationships/hyperlink" Target="https://podminky.urs.cz/item/CS_URS_2021_02/764518623" TargetMode="External"/><Relationship Id="rId40" Type="http://schemas.openxmlformats.org/officeDocument/2006/relationships/hyperlink" Target="https://podminky.urs.cz/item/CS_URS_2021_02/766660611" TargetMode="External"/><Relationship Id="rId45" Type="http://schemas.openxmlformats.org/officeDocument/2006/relationships/hyperlink" Target="https://podminky.urs.cz/item/CS_URS_2021_02/767651814" TargetMode="External"/><Relationship Id="rId5" Type="http://schemas.openxmlformats.org/officeDocument/2006/relationships/hyperlink" Target="https://podminky.urs.cz/item/CS_URS_2021_02/622252001" TargetMode="External"/><Relationship Id="rId15" Type="http://schemas.openxmlformats.org/officeDocument/2006/relationships/hyperlink" Target="https://podminky.urs.cz/item/CS_URS_2021_02/952901221" TargetMode="External"/><Relationship Id="rId23" Type="http://schemas.openxmlformats.org/officeDocument/2006/relationships/hyperlink" Target="https://podminky.urs.cz/item/CS_URS_2021_02/997013631" TargetMode="External"/><Relationship Id="rId28" Type="http://schemas.openxmlformats.org/officeDocument/2006/relationships/hyperlink" Target="https://podminky.urs.cz/item/CS_URS_2021_02/762083111" TargetMode="External"/><Relationship Id="rId36" Type="http://schemas.openxmlformats.org/officeDocument/2006/relationships/hyperlink" Target="https://podminky.urs.cz/item/CS_URS_2021_02/764511602" TargetMode="External"/><Relationship Id="rId49" Type="http://schemas.openxmlformats.org/officeDocument/2006/relationships/hyperlink" Target="https://podminky.urs.cz/item/CS_URS_2021_02/783315103" TargetMode="External"/><Relationship Id="rId10" Type="http://schemas.openxmlformats.org/officeDocument/2006/relationships/hyperlink" Target="https://podminky.urs.cz/item/CS_URS_2021_02/941111821" TargetMode="External"/><Relationship Id="rId19" Type="http://schemas.openxmlformats.org/officeDocument/2006/relationships/hyperlink" Target="https://podminky.urs.cz/item/CS_URS_2021_02/968082021" TargetMode="External"/><Relationship Id="rId31" Type="http://schemas.openxmlformats.org/officeDocument/2006/relationships/hyperlink" Target="https://podminky.urs.cz/item/CS_URS_2021_02/998762102" TargetMode="External"/><Relationship Id="rId44" Type="http://schemas.openxmlformats.org/officeDocument/2006/relationships/hyperlink" Target="https://podminky.urs.cz/item/CS_URS_2021_02/767651126" TargetMode="External"/><Relationship Id="rId4" Type="http://schemas.openxmlformats.org/officeDocument/2006/relationships/hyperlink" Target="https://podminky.urs.cz/item/CS_URS_2021_02/622251101" TargetMode="External"/><Relationship Id="rId9" Type="http://schemas.openxmlformats.org/officeDocument/2006/relationships/hyperlink" Target="https://podminky.urs.cz/item/CS_URS_2021_02/941111221" TargetMode="External"/><Relationship Id="rId14" Type="http://schemas.openxmlformats.org/officeDocument/2006/relationships/hyperlink" Target="https://podminky.urs.cz/item/CS_URS_2021_02/949101111" TargetMode="External"/><Relationship Id="rId22" Type="http://schemas.openxmlformats.org/officeDocument/2006/relationships/hyperlink" Target="https://podminky.urs.cz/item/CS_URS_2021_02/997013509" TargetMode="External"/><Relationship Id="rId27" Type="http://schemas.openxmlformats.org/officeDocument/2006/relationships/hyperlink" Target="https://podminky.urs.cz/item/CS_URS_2021_02/998713102" TargetMode="External"/><Relationship Id="rId30" Type="http://schemas.openxmlformats.org/officeDocument/2006/relationships/hyperlink" Target="https://podminky.urs.cz/item/CS_URS_2021_02/762495000" TargetMode="External"/><Relationship Id="rId35" Type="http://schemas.openxmlformats.org/officeDocument/2006/relationships/hyperlink" Target="https://podminky.urs.cz/item/CS_URS_2021_02/764216602" TargetMode="External"/><Relationship Id="rId43" Type="http://schemas.openxmlformats.org/officeDocument/2006/relationships/hyperlink" Target="https://podminky.urs.cz/item/CS_URS_2021_02/767651113" TargetMode="External"/><Relationship Id="rId48" Type="http://schemas.openxmlformats.org/officeDocument/2006/relationships/hyperlink" Target="https://podminky.urs.cz/item/CS_URS_2021_02/783314203" TargetMode="External"/><Relationship Id="rId8" Type="http://schemas.openxmlformats.org/officeDocument/2006/relationships/hyperlink" Target="https://podminky.urs.cz/item/CS_URS_2021_02/941111121" TargetMode="External"/><Relationship Id="rId51" Type="http://schemas.openxmlformats.org/officeDocument/2006/relationships/drawing" Target="../drawings/drawing4.xml"/><Relationship Id="rId3" Type="http://schemas.openxmlformats.org/officeDocument/2006/relationships/hyperlink" Target="https://podminky.urs.cz/item/CS_URS_2021_02/622211011" TargetMode="External"/><Relationship Id="rId12" Type="http://schemas.openxmlformats.org/officeDocument/2006/relationships/hyperlink" Target="https://podminky.urs.cz/item/CS_URS_2021_02/944511211" TargetMode="External"/><Relationship Id="rId17" Type="http://schemas.openxmlformats.org/officeDocument/2006/relationships/hyperlink" Target="https://podminky.urs.cz/item/CS_URS_2021_02/966073122" TargetMode="External"/><Relationship Id="rId25" Type="http://schemas.openxmlformats.org/officeDocument/2006/relationships/hyperlink" Target="https://podminky.urs.cz/item/CS_URS_2021_02/713131171" TargetMode="External"/><Relationship Id="rId33" Type="http://schemas.openxmlformats.org/officeDocument/2006/relationships/hyperlink" Target="https://podminky.urs.cz/item/CS_URS_2021_02/764004861" TargetMode="External"/><Relationship Id="rId38" Type="http://schemas.openxmlformats.org/officeDocument/2006/relationships/hyperlink" Target="https://podminky.urs.cz/item/CS_URS_2021_02/998764102" TargetMode="External"/><Relationship Id="rId46" Type="http://schemas.openxmlformats.org/officeDocument/2006/relationships/hyperlink" Target="https://podminky.urs.cz/item/CS_URS_2021_02/998767102" TargetMode="External"/><Relationship Id="rId20" Type="http://schemas.openxmlformats.org/officeDocument/2006/relationships/hyperlink" Target="https://podminky.urs.cz/item/CS_URS_2021_02/997013153" TargetMode="External"/><Relationship Id="rId41" Type="http://schemas.openxmlformats.org/officeDocument/2006/relationships/hyperlink" Target="https://podminky.urs.cz/item/CS_URS_2021_02/998766102" TargetMode="External"/><Relationship Id="rId1" Type="http://schemas.openxmlformats.org/officeDocument/2006/relationships/hyperlink" Target="https://podminky.urs.cz/item/CS_URS_2021_02/342171112" TargetMode="External"/><Relationship Id="rId6" Type="http://schemas.openxmlformats.org/officeDocument/2006/relationships/hyperlink" Target="https://podminky.urs.cz/item/CS_URS_2021_02/622252002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podminky.urs.cz/item/CS_URS_2021_02/045002000" TargetMode="External"/><Relationship Id="rId2" Type="http://schemas.openxmlformats.org/officeDocument/2006/relationships/hyperlink" Target="https://podminky.urs.cz/item/CS_URS_2021_02/030001000" TargetMode="External"/><Relationship Id="rId1" Type="http://schemas.openxmlformats.org/officeDocument/2006/relationships/hyperlink" Target="https://podminky.urs.cz/item/CS_URS_2021_02/010001000" TargetMode="External"/><Relationship Id="rId6" Type="http://schemas.openxmlformats.org/officeDocument/2006/relationships/drawing" Target="../drawings/drawing6.xml"/><Relationship Id="rId5" Type="http://schemas.openxmlformats.org/officeDocument/2006/relationships/hyperlink" Target="https://podminky.urs.cz/item/CS_URS_2021_02/070001000" TargetMode="External"/><Relationship Id="rId4" Type="http://schemas.openxmlformats.org/officeDocument/2006/relationships/hyperlink" Target="https://podminky.urs.cz/item/CS_URS_2021_02/065002000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3"/>
  <sheetViews>
    <sheetView showGridLines="0" tabSelected="1" topLeftCell="A34" workbookViewId="0">
      <selection activeCell="BE55" sqref="BE55"/>
    </sheetView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4" s="1" customFormat="1" ht="36.9" customHeight="1">
      <c r="AR2" s="336" t="s">
        <v>6</v>
      </c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S2" s="19" t="s">
        <v>7</v>
      </c>
      <c r="BT2" s="19" t="s">
        <v>8</v>
      </c>
    </row>
    <row r="3" spans="1:74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1:74" s="1" customFormat="1" ht="24.9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1:74" s="1" customFormat="1" ht="12" customHeight="1">
      <c r="B5" s="22"/>
      <c r="D5" s="26" t="s">
        <v>14</v>
      </c>
      <c r="K5" s="320" t="s">
        <v>15</v>
      </c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R5" s="22"/>
      <c r="BE5" s="317" t="s">
        <v>16</v>
      </c>
      <c r="BS5" s="19" t="s">
        <v>7</v>
      </c>
    </row>
    <row r="6" spans="1:74" s="1" customFormat="1" ht="36.9" customHeight="1">
      <c r="B6" s="22"/>
      <c r="D6" s="28" t="s">
        <v>17</v>
      </c>
      <c r="K6" s="322" t="s">
        <v>18</v>
      </c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R6" s="22"/>
      <c r="BE6" s="318"/>
      <c r="BS6" s="19" t="s">
        <v>7</v>
      </c>
    </row>
    <row r="7" spans="1:74" s="1" customFormat="1" ht="12" customHeight="1">
      <c r="B7" s="22"/>
      <c r="D7" s="29" t="s">
        <v>19</v>
      </c>
      <c r="K7" s="27" t="s">
        <v>3</v>
      </c>
      <c r="AK7" s="29" t="s">
        <v>20</v>
      </c>
      <c r="AN7" s="27" t="s">
        <v>3</v>
      </c>
      <c r="AR7" s="22"/>
      <c r="BE7" s="318"/>
      <c r="BS7" s="19" t="s">
        <v>7</v>
      </c>
    </row>
    <row r="8" spans="1:74" s="1" customFormat="1" ht="12" customHeight="1">
      <c r="B8" s="22"/>
      <c r="D8" s="29" t="s">
        <v>21</v>
      </c>
      <c r="K8" s="27" t="s">
        <v>22</v>
      </c>
      <c r="AK8" s="29" t="s">
        <v>23</v>
      </c>
      <c r="AN8" s="30" t="s">
        <v>24</v>
      </c>
      <c r="AR8" s="22"/>
      <c r="BE8" s="318"/>
      <c r="BS8" s="19" t="s">
        <v>7</v>
      </c>
    </row>
    <row r="9" spans="1:74" s="1" customFormat="1" ht="14.4" customHeight="1">
      <c r="B9" s="22"/>
      <c r="AR9" s="22"/>
      <c r="BE9" s="318"/>
      <c r="BS9" s="19" t="s">
        <v>7</v>
      </c>
    </row>
    <row r="10" spans="1:74" s="1" customFormat="1" ht="12" customHeight="1">
      <c r="B10" s="22"/>
      <c r="D10" s="29" t="s">
        <v>25</v>
      </c>
      <c r="AK10" s="29" t="s">
        <v>26</v>
      </c>
      <c r="AN10" s="27" t="s">
        <v>3</v>
      </c>
      <c r="AR10" s="22"/>
      <c r="BE10" s="318"/>
      <c r="BS10" s="19" t="s">
        <v>7</v>
      </c>
    </row>
    <row r="11" spans="1:74" s="1" customFormat="1" ht="18.45" customHeight="1">
      <c r="B11" s="22"/>
      <c r="E11" s="27" t="s">
        <v>27</v>
      </c>
      <c r="AK11" s="29" t="s">
        <v>28</v>
      </c>
      <c r="AN11" s="27" t="s">
        <v>3</v>
      </c>
      <c r="AR11" s="22"/>
      <c r="BE11" s="318"/>
      <c r="BS11" s="19" t="s">
        <v>7</v>
      </c>
    </row>
    <row r="12" spans="1:74" s="1" customFormat="1" ht="6.9" customHeight="1">
      <c r="B12" s="22"/>
      <c r="AR12" s="22"/>
      <c r="BE12" s="318"/>
      <c r="BS12" s="19" t="s">
        <v>7</v>
      </c>
    </row>
    <row r="13" spans="1:74" s="1" customFormat="1" ht="12" customHeight="1">
      <c r="B13" s="22"/>
      <c r="D13" s="29" t="s">
        <v>29</v>
      </c>
      <c r="AK13" s="29" t="s">
        <v>26</v>
      </c>
      <c r="AN13" s="31" t="s">
        <v>30</v>
      </c>
      <c r="AR13" s="22"/>
      <c r="BE13" s="318"/>
      <c r="BS13" s="19" t="s">
        <v>7</v>
      </c>
    </row>
    <row r="14" spans="1:74" ht="13.2">
      <c r="B14" s="22"/>
      <c r="E14" s="323" t="s">
        <v>30</v>
      </c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29" t="s">
        <v>28</v>
      </c>
      <c r="AN14" s="31" t="s">
        <v>30</v>
      </c>
      <c r="AR14" s="22"/>
      <c r="BE14" s="318"/>
      <c r="BS14" s="19" t="s">
        <v>7</v>
      </c>
    </row>
    <row r="15" spans="1:74" s="1" customFormat="1" ht="6.9" customHeight="1">
      <c r="B15" s="22"/>
      <c r="AR15" s="22"/>
      <c r="BE15" s="318"/>
      <c r="BS15" s="19" t="s">
        <v>4</v>
      </c>
    </row>
    <row r="16" spans="1:74" s="1" customFormat="1" ht="12" customHeight="1">
      <c r="B16" s="22"/>
      <c r="D16" s="29" t="s">
        <v>31</v>
      </c>
      <c r="AK16" s="29" t="s">
        <v>26</v>
      </c>
      <c r="AN16" s="27" t="s">
        <v>3</v>
      </c>
      <c r="AR16" s="22"/>
      <c r="BE16" s="318"/>
      <c r="BS16" s="19" t="s">
        <v>4</v>
      </c>
    </row>
    <row r="17" spans="1:71" s="1" customFormat="1" ht="18.45" customHeight="1">
      <c r="B17" s="22"/>
      <c r="E17" s="27" t="s">
        <v>32</v>
      </c>
      <c r="AK17" s="29" t="s">
        <v>28</v>
      </c>
      <c r="AN17" s="27" t="s">
        <v>3</v>
      </c>
      <c r="AR17" s="22"/>
      <c r="BE17" s="318"/>
      <c r="BS17" s="19" t="s">
        <v>33</v>
      </c>
    </row>
    <row r="18" spans="1:71" s="1" customFormat="1" ht="6.9" customHeight="1">
      <c r="B18" s="22"/>
      <c r="AR18" s="22"/>
      <c r="BE18" s="318"/>
      <c r="BS18" s="19" t="s">
        <v>7</v>
      </c>
    </row>
    <row r="19" spans="1:71" s="1" customFormat="1" ht="12" customHeight="1">
      <c r="B19" s="22"/>
      <c r="D19" s="29" t="s">
        <v>34</v>
      </c>
      <c r="AK19" s="29" t="s">
        <v>26</v>
      </c>
      <c r="AN19" s="27" t="s">
        <v>3</v>
      </c>
      <c r="AR19" s="22"/>
      <c r="BE19" s="318"/>
      <c r="BS19" s="19" t="s">
        <v>7</v>
      </c>
    </row>
    <row r="20" spans="1:71" s="1" customFormat="1" ht="18.45" customHeight="1">
      <c r="B20" s="22"/>
      <c r="E20" s="27" t="s">
        <v>35</v>
      </c>
      <c r="AK20" s="29" t="s">
        <v>28</v>
      </c>
      <c r="AN20" s="27" t="s">
        <v>3</v>
      </c>
      <c r="AR20" s="22"/>
      <c r="BE20" s="318"/>
      <c r="BS20" s="19" t="s">
        <v>4</v>
      </c>
    </row>
    <row r="21" spans="1:71" s="1" customFormat="1" ht="6.9" customHeight="1">
      <c r="B21" s="22"/>
      <c r="AR21" s="22"/>
      <c r="BE21" s="318"/>
    </row>
    <row r="22" spans="1:71" s="1" customFormat="1" ht="12" customHeight="1">
      <c r="B22" s="22"/>
      <c r="D22" s="29" t="s">
        <v>36</v>
      </c>
      <c r="AR22" s="22"/>
      <c r="BE22" s="318"/>
    </row>
    <row r="23" spans="1:71" s="1" customFormat="1" ht="47.25" customHeight="1">
      <c r="B23" s="22"/>
      <c r="E23" s="325" t="s">
        <v>37</v>
      </c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R23" s="22"/>
      <c r="BE23" s="318"/>
    </row>
    <row r="24" spans="1:71" s="1" customFormat="1" ht="6.9" customHeight="1">
      <c r="B24" s="22"/>
      <c r="AR24" s="22"/>
      <c r="BE24" s="318"/>
    </row>
    <row r="25" spans="1:71" s="1" customFormat="1" ht="6.9" customHeight="1">
      <c r="B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2"/>
      <c r="BE25" s="318"/>
    </row>
    <row r="26" spans="1:71" s="2" customFormat="1" ht="25.95" customHeight="1">
      <c r="A26" s="34"/>
      <c r="B26" s="35"/>
      <c r="C26" s="34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26">
        <f>ROUND(AG54,2)</f>
        <v>0</v>
      </c>
      <c r="AL26" s="327"/>
      <c r="AM26" s="327"/>
      <c r="AN26" s="327"/>
      <c r="AO26" s="327"/>
      <c r="AP26" s="34"/>
      <c r="AQ26" s="34"/>
      <c r="AR26" s="35"/>
      <c r="BE26" s="318"/>
    </row>
    <row r="27" spans="1:71" s="2" customFormat="1" ht="6.9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318"/>
    </row>
    <row r="28" spans="1:71" s="2" customFormat="1" ht="13.2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28" t="s">
        <v>39</v>
      </c>
      <c r="M28" s="328"/>
      <c r="N28" s="328"/>
      <c r="O28" s="328"/>
      <c r="P28" s="328"/>
      <c r="Q28" s="34"/>
      <c r="R28" s="34"/>
      <c r="S28" s="34"/>
      <c r="T28" s="34"/>
      <c r="U28" s="34"/>
      <c r="V28" s="34"/>
      <c r="W28" s="328" t="s">
        <v>40</v>
      </c>
      <c r="X28" s="328"/>
      <c r="Y28" s="328"/>
      <c r="Z28" s="328"/>
      <c r="AA28" s="328"/>
      <c r="AB28" s="328"/>
      <c r="AC28" s="328"/>
      <c r="AD28" s="328"/>
      <c r="AE28" s="328"/>
      <c r="AF28" s="34"/>
      <c r="AG28" s="34"/>
      <c r="AH28" s="34"/>
      <c r="AI28" s="34"/>
      <c r="AJ28" s="34"/>
      <c r="AK28" s="328" t="s">
        <v>41</v>
      </c>
      <c r="AL28" s="328"/>
      <c r="AM28" s="328"/>
      <c r="AN28" s="328"/>
      <c r="AO28" s="328"/>
      <c r="AP28" s="34"/>
      <c r="AQ28" s="34"/>
      <c r="AR28" s="35"/>
      <c r="BE28" s="318"/>
    </row>
    <row r="29" spans="1:71" s="3" customFormat="1" ht="14.4" customHeight="1">
      <c r="B29" s="39"/>
      <c r="D29" s="29" t="s">
        <v>42</v>
      </c>
      <c r="F29" s="29" t="s">
        <v>43</v>
      </c>
      <c r="L29" s="331">
        <v>0.21</v>
      </c>
      <c r="M29" s="330"/>
      <c r="N29" s="330"/>
      <c r="O29" s="330"/>
      <c r="P29" s="330"/>
      <c r="W29" s="329">
        <f>ROUND(AZ54, 2)</f>
        <v>0</v>
      </c>
      <c r="X29" s="330"/>
      <c r="Y29" s="330"/>
      <c r="Z29" s="330"/>
      <c r="AA29" s="330"/>
      <c r="AB29" s="330"/>
      <c r="AC29" s="330"/>
      <c r="AD29" s="330"/>
      <c r="AE29" s="330"/>
      <c r="AK29" s="329">
        <f>ROUND(AV54, 2)</f>
        <v>0</v>
      </c>
      <c r="AL29" s="330"/>
      <c r="AM29" s="330"/>
      <c r="AN29" s="330"/>
      <c r="AO29" s="330"/>
      <c r="AR29" s="39"/>
      <c r="BE29" s="319"/>
    </row>
    <row r="30" spans="1:71" s="3" customFormat="1" ht="14.4" customHeight="1">
      <c r="B30" s="39"/>
      <c r="F30" s="29" t="s">
        <v>44</v>
      </c>
      <c r="L30" s="331">
        <v>0.15</v>
      </c>
      <c r="M30" s="330"/>
      <c r="N30" s="330"/>
      <c r="O30" s="330"/>
      <c r="P30" s="330"/>
      <c r="W30" s="329">
        <f>ROUND(BA54, 2)</f>
        <v>0</v>
      </c>
      <c r="X30" s="330"/>
      <c r="Y30" s="330"/>
      <c r="Z30" s="330"/>
      <c r="AA30" s="330"/>
      <c r="AB30" s="330"/>
      <c r="AC30" s="330"/>
      <c r="AD30" s="330"/>
      <c r="AE30" s="330"/>
      <c r="AK30" s="329">
        <f>ROUND(AW54, 2)</f>
        <v>0</v>
      </c>
      <c r="AL30" s="330"/>
      <c r="AM30" s="330"/>
      <c r="AN30" s="330"/>
      <c r="AO30" s="330"/>
      <c r="AR30" s="39"/>
      <c r="BE30" s="319"/>
    </row>
    <row r="31" spans="1:71" s="3" customFormat="1" ht="14.4" hidden="1" customHeight="1">
      <c r="B31" s="39"/>
      <c r="F31" s="29" t="s">
        <v>45</v>
      </c>
      <c r="L31" s="331">
        <v>0.21</v>
      </c>
      <c r="M31" s="330"/>
      <c r="N31" s="330"/>
      <c r="O31" s="330"/>
      <c r="P31" s="330"/>
      <c r="W31" s="329">
        <f>ROUND(BB54, 2)</f>
        <v>0</v>
      </c>
      <c r="X31" s="330"/>
      <c r="Y31" s="330"/>
      <c r="Z31" s="330"/>
      <c r="AA31" s="330"/>
      <c r="AB31" s="330"/>
      <c r="AC31" s="330"/>
      <c r="AD31" s="330"/>
      <c r="AE31" s="330"/>
      <c r="AK31" s="329">
        <v>0</v>
      </c>
      <c r="AL31" s="330"/>
      <c r="AM31" s="330"/>
      <c r="AN31" s="330"/>
      <c r="AO31" s="330"/>
      <c r="AR31" s="39"/>
      <c r="BE31" s="319"/>
    </row>
    <row r="32" spans="1:71" s="3" customFormat="1" ht="14.4" hidden="1" customHeight="1">
      <c r="B32" s="39"/>
      <c r="F32" s="29" t="s">
        <v>46</v>
      </c>
      <c r="L32" s="331">
        <v>0.15</v>
      </c>
      <c r="M32" s="330"/>
      <c r="N32" s="330"/>
      <c r="O32" s="330"/>
      <c r="P32" s="330"/>
      <c r="W32" s="329">
        <f>ROUND(BC54, 2)</f>
        <v>0</v>
      </c>
      <c r="X32" s="330"/>
      <c r="Y32" s="330"/>
      <c r="Z32" s="330"/>
      <c r="AA32" s="330"/>
      <c r="AB32" s="330"/>
      <c r="AC32" s="330"/>
      <c r="AD32" s="330"/>
      <c r="AE32" s="330"/>
      <c r="AK32" s="329">
        <v>0</v>
      </c>
      <c r="AL32" s="330"/>
      <c r="AM32" s="330"/>
      <c r="AN32" s="330"/>
      <c r="AO32" s="330"/>
      <c r="AR32" s="39"/>
      <c r="BE32" s="319"/>
    </row>
    <row r="33" spans="1:57" s="3" customFormat="1" ht="14.4" hidden="1" customHeight="1">
      <c r="B33" s="39"/>
      <c r="F33" s="29" t="s">
        <v>47</v>
      </c>
      <c r="L33" s="331">
        <v>0</v>
      </c>
      <c r="M33" s="330"/>
      <c r="N33" s="330"/>
      <c r="O33" s="330"/>
      <c r="P33" s="330"/>
      <c r="W33" s="329">
        <f>ROUND(BD54, 2)</f>
        <v>0</v>
      </c>
      <c r="X33" s="330"/>
      <c r="Y33" s="330"/>
      <c r="Z33" s="330"/>
      <c r="AA33" s="330"/>
      <c r="AB33" s="330"/>
      <c r="AC33" s="330"/>
      <c r="AD33" s="330"/>
      <c r="AE33" s="330"/>
      <c r="AK33" s="329">
        <v>0</v>
      </c>
      <c r="AL33" s="330"/>
      <c r="AM33" s="330"/>
      <c r="AN33" s="330"/>
      <c r="AO33" s="330"/>
      <c r="AR33" s="39"/>
    </row>
    <row r="34" spans="1:57" s="2" customFormat="1" ht="6.9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95" customHeight="1">
      <c r="A35" s="34"/>
      <c r="B35" s="35"/>
      <c r="C35" s="40"/>
      <c r="D35" s="41" t="s">
        <v>48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49</v>
      </c>
      <c r="U35" s="42"/>
      <c r="V35" s="42"/>
      <c r="W35" s="42"/>
      <c r="X35" s="335" t="s">
        <v>50</v>
      </c>
      <c r="Y35" s="333"/>
      <c r="Z35" s="333"/>
      <c r="AA35" s="333"/>
      <c r="AB35" s="333"/>
      <c r="AC35" s="42"/>
      <c r="AD35" s="42"/>
      <c r="AE35" s="42"/>
      <c r="AF35" s="42"/>
      <c r="AG35" s="42"/>
      <c r="AH35" s="42"/>
      <c r="AI35" s="42"/>
      <c r="AJ35" s="42"/>
      <c r="AK35" s="332">
        <f>SUM(AK26:AK33)</f>
        <v>0</v>
      </c>
      <c r="AL35" s="333"/>
      <c r="AM35" s="333"/>
      <c r="AN35" s="333"/>
      <c r="AO35" s="334"/>
      <c r="AP35" s="40"/>
      <c r="AQ35" s="40"/>
      <c r="AR35" s="35"/>
      <c r="BE35" s="34"/>
    </row>
    <row r="36" spans="1:57" s="2" customFormat="1" ht="6.9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9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9" customHeight="1">
      <c r="A42" s="34"/>
      <c r="B42" s="35"/>
      <c r="C42" s="23" t="s">
        <v>51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1:57" s="4" customFormat="1" ht="12" customHeight="1">
      <c r="B44" s="48"/>
      <c r="C44" s="29" t="s">
        <v>14</v>
      </c>
      <c r="L44" s="4" t="str">
        <f>K5</f>
        <v>2021-041-A</v>
      </c>
      <c r="AR44" s="48"/>
    </row>
    <row r="45" spans="1:57" s="5" customFormat="1" ht="36.9" customHeight="1">
      <c r="B45" s="49"/>
      <c r="C45" s="50" t="s">
        <v>17</v>
      </c>
      <c r="L45" s="295" t="str">
        <f>K6</f>
        <v>Stavební úpravy - modernizace obvodového pláště</v>
      </c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R45" s="49"/>
    </row>
    <row r="46" spans="1:57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9" t="s">
        <v>21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>parc. č. 1627/24 a 1627/25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9" t="s">
        <v>23</v>
      </c>
      <c r="AJ47" s="34"/>
      <c r="AK47" s="34"/>
      <c r="AL47" s="34"/>
      <c r="AM47" s="297" t="str">
        <f>IF(AN8= "","",AN8)</f>
        <v>27. 8. 2021</v>
      </c>
      <c r="AN47" s="297"/>
      <c r="AO47" s="34"/>
      <c r="AP47" s="34"/>
      <c r="AQ47" s="34"/>
      <c r="AR47" s="35"/>
      <c r="BE47" s="34"/>
    </row>
    <row r="48" spans="1:57" s="2" customFormat="1" ht="6.9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91" s="2" customFormat="1" ht="15.15" customHeight="1">
      <c r="A49" s="34"/>
      <c r="B49" s="35"/>
      <c r="C49" s="29" t="s">
        <v>25</v>
      </c>
      <c r="D49" s="34"/>
      <c r="E49" s="34"/>
      <c r="F49" s="34"/>
      <c r="G49" s="34"/>
      <c r="H49" s="34"/>
      <c r="I49" s="34"/>
      <c r="J49" s="34"/>
      <c r="K49" s="34"/>
      <c r="L49" s="4" t="str">
        <f>IF(E11= "","",E11)</f>
        <v>ČZU v Praze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9" t="s">
        <v>31</v>
      </c>
      <c r="AJ49" s="34"/>
      <c r="AK49" s="34"/>
      <c r="AL49" s="34"/>
      <c r="AM49" s="302" t="str">
        <f>IF(E17="","",E17)</f>
        <v>RH-ARCHITEKTI s.r.o.</v>
      </c>
      <c r="AN49" s="303"/>
      <c r="AO49" s="303"/>
      <c r="AP49" s="303"/>
      <c r="AQ49" s="34"/>
      <c r="AR49" s="35"/>
      <c r="AS49" s="298" t="s">
        <v>52</v>
      </c>
      <c r="AT49" s="299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91" s="2" customFormat="1" ht="15.15" customHeight="1">
      <c r="A50" s="34"/>
      <c r="B50" s="35"/>
      <c r="C50" s="29" t="s">
        <v>29</v>
      </c>
      <c r="D50" s="34"/>
      <c r="E50" s="34"/>
      <c r="F50" s="34"/>
      <c r="G50" s="34"/>
      <c r="H50" s="34"/>
      <c r="I50" s="34"/>
      <c r="J50" s="34"/>
      <c r="K50" s="34"/>
      <c r="L50" s="4" t="str">
        <f>IF(E14= 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9" t="s">
        <v>34</v>
      </c>
      <c r="AJ50" s="34"/>
      <c r="AK50" s="34"/>
      <c r="AL50" s="34"/>
      <c r="AM50" s="302" t="str">
        <f>IF(E20="","",E20)</f>
        <v xml:space="preserve"> </v>
      </c>
      <c r="AN50" s="303"/>
      <c r="AO50" s="303"/>
      <c r="AP50" s="303"/>
      <c r="AQ50" s="34"/>
      <c r="AR50" s="35"/>
      <c r="AS50" s="300"/>
      <c r="AT50" s="301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91" s="2" customFormat="1" ht="10.8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300"/>
      <c r="AT51" s="301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91" s="2" customFormat="1" ht="29.25" customHeight="1">
      <c r="A52" s="34"/>
      <c r="B52" s="35"/>
      <c r="C52" s="304" t="s">
        <v>53</v>
      </c>
      <c r="D52" s="305"/>
      <c r="E52" s="305"/>
      <c r="F52" s="305"/>
      <c r="G52" s="305"/>
      <c r="H52" s="57"/>
      <c r="I52" s="307" t="s">
        <v>54</v>
      </c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6" t="s">
        <v>55</v>
      </c>
      <c r="AH52" s="305"/>
      <c r="AI52" s="305"/>
      <c r="AJ52" s="305"/>
      <c r="AK52" s="305"/>
      <c r="AL52" s="305"/>
      <c r="AM52" s="305"/>
      <c r="AN52" s="307" t="s">
        <v>56</v>
      </c>
      <c r="AO52" s="305"/>
      <c r="AP52" s="305"/>
      <c r="AQ52" s="58" t="s">
        <v>57</v>
      </c>
      <c r="AR52" s="35"/>
      <c r="AS52" s="59" t="s">
        <v>58</v>
      </c>
      <c r="AT52" s="60" t="s">
        <v>59</v>
      </c>
      <c r="AU52" s="60" t="s">
        <v>60</v>
      </c>
      <c r="AV52" s="60" t="s">
        <v>61</v>
      </c>
      <c r="AW52" s="60" t="s">
        <v>62</v>
      </c>
      <c r="AX52" s="60" t="s">
        <v>63</v>
      </c>
      <c r="AY52" s="60" t="s">
        <v>64</v>
      </c>
      <c r="AZ52" s="60" t="s">
        <v>65</v>
      </c>
      <c r="BA52" s="60" t="s">
        <v>66</v>
      </c>
      <c r="BB52" s="60" t="s">
        <v>67</v>
      </c>
      <c r="BC52" s="60" t="s">
        <v>68</v>
      </c>
      <c r="BD52" s="61" t="s">
        <v>69</v>
      </c>
      <c r="BE52" s="34"/>
    </row>
    <row r="53" spans="1:91" s="2" customFormat="1" ht="10.8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1:91" s="6" customFormat="1" ht="32.4" customHeight="1">
      <c r="B54" s="65"/>
      <c r="C54" s="66" t="s">
        <v>70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315">
        <f>ROUND(AG55+AG58+AG61,2)</f>
        <v>0</v>
      </c>
      <c r="AH54" s="315"/>
      <c r="AI54" s="315"/>
      <c r="AJ54" s="315"/>
      <c r="AK54" s="315"/>
      <c r="AL54" s="315"/>
      <c r="AM54" s="315"/>
      <c r="AN54" s="316">
        <f t="shared" ref="AN54:AN61" si="0">SUM(AG54,AT54)</f>
        <v>0</v>
      </c>
      <c r="AO54" s="316"/>
      <c r="AP54" s="316"/>
      <c r="AQ54" s="69" t="s">
        <v>3</v>
      </c>
      <c r="AR54" s="65"/>
      <c r="AS54" s="70">
        <f>ROUND(AS55+AS58+AS61,2)</f>
        <v>0</v>
      </c>
      <c r="AT54" s="71">
        <f t="shared" ref="AT54:AT61" si="1">ROUND(SUM(AV54:AW54),2)</f>
        <v>0</v>
      </c>
      <c r="AU54" s="72">
        <f>ROUND(AU55+AU58+AU61,5)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ROUND(AZ55+AZ58+AZ61,2)</f>
        <v>0</v>
      </c>
      <c r="BA54" s="71">
        <f>ROUND(BA55+BA58+BA61,2)</f>
        <v>0</v>
      </c>
      <c r="BB54" s="71">
        <f>ROUND(BB55+BB58+BB61,2)</f>
        <v>0</v>
      </c>
      <c r="BC54" s="71">
        <f>ROUND(BC55+BC58+BC61,2)</f>
        <v>0</v>
      </c>
      <c r="BD54" s="73">
        <f>ROUND(BD55+BD58+BD61,2)</f>
        <v>0</v>
      </c>
      <c r="BS54" s="74" t="s">
        <v>71</v>
      </c>
      <c r="BT54" s="74" t="s">
        <v>72</v>
      </c>
      <c r="BU54" s="75" t="s">
        <v>73</v>
      </c>
      <c r="BV54" s="74" t="s">
        <v>74</v>
      </c>
      <c r="BW54" s="74" t="s">
        <v>5</v>
      </c>
      <c r="BX54" s="74" t="s">
        <v>75</v>
      </c>
      <c r="CL54" s="74" t="s">
        <v>3</v>
      </c>
    </row>
    <row r="55" spans="1:91" s="7" customFormat="1" ht="16.5" customHeight="1">
      <c r="B55" s="76"/>
      <c r="C55" s="77"/>
      <c r="D55" s="311" t="s">
        <v>76</v>
      </c>
      <c r="E55" s="311"/>
      <c r="F55" s="311"/>
      <c r="G55" s="311"/>
      <c r="H55" s="311"/>
      <c r="I55" s="78"/>
      <c r="J55" s="311" t="s">
        <v>77</v>
      </c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08">
        <f>ROUND(SUM(AG56:AG57),2)</f>
        <v>0</v>
      </c>
      <c r="AH55" s="309"/>
      <c r="AI55" s="309"/>
      <c r="AJ55" s="309"/>
      <c r="AK55" s="309"/>
      <c r="AL55" s="309"/>
      <c r="AM55" s="309"/>
      <c r="AN55" s="310">
        <f t="shared" si="0"/>
        <v>0</v>
      </c>
      <c r="AO55" s="309"/>
      <c r="AP55" s="309"/>
      <c r="AQ55" s="79" t="s">
        <v>49</v>
      </c>
      <c r="AR55" s="76"/>
      <c r="AS55" s="80">
        <f>ROUND(SUM(AS56:AS57),2)</f>
        <v>0</v>
      </c>
      <c r="AT55" s="81">
        <f t="shared" si="1"/>
        <v>0</v>
      </c>
      <c r="AU55" s="82">
        <f>ROUND(SUM(AU56:AU57),5)</f>
        <v>0</v>
      </c>
      <c r="AV55" s="81">
        <f>ROUND(AZ55*L29,2)</f>
        <v>0</v>
      </c>
      <c r="AW55" s="81">
        <f>ROUND(BA55*L30,2)</f>
        <v>0</v>
      </c>
      <c r="AX55" s="81">
        <f>ROUND(BB55*L29,2)</f>
        <v>0</v>
      </c>
      <c r="AY55" s="81">
        <f>ROUND(BC55*L30,2)</f>
        <v>0</v>
      </c>
      <c r="AZ55" s="81">
        <f>ROUND(SUM(AZ56:AZ57),2)</f>
        <v>0</v>
      </c>
      <c r="BA55" s="81">
        <f>ROUND(SUM(BA56:BA57),2)</f>
        <v>0</v>
      </c>
      <c r="BB55" s="81">
        <f>ROUND(SUM(BB56:BB57),2)</f>
        <v>0</v>
      </c>
      <c r="BC55" s="81">
        <f>ROUND(SUM(BC56:BC57),2)</f>
        <v>0</v>
      </c>
      <c r="BD55" s="83">
        <f>ROUND(SUM(BD56:BD57),2)</f>
        <v>0</v>
      </c>
      <c r="BS55" s="84" t="s">
        <v>71</v>
      </c>
      <c r="BT55" s="84" t="s">
        <v>79</v>
      </c>
      <c r="BV55" s="84" t="s">
        <v>74</v>
      </c>
      <c r="BW55" s="84" t="s">
        <v>80</v>
      </c>
      <c r="BX55" s="84" t="s">
        <v>5</v>
      </c>
      <c r="CL55" s="84" t="s">
        <v>3</v>
      </c>
      <c r="CM55" s="84" t="s">
        <v>81</v>
      </c>
    </row>
    <row r="56" spans="1:91" s="4" customFormat="1" ht="16.5" customHeight="1">
      <c r="A56" s="85" t="s">
        <v>82</v>
      </c>
      <c r="B56" s="48"/>
      <c r="C56" s="10"/>
      <c r="D56" s="10"/>
      <c r="E56" s="314" t="s">
        <v>76</v>
      </c>
      <c r="F56" s="314"/>
      <c r="G56" s="314"/>
      <c r="H56" s="314"/>
      <c r="I56" s="314"/>
      <c r="J56" s="10"/>
      <c r="K56" s="314" t="s">
        <v>77</v>
      </c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2">
        <f>'SO-01 - Hala č. 1'!J30</f>
        <v>0</v>
      </c>
      <c r="AH56" s="313"/>
      <c r="AI56" s="313"/>
      <c r="AJ56" s="313"/>
      <c r="AK56" s="313"/>
      <c r="AL56" s="313"/>
      <c r="AM56" s="313"/>
      <c r="AN56" s="312">
        <f t="shared" si="0"/>
        <v>0</v>
      </c>
      <c r="AO56" s="313"/>
      <c r="AP56" s="313"/>
      <c r="AQ56" s="86" t="s">
        <v>83</v>
      </c>
      <c r="AR56" s="48"/>
      <c r="AS56" s="87">
        <v>0</v>
      </c>
      <c r="AT56" s="88">
        <f t="shared" si="1"/>
        <v>0</v>
      </c>
      <c r="AU56" s="89">
        <f>'SO-01 - Hala č. 1'!P93</f>
        <v>0</v>
      </c>
      <c r="AV56" s="88">
        <f>'SO-01 - Hala č. 1'!J33</f>
        <v>0</v>
      </c>
      <c r="AW56" s="88">
        <f>'SO-01 - Hala č. 1'!J34</f>
        <v>0</v>
      </c>
      <c r="AX56" s="88">
        <f>'SO-01 - Hala č. 1'!J35</f>
        <v>0</v>
      </c>
      <c r="AY56" s="88">
        <f>'SO-01 - Hala č. 1'!J36</f>
        <v>0</v>
      </c>
      <c r="AZ56" s="88">
        <f>'SO-01 - Hala č. 1'!F33</f>
        <v>0</v>
      </c>
      <c r="BA56" s="88">
        <f>'SO-01 - Hala č. 1'!F34</f>
        <v>0</v>
      </c>
      <c r="BB56" s="88">
        <f>'SO-01 - Hala č. 1'!F35</f>
        <v>0</v>
      </c>
      <c r="BC56" s="88">
        <f>'SO-01 - Hala č. 1'!F36</f>
        <v>0</v>
      </c>
      <c r="BD56" s="90">
        <f>'SO-01 - Hala č. 1'!F37</f>
        <v>0</v>
      </c>
      <c r="BT56" s="27" t="s">
        <v>81</v>
      </c>
      <c r="BU56" s="27" t="s">
        <v>84</v>
      </c>
      <c r="BV56" s="27" t="s">
        <v>74</v>
      </c>
      <c r="BW56" s="27" t="s">
        <v>80</v>
      </c>
      <c r="BX56" s="27" t="s">
        <v>5</v>
      </c>
      <c r="CL56" s="27" t="s">
        <v>3</v>
      </c>
      <c r="CM56" s="27" t="s">
        <v>81</v>
      </c>
    </row>
    <row r="57" spans="1:91" s="4" customFormat="1" ht="16.5" customHeight="1">
      <c r="A57" s="85" t="s">
        <v>82</v>
      </c>
      <c r="B57" s="48"/>
      <c r="C57" s="10"/>
      <c r="D57" s="10"/>
      <c r="E57" s="314" t="s">
        <v>85</v>
      </c>
      <c r="F57" s="314"/>
      <c r="G57" s="314"/>
      <c r="H57" s="314"/>
      <c r="I57" s="314"/>
      <c r="J57" s="10"/>
      <c r="K57" s="314" t="s">
        <v>86</v>
      </c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2">
        <f>'EL-01 - Výkaz výměr hala č.1'!J32</f>
        <v>0</v>
      </c>
      <c r="AH57" s="313"/>
      <c r="AI57" s="313"/>
      <c r="AJ57" s="313"/>
      <c r="AK57" s="313"/>
      <c r="AL57" s="313"/>
      <c r="AM57" s="313"/>
      <c r="AN57" s="312">
        <f t="shared" si="0"/>
        <v>0</v>
      </c>
      <c r="AO57" s="313"/>
      <c r="AP57" s="313"/>
      <c r="AQ57" s="86" t="s">
        <v>83</v>
      </c>
      <c r="AR57" s="48"/>
      <c r="AS57" s="87">
        <v>0</v>
      </c>
      <c r="AT57" s="88">
        <f t="shared" si="1"/>
        <v>0</v>
      </c>
      <c r="AU57" s="89">
        <f>'EL-01 - Výkaz výměr hala č.1'!P93</f>
        <v>0</v>
      </c>
      <c r="AV57" s="88">
        <f>'EL-01 - Výkaz výměr hala č.1'!J35</f>
        <v>0</v>
      </c>
      <c r="AW57" s="88">
        <f>'EL-01 - Výkaz výměr hala č.1'!J36</f>
        <v>0</v>
      </c>
      <c r="AX57" s="88">
        <f>'EL-01 - Výkaz výměr hala č.1'!J37</f>
        <v>0</v>
      </c>
      <c r="AY57" s="88">
        <f>'EL-01 - Výkaz výměr hala č.1'!J38</f>
        <v>0</v>
      </c>
      <c r="AZ57" s="88">
        <f>'EL-01 - Výkaz výměr hala č.1'!F35</f>
        <v>0</v>
      </c>
      <c r="BA57" s="88">
        <f>'EL-01 - Výkaz výměr hala č.1'!F36</f>
        <v>0</v>
      </c>
      <c r="BB57" s="88">
        <f>'EL-01 - Výkaz výměr hala č.1'!F37</f>
        <v>0</v>
      </c>
      <c r="BC57" s="88">
        <f>'EL-01 - Výkaz výměr hala č.1'!F38</f>
        <v>0</v>
      </c>
      <c r="BD57" s="90">
        <f>'EL-01 - Výkaz výměr hala č.1'!F39</f>
        <v>0</v>
      </c>
      <c r="BT57" s="27" t="s">
        <v>81</v>
      </c>
      <c r="BV57" s="27" t="s">
        <v>74</v>
      </c>
      <c r="BW57" s="27" t="s">
        <v>87</v>
      </c>
      <c r="BX57" s="27" t="s">
        <v>80</v>
      </c>
      <c r="CL57" s="27" t="s">
        <v>3</v>
      </c>
    </row>
    <row r="58" spans="1:91" s="7" customFormat="1" ht="16.5" customHeight="1">
      <c r="B58" s="76"/>
      <c r="C58" s="77"/>
      <c r="D58" s="311" t="s">
        <v>88</v>
      </c>
      <c r="E58" s="311"/>
      <c r="F58" s="311"/>
      <c r="G58" s="311"/>
      <c r="H58" s="311"/>
      <c r="I58" s="78"/>
      <c r="J58" s="311" t="s">
        <v>89</v>
      </c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08">
        <f>ROUND(SUM(AG59:AG60),2)</f>
        <v>0</v>
      </c>
      <c r="AH58" s="309"/>
      <c r="AI58" s="309"/>
      <c r="AJ58" s="309"/>
      <c r="AK58" s="309"/>
      <c r="AL58" s="309"/>
      <c r="AM58" s="309"/>
      <c r="AN58" s="310">
        <f t="shared" si="0"/>
        <v>0</v>
      </c>
      <c r="AO58" s="309"/>
      <c r="AP58" s="309"/>
      <c r="AQ58" s="79" t="s">
        <v>78</v>
      </c>
      <c r="AR58" s="76"/>
      <c r="AS58" s="80">
        <f>ROUND(SUM(AS59:AS60),2)</f>
        <v>0</v>
      </c>
      <c r="AT58" s="81">
        <f t="shared" si="1"/>
        <v>0</v>
      </c>
      <c r="AU58" s="82">
        <f>ROUND(SUM(AU59:AU60),5)</f>
        <v>0</v>
      </c>
      <c r="AV58" s="81">
        <f>ROUND(AZ58*L29,2)</f>
        <v>0</v>
      </c>
      <c r="AW58" s="81">
        <f>ROUND(BA58*L30,2)</f>
        <v>0</v>
      </c>
      <c r="AX58" s="81">
        <f>ROUND(BB58*L29,2)</f>
        <v>0</v>
      </c>
      <c r="AY58" s="81">
        <f>ROUND(BC58*L30,2)</f>
        <v>0</v>
      </c>
      <c r="AZ58" s="81">
        <f>ROUND(SUM(AZ59:AZ60),2)</f>
        <v>0</v>
      </c>
      <c r="BA58" s="81">
        <f>ROUND(SUM(BA59:BA60),2)</f>
        <v>0</v>
      </c>
      <c r="BB58" s="81">
        <f>ROUND(SUM(BB59:BB60),2)</f>
        <v>0</v>
      </c>
      <c r="BC58" s="81">
        <f>ROUND(SUM(BC59:BC60),2)</f>
        <v>0</v>
      </c>
      <c r="BD58" s="83">
        <f>ROUND(SUM(BD59:BD60),2)</f>
        <v>0</v>
      </c>
      <c r="BS58" s="84" t="s">
        <v>71</v>
      </c>
      <c r="BT58" s="84" t="s">
        <v>79</v>
      </c>
      <c r="BV58" s="84" t="s">
        <v>74</v>
      </c>
      <c r="BW58" s="84" t="s">
        <v>90</v>
      </c>
      <c r="BX58" s="84" t="s">
        <v>5</v>
      </c>
      <c r="CL58" s="84" t="s">
        <v>3</v>
      </c>
      <c r="CM58" s="84" t="s">
        <v>81</v>
      </c>
    </row>
    <row r="59" spans="1:91" s="4" customFormat="1" ht="16.5" customHeight="1">
      <c r="A59" s="85" t="s">
        <v>82</v>
      </c>
      <c r="B59" s="48"/>
      <c r="C59" s="10"/>
      <c r="D59" s="10"/>
      <c r="E59" s="314" t="s">
        <v>88</v>
      </c>
      <c r="F59" s="314"/>
      <c r="G59" s="314"/>
      <c r="H59" s="314"/>
      <c r="I59" s="314"/>
      <c r="J59" s="10"/>
      <c r="K59" s="314" t="s">
        <v>89</v>
      </c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2">
        <f>'SO-02 - Hala č. 2'!J30</f>
        <v>0</v>
      </c>
      <c r="AH59" s="313"/>
      <c r="AI59" s="313"/>
      <c r="AJ59" s="313"/>
      <c r="AK59" s="313"/>
      <c r="AL59" s="313"/>
      <c r="AM59" s="313"/>
      <c r="AN59" s="312">
        <f t="shared" si="0"/>
        <v>0</v>
      </c>
      <c r="AO59" s="313"/>
      <c r="AP59" s="313"/>
      <c r="AQ59" s="86" t="s">
        <v>83</v>
      </c>
      <c r="AR59" s="48"/>
      <c r="AS59" s="87">
        <v>0</v>
      </c>
      <c r="AT59" s="88">
        <f t="shared" si="1"/>
        <v>0</v>
      </c>
      <c r="AU59" s="89">
        <f>'SO-02 - Hala č. 2'!P93</f>
        <v>0</v>
      </c>
      <c r="AV59" s="88">
        <f>'SO-02 - Hala č. 2'!J33</f>
        <v>0</v>
      </c>
      <c r="AW59" s="88">
        <f>'SO-02 - Hala č. 2'!J34</f>
        <v>0</v>
      </c>
      <c r="AX59" s="88">
        <f>'SO-02 - Hala č. 2'!J35</f>
        <v>0</v>
      </c>
      <c r="AY59" s="88">
        <f>'SO-02 - Hala č. 2'!J36</f>
        <v>0</v>
      </c>
      <c r="AZ59" s="88">
        <f>'SO-02 - Hala č. 2'!F33</f>
        <v>0</v>
      </c>
      <c r="BA59" s="88">
        <f>'SO-02 - Hala č. 2'!F34</f>
        <v>0</v>
      </c>
      <c r="BB59" s="88">
        <f>'SO-02 - Hala č. 2'!F35</f>
        <v>0</v>
      </c>
      <c r="BC59" s="88">
        <f>'SO-02 - Hala č. 2'!F36</f>
        <v>0</v>
      </c>
      <c r="BD59" s="90">
        <f>'SO-02 - Hala č. 2'!F37</f>
        <v>0</v>
      </c>
      <c r="BT59" s="27" t="s">
        <v>81</v>
      </c>
      <c r="BU59" s="27" t="s">
        <v>84</v>
      </c>
      <c r="BV59" s="27" t="s">
        <v>74</v>
      </c>
      <c r="BW59" s="27" t="s">
        <v>90</v>
      </c>
      <c r="BX59" s="27" t="s">
        <v>5</v>
      </c>
      <c r="CL59" s="27" t="s">
        <v>3</v>
      </c>
      <c r="CM59" s="27" t="s">
        <v>81</v>
      </c>
    </row>
    <row r="60" spans="1:91" s="4" customFormat="1" ht="16.5" customHeight="1">
      <c r="A60" s="85" t="s">
        <v>82</v>
      </c>
      <c r="B60" s="48"/>
      <c r="C60" s="10"/>
      <c r="D60" s="10"/>
      <c r="E60" s="314" t="s">
        <v>91</v>
      </c>
      <c r="F60" s="314"/>
      <c r="G60" s="314"/>
      <c r="H60" s="314"/>
      <c r="I60" s="314"/>
      <c r="J60" s="10"/>
      <c r="K60" s="314" t="s">
        <v>92</v>
      </c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314"/>
      <c r="AF60" s="314"/>
      <c r="AG60" s="312">
        <f>'EL-02 - Výkaz výměr hala č.2'!J32</f>
        <v>0</v>
      </c>
      <c r="AH60" s="313"/>
      <c r="AI60" s="313"/>
      <c r="AJ60" s="313"/>
      <c r="AK60" s="313"/>
      <c r="AL60" s="313"/>
      <c r="AM60" s="313"/>
      <c r="AN60" s="312">
        <f t="shared" si="0"/>
        <v>0</v>
      </c>
      <c r="AO60" s="313"/>
      <c r="AP60" s="313"/>
      <c r="AQ60" s="86" t="s">
        <v>83</v>
      </c>
      <c r="AR60" s="48"/>
      <c r="AS60" s="87">
        <v>0</v>
      </c>
      <c r="AT60" s="88">
        <f t="shared" si="1"/>
        <v>0</v>
      </c>
      <c r="AU60" s="89">
        <f>'EL-02 - Výkaz výměr hala č.2'!P92</f>
        <v>0</v>
      </c>
      <c r="AV60" s="88">
        <f>'EL-02 - Výkaz výměr hala č.2'!J35</f>
        <v>0</v>
      </c>
      <c r="AW60" s="88">
        <f>'EL-02 - Výkaz výměr hala č.2'!J36</f>
        <v>0</v>
      </c>
      <c r="AX60" s="88">
        <f>'EL-02 - Výkaz výměr hala č.2'!J37</f>
        <v>0</v>
      </c>
      <c r="AY60" s="88">
        <f>'EL-02 - Výkaz výměr hala č.2'!J38</f>
        <v>0</v>
      </c>
      <c r="AZ60" s="88">
        <f>'EL-02 - Výkaz výměr hala č.2'!F35</f>
        <v>0</v>
      </c>
      <c r="BA60" s="88">
        <f>'EL-02 - Výkaz výměr hala č.2'!F36</f>
        <v>0</v>
      </c>
      <c r="BB60" s="88">
        <f>'EL-02 - Výkaz výměr hala č.2'!F37</f>
        <v>0</v>
      </c>
      <c r="BC60" s="88">
        <f>'EL-02 - Výkaz výměr hala č.2'!F38</f>
        <v>0</v>
      </c>
      <c r="BD60" s="90">
        <f>'EL-02 - Výkaz výměr hala č.2'!F39</f>
        <v>0</v>
      </c>
      <c r="BT60" s="27" t="s">
        <v>81</v>
      </c>
      <c r="BV60" s="27" t="s">
        <v>74</v>
      </c>
      <c r="BW60" s="27" t="s">
        <v>93</v>
      </c>
      <c r="BX60" s="27" t="s">
        <v>90</v>
      </c>
      <c r="CL60" s="27" t="s">
        <v>3</v>
      </c>
    </row>
    <row r="61" spans="1:91" s="7" customFormat="1" ht="16.5" customHeight="1">
      <c r="A61" s="85" t="s">
        <v>82</v>
      </c>
      <c r="B61" s="76"/>
      <c r="C61" s="77"/>
      <c r="D61" s="311" t="s">
        <v>94</v>
      </c>
      <c r="E61" s="311"/>
      <c r="F61" s="311"/>
      <c r="G61" s="311"/>
      <c r="H61" s="311"/>
      <c r="I61" s="78"/>
      <c r="J61" s="311" t="s">
        <v>95</v>
      </c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10">
        <f>'VRN - Vedlejší rozpočtové...'!J30</f>
        <v>0</v>
      </c>
      <c r="AH61" s="309"/>
      <c r="AI61" s="309"/>
      <c r="AJ61" s="309"/>
      <c r="AK61" s="309"/>
      <c r="AL61" s="309"/>
      <c r="AM61" s="309"/>
      <c r="AN61" s="310">
        <f t="shared" si="0"/>
        <v>0</v>
      </c>
      <c r="AO61" s="309"/>
      <c r="AP61" s="309"/>
      <c r="AQ61" s="79" t="s">
        <v>78</v>
      </c>
      <c r="AR61" s="76"/>
      <c r="AS61" s="91">
        <v>0</v>
      </c>
      <c r="AT61" s="92">
        <f t="shared" si="1"/>
        <v>0</v>
      </c>
      <c r="AU61" s="93">
        <f>'VRN - Vedlejší rozpočtové...'!P85</f>
        <v>0</v>
      </c>
      <c r="AV61" s="92">
        <f>'VRN - Vedlejší rozpočtové...'!J33</f>
        <v>0</v>
      </c>
      <c r="AW61" s="92">
        <f>'VRN - Vedlejší rozpočtové...'!J34</f>
        <v>0</v>
      </c>
      <c r="AX61" s="92">
        <f>'VRN - Vedlejší rozpočtové...'!J35</f>
        <v>0</v>
      </c>
      <c r="AY61" s="92">
        <f>'VRN - Vedlejší rozpočtové...'!J36</f>
        <v>0</v>
      </c>
      <c r="AZ61" s="92">
        <f>'VRN - Vedlejší rozpočtové...'!F33</f>
        <v>0</v>
      </c>
      <c r="BA61" s="92">
        <f>'VRN - Vedlejší rozpočtové...'!F34</f>
        <v>0</v>
      </c>
      <c r="BB61" s="92">
        <f>'VRN - Vedlejší rozpočtové...'!F35</f>
        <v>0</v>
      </c>
      <c r="BC61" s="92">
        <f>'VRN - Vedlejší rozpočtové...'!F36</f>
        <v>0</v>
      </c>
      <c r="BD61" s="94">
        <f>'VRN - Vedlejší rozpočtové...'!F37</f>
        <v>0</v>
      </c>
      <c r="BT61" s="84" t="s">
        <v>79</v>
      </c>
      <c r="BV61" s="84" t="s">
        <v>74</v>
      </c>
      <c r="BW61" s="84" t="s">
        <v>96</v>
      </c>
      <c r="BX61" s="84" t="s">
        <v>5</v>
      </c>
      <c r="CL61" s="84" t="s">
        <v>3</v>
      </c>
      <c r="CM61" s="84" t="s">
        <v>81</v>
      </c>
    </row>
    <row r="62" spans="1:91" s="2" customFormat="1" ht="30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5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91" s="2" customFormat="1" ht="6.9" customHeight="1">
      <c r="A63" s="34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35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</sheetData>
  <mergeCells count="66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60:AP60"/>
    <mergeCell ref="AG60:AM60"/>
    <mergeCell ref="E60:I60"/>
    <mergeCell ref="K60:AF60"/>
    <mergeCell ref="AN61:AP61"/>
    <mergeCell ref="AG61:AM61"/>
    <mergeCell ref="D61:H61"/>
    <mergeCell ref="J61:AF61"/>
    <mergeCell ref="AG58:AM58"/>
    <mergeCell ref="AN58:AP58"/>
    <mergeCell ref="D58:H58"/>
    <mergeCell ref="J58:AF58"/>
    <mergeCell ref="AN59:AP59"/>
    <mergeCell ref="AG59:AM59"/>
    <mergeCell ref="E59:I59"/>
    <mergeCell ref="K59:AF59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G54:AM54"/>
    <mergeCell ref="AN54:AP54"/>
    <mergeCell ref="L45:AO45"/>
    <mergeCell ref="AM47:AN47"/>
    <mergeCell ref="AS49:AT51"/>
    <mergeCell ref="AM49:AP49"/>
    <mergeCell ref="AM50:AP50"/>
  </mergeCells>
  <hyperlinks>
    <hyperlink ref="A56" location="'SO-01 - Hala č. 1'!C2" display="/" xr:uid="{00000000-0004-0000-0000-000000000000}"/>
    <hyperlink ref="A57" location="'EL-01 - Výkaz výměr hala č.1'!C2" display="/" xr:uid="{00000000-0004-0000-0000-000001000000}"/>
    <hyperlink ref="A59" location="'SO-02 - Hala č. 2'!C2" display="/" xr:uid="{00000000-0004-0000-0000-000002000000}"/>
    <hyperlink ref="A60" location="'EL-02 - Výkaz výměr hala č.2'!C2" display="/" xr:uid="{00000000-0004-0000-0000-000003000000}"/>
    <hyperlink ref="A61" location="'VRN - Vedlejší rozpočtové...'!C2" display="/" xr:uid="{00000000-0004-0000-0000-000004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59"/>
  <sheetViews>
    <sheetView showGridLines="0" topLeftCell="A329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80</v>
      </c>
    </row>
    <row r="3" spans="1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1:46" s="1" customFormat="1" ht="24.9" customHeight="1">
      <c r="B4" s="22"/>
      <c r="D4" s="23" t="s">
        <v>97</v>
      </c>
      <c r="L4" s="22"/>
      <c r="M4" s="95" t="s">
        <v>11</v>
      </c>
      <c r="AT4" s="19" t="s">
        <v>4</v>
      </c>
    </row>
    <row r="5" spans="1:46" s="1" customFormat="1" ht="6.9" customHeight="1">
      <c r="B5" s="22"/>
      <c r="L5" s="22"/>
    </row>
    <row r="6" spans="1:46" s="1" customFormat="1" ht="12" customHeight="1">
      <c r="B6" s="22"/>
      <c r="D6" s="29" t="s">
        <v>17</v>
      </c>
      <c r="L6" s="22"/>
    </row>
    <row r="7" spans="1:46" s="1" customFormat="1" ht="16.5" customHeight="1">
      <c r="B7" s="22"/>
      <c r="E7" s="337" t="str">
        <f>'Rekapitulace stavby'!K6</f>
        <v>Stavební úpravy - modernizace obvodového pláště</v>
      </c>
      <c r="F7" s="338"/>
      <c r="G7" s="338"/>
      <c r="H7" s="338"/>
      <c r="L7" s="22"/>
    </row>
    <row r="8" spans="1:46" s="2" customFormat="1" ht="12" customHeight="1">
      <c r="A8" s="34"/>
      <c r="B8" s="35"/>
      <c r="C8" s="34"/>
      <c r="D8" s="29" t="s">
        <v>98</v>
      </c>
      <c r="E8" s="34"/>
      <c r="F8" s="34"/>
      <c r="G8" s="34"/>
      <c r="H8" s="34"/>
      <c r="I8" s="34"/>
      <c r="J8" s="34"/>
      <c r="K8" s="34"/>
      <c r="L8" s="9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5"/>
      <c r="C9" s="34"/>
      <c r="D9" s="34"/>
      <c r="E9" s="295" t="s">
        <v>99</v>
      </c>
      <c r="F9" s="339"/>
      <c r="G9" s="339"/>
      <c r="H9" s="339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0.199999999999999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27. 8. 2021</v>
      </c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40" t="str">
        <f>'Rekapitulace stavby'!E14</f>
        <v>Vyplň údaj</v>
      </c>
      <c r="F18" s="320"/>
      <c r="G18" s="320"/>
      <c r="H18" s="320"/>
      <c r="I18" s="29" t="s">
        <v>28</v>
      </c>
      <c r="J18" s="30" t="str">
        <f>'Rekapitulace stavby'!AN14</f>
        <v>Vyplň údaj</v>
      </c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28</v>
      </c>
      <c r="J24" s="27" t="str">
        <f>IF('Rekapitulace stavby'!AN20="","",'Rekapitulace stavby'!AN20)</f>
        <v/>
      </c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7"/>
      <c r="B27" s="98"/>
      <c r="C27" s="97"/>
      <c r="D27" s="97"/>
      <c r="E27" s="325" t="s">
        <v>3</v>
      </c>
      <c r="F27" s="325"/>
      <c r="G27" s="325"/>
      <c r="H27" s="325"/>
      <c r="I27" s="97"/>
      <c r="J27" s="97"/>
      <c r="K27" s="97"/>
      <c r="L27" s="99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100" t="s">
        <v>38</v>
      </c>
      <c r="E30" s="34"/>
      <c r="F30" s="34"/>
      <c r="G30" s="34"/>
      <c r="H30" s="34"/>
      <c r="I30" s="34"/>
      <c r="J30" s="68">
        <f>ROUND(J93, 2)</f>
        <v>0</v>
      </c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01" t="s">
        <v>42</v>
      </c>
      <c r="E33" s="29" t="s">
        <v>43</v>
      </c>
      <c r="F33" s="102">
        <f>ROUND((SUM(BE93:BE358)),  2)</f>
        <v>0</v>
      </c>
      <c r="G33" s="34"/>
      <c r="H33" s="34"/>
      <c r="I33" s="103">
        <v>0.21</v>
      </c>
      <c r="J33" s="102">
        <f>ROUND(((SUM(BE93:BE358))*I33),  2)</f>
        <v>0</v>
      </c>
      <c r="K33" s="34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9" t="s">
        <v>44</v>
      </c>
      <c r="F34" s="102">
        <f>ROUND((SUM(BF93:BF358)),  2)</f>
        <v>0</v>
      </c>
      <c r="G34" s="34"/>
      <c r="H34" s="34"/>
      <c r="I34" s="103">
        <v>0.15</v>
      </c>
      <c r="J34" s="102">
        <f>ROUND(((SUM(BF93:BF358))*I34),  2)</f>
        <v>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hidden="1" customHeight="1">
      <c r="A35" s="34"/>
      <c r="B35" s="35"/>
      <c r="C35" s="34"/>
      <c r="D35" s="34"/>
      <c r="E35" s="29" t="s">
        <v>45</v>
      </c>
      <c r="F35" s="102">
        <f>ROUND((SUM(BG93:BG358)),  2)</f>
        <v>0</v>
      </c>
      <c r="G35" s="34"/>
      <c r="H35" s="34"/>
      <c r="I35" s="103">
        <v>0.21</v>
      </c>
      <c r="J35" s="102">
        <f>0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hidden="1" customHeight="1">
      <c r="A36" s="34"/>
      <c r="B36" s="35"/>
      <c r="C36" s="34"/>
      <c r="D36" s="34"/>
      <c r="E36" s="29" t="s">
        <v>46</v>
      </c>
      <c r="F36" s="102">
        <f>ROUND((SUM(BH93:BH358)),  2)</f>
        <v>0</v>
      </c>
      <c r="G36" s="34"/>
      <c r="H36" s="34"/>
      <c r="I36" s="103">
        <v>0.15</v>
      </c>
      <c r="J36" s="102">
        <f>0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5"/>
      <c r="C37" s="34"/>
      <c r="D37" s="34"/>
      <c r="E37" s="29" t="s">
        <v>47</v>
      </c>
      <c r="F37" s="102">
        <f>ROUND((SUM(BI93:BI358)),  2)</f>
        <v>0</v>
      </c>
      <c r="G37" s="34"/>
      <c r="H37" s="34"/>
      <c r="I37" s="103">
        <v>0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4"/>
      <c r="D39" s="105" t="s">
        <v>48</v>
      </c>
      <c r="E39" s="57"/>
      <c r="F39" s="57"/>
      <c r="G39" s="106" t="s">
        <v>49</v>
      </c>
      <c r="H39" s="107" t="s">
        <v>50</v>
      </c>
      <c r="I39" s="57"/>
      <c r="J39" s="108">
        <f>SUM(J30:J37)</f>
        <v>0</v>
      </c>
      <c r="K39" s="109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100</v>
      </c>
      <c r="D45" s="34"/>
      <c r="E45" s="34"/>
      <c r="F45" s="34"/>
      <c r="G45" s="34"/>
      <c r="H45" s="34"/>
      <c r="I45" s="34"/>
      <c r="J45" s="34"/>
      <c r="K45" s="34"/>
      <c r="L45" s="9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37" t="str">
        <f>E7</f>
        <v>Stavební úpravy - modernizace obvodového pláště</v>
      </c>
      <c r="F48" s="338"/>
      <c r="G48" s="338"/>
      <c r="H48" s="338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12" customHeight="1">
      <c r="A49" s="34"/>
      <c r="B49" s="35"/>
      <c r="C49" s="29" t="s">
        <v>98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16.5" customHeight="1">
      <c r="A50" s="34"/>
      <c r="B50" s="35"/>
      <c r="C50" s="34"/>
      <c r="D50" s="34"/>
      <c r="E50" s="295" t="str">
        <f>E9</f>
        <v>SO-01 - Hala č. 1</v>
      </c>
      <c r="F50" s="339"/>
      <c r="G50" s="339"/>
      <c r="H50" s="339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2" customFormat="1" ht="6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2" customFormat="1" ht="12" customHeight="1">
      <c r="A52" s="34"/>
      <c r="B52" s="35"/>
      <c r="C52" s="29" t="s">
        <v>21</v>
      </c>
      <c r="D52" s="34"/>
      <c r="E52" s="34"/>
      <c r="F52" s="27" t="str">
        <f>F12</f>
        <v>parc. č. 1627/24 a 1627/25</v>
      </c>
      <c r="G52" s="34"/>
      <c r="H52" s="34"/>
      <c r="I52" s="29" t="s">
        <v>23</v>
      </c>
      <c r="J52" s="52" t="str">
        <f>IF(J12="","",J12)</f>
        <v>27. 8. 2021</v>
      </c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6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25.65" customHeight="1">
      <c r="A54" s="34"/>
      <c r="B54" s="35"/>
      <c r="C54" s="29" t="s">
        <v>25</v>
      </c>
      <c r="D54" s="34"/>
      <c r="E54" s="34"/>
      <c r="F54" s="27" t="str">
        <f>E15</f>
        <v>ČZU v Praze</v>
      </c>
      <c r="G54" s="34"/>
      <c r="H54" s="34"/>
      <c r="I54" s="29" t="s">
        <v>31</v>
      </c>
      <c r="J54" s="32" t="str">
        <f>E21</f>
        <v>RH-ARCHITEKTI s.r.o.</v>
      </c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15.15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 xml:space="preserve"> </v>
      </c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2" customFormat="1" ht="29.25" customHeight="1">
      <c r="A57" s="34"/>
      <c r="B57" s="35"/>
      <c r="C57" s="110" t="s">
        <v>101</v>
      </c>
      <c r="D57" s="104"/>
      <c r="E57" s="104"/>
      <c r="F57" s="104"/>
      <c r="G57" s="104"/>
      <c r="H57" s="104"/>
      <c r="I57" s="104"/>
      <c r="J57" s="111" t="s">
        <v>102</v>
      </c>
      <c r="K57" s="10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12" t="s">
        <v>70</v>
      </c>
      <c r="D59" s="34"/>
      <c r="E59" s="34"/>
      <c r="F59" s="34"/>
      <c r="G59" s="34"/>
      <c r="H59" s="34"/>
      <c r="I59" s="34"/>
      <c r="J59" s="68">
        <f>J93</f>
        <v>0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103</v>
      </c>
    </row>
    <row r="60" spans="1:47" s="9" customFormat="1" ht="24.9" customHeight="1">
      <c r="B60" s="113"/>
      <c r="D60" s="114" t="s">
        <v>104</v>
      </c>
      <c r="E60" s="115"/>
      <c r="F60" s="115"/>
      <c r="G60" s="115"/>
      <c r="H60" s="115"/>
      <c r="I60" s="115"/>
      <c r="J60" s="116">
        <f>J94</f>
        <v>0</v>
      </c>
      <c r="L60" s="113"/>
    </row>
    <row r="61" spans="1:47" s="10" customFormat="1" ht="19.95" customHeight="1">
      <c r="B61" s="117"/>
      <c r="D61" s="118" t="s">
        <v>105</v>
      </c>
      <c r="E61" s="119"/>
      <c r="F61" s="119"/>
      <c r="G61" s="119"/>
      <c r="H61" s="119"/>
      <c r="I61" s="119"/>
      <c r="J61" s="120">
        <f>J95</f>
        <v>0</v>
      </c>
      <c r="L61" s="117"/>
    </row>
    <row r="62" spans="1:47" s="10" customFormat="1" ht="19.95" customHeight="1">
      <c r="B62" s="117"/>
      <c r="D62" s="118" t="s">
        <v>106</v>
      </c>
      <c r="E62" s="119"/>
      <c r="F62" s="119"/>
      <c r="G62" s="119"/>
      <c r="H62" s="119"/>
      <c r="I62" s="119"/>
      <c r="J62" s="120">
        <f>J112</f>
        <v>0</v>
      </c>
      <c r="L62" s="117"/>
    </row>
    <row r="63" spans="1:47" s="10" customFormat="1" ht="19.95" customHeight="1">
      <c r="B63" s="117"/>
      <c r="D63" s="118" t="s">
        <v>107</v>
      </c>
      <c r="E63" s="119"/>
      <c r="F63" s="119"/>
      <c r="G63" s="119"/>
      <c r="H63" s="119"/>
      <c r="I63" s="119"/>
      <c r="J63" s="120">
        <f>J119</f>
        <v>0</v>
      </c>
      <c r="L63" s="117"/>
    </row>
    <row r="64" spans="1:47" s="10" customFormat="1" ht="19.95" customHeight="1">
      <c r="B64" s="117"/>
      <c r="D64" s="118" t="s">
        <v>108</v>
      </c>
      <c r="E64" s="119"/>
      <c r="F64" s="119"/>
      <c r="G64" s="119"/>
      <c r="H64" s="119"/>
      <c r="I64" s="119"/>
      <c r="J64" s="120">
        <f>J171</f>
        <v>0</v>
      </c>
      <c r="L64" s="117"/>
    </row>
    <row r="65" spans="1:31" s="10" customFormat="1" ht="19.95" customHeight="1">
      <c r="B65" s="117"/>
      <c r="D65" s="118" t="s">
        <v>109</v>
      </c>
      <c r="E65" s="119"/>
      <c r="F65" s="119"/>
      <c r="G65" s="119"/>
      <c r="H65" s="119"/>
      <c r="I65" s="119"/>
      <c r="J65" s="120">
        <f>J216</f>
        <v>0</v>
      </c>
      <c r="L65" s="117"/>
    </row>
    <row r="66" spans="1:31" s="10" customFormat="1" ht="19.95" customHeight="1">
      <c r="B66" s="117"/>
      <c r="D66" s="118" t="s">
        <v>110</v>
      </c>
      <c r="E66" s="119"/>
      <c r="F66" s="119"/>
      <c r="G66" s="119"/>
      <c r="H66" s="119"/>
      <c r="I66" s="119"/>
      <c r="J66" s="120">
        <f>J226</f>
        <v>0</v>
      </c>
      <c r="L66" s="117"/>
    </row>
    <row r="67" spans="1:31" s="9" customFormat="1" ht="24.9" customHeight="1">
      <c r="B67" s="113"/>
      <c r="D67" s="114" t="s">
        <v>111</v>
      </c>
      <c r="E67" s="115"/>
      <c r="F67" s="115"/>
      <c r="G67" s="115"/>
      <c r="H67" s="115"/>
      <c r="I67" s="115"/>
      <c r="J67" s="116">
        <f>J229</f>
        <v>0</v>
      </c>
      <c r="L67" s="113"/>
    </row>
    <row r="68" spans="1:31" s="10" customFormat="1" ht="19.95" customHeight="1">
      <c r="B68" s="117"/>
      <c r="D68" s="118" t="s">
        <v>112</v>
      </c>
      <c r="E68" s="119"/>
      <c r="F68" s="119"/>
      <c r="G68" s="119"/>
      <c r="H68" s="119"/>
      <c r="I68" s="119"/>
      <c r="J68" s="120">
        <f>J230</f>
        <v>0</v>
      </c>
      <c r="L68" s="117"/>
    </row>
    <row r="69" spans="1:31" s="10" customFormat="1" ht="19.95" customHeight="1">
      <c r="B69" s="117"/>
      <c r="D69" s="118" t="s">
        <v>113</v>
      </c>
      <c r="E69" s="119"/>
      <c r="F69" s="119"/>
      <c r="G69" s="119"/>
      <c r="H69" s="119"/>
      <c r="I69" s="119"/>
      <c r="J69" s="120">
        <f>J261</f>
        <v>0</v>
      </c>
      <c r="L69" s="117"/>
    </row>
    <row r="70" spans="1:31" s="10" customFormat="1" ht="19.95" customHeight="1">
      <c r="B70" s="117"/>
      <c r="D70" s="118" t="s">
        <v>114</v>
      </c>
      <c r="E70" s="119"/>
      <c r="F70" s="119"/>
      <c r="G70" s="119"/>
      <c r="H70" s="119"/>
      <c r="I70" s="119"/>
      <c r="J70" s="120">
        <f>J277</f>
        <v>0</v>
      </c>
      <c r="L70" s="117"/>
    </row>
    <row r="71" spans="1:31" s="10" customFormat="1" ht="19.95" customHeight="1">
      <c r="B71" s="117"/>
      <c r="D71" s="118" t="s">
        <v>115</v>
      </c>
      <c r="E71" s="119"/>
      <c r="F71" s="119"/>
      <c r="G71" s="119"/>
      <c r="H71" s="119"/>
      <c r="I71" s="119"/>
      <c r="J71" s="120">
        <f>J306</f>
        <v>0</v>
      </c>
      <c r="L71" s="117"/>
    </row>
    <row r="72" spans="1:31" s="10" customFormat="1" ht="19.95" customHeight="1">
      <c r="B72" s="117"/>
      <c r="D72" s="118" t="s">
        <v>116</v>
      </c>
      <c r="E72" s="119"/>
      <c r="F72" s="119"/>
      <c r="G72" s="119"/>
      <c r="H72" s="119"/>
      <c r="I72" s="119"/>
      <c r="J72" s="120">
        <f>J317</f>
        <v>0</v>
      </c>
      <c r="L72" s="117"/>
    </row>
    <row r="73" spans="1:31" s="10" customFormat="1" ht="19.95" customHeight="1">
      <c r="B73" s="117"/>
      <c r="D73" s="118" t="s">
        <v>117</v>
      </c>
      <c r="E73" s="119"/>
      <c r="F73" s="119"/>
      <c r="G73" s="119"/>
      <c r="H73" s="119"/>
      <c r="I73" s="119"/>
      <c r="J73" s="120">
        <f>J340</f>
        <v>0</v>
      </c>
      <c r="L73" s="117"/>
    </row>
    <row r="74" spans="1:31" s="2" customFormat="1" ht="21.75" customHeight="1">
      <c r="A74" s="34"/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" customHeight="1">
      <c r="A75" s="34"/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2" customFormat="1" ht="6.9" customHeight="1">
      <c r="A79" s="34"/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4.9" customHeight="1">
      <c r="A80" s="34"/>
      <c r="B80" s="35"/>
      <c r="C80" s="23" t="s">
        <v>118</v>
      </c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2" customFormat="1" ht="6.9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65" s="2" customFormat="1" ht="12" customHeight="1">
      <c r="A82" s="34"/>
      <c r="B82" s="35"/>
      <c r="C82" s="29" t="s">
        <v>17</v>
      </c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65" s="2" customFormat="1" ht="16.5" customHeight="1">
      <c r="A83" s="34"/>
      <c r="B83" s="35"/>
      <c r="C83" s="34"/>
      <c r="D83" s="34"/>
      <c r="E83" s="337" t="str">
        <f>E7</f>
        <v>Stavební úpravy - modernizace obvodového pláště</v>
      </c>
      <c r="F83" s="338"/>
      <c r="G83" s="338"/>
      <c r="H83" s="338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65" s="2" customFormat="1" ht="12" customHeight="1">
      <c r="A84" s="34"/>
      <c r="B84" s="35"/>
      <c r="C84" s="29" t="s">
        <v>98</v>
      </c>
      <c r="D84" s="34"/>
      <c r="E84" s="34"/>
      <c r="F84" s="34"/>
      <c r="G84" s="34"/>
      <c r="H84" s="34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65" s="2" customFormat="1" ht="16.5" customHeight="1">
      <c r="A85" s="34"/>
      <c r="B85" s="35"/>
      <c r="C85" s="34"/>
      <c r="D85" s="34"/>
      <c r="E85" s="295" t="str">
        <f>E9</f>
        <v>SO-01 - Hala č. 1</v>
      </c>
      <c r="F85" s="339"/>
      <c r="G85" s="339"/>
      <c r="H85" s="339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65" s="2" customFormat="1" ht="6.9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65" s="2" customFormat="1" ht="12" customHeight="1">
      <c r="A87" s="34"/>
      <c r="B87" s="35"/>
      <c r="C87" s="29" t="s">
        <v>21</v>
      </c>
      <c r="D87" s="34"/>
      <c r="E87" s="34"/>
      <c r="F87" s="27" t="str">
        <f>F12</f>
        <v>parc. č. 1627/24 a 1627/25</v>
      </c>
      <c r="G87" s="34"/>
      <c r="H87" s="34"/>
      <c r="I87" s="29" t="s">
        <v>23</v>
      </c>
      <c r="J87" s="52" t="str">
        <f>IF(J12="","",J12)</f>
        <v>27. 8. 2021</v>
      </c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65" s="2" customFormat="1" ht="6.9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65" s="2" customFormat="1" ht="25.65" customHeight="1">
      <c r="A89" s="34"/>
      <c r="B89" s="35"/>
      <c r="C89" s="29" t="s">
        <v>25</v>
      </c>
      <c r="D89" s="34"/>
      <c r="E89" s="34"/>
      <c r="F89" s="27" t="str">
        <f>E15</f>
        <v>ČZU v Praze</v>
      </c>
      <c r="G89" s="34"/>
      <c r="H89" s="34"/>
      <c r="I89" s="29" t="s">
        <v>31</v>
      </c>
      <c r="J89" s="32" t="str">
        <f>E21</f>
        <v>RH-ARCHITEKTI s.r.o.</v>
      </c>
      <c r="K89" s="34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65" s="2" customFormat="1" ht="15.15" customHeight="1">
      <c r="A90" s="34"/>
      <c r="B90" s="35"/>
      <c r="C90" s="29" t="s">
        <v>29</v>
      </c>
      <c r="D90" s="34"/>
      <c r="E90" s="34"/>
      <c r="F90" s="27" t="str">
        <f>IF(E18="","",E18)</f>
        <v>Vyplň údaj</v>
      </c>
      <c r="G90" s="34"/>
      <c r="H90" s="34"/>
      <c r="I90" s="29" t="s">
        <v>34</v>
      </c>
      <c r="J90" s="32" t="str">
        <f>E24</f>
        <v xml:space="preserve"> </v>
      </c>
      <c r="K90" s="34"/>
      <c r="L90" s="9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65" s="2" customFormat="1" ht="10.35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9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65" s="11" customFormat="1" ht="29.25" customHeight="1">
      <c r="A92" s="121"/>
      <c r="B92" s="122"/>
      <c r="C92" s="123" t="s">
        <v>119</v>
      </c>
      <c r="D92" s="124" t="s">
        <v>57</v>
      </c>
      <c r="E92" s="124" t="s">
        <v>53</v>
      </c>
      <c r="F92" s="124" t="s">
        <v>54</v>
      </c>
      <c r="G92" s="124" t="s">
        <v>120</v>
      </c>
      <c r="H92" s="124" t="s">
        <v>121</v>
      </c>
      <c r="I92" s="124" t="s">
        <v>122</v>
      </c>
      <c r="J92" s="124" t="s">
        <v>102</v>
      </c>
      <c r="K92" s="125" t="s">
        <v>123</v>
      </c>
      <c r="L92" s="126"/>
      <c r="M92" s="59" t="s">
        <v>3</v>
      </c>
      <c r="N92" s="60" t="s">
        <v>42</v>
      </c>
      <c r="O92" s="60" t="s">
        <v>124</v>
      </c>
      <c r="P92" s="60" t="s">
        <v>125</v>
      </c>
      <c r="Q92" s="60" t="s">
        <v>126</v>
      </c>
      <c r="R92" s="60" t="s">
        <v>127</v>
      </c>
      <c r="S92" s="60" t="s">
        <v>128</v>
      </c>
      <c r="T92" s="61" t="s">
        <v>129</v>
      </c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</row>
    <row r="93" spans="1:65" s="2" customFormat="1" ht="22.8" customHeight="1">
      <c r="A93" s="34"/>
      <c r="B93" s="35"/>
      <c r="C93" s="66" t="s">
        <v>130</v>
      </c>
      <c r="D93" s="34"/>
      <c r="E93" s="34"/>
      <c r="F93" s="34"/>
      <c r="G93" s="34"/>
      <c r="H93" s="34"/>
      <c r="I93" s="34"/>
      <c r="J93" s="127">
        <f>BK93</f>
        <v>0</v>
      </c>
      <c r="K93" s="34"/>
      <c r="L93" s="35"/>
      <c r="M93" s="62"/>
      <c r="N93" s="53"/>
      <c r="O93" s="63"/>
      <c r="P93" s="128">
        <f>P94+P229</f>
        <v>0</v>
      </c>
      <c r="Q93" s="63"/>
      <c r="R93" s="128">
        <f>R94+R229</f>
        <v>18.645636809999999</v>
      </c>
      <c r="S93" s="63"/>
      <c r="T93" s="129">
        <f>T94+T229</f>
        <v>14.329064999999998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71</v>
      </c>
      <c r="AU93" s="19" t="s">
        <v>103</v>
      </c>
      <c r="BK93" s="130">
        <f>BK94+BK229</f>
        <v>0</v>
      </c>
    </row>
    <row r="94" spans="1:65" s="12" customFormat="1" ht="25.95" customHeight="1">
      <c r="B94" s="131"/>
      <c r="D94" s="132" t="s">
        <v>71</v>
      </c>
      <c r="E94" s="133" t="s">
        <v>131</v>
      </c>
      <c r="F94" s="133" t="s">
        <v>132</v>
      </c>
      <c r="I94" s="134"/>
      <c r="J94" s="135">
        <f>BK94</f>
        <v>0</v>
      </c>
      <c r="L94" s="131"/>
      <c r="M94" s="136"/>
      <c r="N94" s="137"/>
      <c r="O94" s="137"/>
      <c r="P94" s="138">
        <f>P95+P112+P119+P171+P216+P226</f>
        <v>0</v>
      </c>
      <c r="Q94" s="137"/>
      <c r="R94" s="138">
        <f>R95+R112+R119+R171+R216+R226</f>
        <v>11.23730336</v>
      </c>
      <c r="S94" s="137"/>
      <c r="T94" s="139">
        <f>T95+T112+T119+T171+T216+T226</f>
        <v>13.478480999999999</v>
      </c>
      <c r="AR94" s="132" t="s">
        <v>79</v>
      </c>
      <c r="AT94" s="140" t="s">
        <v>71</v>
      </c>
      <c r="AU94" s="140" t="s">
        <v>72</v>
      </c>
      <c r="AY94" s="132" t="s">
        <v>133</v>
      </c>
      <c r="BK94" s="141">
        <f>BK95+BK112+BK119+BK171+BK216+BK226</f>
        <v>0</v>
      </c>
    </row>
    <row r="95" spans="1:65" s="12" customFormat="1" ht="22.8" customHeight="1">
      <c r="B95" s="131"/>
      <c r="D95" s="132" t="s">
        <v>71</v>
      </c>
      <c r="E95" s="142" t="s">
        <v>134</v>
      </c>
      <c r="F95" s="142" t="s">
        <v>135</v>
      </c>
      <c r="I95" s="134"/>
      <c r="J95" s="143">
        <f>BK95</f>
        <v>0</v>
      </c>
      <c r="L95" s="131"/>
      <c r="M95" s="136"/>
      <c r="N95" s="137"/>
      <c r="O95" s="137"/>
      <c r="P95" s="138">
        <f>SUM(P96:P111)</f>
        <v>0</v>
      </c>
      <c r="Q95" s="137"/>
      <c r="R95" s="138">
        <f>SUM(R96:R111)</f>
        <v>3.0116450000000001</v>
      </c>
      <c r="S95" s="137"/>
      <c r="T95" s="139">
        <f>SUM(T96:T111)</f>
        <v>0</v>
      </c>
      <c r="AR95" s="132" t="s">
        <v>79</v>
      </c>
      <c r="AT95" s="140" t="s">
        <v>71</v>
      </c>
      <c r="AU95" s="140" t="s">
        <v>79</v>
      </c>
      <c r="AY95" s="132" t="s">
        <v>133</v>
      </c>
      <c r="BK95" s="141">
        <f>SUM(BK96:BK111)</f>
        <v>0</v>
      </c>
    </row>
    <row r="96" spans="1:65" s="2" customFormat="1" ht="24.15" customHeight="1">
      <c r="A96" s="34"/>
      <c r="B96" s="144"/>
      <c r="C96" s="145" t="s">
        <v>79</v>
      </c>
      <c r="D96" s="145" t="s">
        <v>136</v>
      </c>
      <c r="E96" s="146" t="s">
        <v>137</v>
      </c>
      <c r="F96" s="147" t="s">
        <v>138</v>
      </c>
      <c r="G96" s="148" t="s">
        <v>139</v>
      </c>
      <c r="H96" s="149">
        <v>391.12299999999999</v>
      </c>
      <c r="I96" s="150"/>
      <c r="J96" s="151">
        <f>ROUND(I96*H96,2)</f>
        <v>0</v>
      </c>
      <c r="K96" s="147" t="s">
        <v>140</v>
      </c>
      <c r="L96" s="35"/>
      <c r="M96" s="152" t="s">
        <v>3</v>
      </c>
      <c r="N96" s="153" t="s">
        <v>43</v>
      </c>
      <c r="O96" s="55"/>
      <c r="P96" s="154">
        <f>O96*H96</f>
        <v>0</v>
      </c>
      <c r="Q96" s="154">
        <v>0</v>
      </c>
      <c r="R96" s="154">
        <f>Q96*H96</f>
        <v>0</v>
      </c>
      <c r="S96" s="154">
        <v>0</v>
      </c>
      <c r="T96" s="15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141</v>
      </c>
      <c r="AT96" s="156" t="s">
        <v>136</v>
      </c>
      <c r="AU96" s="156" t="s">
        <v>81</v>
      </c>
      <c r="AY96" s="19" t="s">
        <v>133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19" t="s">
        <v>79</v>
      </c>
      <c r="BK96" s="157">
        <f>ROUND(I96*H96,2)</f>
        <v>0</v>
      </c>
      <c r="BL96" s="19" t="s">
        <v>141</v>
      </c>
      <c r="BM96" s="156" t="s">
        <v>142</v>
      </c>
    </row>
    <row r="97" spans="1:65" s="2" customFormat="1" ht="10.199999999999999">
      <c r="A97" s="34"/>
      <c r="B97" s="35"/>
      <c r="C97" s="34"/>
      <c r="D97" s="158" t="s">
        <v>143</v>
      </c>
      <c r="E97" s="34"/>
      <c r="F97" s="159" t="s">
        <v>144</v>
      </c>
      <c r="G97" s="34"/>
      <c r="H97" s="34"/>
      <c r="I97" s="160"/>
      <c r="J97" s="34"/>
      <c r="K97" s="34"/>
      <c r="L97" s="35"/>
      <c r="M97" s="161"/>
      <c r="N97" s="162"/>
      <c r="O97" s="55"/>
      <c r="P97" s="55"/>
      <c r="Q97" s="55"/>
      <c r="R97" s="55"/>
      <c r="S97" s="55"/>
      <c r="T97" s="56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9" t="s">
        <v>143</v>
      </c>
      <c r="AU97" s="19" t="s">
        <v>81</v>
      </c>
    </row>
    <row r="98" spans="1:65" s="2" customFormat="1" ht="19.2">
      <c r="A98" s="34"/>
      <c r="B98" s="35"/>
      <c r="C98" s="34"/>
      <c r="D98" s="163" t="s">
        <v>145</v>
      </c>
      <c r="E98" s="34"/>
      <c r="F98" s="164" t="s">
        <v>146</v>
      </c>
      <c r="G98" s="34"/>
      <c r="H98" s="34"/>
      <c r="I98" s="160"/>
      <c r="J98" s="34"/>
      <c r="K98" s="34"/>
      <c r="L98" s="35"/>
      <c r="M98" s="161"/>
      <c r="N98" s="162"/>
      <c r="O98" s="55"/>
      <c r="P98" s="55"/>
      <c r="Q98" s="55"/>
      <c r="R98" s="55"/>
      <c r="S98" s="55"/>
      <c r="T98" s="56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9" t="s">
        <v>145</v>
      </c>
      <c r="AU98" s="19" t="s">
        <v>81</v>
      </c>
    </row>
    <row r="99" spans="1:65" s="13" customFormat="1" ht="10.199999999999999">
      <c r="B99" s="165"/>
      <c r="D99" s="163" t="s">
        <v>147</v>
      </c>
      <c r="E99" s="166" t="s">
        <v>3</v>
      </c>
      <c r="F99" s="167" t="s">
        <v>148</v>
      </c>
      <c r="H99" s="168">
        <v>341.57600000000002</v>
      </c>
      <c r="I99" s="169"/>
      <c r="L99" s="165"/>
      <c r="M99" s="170"/>
      <c r="N99" s="171"/>
      <c r="O99" s="171"/>
      <c r="P99" s="171"/>
      <c r="Q99" s="171"/>
      <c r="R99" s="171"/>
      <c r="S99" s="171"/>
      <c r="T99" s="172"/>
      <c r="AT99" s="166" t="s">
        <v>147</v>
      </c>
      <c r="AU99" s="166" t="s">
        <v>81</v>
      </c>
      <c r="AV99" s="13" t="s">
        <v>81</v>
      </c>
      <c r="AW99" s="13" t="s">
        <v>33</v>
      </c>
      <c r="AX99" s="13" t="s">
        <v>72</v>
      </c>
      <c r="AY99" s="166" t="s">
        <v>133</v>
      </c>
    </row>
    <row r="100" spans="1:65" s="13" customFormat="1" ht="10.199999999999999">
      <c r="B100" s="165"/>
      <c r="D100" s="163" t="s">
        <v>147</v>
      </c>
      <c r="E100" s="166" t="s">
        <v>3</v>
      </c>
      <c r="F100" s="167" t="s">
        <v>149</v>
      </c>
      <c r="H100" s="168">
        <v>-53.13</v>
      </c>
      <c r="I100" s="169"/>
      <c r="L100" s="165"/>
      <c r="M100" s="170"/>
      <c r="N100" s="171"/>
      <c r="O100" s="171"/>
      <c r="P100" s="171"/>
      <c r="Q100" s="171"/>
      <c r="R100" s="171"/>
      <c r="S100" s="171"/>
      <c r="T100" s="172"/>
      <c r="AT100" s="166" t="s">
        <v>147</v>
      </c>
      <c r="AU100" s="166" t="s">
        <v>81</v>
      </c>
      <c r="AV100" s="13" t="s">
        <v>81</v>
      </c>
      <c r="AW100" s="13" t="s">
        <v>33</v>
      </c>
      <c r="AX100" s="13" t="s">
        <v>72</v>
      </c>
      <c r="AY100" s="166" t="s">
        <v>133</v>
      </c>
    </row>
    <row r="101" spans="1:65" s="13" customFormat="1" ht="10.199999999999999">
      <c r="B101" s="165"/>
      <c r="D101" s="163" t="s">
        <v>147</v>
      </c>
      <c r="E101" s="166" t="s">
        <v>3</v>
      </c>
      <c r="F101" s="167" t="s">
        <v>150</v>
      </c>
      <c r="H101" s="168">
        <v>23.411000000000001</v>
      </c>
      <c r="I101" s="169"/>
      <c r="L101" s="165"/>
      <c r="M101" s="170"/>
      <c r="N101" s="171"/>
      <c r="O101" s="171"/>
      <c r="P101" s="171"/>
      <c r="Q101" s="171"/>
      <c r="R101" s="171"/>
      <c r="S101" s="171"/>
      <c r="T101" s="172"/>
      <c r="AT101" s="166" t="s">
        <v>147</v>
      </c>
      <c r="AU101" s="166" t="s">
        <v>81</v>
      </c>
      <c r="AV101" s="13" t="s">
        <v>81</v>
      </c>
      <c r="AW101" s="13" t="s">
        <v>33</v>
      </c>
      <c r="AX101" s="13" t="s">
        <v>72</v>
      </c>
      <c r="AY101" s="166" t="s">
        <v>133</v>
      </c>
    </row>
    <row r="102" spans="1:65" s="13" customFormat="1" ht="10.199999999999999">
      <c r="B102" s="165"/>
      <c r="D102" s="163" t="s">
        <v>147</v>
      </c>
      <c r="E102" s="166" t="s">
        <v>3</v>
      </c>
      <c r="F102" s="167" t="s">
        <v>151</v>
      </c>
      <c r="H102" s="168">
        <v>114.18600000000001</v>
      </c>
      <c r="I102" s="169"/>
      <c r="L102" s="165"/>
      <c r="M102" s="170"/>
      <c r="N102" s="171"/>
      <c r="O102" s="171"/>
      <c r="P102" s="171"/>
      <c r="Q102" s="171"/>
      <c r="R102" s="171"/>
      <c r="S102" s="171"/>
      <c r="T102" s="172"/>
      <c r="AT102" s="166" t="s">
        <v>147</v>
      </c>
      <c r="AU102" s="166" t="s">
        <v>81</v>
      </c>
      <c r="AV102" s="13" t="s">
        <v>81</v>
      </c>
      <c r="AW102" s="13" t="s">
        <v>33</v>
      </c>
      <c r="AX102" s="13" t="s">
        <v>72</v>
      </c>
      <c r="AY102" s="166" t="s">
        <v>133</v>
      </c>
    </row>
    <row r="103" spans="1:65" s="13" customFormat="1" ht="10.199999999999999">
      <c r="B103" s="165"/>
      <c r="D103" s="163" t="s">
        <v>147</v>
      </c>
      <c r="E103" s="166" t="s">
        <v>3</v>
      </c>
      <c r="F103" s="167" t="s">
        <v>152</v>
      </c>
      <c r="H103" s="168">
        <v>-14.4</v>
      </c>
      <c r="I103" s="169"/>
      <c r="L103" s="165"/>
      <c r="M103" s="170"/>
      <c r="N103" s="171"/>
      <c r="O103" s="171"/>
      <c r="P103" s="171"/>
      <c r="Q103" s="171"/>
      <c r="R103" s="171"/>
      <c r="S103" s="171"/>
      <c r="T103" s="172"/>
      <c r="AT103" s="166" t="s">
        <v>147</v>
      </c>
      <c r="AU103" s="166" t="s">
        <v>81</v>
      </c>
      <c r="AV103" s="13" t="s">
        <v>81</v>
      </c>
      <c r="AW103" s="13" t="s">
        <v>33</v>
      </c>
      <c r="AX103" s="13" t="s">
        <v>72</v>
      </c>
      <c r="AY103" s="166" t="s">
        <v>133</v>
      </c>
    </row>
    <row r="104" spans="1:65" s="13" customFormat="1" ht="10.199999999999999">
      <c r="B104" s="165"/>
      <c r="D104" s="163" t="s">
        <v>147</v>
      </c>
      <c r="E104" s="166" t="s">
        <v>3</v>
      </c>
      <c r="F104" s="167" t="s">
        <v>153</v>
      </c>
      <c r="H104" s="168">
        <v>-20.52</v>
      </c>
      <c r="I104" s="169"/>
      <c r="L104" s="165"/>
      <c r="M104" s="170"/>
      <c r="N104" s="171"/>
      <c r="O104" s="171"/>
      <c r="P104" s="171"/>
      <c r="Q104" s="171"/>
      <c r="R104" s="171"/>
      <c r="S104" s="171"/>
      <c r="T104" s="172"/>
      <c r="AT104" s="166" t="s">
        <v>147</v>
      </c>
      <c r="AU104" s="166" t="s">
        <v>81</v>
      </c>
      <c r="AV104" s="13" t="s">
        <v>81</v>
      </c>
      <c r="AW104" s="13" t="s">
        <v>33</v>
      </c>
      <c r="AX104" s="13" t="s">
        <v>72</v>
      </c>
      <c r="AY104" s="166" t="s">
        <v>133</v>
      </c>
    </row>
    <row r="105" spans="1:65" s="14" customFormat="1" ht="10.199999999999999">
      <c r="B105" s="173"/>
      <c r="D105" s="163" t="s">
        <v>147</v>
      </c>
      <c r="E105" s="174" t="s">
        <v>3</v>
      </c>
      <c r="F105" s="175" t="s">
        <v>154</v>
      </c>
      <c r="H105" s="176">
        <v>391.12300000000005</v>
      </c>
      <c r="I105" s="177"/>
      <c r="L105" s="173"/>
      <c r="M105" s="178"/>
      <c r="N105" s="179"/>
      <c r="O105" s="179"/>
      <c r="P105" s="179"/>
      <c r="Q105" s="179"/>
      <c r="R105" s="179"/>
      <c r="S105" s="179"/>
      <c r="T105" s="180"/>
      <c r="AT105" s="174" t="s">
        <v>147</v>
      </c>
      <c r="AU105" s="174" t="s">
        <v>81</v>
      </c>
      <c r="AV105" s="14" t="s">
        <v>141</v>
      </c>
      <c r="AW105" s="14" t="s">
        <v>33</v>
      </c>
      <c r="AX105" s="14" t="s">
        <v>79</v>
      </c>
      <c r="AY105" s="174" t="s">
        <v>133</v>
      </c>
    </row>
    <row r="106" spans="1:65" s="2" customFormat="1" ht="16.5" customHeight="1">
      <c r="A106" s="34"/>
      <c r="B106" s="144"/>
      <c r="C106" s="181" t="s">
        <v>81</v>
      </c>
      <c r="D106" s="181" t="s">
        <v>155</v>
      </c>
      <c r="E106" s="182" t="s">
        <v>156</v>
      </c>
      <c r="F106" s="183" t="s">
        <v>157</v>
      </c>
      <c r="G106" s="184" t="s">
        <v>139</v>
      </c>
      <c r="H106" s="185">
        <v>430.23500000000001</v>
      </c>
      <c r="I106" s="186"/>
      <c r="J106" s="187">
        <f>ROUND(I106*H106,2)</f>
        <v>0</v>
      </c>
      <c r="K106" s="183" t="s">
        <v>3</v>
      </c>
      <c r="L106" s="188"/>
      <c r="M106" s="189" t="s">
        <v>3</v>
      </c>
      <c r="N106" s="190" t="s">
        <v>43</v>
      </c>
      <c r="O106" s="55"/>
      <c r="P106" s="154">
        <f>O106*H106</f>
        <v>0</v>
      </c>
      <c r="Q106" s="154">
        <v>7.0000000000000001E-3</v>
      </c>
      <c r="R106" s="154">
        <f>Q106*H106</f>
        <v>3.0116450000000001</v>
      </c>
      <c r="S106" s="154">
        <v>0</v>
      </c>
      <c r="T106" s="155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158</v>
      </c>
      <c r="AT106" s="156" t="s">
        <v>155</v>
      </c>
      <c r="AU106" s="156" t="s">
        <v>81</v>
      </c>
      <c r="AY106" s="19" t="s">
        <v>133</v>
      </c>
      <c r="BE106" s="157">
        <f>IF(N106="základní",J106,0)</f>
        <v>0</v>
      </c>
      <c r="BF106" s="157">
        <f>IF(N106="snížená",J106,0)</f>
        <v>0</v>
      </c>
      <c r="BG106" s="157">
        <f>IF(N106="zákl. přenesená",J106,0)</f>
        <v>0</v>
      </c>
      <c r="BH106" s="157">
        <f>IF(N106="sníž. přenesená",J106,0)</f>
        <v>0</v>
      </c>
      <c r="BI106" s="157">
        <f>IF(N106="nulová",J106,0)</f>
        <v>0</v>
      </c>
      <c r="BJ106" s="19" t="s">
        <v>79</v>
      </c>
      <c r="BK106" s="157">
        <f>ROUND(I106*H106,2)</f>
        <v>0</v>
      </c>
      <c r="BL106" s="19" t="s">
        <v>141</v>
      </c>
      <c r="BM106" s="156" t="s">
        <v>159</v>
      </c>
    </row>
    <row r="107" spans="1:65" s="13" customFormat="1" ht="10.199999999999999">
      <c r="B107" s="165"/>
      <c r="D107" s="163" t="s">
        <v>147</v>
      </c>
      <c r="F107" s="167" t="s">
        <v>160</v>
      </c>
      <c r="H107" s="168">
        <v>430.23500000000001</v>
      </c>
      <c r="I107" s="169"/>
      <c r="L107" s="165"/>
      <c r="M107" s="170"/>
      <c r="N107" s="171"/>
      <c r="O107" s="171"/>
      <c r="P107" s="171"/>
      <c r="Q107" s="171"/>
      <c r="R107" s="171"/>
      <c r="S107" s="171"/>
      <c r="T107" s="172"/>
      <c r="AT107" s="166" t="s">
        <v>147</v>
      </c>
      <c r="AU107" s="166" t="s">
        <v>81</v>
      </c>
      <c r="AV107" s="13" t="s">
        <v>81</v>
      </c>
      <c r="AW107" s="13" t="s">
        <v>4</v>
      </c>
      <c r="AX107" s="13" t="s">
        <v>79</v>
      </c>
      <c r="AY107" s="166" t="s">
        <v>133</v>
      </c>
    </row>
    <row r="108" spans="1:65" s="2" customFormat="1" ht="16.5" customHeight="1">
      <c r="A108" s="34"/>
      <c r="B108" s="144"/>
      <c r="C108" s="145" t="s">
        <v>134</v>
      </c>
      <c r="D108" s="145" t="s">
        <v>136</v>
      </c>
      <c r="E108" s="146" t="s">
        <v>161</v>
      </c>
      <c r="F108" s="147" t="s">
        <v>162</v>
      </c>
      <c r="G108" s="148" t="s">
        <v>163</v>
      </c>
      <c r="H108" s="149">
        <v>100</v>
      </c>
      <c r="I108" s="150"/>
      <c r="J108" s="151">
        <f>ROUND(I108*H108,2)</f>
        <v>0</v>
      </c>
      <c r="K108" s="147" t="s">
        <v>3</v>
      </c>
      <c r="L108" s="35"/>
      <c r="M108" s="152" t="s">
        <v>3</v>
      </c>
      <c r="N108" s="153" t="s">
        <v>43</v>
      </c>
      <c r="O108" s="55"/>
      <c r="P108" s="154">
        <f>O108*H108</f>
        <v>0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141</v>
      </c>
      <c r="AT108" s="156" t="s">
        <v>136</v>
      </c>
      <c r="AU108" s="156" t="s">
        <v>81</v>
      </c>
      <c r="AY108" s="19" t="s">
        <v>133</v>
      </c>
      <c r="BE108" s="157">
        <f>IF(N108="základní",J108,0)</f>
        <v>0</v>
      </c>
      <c r="BF108" s="157">
        <f>IF(N108="snížená",J108,0)</f>
        <v>0</v>
      </c>
      <c r="BG108" s="157">
        <f>IF(N108="zákl. přenesená",J108,0)</f>
        <v>0</v>
      </c>
      <c r="BH108" s="157">
        <f>IF(N108="sníž. přenesená",J108,0)</f>
        <v>0</v>
      </c>
      <c r="BI108" s="157">
        <f>IF(N108="nulová",J108,0)</f>
        <v>0</v>
      </c>
      <c r="BJ108" s="19" t="s">
        <v>79</v>
      </c>
      <c r="BK108" s="157">
        <f>ROUND(I108*H108,2)</f>
        <v>0</v>
      </c>
      <c r="BL108" s="19" t="s">
        <v>141</v>
      </c>
      <c r="BM108" s="156" t="s">
        <v>164</v>
      </c>
    </row>
    <row r="109" spans="1:65" s="13" customFormat="1" ht="10.199999999999999">
      <c r="B109" s="165"/>
      <c r="D109" s="163" t="s">
        <v>147</v>
      </c>
      <c r="E109" s="166" t="s">
        <v>3</v>
      </c>
      <c r="F109" s="167" t="s">
        <v>165</v>
      </c>
      <c r="H109" s="168">
        <v>21.6</v>
      </c>
      <c r="I109" s="169"/>
      <c r="L109" s="165"/>
      <c r="M109" s="170"/>
      <c r="N109" s="171"/>
      <c r="O109" s="171"/>
      <c r="P109" s="171"/>
      <c r="Q109" s="171"/>
      <c r="R109" s="171"/>
      <c r="S109" s="171"/>
      <c r="T109" s="172"/>
      <c r="AT109" s="166" t="s">
        <v>147</v>
      </c>
      <c r="AU109" s="166" t="s">
        <v>81</v>
      </c>
      <c r="AV109" s="13" t="s">
        <v>81</v>
      </c>
      <c r="AW109" s="13" t="s">
        <v>33</v>
      </c>
      <c r="AX109" s="13" t="s">
        <v>72</v>
      </c>
      <c r="AY109" s="166" t="s">
        <v>133</v>
      </c>
    </row>
    <row r="110" spans="1:65" s="13" customFormat="1" ht="10.199999999999999">
      <c r="B110" s="165"/>
      <c r="D110" s="163" t="s">
        <v>147</v>
      </c>
      <c r="E110" s="166" t="s">
        <v>3</v>
      </c>
      <c r="F110" s="167" t="s">
        <v>166</v>
      </c>
      <c r="H110" s="168">
        <v>78.400000000000006</v>
      </c>
      <c r="I110" s="169"/>
      <c r="L110" s="165"/>
      <c r="M110" s="170"/>
      <c r="N110" s="171"/>
      <c r="O110" s="171"/>
      <c r="P110" s="171"/>
      <c r="Q110" s="171"/>
      <c r="R110" s="171"/>
      <c r="S110" s="171"/>
      <c r="T110" s="172"/>
      <c r="AT110" s="166" t="s">
        <v>147</v>
      </c>
      <c r="AU110" s="166" t="s">
        <v>81</v>
      </c>
      <c r="AV110" s="13" t="s">
        <v>81</v>
      </c>
      <c r="AW110" s="13" t="s">
        <v>33</v>
      </c>
      <c r="AX110" s="13" t="s">
        <v>72</v>
      </c>
      <c r="AY110" s="166" t="s">
        <v>133</v>
      </c>
    </row>
    <row r="111" spans="1:65" s="14" customFormat="1" ht="10.199999999999999">
      <c r="B111" s="173"/>
      <c r="D111" s="163" t="s">
        <v>147</v>
      </c>
      <c r="E111" s="174" t="s">
        <v>3</v>
      </c>
      <c r="F111" s="175" t="s">
        <v>154</v>
      </c>
      <c r="H111" s="176">
        <v>100</v>
      </c>
      <c r="I111" s="177"/>
      <c r="L111" s="173"/>
      <c r="M111" s="178"/>
      <c r="N111" s="179"/>
      <c r="O111" s="179"/>
      <c r="P111" s="179"/>
      <c r="Q111" s="179"/>
      <c r="R111" s="179"/>
      <c r="S111" s="179"/>
      <c r="T111" s="180"/>
      <c r="AT111" s="174" t="s">
        <v>147</v>
      </c>
      <c r="AU111" s="174" t="s">
        <v>81</v>
      </c>
      <c r="AV111" s="14" t="s">
        <v>141</v>
      </c>
      <c r="AW111" s="14" t="s">
        <v>33</v>
      </c>
      <c r="AX111" s="14" t="s">
        <v>79</v>
      </c>
      <c r="AY111" s="174" t="s">
        <v>133</v>
      </c>
    </row>
    <row r="112" spans="1:65" s="12" customFormat="1" ht="22.8" customHeight="1">
      <c r="B112" s="131"/>
      <c r="D112" s="132" t="s">
        <v>71</v>
      </c>
      <c r="E112" s="142" t="s">
        <v>141</v>
      </c>
      <c r="F112" s="142" t="s">
        <v>167</v>
      </c>
      <c r="I112" s="134"/>
      <c r="J112" s="143">
        <f>BK112</f>
        <v>0</v>
      </c>
      <c r="L112" s="131"/>
      <c r="M112" s="136"/>
      <c r="N112" s="137"/>
      <c r="O112" s="137"/>
      <c r="P112" s="138">
        <f>SUM(P113:P118)</f>
        <v>0</v>
      </c>
      <c r="Q112" s="137"/>
      <c r="R112" s="138">
        <f>SUM(R113:R118)</f>
        <v>5.5733860000000002</v>
      </c>
      <c r="S112" s="137"/>
      <c r="T112" s="139">
        <f>SUM(T113:T118)</f>
        <v>0</v>
      </c>
      <c r="AR112" s="132" t="s">
        <v>79</v>
      </c>
      <c r="AT112" s="140" t="s">
        <v>71</v>
      </c>
      <c r="AU112" s="140" t="s">
        <v>79</v>
      </c>
      <c r="AY112" s="132" t="s">
        <v>133</v>
      </c>
      <c r="BK112" s="141">
        <f>SUM(BK113:BK118)</f>
        <v>0</v>
      </c>
    </row>
    <row r="113" spans="1:65" s="2" customFormat="1" ht="24.15" customHeight="1">
      <c r="A113" s="34"/>
      <c r="B113" s="144"/>
      <c r="C113" s="145" t="s">
        <v>141</v>
      </c>
      <c r="D113" s="145" t="s">
        <v>136</v>
      </c>
      <c r="E113" s="146" t="s">
        <v>168</v>
      </c>
      <c r="F113" s="147" t="s">
        <v>169</v>
      </c>
      <c r="G113" s="148" t="s">
        <v>139</v>
      </c>
      <c r="H113" s="149">
        <v>723.81600000000003</v>
      </c>
      <c r="I113" s="150"/>
      <c r="J113" s="151">
        <f>ROUND(I113*H113,2)</f>
        <v>0</v>
      </c>
      <c r="K113" s="147" t="s">
        <v>140</v>
      </c>
      <c r="L113" s="35"/>
      <c r="M113" s="152" t="s">
        <v>3</v>
      </c>
      <c r="N113" s="153" t="s">
        <v>43</v>
      </c>
      <c r="O113" s="55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141</v>
      </c>
      <c r="AT113" s="156" t="s">
        <v>136</v>
      </c>
      <c r="AU113" s="156" t="s">
        <v>81</v>
      </c>
      <c r="AY113" s="19" t="s">
        <v>133</v>
      </c>
      <c r="BE113" s="157">
        <f>IF(N113="základní",J113,0)</f>
        <v>0</v>
      </c>
      <c r="BF113" s="157">
        <f>IF(N113="snížená",J113,0)</f>
        <v>0</v>
      </c>
      <c r="BG113" s="157">
        <f>IF(N113="zákl. přenesená",J113,0)</f>
        <v>0</v>
      </c>
      <c r="BH113" s="157">
        <f>IF(N113="sníž. přenesená",J113,0)</f>
        <v>0</v>
      </c>
      <c r="BI113" s="157">
        <f>IF(N113="nulová",J113,0)</f>
        <v>0</v>
      </c>
      <c r="BJ113" s="19" t="s">
        <v>79</v>
      </c>
      <c r="BK113" s="157">
        <f>ROUND(I113*H113,2)</f>
        <v>0</v>
      </c>
      <c r="BL113" s="19" t="s">
        <v>141</v>
      </c>
      <c r="BM113" s="156" t="s">
        <v>170</v>
      </c>
    </row>
    <row r="114" spans="1:65" s="2" customFormat="1" ht="10.199999999999999">
      <c r="A114" s="34"/>
      <c r="B114" s="35"/>
      <c r="C114" s="34"/>
      <c r="D114" s="158" t="s">
        <v>143</v>
      </c>
      <c r="E114" s="34"/>
      <c r="F114" s="159" t="s">
        <v>171</v>
      </c>
      <c r="G114" s="34"/>
      <c r="H114" s="34"/>
      <c r="I114" s="160"/>
      <c r="J114" s="34"/>
      <c r="K114" s="34"/>
      <c r="L114" s="35"/>
      <c r="M114" s="161"/>
      <c r="N114" s="162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143</v>
      </c>
      <c r="AU114" s="19" t="s">
        <v>81</v>
      </c>
    </row>
    <row r="115" spans="1:65" s="2" customFormat="1" ht="19.2">
      <c r="A115" s="34"/>
      <c r="B115" s="35"/>
      <c r="C115" s="34"/>
      <c r="D115" s="163" t="s">
        <v>145</v>
      </c>
      <c r="E115" s="34"/>
      <c r="F115" s="164" t="s">
        <v>146</v>
      </c>
      <c r="G115" s="34"/>
      <c r="H115" s="34"/>
      <c r="I115" s="160"/>
      <c r="J115" s="34"/>
      <c r="K115" s="34"/>
      <c r="L115" s="35"/>
      <c r="M115" s="161"/>
      <c r="N115" s="162"/>
      <c r="O115" s="55"/>
      <c r="P115" s="55"/>
      <c r="Q115" s="55"/>
      <c r="R115" s="55"/>
      <c r="S115" s="55"/>
      <c r="T115" s="5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145</v>
      </c>
      <c r="AU115" s="19" t="s">
        <v>81</v>
      </c>
    </row>
    <row r="116" spans="1:65" s="13" customFormat="1" ht="10.199999999999999">
      <c r="B116" s="165"/>
      <c r="D116" s="163" t="s">
        <v>147</v>
      </c>
      <c r="E116" s="166" t="s">
        <v>3</v>
      </c>
      <c r="F116" s="167" t="s">
        <v>172</v>
      </c>
      <c r="H116" s="168">
        <v>723.81600000000003</v>
      </c>
      <c r="I116" s="169"/>
      <c r="L116" s="165"/>
      <c r="M116" s="170"/>
      <c r="N116" s="171"/>
      <c r="O116" s="171"/>
      <c r="P116" s="171"/>
      <c r="Q116" s="171"/>
      <c r="R116" s="171"/>
      <c r="S116" s="171"/>
      <c r="T116" s="172"/>
      <c r="AT116" s="166" t="s">
        <v>147</v>
      </c>
      <c r="AU116" s="166" t="s">
        <v>81</v>
      </c>
      <c r="AV116" s="13" t="s">
        <v>81</v>
      </c>
      <c r="AW116" s="13" t="s">
        <v>33</v>
      </c>
      <c r="AX116" s="13" t="s">
        <v>79</v>
      </c>
      <c r="AY116" s="166" t="s">
        <v>133</v>
      </c>
    </row>
    <row r="117" spans="1:65" s="2" customFormat="1" ht="16.5" customHeight="1">
      <c r="A117" s="34"/>
      <c r="B117" s="144"/>
      <c r="C117" s="181" t="s">
        <v>173</v>
      </c>
      <c r="D117" s="181" t="s">
        <v>155</v>
      </c>
      <c r="E117" s="182" t="s">
        <v>174</v>
      </c>
      <c r="F117" s="183" t="s">
        <v>175</v>
      </c>
      <c r="G117" s="184" t="s">
        <v>139</v>
      </c>
      <c r="H117" s="185">
        <v>796.19799999999998</v>
      </c>
      <c r="I117" s="186"/>
      <c r="J117" s="187">
        <f>ROUND(I117*H117,2)</f>
        <v>0</v>
      </c>
      <c r="K117" s="183" t="s">
        <v>3</v>
      </c>
      <c r="L117" s="188"/>
      <c r="M117" s="189" t="s">
        <v>3</v>
      </c>
      <c r="N117" s="190" t="s">
        <v>43</v>
      </c>
      <c r="O117" s="55"/>
      <c r="P117" s="154">
        <f>O117*H117</f>
        <v>0</v>
      </c>
      <c r="Q117" s="154">
        <v>7.0000000000000001E-3</v>
      </c>
      <c r="R117" s="154">
        <f>Q117*H117</f>
        <v>5.5733860000000002</v>
      </c>
      <c r="S117" s="154">
        <v>0</v>
      </c>
      <c r="T117" s="155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158</v>
      </c>
      <c r="AT117" s="156" t="s">
        <v>155</v>
      </c>
      <c r="AU117" s="156" t="s">
        <v>81</v>
      </c>
      <c r="AY117" s="19" t="s">
        <v>133</v>
      </c>
      <c r="BE117" s="157">
        <f>IF(N117="základní",J117,0)</f>
        <v>0</v>
      </c>
      <c r="BF117" s="157">
        <f>IF(N117="snížená",J117,0)</f>
        <v>0</v>
      </c>
      <c r="BG117" s="157">
        <f>IF(N117="zákl. přenesená",J117,0)</f>
        <v>0</v>
      </c>
      <c r="BH117" s="157">
        <f>IF(N117="sníž. přenesená",J117,0)</f>
        <v>0</v>
      </c>
      <c r="BI117" s="157">
        <f>IF(N117="nulová",J117,0)</f>
        <v>0</v>
      </c>
      <c r="BJ117" s="19" t="s">
        <v>79</v>
      </c>
      <c r="BK117" s="157">
        <f>ROUND(I117*H117,2)</f>
        <v>0</v>
      </c>
      <c r="BL117" s="19" t="s">
        <v>141</v>
      </c>
      <c r="BM117" s="156" t="s">
        <v>176</v>
      </c>
    </row>
    <row r="118" spans="1:65" s="13" customFormat="1" ht="10.199999999999999">
      <c r="B118" s="165"/>
      <c r="D118" s="163" t="s">
        <v>147</v>
      </c>
      <c r="F118" s="167" t="s">
        <v>177</v>
      </c>
      <c r="H118" s="168">
        <v>796.19799999999998</v>
      </c>
      <c r="I118" s="169"/>
      <c r="L118" s="165"/>
      <c r="M118" s="170"/>
      <c r="N118" s="171"/>
      <c r="O118" s="171"/>
      <c r="P118" s="171"/>
      <c r="Q118" s="171"/>
      <c r="R118" s="171"/>
      <c r="S118" s="171"/>
      <c r="T118" s="172"/>
      <c r="AT118" s="166" t="s">
        <v>147</v>
      </c>
      <c r="AU118" s="166" t="s">
        <v>81</v>
      </c>
      <c r="AV118" s="13" t="s">
        <v>81</v>
      </c>
      <c r="AW118" s="13" t="s">
        <v>4</v>
      </c>
      <c r="AX118" s="13" t="s">
        <v>79</v>
      </c>
      <c r="AY118" s="166" t="s">
        <v>133</v>
      </c>
    </row>
    <row r="119" spans="1:65" s="12" customFormat="1" ht="22.8" customHeight="1">
      <c r="B119" s="131"/>
      <c r="D119" s="132" t="s">
        <v>71</v>
      </c>
      <c r="E119" s="142" t="s">
        <v>178</v>
      </c>
      <c r="F119" s="142" t="s">
        <v>179</v>
      </c>
      <c r="I119" s="134"/>
      <c r="J119" s="143">
        <f>BK119</f>
        <v>0</v>
      </c>
      <c r="L119" s="131"/>
      <c r="M119" s="136"/>
      <c r="N119" s="137"/>
      <c r="O119" s="137"/>
      <c r="P119" s="138">
        <f>SUM(P120:P170)</f>
        <v>0</v>
      </c>
      <c r="Q119" s="137"/>
      <c r="R119" s="138">
        <f>SUM(R120:R170)</f>
        <v>2.5490563599999998</v>
      </c>
      <c r="S119" s="137"/>
      <c r="T119" s="139">
        <f>SUM(T120:T170)</f>
        <v>0</v>
      </c>
      <c r="AR119" s="132" t="s">
        <v>79</v>
      </c>
      <c r="AT119" s="140" t="s">
        <v>71</v>
      </c>
      <c r="AU119" s="140" t="s">
        <v>79</v>
      </c>
      <c r="AY119" s="132" t="s">
        <v>133</v>
      </c>
      <c r="BK119" s="141">
        <f>SUM(BK120:BK170)</f>
        <v>0</v>
      </c>
    </row>
    <row r="120" spans="1:65" s="2" customFormat="1" ht="16.5" customHeight="1">
      <c r="A120" s="34"/>
      <c r="B120" s="144"/>
      <c r="C120" s="145" t="s">
        <v>178</v>
      </c>
      <c r="D120" s="145" t="s">
        <v>136</v>
      </c>
      <c r="E120" s="146" t="s">
        <v>180</v>
      </c>
      <c r="F120" s="147" t="s">
        <v>181</v>
      </c>
      <c r="G120" s="148" t="s">
        <v>139</v>
      </c>
      <c r="H120" s="149">
        <v>391.12299999999999</v>
      </c>
      <c r="I120" s="150"/>
      <c r="J120" s="151">
        <f>ROUND(I120*H120,2)</f>
        <v>0</v>
      </c>
      <c r="K120" s="147" t="s">
        <v>3</v>
      </c>
      <c r="L120" s="35"/>
      <c r="M120" s="152" t="s">
        <v>3</v>
      </c>
      <c r="N120" s="153" t="s">
        <v>43</v>
      </c>
      <c r="O120" s="55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141</v>
      </c>
      <c r="AT120" s="156" t="s">
        <v>136</v>
      </c>
      <c r="AU120" s="156" t="s">
        <v>81</v>
      </c>
      <c r="AY120" s="19" t="s">
        <v>133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19" t="s">
        <v>79</v>
      </c>
      <c r="BK120" s="157">
        <f>ROUND(I120*H120,2)</f>
        <v>0</v>
      </c>
      <c r="BL120" s="19" t="s">
        <v>141</v>
      </c>
      <c r="BM120" s="156" t="s">
        <v>182</v>
      </c>
    </row>
    <row r="121" spans="1:65" s="13" customFormat="1" ht="10.199999999999999">
      <c r="B121" s="165"/>
      <c r="D121" s="163" t="s">
        <v>147</v>
      </c>
      <c r="E121" s="166" t="s">
        <v>3</v>
      </c>
      <c r="F121" s="167" t="s">
        <v>148</v>
      </c>
      <c r="H121" s="168">
        <v>341.57600000000002</v>
      </c>
      <c r="I121" s="169"/>
      <c r="L121" s="165"/>
      <c r="M121" s="170"/>
      <c r="N121" s="171"/>
      <c r="O121" s="171"/>
      <c r="P121" s="171"/>
      <c r="Q121" s="171"/>
      <c r="R121" s="171"/>
      <c r="S121" s="171"/>
      <c r="T121" s="172"/>
      <c r="AT121" s="166" t="s">
        <v>147</v>
      </c>
      <c r="AU121" s="166" t="s">
        <v>81</v>
      </c>
      <c r="AV121" s="13" t="s">
        <v>81</v>
      </c>
      <c r="AW121" s="13" t="s">
        <v>33</v>
      </c>
      <c r="AX121" s="13" t="s">
        <v>72</v>
      </c>
      <c r="AY121" s="166" t="s">
        <v>133</v>
      </c>
    </row>
    <row r="122" spans="1:65" s="13" customFormat="1" ht="10.199999999999999">
      <c r="B122" s="165"/>
      <c r="D122" s="163" t="s">
        <v>147</v>
      </c>
      <c r="E122" s="166" t="s">
        <v>3</v>
      </c>
      <c r="F122" s="167" t="s">
        <v>149</v>
      </c>
      <c r="H122" s="168">
        <v>-53.13</v>
      </c>
      <c r="I122" s="169"/>
      <c r="L122" s="165"/>
      <c r="M122" s="170"/>
      <c r="N122" s="171"/>
      <c r="O122" s="171"/>
      <c r="P122" s="171"/>
      <c r="Q122" s="171"/>
      <c r="R122" s="171"/>
      <c r="S122" s="171"/>
      <c r="T122" s="172"/>
      <c r="AT122" s="166" t="s">
        <v>147</v>
      </c>
      <c r="AU122" s="166" t="s">
        <v>81</v>
      </c>
      <c r="AV122" s="13" t="s">
        <v>81</v>
      </c>
      <c r="AW122" s="13" t="s">
        <v>33</v>
      </c>
      <c r="AX122" s="13" t="s">
        <v>72</v>
      </c>
      <c r="AY122" s="166" t="s">
        <v>133</v>
      </c>
    </row>
    <row r="123" spans="1:65" s="13" customFormat="1" ht="10.199999999999999">
      <c r="B123" s="165"/>
      <c r="D123" s="163" t="s">
        <v>147</v>
      </c>
      <c r="E123" s="166" t="s">
        <v>3</v>
      </c>
      <c r="F123" s="167" t="s">
        <v>150</v>
      </c>
      <c r="H123" s="168">
        <v>23.411000000000001</v>
      </c>
      <c r="I123" s="169"/>
      <c r="L123" s="165"/>
      <c r="M123" s="170"/>
      <c r="N123" s="171"/>
      <c r="O123" s="171"/>
      <c r="P123" s="171"/>
      <c r="Q123" s="171"/>
      <c r="R123" s="171"/>
      <c r="S123" s="171"/>
      <c r="T123" s="172"/>
      <c r="AT123" s="166" t="s">
        <v>147</v>
      </c>
      <c r="AU123" s="166" t="s">
        <v>81</v>
      </c>
      <c r="AV123" s="13" t="s">
        <v>81</v>
      </c>
      <c r="AW123" s="13" t="s">
        <v>33</v>
      </c>
      <c r="AX123" s="13" t="s">
        <v>72</v>
      </c>
      <c r="AY123" s="166" t="s">
        <v>133</v>
      </c>
    </row>
    <row r="124" spans="1:65" s="13" customFormat="1" ht="10.199999999999999">
      <c r="B124" s="165"/>
      <c r="D124" s="163" t="s">
        <v>147</v>
      </c>
      <c r="E124" s="166" t="s">
        <v>3</v>
      </c>
      <c r="F124" s="167" t="s">
        <v>151</v>
      </c>
      <c r="H124" s="168">
        <v>114.18600000000001</v>
      </c>
      <c r="I124" s="169"/>
      <c r="L124" s="165"/>
      <c r="M124" s="170"/>
      <c r="N124" s="171"/>
      <c r="O124" s="171"/>
      <c r="P124" s="171"/>
      <c r="Q124" s="171"/>
      <c r="R124" s="171"/>
      <c r="S124" s="171"/>
      <c r="T124" s="172"/>
      <c r="AT124" s="166" t="s">
        <v>147</v>
      </c>
      <c r="AU124" s="166" t="s">
        <v>81</v>
      </c>
      <c r="AV124" s="13" t="s">
        <v>81</v>
      </c>
      <c r="AW124" s="13" t="s">
        <v>33</v>
      </c>
      <c r="AX124" s="13" t="s">
        <v>72</v>
      </c>
      <c r="AY124" s="166" t="s">
        <v>133</v>
      </c>
    </row>
    <row r="125" spans="1:65" s="13" customFormat="1" ht="10.199999999999999">
      <c r="B125" s="165"/>
      <c r="D125" s="163" t="s">
        <v>147</v>
      </c>
      <c r="E125" s="166" t="s">
        <v>3</v>
      </c>
      <c r="F125" s="167" t="s">
        <v>152</v>
      </c>
      <c r="H125" s="168">
        <v>-14.4</v>
      </c>
      <c r="I125" s="169"/>
      <c r="L125" s="165"/>
      <c r="M125" s="170"/>
      <c r="N125" s="171"/>
      <c r="O125" s="171"/>
      <c r="P125" s="171"/>
      <c r="Q125" s="171"/>
      <c r="R125" s="171"/>
      <c r="S125" s="171"/>
      <c r="T125" s="172"/>
      <c r="AT125" s="166" t="s">
        <v>147</v>
      </c>
      <c r="AU125" s="166" t="s">
        <v>81</v>
      </c>
      <c r="AV125" s="13" t="s">
        <v>81</v>
      </c>
      <c r="AW125" s="13" t="s">
        <v>33</v>
      </c>
      <c r="AX125" s="13" t="s">
        <v>72</v>
      </c>
      <c r="AY125" s="166" t="s">
        <v>133</v>
      </c>
    </row>
    <row r="126" spans="1:65" s="13" customFormat="1" ht="10.199999999999999">
      <c r="B126" s="165"/>
      <c r="D126" s="163" t="s">
        <v>147</v>
      </c>
      <c r="E126" s="166" t="s">
        <v>3</v>
      </c>
      <c r="F126" s="167" t="s">
        <v>153</v>
      </c>
      <c r="H126" s="168">
        <v>-20.52</v>
      </c>
      <c r="I126" s="169"/>
      <c r="L126" s="165"/>
      <c r="M126" s="170"/>
      <c r="N126" s="171"/>
      <c r="O126" s="171"/>
      <c r="P126" s="171"/>
      <c r="Q126" s="171"/>
      <c r="R126" s="171"/>
      <c r="S126" s="171"/>
      <c r="T126" s="172"/>
      <c r="AT126" s="166" t="s">
        <v>147</v>
      </c>
      <c r="AU126" s="166" t="s">
        <v>81</v>
      </c>
      <c r="AV126" s="13" t="s">
        <v>81</v>
      </c>
      <c r="AW126" s="13" t="s">
        <v>33</v>
      </c>
      <c r="AX126" s="13" t="s">
        <v>72</v>
      </c>
      <c r="AY126" s="166" t="s">
        <v>133</v>
      </c>
    </row>
    <row r="127" spans="1:65" s="14" customFormat="1" ht="10.199999999999999">
      <c r="B127" s="173"/>
      <c r="D127" s="163" t="s">
        <v>147</v>
      </c>
      <c r="E127" s="174" t="s">
        <v>3</v>
      </c>
      <c r="F127" s="175" t="s">
        <v>154</v>
      </c>
      <c r="H127" s="176">
        <v>391.12300000000005</v>
      </c>
      <c r="I127" s="177"/>
      <c r="L127" s="173"/>
      <c r="M127" s="178"/>
      <c r="N127" s="179"/>
      <c r="O127" s="179"/>
      <c r="P127" s="179"/>
      <c r="Q127" s="179"/>
      <c r="R127" s="179"/>
      <c r="S127" s="179"/>
      <c r="T127" s="180"/>
      <c r="AT127" s="174" t="s">
        <v>147</v>
      </c>
      <c r="AU127" s="174" t="s">
        <v>81</v>
      </c>
      <c r="AV127" s="14" t="s">
        <v>141</v>
      </c>
      <c r="AW127" s="14" t="s">
        <v>33</v>
      </c>
      <c r="AX127" s="14" t="s">
        <v>79</v>
      </c>
      <c r="AY127" s="174" t="s">
        <v>133</v>
      </c>
    </row>
    <row r="128" spans="1:65" s="2" customFormat="1" ht="24.15" customHeight="1">
      <c r="A128" s="34"/>
      <c r="B128" s="144"/>
      <c r="C128" s="181" t="s">
        <v>183</v>
      </c>
      <c r="D128" s="181" t="s">
        <v>155</v>
      </c>
      <c r="E128" s="182" t="s">
        <v>184</v>
      </c>
      <c r="F128" s="183" t="s">
        <v>185</v>
      </c>
      <c r="G128" s="184" t="s">
        <v>139</v>
      </c>
      <c r="H128" s="185">
        <v>410.67899999999997</v>
      </c>
      <c r="I128" s="186"/>
      <c r="J128" s="187">
        <f>ROUND(I128*H128,2)</f>
        <v>0</v>
      </c>
      <c r="K128" s="183" t="s">
        <v>140</v>
      </c>
      <c r="L128" s="188"/>
      <c r="M128" s="189" t="s">
        <v>3</v>
      </c>
      <c r="N128" s="190" t="s">
        <v>43</v>
      </c>
      <c r="O128" s="55"/>
      <c r="P128" s="154">
        <f>O128*H128</f>
        <v>0</v>
      </c>
      <c r="Q128" s="154">
        <v>2.7999999999999998E-4</v>
      </c>
      <c r="R128" s="154">
        <f>Q128*H128</f>
        <v>0.11499011999999999</v>
      </c>
      <c r="S128" s="154">
        <v>0</v>
      </c>
      <c r="T128" s="15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158</v>
      </c>
      <c r="AT128" s="156" t="s">
        <v>155</v>
      </c>
      <c r="AU128" s="156" t="s">
        <v>81</v>
      </c>
      <c r="AY128" s="19" t="s">
        <v>133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9" t="s">
        <v>79</v>
      </c>
      <c r="BK128" s="157">
        <f>ROUND(I128*H128,2)</f>
        <v>0</v>
      </c>
      <c r="BL128" s="19" t="s">
        <v>141</v>
      </c>
      <c r="BM128" s="156" t="s">
        <v>186</v>
      </c>
    </row>
    <row r="129" spans="1:65" s="13" customFormat="1" ht="10.199999999999999">
      <c r="B129" s="165"/>
      <c r="D129" s="163" t="s">
        <v>147</v>
      </c>
      <c r="F129" s="167" t="s">
        <v>187</v>
      </c>
      <c r="H129" s="168">
        <v>410.67899999999997</v>
      </c>
      <c r="I129" s="169"/>
      <c r="L129" s="165"/>
      <c r="M129" s="170"/>
      <c r="N129" s="171"/>
      <c r="O129" s="171"/>
      <c r="P129" s="171"/>
      <c r="Q129" s="171"/>
      <c r="R129" s="171"/>
      <c r="S129" s="171"/>
      <c r="T129" s="172"/>
      <c r="AT129" s="166" t="s">
        <v>147</v>
      </c>
      <c r="AU129" s="166" t="s">
        <v>81</v>
      </c>
      <c r="AV129" s="13" t="s">
        <v>81</v>
      </c>
      <c r="AW129" s="13" t="s">
        <v>4</v>
      </c>
      <c r="AX129" s="13" t="s">
        <v>79</v>
      </c>
      <c r="AY129" s="166" t="s">
        <v>133</v>
      </c>
    </row>
    <row r="130" spans="1:65" s="2" customFormat="1" ht="37.799999999999997" customHeight="1">
      <c r="A130" s="34"/>
      <c r="B130" s="144"/>
      <c r="C130" s="145" t="s">
        <v>158</v>
      </c>
      <c r="D130" s="145" t="s">
        <v>136</v>
      </c>
      <c r="E130" s="146" t="s">
        <v>188</v>
      </c>
      <c r="F130" s="147" t="s">
        <v>189</v>
      </c>
      <c r="G130" s="148" t="s">
        <v>139</v>
      </c>
      <c r="H130" s="149">
        <v>153.05199999999999</v>
      </c>
      <c r="I130" s="150"/>
      <c r="J130" s="151">
        <f>ROUND(I130*H130,2)</f>
        <v>0</v>
      </c>
      <c r="K130" s="147" t="s">
        <v>140</v>
      </c>
      <c r="L130" s="35"/>
      <c r="M130" s="152" t="s">
        <v>3</v>
      </c>
      <c r="N130" s="153" t="s">
        <v>43</v>
      </c>
      <c r="O130" s="55"/>
      <c r="P130" s="154">
        <f>O130*H130</f>
        <v>0</v>
      </c>
      <c r="Q130" s="154">
        <v>8.3499999999999998E-3</v>
      </c>
      <c r="R130" s="154">
        <f>Q130*H130</f>
        <v>1.2779841999999999</v>
      </c>
      <c r="S130" s="154">
        <v>0</v>
      </c>
      <c r="T130" s="155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141</v>
      </c>
      <c r="AT130" s="156" t="s">
        <v>136</v>
      </c>
      <c r="AU130" s="156" t="s">
        <v>81</v>
      </c>
      <c r="AY130" s="19" t="s">
        <v>133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9" t="s">
        <v>79</v>
      </c>
      <c r="BK130" s="157">
        <f>ROUND(I130*H130,2)</f>
        <v>0</v>
      </c>
      <c r="BL130" s="19" t="s">
        <v>141</v>
      </c>
      <c r="BM130" s="156" t="s">
        <v>190</v>
      </c>
    </row>
    <row r="131" spans="1:65" s="2" customFormat="1" ht="10.199999999999999">
      <c r="A131" s="34"/>
      <c r="B131" s="35"/>
      <c r="C131" s="34"/>
      <c r="D131" s="158" t="s">
        <v>143</v>
      </c>
      <c r="E131" s="34"/>
      <c r="F131" s="159" t="s">
        <v>191</v>
      </c>
      <c r="G131" s="34"/>
      <c r="H131" s="34"/>
      <c r="I131" s="160"/>
      <c r="J131" s="34"/>
      <c r="K131" s="34"/>
      <c r="L131" s="35"/>
      <c r="M131" s="161"/>
      <c r="N131" s="162"/>
      <c r="O131" s="55"/>
      <c r="P131" s="55"/>
      <c r="Q131" s="55"/>
      <c r="R131" s="55"/>
      <c r="S131" s="55"/>
      <c r="T131" s="56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9" t="s">
        <v>143</v>
      </c>
      <c r="AU131" s="19" t="s">
        <v>81</v>
      </c>
    </row>
    <row r="132" spans="1:65" s="15" customFormat="1" ht="10.199999999999999">
      <c r="B132" s="191"/>
      <c r="D132" s="163" t="s">
        <v>147</v>
      </c>
      <c r="E132" s="192" t="s">
        <v>3</v>
      </c>
      <c r="F132" s="193" t="s">
        <v>192</v>
      </c>
      <c r="H132" s="192" t="s">
        <v>3</v>
      </c>
      <c r="I132" s="194"/>
      <c r="L132" s="191"/>
      <c r="M132" s="195"/>
      <c r="N132" s="196"/>
      <c r="O132" s="196"/>
      <c r="P132" s="196"/>
      <c r="Q132" s="196"/>
      <c r="R132" s="196"/>
      <c r="S132" s="196"/>
      <c r="T132" s="197"/>
      <c r="AT132" s="192" t="s">
        <v>147</v>
      </c>
      <c r="AU132" s="192" t="s">
        <v>81</v>
      </c>
      <c r="AV132" s="15" t="s">
        <v>79</v>
      </c>
      <c r="AW132" s="15" t="s">
        <v>33</v>
      </c>
      <c r="AX132" s="15" t="s">
        <v>72</v>
      </c>
      <c r="AY132" s="192" t="s">
        <v>133</v>
      </c>
    </row>
    <row r="133" spans="1:65" s="13" customFormat="1" ht="10.199999999999999">
      <c r="B133" s="165"/>
      <c r="D133" s="163" t="s">
        <v>147</v>
      </c>
      <c r="E133" s="166" t="s">
        <v>3</v>
      </c>
      <c r="F133" s="167" t="s">
        <v>193</v>
      </c>
      <c r="H133" s="168">
        <v>121.991</v>
      </c>
      <c r="I133" s="169"/>
      <c r="L133" s="165"/>
      <c r="M133" s="170"/>
      <c r="N133" s="171"/>
      <c r="O133" s="171"/>
      <c r="P133" s="171"/>
      <c r="Q133" s="171"/>
      <c r="R133" s="171"/>
      <c r="S133" s="171"/>
      <c r="T133" s="172"/>
      <c r="AT133" s="166" t="s">
        <v>147</v>
      </c>
      <c r="AU133" s="166" t="s">
        <v>81</v>
      </c>
      <c r="AV133" s="13" t="s">
        <v>81</v>
      </c>
      <c r="AW133" s="13" t="s">
        <v>33</v>
      </c>
      <c r="AX133" s="13" t="s">
        <v>72</v>
      </c>
      <c r="AY133" s="166" t="s">
        <v>133</v>
      </c>
    </row>
    <row r="134" spans="1:65" s="13" customFormat="1" ht="10.199999999999999">
      <c r="B134" s="165"/>
      <c r="D134" s="163" t="s">
        <v>147</v>
      </c>
      <c r="E134" s="166" t="s">
        <v>3</v>
      </c>
      <c r="F134" s="167" t="s">
        <v>194</v>
      </c>
      <c r="H134" s="168">
        <v>40.780999999999999</v>
      </c>
      <c r="I134" s="169"/>
      <c r="L134" s="165"/>
      <c r="M134" s="170"/>
      <c r="N134" s="171"/>
      <c r="O134" s="171"/>
      <c r="P134" s="171"/>
      <c r="Q134" s="171"/>
      <c r="R134" s="171"/>
      <c r="S134" s="171"/>
      <c r="T134" s="172"/>
      <c r="AT134" s="166" t="s">
        <v>147</v>
      </c>
      <c r="AU134" s="166" t="s">
        <v>81</v>
      </c>
      <c r="AV134" s="13" t="s">
        <v>81</v>
      </c>
      <c r="AW134" s="13" t="s">
        <v>33</v>
      </c>
      <c r="AX134" s="13" t="s">
        <v>72</v>
      </c>
      <c r="AY134" s="166" t="s">
        <v>133</v>
      </c>
    </row>
    <row r="135" spans="1:65" s="16" customFormat="1" ht="10.199999999999999">
      <c r="B135" s="198"/>
      <c r="D135" s="163" t="s">
        <v>147</v>
      </c>
      <c r="E135" s="199" t="s">
        <v>3</v>
      </c>
      <c r="F135" s="200" t="s">
        <v>195</v>
      </c>
      <c r="H135" s="201">
        <v>162.77199999999999</v>
      </c>
      <c r="I135" s="202"/>
      <c r="L135" s="198"/>
      <c r="M135" s="203"/>
      <c r="N135" s="204"/>
      <c r="O135" s="204"/>
      <c r="P135" s="204"/>
      <c r="Q135" s="204"/>
      <c r="R135" s="204"/>
      <c r="S135" s="204"/>
      <c r="T135" s="205"/>
      <c r="AT135" s="199" t="s">
        <v>147</v>
      </c>
      <c r="AU135" s="199" t="s">
        <v>81</v>
      </c>
      <c r="AV135" s="16" t="s">
        <v>134</v>
      </c>
      <c r="AW135" s="16" t="s">
        <v>33</v>
      </c>
      <c r="AX135" s="16" t="s">
        <v>72</v>
      </c>
      <c r="AY135" s="199" t="s">
        <v>133</v>
      </c>
    </row>
    <row r="136" spans="1:65" s="15" customFormat="1" ht="10.199999999999999">
      <c r="B136" s="191"/>
      <c r="D136" s="163" t="s">
        <v>147</v>
      </c>
      <c r="E136" s="192" t="s">
        <v>3</v>
      </c>
      <c r="F136" s="193" t="s">
        <v>196</v>
      </c>
      <c r="H136" s="192" t="s">
        <v>3</v>
      </c>
      <c r="I136" s="194"/>
      <c r="L136" s="191"/>
      <c r="M136" s="195"/>
      <c r="N136" s="196"/>
      <c r="O136" s="196"/>
      <c r="P136" s="196"/>
      <c r="Q136" s="196"/>
      <c r="R136" s="196"/>
      <c r="S136" s="196"/>
      <c r="T136" s="197"/>
      <c r="AT136" s="192" t="s">
        <v>147</v>
      </c>
      <c r="AU136" s="192" t="s">
        <v>81</v>
      </c>
      <c r="AV136" s="15" t="s">
        <v>79</v>
      </c>
      <c r="AW136" s="15" t="s">
        <v>33</v>
      </c>
      <c r="AX136" s="15" t="s">
        <v>72</v>
      </c>
      <c r="AY136" s="192" t="s">
        <v>133</v>
      </c>
    </row>
    <row r="137" spans="1:65" s="13" customFormat="1" ht="10.199999999999999">
      <c r="B137" s="165"/>
      <c r="D137" s="163" t="s">
        <v>147</v>
      </c>
      <c r="E137" s="166" t="s">
        <v>3</v>
      </c>
      <c r="F137" s="167" t="s">
        <v>197</v>
      </c>
      <c r="H137" s="168">
        <v>-9.7200000000000006</v>
      </c>
      <c r="I137" s="169"/>
      <c r="L137" s="165"/>
      <c r="M137" s="170"/>
      <c r="N137" s="171"/>
      <c r="O137" s="171"/>
      <c r="P137" s="171"/>
      <c r="Q137" s="171"/>
      <c r="R137" s="171"/>
      <c r="S137" s="171"/>
      <c r="T137" s="172"/>
      <c r="AT137" s="166" t="s">
        <v>147</v>
      </c>
      <c r="AU137" s="166" t="s">
        <v>81</v>
      </c>
      <c r="AV137" s="13" t="s">
        <v>81</v>
      </c>
      <c r="AW137" s="13" t="s">
        <v>33</v>
      </c>
      <c r="AX137" s="13" t="s">
        <v>72</v>
      </c>
      <c r="AY137" s="166" t="s">
        <v>133</v>
      </c>
    </row>
    <row r="138" spans="1:65" s="16" customFormat="1" ht="10.199999999999999">
      <c r="B138" s="198"/>
      <c r="D138" s="163" t="s">
        <v>147</v>
      </c>
      <c r="E138" s="199" t="s">
        <v>3</v>
      </c>
      <c r="F138" s="200" t="s">
        <v>195</v>
      </c>
      <c r="H138" s="201">
        <v>-9.7200000000000006</v>
      </c>
      <c r="I138" s="202"/>
      <c r="L138" s="198"/>
      <c r="M138" s="203"/>
      <c r="N138" s="204"/>
      <c r="O138" s="204"/>
      <c r="P138" s="204"/>
      <c r="Q138" s="204"/>
      <c r="R138" s="204"/>
      <c r="S138" s="204"/>
      <c r="T138" s="205"/>
      <c r="AT138" s="199" t="s">
        <v>147</v>
      </c>
      <c r="AU138" s="199" t="s">
        <v>81</v>
      </c>
      <c r="AV138" s="16" t="s">
        <v>134</v>
      </c>
      <c r="AW138" s="16" t="s">
        <v>33</v>
      </c>
      <c r="AX138" s="16" t="s">
        <v>72</v>
      </c>
      <c r="AY138" s="199" t="s">
        <v>133</v>
      </c>
    </row>
    <row r="139" spans="1:65" s="14" customFormat="1" ht="10.199999999999999">
      <c r="B139" s="173"/>
      <c r="D139" s="163" t="s">
        <v>147</v>
      </c>
      <c r="E139" s="174" t="s">
        <v>3</v>
      </c>
      <c r="F139" s="175" t="s">
        <v>154</v>
      </c>
      <c r="H139" s="176">
        <v>153.05199999999999</v>
      </c>
      <c r="I139" s="17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4" t="s">
        <v>147</v>
      </c>
      <c r="AU139" s="174" t="s">
        <v>81</v>
      </c>
      <c r="AV139" s="14" t="s">
        <v>141</v>
      </c>
      <c r="AW139" s="14" t="s">
        <v>33</v>
      </c>
      <c r="AX139" s="14" t="s">
        <v>79</v>
      </c>
      <c r="AY139" s="174" t="s">
        <v>133</v>
      </c>
    </row>
    <row r="140" spans="1:65" s="2" customFormat="1" ht="16.5" customHeight="1">
      <c r="A140" s="34"/>
      <c r="B140" s="144"/>
      <c r="C140" s="181" t="s">
        <v>198</v>
      </c>
      <c r="D140" s="181" t="s">
        <v>155</v>
      </c>
      <c r="E140" s="182" t="s">
        <v>199</v>
      </c>
      <c r="F140" s="183" t="s">
        <v>200</v>
      </c>
      <c r="G140" s="184" t="s">
        <v>139</v>
      </c>
      <c r="H140" s="185">
        <v>160.70500000000001</v>
      </c>
      <c r="I140" s="186"/>
      <c r="J140" s="187">
        <f>ROUND(I140*H140,2)</f>
        <v>0</v>
      </c>
      <c r="K140" s="183" t="s">
        <v>140</v>
      </c>
      <c r="L140" s="188"/>
      <c r="M140" s="189" t="s">
        <v>3</v>
      </c>
      <c r="N140" s="190" t="s">
        <v>43</v>
      </c>
      <c r="O140" s="55"/>
      <c r="P140" s="154">
        <f>O140*H140</f>
        <v>0</v>
      </c>
      <c r="Q140" s="154">
        <v>1.5E-3</v>
      </c>
      <c r="R140" s="154">
        <f>Q140*H140</f>
        <v>0.24105750000000004</v>
      </c>
      <c r="S140" s="154">
        <v>0</v>
      </c>
      <c r="T140" s="15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6" t="s">
        <v>158</v>
      </c>
      <c r="AT140" s="156" t="s">
        <v>155</v>
      </c>
      <c r="AU140" s="156" t="s">
        <v>81</v>
      </c>
      <c r="AY140" s="19" t="s">
        <v>133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9" t="s">
        <v>79</v>
      </c>
      <c r="BK140" s="157">
        <f>ROUND(I140*H140,2)</f>
        <v>0</v>
      </c>
      <c r="BL140" s="19" t="s">
        <v>141</v>
      </c>
      <c r="BM140" s="156" t="s">
        <v>201</v>
      </c>
    </row>
    <row r="141" spans="1:65" s="13" customFormat="1" ht="10.199999999999999">
      <c r="B141" s="165"/>
      <c r="D141" s="163" t="s">
        <v>147</v>
      </c>
      <c r="F141" s="167" t="s">
        <v>202</v>
      </c>
      <c r="H141" s="168">
        <v>160.70500000000001</v>
      </c>
      <c r="I141" s="169"/>
      <c r="L141" s="165"/>
      <c r="M141" s="170"/>
      <c r="N141" s="171"/>
      <c r="O141" s="171"/>
      <c r="P141" s="171"/>
      <c r="Q141" s="171"/>
      <c r="R141" s="171"/>
      <c r="S141" s="171"/>
      <c r="T141" s="172"/>
      <c r="AT141" s="166" t="s">
        <v>147</v>
      </c>
      <c r="AU141" s="166" t="s">
        <v>81</v>
      </c>
      <c r="AV141" s="13" t="s">
        <v>81</v>
      </c>
      <c r="AW141" s="13" t="s">
        <v>4</v>
      </c>
      <c r="AX141" s="13" t="s">
        <v>79</v>
      </c>
      <c r="AY141" s="166" t="s">
        <v>133</v>
      </c>
    </row>
    <row r="142" spans="1:65" s="2" customFormat="1" ht="24.15" customHeight="1">
      <c r="A142" s="34"/>
      <c r="B142" s="144"/>
      <c r="C142" s="145" t="s">
        <v>203</v>
      </c>
      <c r="D142" s="145" t="s">
        <v>136</v>
      </c>
      <c r="E142" s="146" t="s">
        <v>204</v>
      </c>
      <c r="F142" s="147" t="s">
        <v>205</v>
      </c>
      <c r="G142" s="148" t="s">
        <v>139</v>
      </c>
      <c r="H142" s="149">
        <v>153.05199999999999</v>
      </c>
      <c r="I142" s="150"/>
      <c r="J142" s="151">
        <f>ROUND(I142*H142,2)</f>
        <v>0</v>
      </c>
      <c r="K142" s="147" t="s">
        <v>140</v>
      </c>
      <c r="L142" s="35"/>
      <c r="M142" s="152" t="s">
        <v>3</v>
      </c>
      <c r="N142" s="153" t="s">
        <v>43</v>
      </c>
      <c r="O142" s="55"/>
      <c r="P142" s="154">
        <f>O142*H142</f>
        <v>0</v>
      </c>
      <c r="Q142" s="154">
        <v>8.0000000000000007E-5</v>
      </c>
      <c r="R142" s="154">
        <f>Q142*H142</f>
        <v>1.224416E-2</v>
      </c>
      <c r="S142" s="154">
        <v>0</v>
      </c>
      <c r="T142" s="15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6" t="s">
        <v>141</v>
      </c>
      <c r="AT142" s="156" t="s">
        <v>136</v>
      </c>
      <c r="AU142" s="156" t="s">
        <v>81</v>
      </c>
      <c r="AY142" s="19" t="s">
        <v>133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9" t="s">
        <v>79</v>
      </c>
      <c r="BK142" s="157">
        <f>ROUND(I142*H142,2)</f>
        <v>0</v>
      </c>
      <c r="BL142" s="19" t="s">
        <v>141</v>
      </c>
      <c r="BM142" s="156" t="s">
        <v>206</v>
      </c>
    </row>
    <row r="143" spans="1:65" s="2" customFormat="1" ht="10.199999999999999">
      <c r="A143" s="34"/>
      <c r="B143" s="35"/>
      <c r="C143" s="34"/>
      <c r="D143" s="158" t="s">
        <v>143</v>
      </c>
      <c r="E143" s="34"/>
      <c r="F143" s="159" t="s">
        <v>207</v>
      </c>
      <c r="G143" s="34"/>
      <c r="H143" s="34"/>
      <c r="I143" s="160"/>
      <c r="J143" s="34"/>
      <c r="K143" s="34"/>
      <c r="L143" s="35"/>
      <c r="M143" s="161"/>
      <c r="N143" s="162"/>
      <c r="O143" s="55"/>
      <c r="P143" s="55"/>
      <c r="Q143" s="55"/>
      <c r="R143" s="55"/>
      <c r="S143" s="55"/>
      <c r="T143" s="56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9" t="s">
        <v>143</v>
      </c>
      <c r="AU143" s="19" t="s">
        <v>81</v>
      </c>
    </row>
    <row r="144" spans="1:65" s="2" customFormat="1" ht="16.5" customHeight="1">
      <c r="A144" s="34"/>
      <c r="B144" s="144"/>
      <c r="C144" s="145" t="s">
        <v>208</v>
      </c>
      <c r="D144" s="145" t="s">
        <v>136</v>
      </c>
      <c r="E144" s="146" t="s">
        <v>209</v>
      </c>
      <c r="F144" s="147" t="s">
        <v>210</v>
      </c>
      <c r="G144" s="148" t="s">
        <v>163</v>
      </c>
      <c r="H144" s="149">
        <v>113.372</v>
      </c>
      <c r="I144" s="150"/>
      <c r="J144" s="151">
        <f>ROUND(I144*H144,2)</f>
        <v>0</v>
      </c>
      <c r="K144" s="147" t="s">
        <v>140</v>
      </c>
      <c r="L144" s="35"/>
      <c r="M144" s="152" t="s">
        <v>3</v>
      </c>
      <c r="N144" s="153" t="s">
        <v>43</v>
      </c>
      <c r="O144" s="55"/>
      <c r="P144" s="154">
        <f>O144*H144</f>
        <v>0</v>
      </c>
      <c r="Q144" s="154">
        <v>3.0000000000000001E-5</v>
      </c>
      <c r="R144" s="154">
        <f>Q144*H144</f>
        <v>3.4011600000000003E-3</v>
      </c>
      <c r="S144" s="154">
        <v>0</v>
      </c>
      <c r="T144" s="155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6" t="s">
        <v>141</v>
      </c>
      <c r="AT144" s="156" t="s">
        <v>136</v>
      </c>
      <c r="AU144" s="156" t="s">
        <v>81</v>
      </c>
      <c r="AY144" s="19" t="s">
        <v>133</v>
      </c>
      <c r="BE144" s="157">
        <f>IF(N144="základní",J144,0)</f>
        <v>0</v>
      </c>
      <c r="BF144" s="157">
        <f>IF(N144="snížená",J144,0)</f>
        <v>0</v>
      </c>
      <c r="BG144" s="157">
        <f>IF(N144="zákl. přenesená",J144,0)</f>
        <v>0</v>
      </c>
      <c r="BH144" s="157">
        <f>IF(N144="sníž. přenesená",J144,0)</f>
        <v>0</v>
      </c>
      <c r="BI144" s="157">
        <f>IF(N144="nulová",J144,0)</f>
        <v>0</v>
      </c>
      <c r="BJ144" s="19" t="s">
        <v>79</v>
      </c>
      <c r="BK144" s="157">
        <f>ROUND(I144*H144,2)</f>
        <v>0</v>
      </c>
      <c r="BL144" s="19" t="s">
        <v>141</v>
      </c>
      <c r="BM144" s="156" t="s">
        <v>211</v>
      </c>
    </row>
    <row r="145" spans="1:65" s="2" customFormat="1" ht="10.199999999999999">
      <c r="A145" s="34"/>
      <c r="B145" s="35"/>
      <c r="C145" s="34"/>
      <c r="D145" s="158" t="s">
        <v>143</v>
      </c>
      <c r="E145" s="34"/>
      <c r="F145" s="159" t="s">
        <v>212</v>
      </c>
      <c r="G145" s="34"/>
      <c r="H145" s="34"/>
      <c r="I145" s="160"/>
      <c r="J145" s="34"/>
      <c r="K145" s="34"/>
      <c r="L145" s="35"/>
      <c r="M145" s="161"/>
      <c r="N145" s="162"/>
      <c r="O145" s="55"/>
      <c r="P145" s="55"/>
      <c r="Q145" s="55"/>
      <c r="R145" s="55"/>
      <c r="S145" s="55"/>
      <c r="T145" s="5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9" t="s">
        <v>143</v>
      </c>
      <c r="AU145" s="19" t="s">
        <v>81</v>
      </c>
    </row>
    <row r="146" spans="1:65" s="13" customFormat="1" ht="10.199999999999999">
      <c r="B146" s="165"/>
      <c r="D146" s="163" t="s">
        <v>147</v>
      </c>
      <c r="E146" s="166" t="s">
        <v>3</v>
      </c>
      <c r="F146" s="167" t="s">
        <v>213</v>
      </c>
      <c r="H146" s="168">
        <v>90.364000000000004</v>
      </c>
      <c r="I146" s="169"/>
      <c r="L146" s="165"/>
      <c r="M146" s="170"/>
      <c r="N146" s="171"/>
      <c r="O146" s="171"/>
      <c r="P146" s="171"/>
      <c r="Q146" s="171"/>
      <c r="R146" s="171"/>
      <c r="S146" s="171"/>
      <c r="T146" s="172"/>
      <c r="AT146" s="166" t="s">
        <v>147</v>
      </c>
      <c r="AU146" s="166" t="s">
        <v>81</v>
      </c>
      <c r="AV146" s="13" t="s">
        <v>81</v>
      </c>
      <c r="AW146" s="13" t="s">
        <v>33</v>
      </c>
      <c r="AX146" s="13" t="s">
        <v>72</v>
      </c>
      <c r="AY146" s="166" t="s">
        <v>133</v>
      </c>
    </row>
    <row r="147" spans="1:65" s="13" customFormat="1" ht="10.199999999999999">
      <c r="B147" s="165"/>
      <c r="D147" s="163" t="s">
        <v>147</v>
      </c>
      <c r="E147" s="166" t="s">
        <v>3</v>
      </c>
      <c r="F147" s="167" t="s">
        <v>214</v>
      </c>
      <c r="H147" s="168">
        <v>30.207999999999998</v>
      </c>
      <c r="I147" s="169"/>
      <c r="L147" s="165"/>
      <c r="M147" s="170"/>
      <c r="N147" s="171"/>
      <c r="O147" s="171"/>
      <c r="P147" s="171"/>
      <c r="Q147" s="171"/>
      <c r="R147" s="171"/>
      <c r="S147" s="171"/>
      <c r="T147" s="172"/>
      <c r="AT147" s="166" t="s">
        <v>147</v>
      </c>
      <c r="AU147" s="166" t="s">
        <v>81</v>
      </c>
      <c r="AV147" s="13" t="s">
        <v>81</v>
      </c>
      <c r="AW147" s="13" t="s">
        <v>33</v>
      </c>
      <c r="AX147" s="13" t="s">
        <v>72</v>
      </c>
      <c r="AY147" s="166" t="s">
        <v>133</v>
      </c>
    </row>
    <row r="148" spans="1:65" s="13" customFormat="1" ht="10.199999999999999">
      <c r="B148" s="165"/>
      <c r="D148" s="163" t="s">
        <v>147</v>
      </c>
      <c r="E148" s="166" t="s">
        <v>3</v>
      </c>
      <c r="F148" s="167" t="s">
        <v>215</v>
      </c>
      <c r="H148" s="168">
        <v>-7.2</v>
      </c>
      <c r="I148" s="169"/>
      <c r="L148" s="165"/>
      <c r="M148" s="170"/>
      <c r="N148" s="171"/>
      <c r="O148" s="171"/>
      <c r="P148" s="171"/>
      <c r="Q148" s="171"/>
      <c r="R148" s="171"/>
      <c r="S148" s="171"/>
      <c r="T148" s="172"/>
      <c r="AT148" s="166" t="s">
        <v>147</v>
      </c>
      <c r="AU148" s="166" t="s">
        <v>81</v>
      </c>
      <c r="AV148" s="13" t="s">
        <v>81</v>
      </c>
      <c r="AW148" s="13" t="s">
        <v>33</v>
      </c>
      <c r="AX148" s="13" t="s">
        <v>72</v>
      </c>
      <c r="AY148" s="166" t="s">
        <v>133</v>
      </c>
    </row>
    <row r="149" spans="1:65" s="14" customFormat="1" ht="10.199999999999999">
      <c r="B149" s="173"/>
      <c r="D149" s="163" t="s">
        <v>147</v>
      </c>
      <c r="E149" s="174" t="s">
        <v>3</v>
      </c>
      <c r="F149" s="175" t="s">
        <v>154</v>
      </c>
      <c r="H149" s="176">
        <v>113.372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147</v>
      </c>
      <c r="AU149" s="174" t="s">
        <v>81</v>
      </c>
      <c r="AV149" s="14" t="s">
        <v>141</v>
      </c>
      <c r="AW149" s="14" t="s">
        <v>33</v>
      </c>
      <c r="AX149" s="14" t="s">
        <v>79</v>
      </c>
      <c r="AY149" s="174" t="s">
        <v>133</v>
      </c>
    </row>
    <row r="150" spans="1:65" s="2" customFormat="1" ht="16.5" customHeight="1">
      <c r="A150" s="34"/>
      <c r="B150" s="144"/>
      <c r="C150" s="181" t="s">
        <v>216</v>
      </c>
      <c r="D150" s="181" t="s">
        <v>155</v>
      </c>
      <c r="E150" s="182" t="s">
        <v>217</v>
      </c>
      <c r="F150" s="183" t="s">
        <v>218</v>
      </c>
      <c r="G150" s="184" t="s">
        <v>163</v>
      </c>
      <c r="H150" s="185">
        <v>119.041</v>
      </c>
      <c r="I150" s="186"/>
      <c r="J150" s="187">
        <f>ROUND(I150*H150,2)</f>
        <v>0</v>
      </c>
      <c r="K150" s="183" t="s">
        <v>140</v>
      </c>
      <c r="L150" s="188"/>
      <c r="M150" s="189" t="s">
        <v>3</v>
      </c>
      <c r="N150" s="190" t="s">
        <v>43</v>
      </c>
      <c r="O150" s="55"/>
      <c r="P150" s="154">
        <f>O150*H150</f>
        <v>0</v>
      </c>
      <c r="Q150" s="154">
        <v>2.2000000000000001E-4</v>
      </c>
      <c r="R150" s="154">
        <f>Q150*H150</f>
        <v>2.618902E-2</v>
      </c>
      <c r="S150" s="154">
        <v>0</v>
      </c>
      <c r="T150" s="155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6" t="s">
        <v>158</v>
      </c>
      <c r="AT150" s="156" t="s">
        <v>155</v>
      </c>
      <c r="AU150" s="156" t="s">
        <v>81</v>
      </c>
      <c r="AY150" s="19" t="s">
        <v>133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9" t="s">
        <v>79</v>
      </c>
      <c r="BK150" s="157">
        <f>ROUND(I150*H150,2)</f>
        <v>0</v>
      </c>
      <c r="BL150" s="19" t="s">
        <v>141</v>
      </c>
      <c r="BM150" s="156" t="s">
        <v>219</v>
      </c>
    </row>
    <row r="151" spans="1:65" s="13" customFormat="1" ht="10.199999999999999">
      <c r="B151" s="165"/>
      <c r="D151" s="163" t="s">
        <v>147</v>
      </c>
      <c r="F151" s="167" t="s">
        <v>220</v>
      </c>
      <c r="H151" s="168">
        <v>119.041</v>
      </c>
      <c r="I151" s="169"/>
      <c r="L151" s="165"/>
      <c r="M151" s="170"/>
      <c r="N151" s="171"/>
      <c r="O151" s="171"/>
      <c r="P151" s="171"/>
      <c r="Q151" s="171"/>
      <c r="R151" s="171"/>
      <c r="S151" s="171"/>
      <c r="T151" s="172"/>
      <c r="AT151" s="166" t="s">
        <v>147</v>
      </c>
      <c r="AU151" s="166" t="s">
        <v>81</v>
      </c>
      <c r="AV151" s="13" t="s">
        <v>81</v>
      </c>
      <c r="AW151" s="13" t="s">
        <v>4</v>
      </c>
      <c r="AX151" s="13" t="s">
        <v>79</v>
      </c>
      <c r="AY151" s="166" t="s">
        <v>133</v>
      </c>
    </row>
    <row r="152" spans="1:65" s="2" customFormat="1" ht="16.5" customHeight="1">
      <c r="A152" s="34"/>
      <c r="B152" s="144"/>
      <c r="C152" s="145" t="s">
        <v>221</v>
      </c>
      <c r="D152" s="145" t="s">
        <v>136</v>
      </c>
      <c r="E152" s="146" t="s">
        <v>222</v>
      </c>
      <c r="F152" s="147" t="s">
        <v>223</v>
      </c>
      <c r="G152" s="148" t="s">
        <v>163</v>
      </c>
      <c r="H152" s="149">
        <v>10.8</v>
      </c>
      <c r="I152" s="150"/>
      <c r="J152" s="151">
        <f>ROUND(I152*H152,2)</f>
        <v>0</v>
      </c>
      <c r="K152" s="147" t="s">
        <v>140</v>
      </c>
      <c r="L152" s="35"/>
      <c r="M152" s="152" t="s">
        <v>3</v>
      </c>
      <c r="N152" s="153" t="s">
        <v>43</v>
      </c>
      <c r="O152" s="55"/>
      <c r="P152" s="154">
        <f>O152*H152</f>
        <v>0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6" t="s">
        <v>141</v>
      </c>
      <c r="AT152" s="156" t="s">
        <v>136</v>
      </c>
      <c r="AU152" s="156" t="s">
        <v>81</v>
      </c>
      <c r="AY152" s="19" t="s">
        <v>133</v>
      </c>
      <c r="BE152" s="157">
        <f>IF(N152="základní",J152,0)</f>
        <v>0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9" t="s">
        <v>79</v>
      </c>
      <c r="BK152" s="157">
        <f>ROUND(I152*H152,2)</f>
        <v>0</v>
      </c>
      <c r="BL152" s="19" t="s">
        <v>141</v>
      </c>
      <c r="BM152" s="156" t="s">
        <v>224</v>
      </c>
    </row>
    <row r="153" spans="1:65" s="2" customFormat="1" ht="10.199999999999999">
      <c r="A153" s="34"/>
      <c r="B153" s="35"/>
      <c r="C153" s="34"/>
      <c r="D153" s="158" t="s">
        <v>143</v>
      </c>
      <c r="E153" s="34"/>
      <c r="F153" s="159" t="s">
        <v>225</v>
      </c>
      <c r="G153" s="34"/>
      <c r="H153" s="34"/>
      <c r="I153" s="160"/>
      <c r="J153" s="34"/>
      <c r="K153" s="34"/>
      <c r="L153" s="35"/>
      <c r="M153" s="161"/>
      <c r="N153" s="162"/>
      <c r="O153" s="55"/>
      <c r="P153" s="55"/>
      <c r="Q153" s="55"/>
      <c r="R153" s="55"/>
      <c r="S153" s="55"/>
      <c r="T153" s="56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9" t="s">
        <v>143</v>
      </c>
      <c r="AU153" s="19" t="s">
        <v>81</v>
      </c>
    </row>
    <row r="154" spans="1:65" s="15" customFormat="1" ht="10.199999999999999">
      <c r="B154" s="191"/>
      <c r="D154" s="163" t="s">
        <v>147</v>
      </c>
      <c r="E154" s="192" t="s">
        <v>3</v>
      </c>
      <c r="F154" s="193" t="s">
        <v>226</v>
      </c>
      <c r="H154" s="192" t="s">
        <v>3</v>
      </c>
      <c r="I154" s="194"/>
      <c r="L154" s="191"/>
      <c r="M154" s="195"/>
      <c r="N154" s="196"/>
      <c r="O154" s="196"/>
      <c r="P154" s="196"/>
      <c r="Q154" s="196"/>
      <c r="R154" s="196"/>
      <c r="S154" s="196"/>
      <c r="T154" s="197"/>
      <c r="AT154" s="192" t="s">
        <v>147</v>
      </c>
      <c r="AU154" s="192" t="s">
        <v>81</v>
      </c>
      <c r="AV154" s="15" t="s">
        <v>79</v>
      </c>
      <c r="AW154" s="15" t="s">
        <v>33</v>
      </c>
      <c r="AX154" s="15" t="s">
        <v>72</v>
      </c>
      <c r="AY154" s="192" t="s">
        <v>133</v>
      </c>
    </row>
    <row r="155" spans="1:65" s="13" customFormat="1" ht="10.199999999999999">
      <c r="B155" s="165"/>
      <c r="D155" s="163" t="s">
        <v>147</v>
      </c>
      <c r="E155" s="166" t="s">
        <v>3</v>
      </c>
      <c r="F155" s="167" t="s">
        <v>227</v>
      </c>
      <c r="H155" s="168">
        <v>5.4</v>
      </c>
      <c r="I155" s="169"/>
      <c r="L155" s="165"/>
      <c r="M155" s="170"/>
      <c r="N155" s="171"/>
      <c r="O155" s="171"/>
      <c r="P155" s="171"/>
      <c r="Q155" s="171"/>
      <c r="R155" s="171"/>
      <c r="S155" s="171"/>
      <c r="T155" s="172"/>
      <c r="AT155" s="166" t="s">
        <v>147</v>
      </c>
      <c r="AU155" s="166" t="s">
        <v>81</v>
      </c>
      <c r="AV155" s="13" t="s">
        <v>81</v>
      </c>
      <c r="AW155" s="13" t="s">
        <v>33</v>
      </c>
      <c r="AX155" s="13" t="s">
        <v>79</v>
      </c>
      <c r="AY155" s="166" t="s">
        <v>133</v>
      </c>
    </row>
    <row r="156" spans="1:65" s="13" customFormat="1" ht="10.199999999999999">
      <c r="B156" s="165"/>
      <c r="D156" s="163" t="s">
        <v>147</v>
      </c>
      <c r="F156" s="167" t="s">
        <v>228</v>
      </c>
      <c r="H156" s="168">
        <v>10.8</v>
      </c>
      <c r="I156" s="169"/>
      <c r="L156" s="165"/>
      <c r="M156" s="170"/>
      <c r="N156" s="171"/>
      <c r="O156" s="171"/>
      <c r="P156" s="171"/>
      <c r="Q156" s="171"/>
      <c r="R156" s="171"/>
      <c r="S156" s="171"/>
      <c r="T156" s="172"/>
      <c r="AT156" s="166" t="s">
        <v>147</v>
      </c>
      <c r="AU156" s="166" t="s">
        <v>81</v>
      </c>
      <c r="AV156" s="13" t="s">
        <v>81</v>
      </c>
      <c r="AW156" s="13" t="s">
        <v>4</v>
      </c>
      <c r="AX156" s="13" t="s">
        <v>79</v>
      </c>
      <c r="AY156" s="166" t="s">
        <v>133</v>
      </c>
    </row>
    <row r="157" spans="1:65" s="2" customFormat="1" ht="16.5" customHeight="1">
      <c r="A157" s="34"/>
      <c r="B157" s="144"/>
      <c r="C157" s="181" t="s">
        <v>229</v>
      </c>
      <c r="D157" s="181" t="s">
        <v>155</v>
      </c>
      <c r="E157" s="182" t="s">
        <v>230</v>
      </c>
      <c r="F157" s="183" t="s">
        <v>231</v>
      </c>
      <c r="G157" s="184" t="s">
        <v>163</v>
      </c>
      <c r="H157" s="185">
        <v>5.67</v>
      </c>
      <c r="I157" s="186"/>
      <c r="J157" s="187">
        <f>ROUND(I157*H157,2)</f>
        <v>0</v>
      </c>
      <c r="K157" s="183" t="s">
        <v>140</v>
      </c>
      <c r="L157" s="188"/>
      <c r="M157" s="189" t="s">
        <v>3</v>
      </c>
      <c r="N157" s="190" t="s">
        <v>43</v>
      </c>
      <c r="O157" s="55"/>
      <c r="P157" s="154">
        <f>O157*H157</f>
        <v>0</v>
      </c>
      <c r="Q157" s="154">
        <v>1E-4</v>
      </c>
      <c r="R157" s="154">
        <f>Q157*H157</f>
        <v>5.6700000000000001E-4</v>
      </c>
      <c r="S157" s="154">
        <v>0</v>
      </c>
      <c r="T157" s="15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6" t="s">
        <v>158</v>
      </c>
      <c r="AT157" s="156" t="s">
        <v>155</v>
      </c>
      <c r="AU157" s="156" t="s">
        <v>81</v>
      </c>
      <c r="AY157" s="19" t="s">
        <v>133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9" t="s">
        <v>79</v>
      </c>
      <c r="BK157" s="157">
        <f>ROUND(I157*H157,2)</f>
        <v>0</v>
      </c>
      <c r="BL157" s="19" t="s">
        <v>141</v>
      </c>
      <c r="BM157" s="156" t="s">
        <v>232</v>
      </c>
    </row>
    <row r="158" spans="1:65" s="13" customFormat="1" ht="10.199999999999999">
      <c r="B158" s="165"/>
      <c r="D158" s="163" t="s">
        <v>147</v>
      </c>
      <c r="F158" s="167" t="s">
        <v>233</v>
      </c>
      <c r="H158" s="168">
        <v>5.67</v>
      </c>
      <c r="I158" s="169"/>
      <c r="L158" s="165"/>
      <c r="M158" s="170"/>
      <c r="N158" s="171"/>
      <c r="O158" s="171"/>
      <c r="P158" s="171"/>
      <c r="Q158" s="171"/>
      <c r="R158" s="171"/>
      <c r="S158" s="171"/>
      <c r="T158" s="172"/>
      <c r="AT158" s="166" t="s">
        <v>147</v>
      </c>
      <c r="AU158" s="166" t="s">
        <v>81</v>
      </c>
      <c r="AV158" s="13" t="s">
        <v>81</v>
      </c>
      <c r="AW158" s="13" t="s">
        <v>4</v>
      </c>
      <c r="AX158" s="13" t="s">
        <v>79</v>
      </c>
      <c r="AY158" s="166" t="s">
        <v>133</v>
      </c>
    </row>
    <row r="159" spans="1:65" s="2" customFormat="1" ht="16.5" customHeight="1">
      <c r="A159" s="34"/>
      <c r="B159" s="144"/>
      <c r="C159" s="181" t="s">
        <v>9</v>
      </c>
      <c r="D159" s="181" t="s">
        <v>155</v>
      </c>
      <c r="E159" s="182" t="s">
        <v>234</v>
      </c>
      <c r="F159" s="183" t="s">
        <v>235</v>
      </c>
      <c r="G159" s="184" t="s">
        <v>163</v>
      </c>
      <c r="H159" s="185">
        <v>5.67</v>
      </c>
      <c r="I159" s="186"/>
      <c r="J159" s="187">
        <f>ROUND(I159*H159,2)</f>
        <v>0</v>
      </c>
      <c r="K159" s="183" t="s">
        <v>140</v>
      </c>
      <c r="L159" s="188"/>
      <c r="M159" s="189" t="s">
        <v>3</v>
      </c>
      <c r="N159" s="190" t="s">
        <v>43</v>
      </c>
      <c r="O159" s="55"/>
      <c r="P159" s="154">
        <f>O159*H159</f>
        <v>0</v>
      </c>
      <c r="Q159" s="154">
        <v>4.0000000000000003E-5</v>
      </c>
      <c r="R159" s="154">
        <f>Q159*H159</f>
        <v>2.2680000000000001E-4</v>
      </c>
      <c r="S159" s="154">
        <v>0</v>
      </c>
      <c r="T159" s="155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6" t="s">
        <v>158</v>
      </c>
      <c r="AT159" s="156" t="s">
        <v>155</v>
      </c>
      <c r="AU159" s="156" t="s">
        <v>81</v>
      </c>
      <c r="AY159" s="19" t="s">
        <v>133</v>
      </c>
      <c r="BE159" s="157">
        <f>IF(N159="základní",J159,0)</f>
        <v>0</v>
      </c>
      <c r="BF159" s="157">
        <f>IF(N159="snížená",J159,0)</f>
        <v>0</v>
      </c>
      <c r="BG159" s="157">
        <f>IF(N159="zákl. přenesená",J159,0)</f>
        <v>0</v>
      </c>
      <c r="BH159" s="157">
        <f>IF(N159="sníž. přenesená",J159,0)</f>
        <v>0</v>
      </c>
      <c r="BI159" s="157">
        <f>IF(N159="nulová",J159,0)</f>
        <v>0</v>
      </c>
      <c r="BJ159" s="19" t="s">
        <v>79</v>
      </c>
      <c r="BK159" s="157">
        <f>ROUND(I159*H159,2)</f>
        <v>0</v>
      </c>
      <c r="BL159" s="19" t="s">
        <v>141</v>
      </c>
      <c r="BM159" s="156" t="s">
        <v>236</v>
      </c>
    </row>
    <row r="160" spans="1:65" s="13" customFormat="1" ht="10.199999999999999">
      <c r="B160" s="165"/>
      <c r="D160" s="163" t="s">
        <v>147</v>
      </c>
      <c r="F160" s="167" t="s">
        <v>233</v>
      </c>
      <c r="H160" s="168">
        <v>5.67</v>
      </c>
      <c r="I160" s="169"/>
      <c r="L160" s="165"/>
      <c r="M160" s="170"/>
      <c r="N160" s="171"/>
      <c r="O160" s="171"/>
      <c r="P160" s="171"/>
      <c r="Q160" s="171"/>
      <c r="R160" s="171"/>
      <c r="S160" s="171"/>
      <c r="T160" s="172"/>
      <c r="AT160" s="166" t="s">
        <v>147</v>
      </c>
      <c r="AU160" s="166" t="s">
        <v>81</v>
      </c>
      <c r="AV160" s="13" t="s">
        <v>81</v>
      </c>
      <c r="AW160" s="13" t="s">
        <v>4</v>
      </c>
      <c r="AX160" s="13" t="s">
        <v>79</v>
      </c>
      <c r="AY160" s="166" t="s">
        <v>133</v>
      </c>
    </row>
    <row r="161" spans="1:65" s="2" customFormat="1" ht="21.75" customHeight="1">
      <c r="A161" s="34"/>
      <c r="B161" s="144"/>
      <c r="C161" s="145" t="s">
        <v>237</v>
      </c>
      <c r="D161" s="145" t="s">
        <v>136</v>
      </c>
      <c r="E161" s="146" t="s">
        <v>238</v>
      </c>
      <c r="F161" s="147" t="s">
        <v>239</v>
      </c>
      <c r="G161" s="148" t="s">
        <v>139</v>
      </c>
      <c r="H161" s="149">
        <v>153.05199999999999</v>
      </c>
      <c r="I161" s="150"/>
      <c r="J161" s="151">
        <f>ROUND(I161*H161,2)</f>
        <v>0</v>
      </c>
      <c r="K161" s="147" t="s">
        <v>140</v>
      </c>
      <c r="L161" s="35"/>
      <c r="M161" s="152" t="s">
        <v>3</v>
      </c>
      <c r="N161" s="153" t="s">
        <v>43</v>
      </c>
      <c r="O161" s="55"/>
      <c r="P161" s="154">
        <f>O161*H161</f>
        <v>0</v>
      </c>
      <c r="Q161" s="154">
        <v>5.7000000000000002E-3</v>
      </c>
      <c r="R161" s="154">
        <f>Q161*H161</f>
        <v>0.87239639999999996</v>
      </c>
      <c r="S161" s="154">
        <v>0</v>
      </c>
      <c r="T161" s="15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6" t="s">
        <v>141</v>
      </c>
      <c r="AT161" s="156" t="s">
        <v>136</v>
      </c>
      <c r="AU161" s="156" t="s">
        <v>81</v>
      </c>
      <c r="AY161" s="19" t="s">
        <v>133</v>
      </c>
      <c r="BE161" s="157">
        <f>IF(N161="základní",J161,0)</f>
        <v>0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9" t="s">
        <v>79</v>
      </c>
      <c r="BK161" s="157">
        <f>ROUND(I161*H161,2)</f>
        <v>0</v>
      </c>
      <c r="BL161" s="19" t="s">
        <v>141</v>
      </c>
      <c r="BM161" s="156" t="s">
        <v>240</v>
      </c>
    </row>
    <row r="162" spans="1:65" s="2" customFormat="1" ht="10.199999999999999">
      <c r="A162" s="34"/>
      <c r="B162" s="35"/>
      <c r="C162" s="34"/>
      <c r="D162" s="158" t="s">
        <v>143</v>
      </c>
      <c r="E162" s="34"/>
      <c r="F162" s="159" t="s">
        <v>241</v>
      </c>
      <c r="G162" s="34"/>
      <c r="H162" s="34"/>
      <c r="I162" s="160"/>
      <c r="J162" s="34"/>
      <c r="K162" s="34"/>
      <c r="L162" s="35"/>
      <c r="M162" s="161"/>
      <c r="N162" s="162"/>
      <c r="O162" s="55"/>
      <c r="P162" s="55"/>
      <c r="Q162" s="55"/>
      <c r="R162" s="55"/>
      <c r="S162" s="55"/>
      <c r="T162" s="56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9" t="s">
        <v>143</v>
      </c>
      <c r="AU162" s="19" t="s">
        <v>81</v>
      </c>
    </row>
    <row r="163" spans="1:65" s="15" customFormat="1" ht="10.199999999999999">
      <c r="B163" s="191"/>
      <c r="D163" s="163" t="s">
        <v>147</v>
      </c>
      <c r="E163" s="192" t="s">
        <v>3</v>
      </c>
      <c r="F163" s="193" t="s">
        <v>192</v>
      </c>
      <c r="H163" s="192" t="s">
        <v>3</v>
      </c>
      <c r="I163" s="194"/>
      <c r="L163" s="191"/>
      <c r="M163" s="195"/>
      <c r="N163" s="196"/>
      <c r="O163" s="196"/>
      <c r="P163" s="196"/>
      <c r="Q163" s="196"/>
      <c r="R163" s="196"/>
      <c r="S163" s="196"/>
      <c r="T163" s="197"/>
      <c r="AT163" s="192" t="s">
        <v>147</v>
      </c>
      <c r="AU163" s="192" t="s">
        <v>81</v>
      </c>
      <c r="AV163" s="15" t="s">
        <v>79</v>
      </c>
      <c r="AW163" s="15" t="s">
        <v>33</v>
      </c>
      <c r="AX163" s="15" t="s">
        <v>72</v>
      </c>
      <c r="AY163" s="192" t="s">
        <v>133</v>
      </c>
    </row>
    <row r="164" spans="1:65" s="13" customFormat="1" ht="10.199999999999999">
      <c r="B164" s="165"/>
      <c r="D164" s="163" t="s">
        <v>147</v>
      </c>
      <c r="E164" s="166" t="s">
        <v>3</v>
      </c>
      <c r="F164" s="167" t="s">
        <v>193</v>
      </c>
      <c r="H164" s="168">
        <v>121.991</v>
      </c>
      <c r="I164" s="169"/>
      <c r="L164" s="165"/>
      <c r="M164" s="170"/>
      <c r="N164" s="171"/>
      <c r="O164" s="171"/>
      <c r="P164" s="171"/>
      <c r="Q164" s="171"/>
      <c r="R164" s="171"/>
      <c r="S164" s="171"/>
      <c r="T164" s="172"/>
      <c r="AT164" s="166" t="s">
        <v>147</v>
      </c>
      <c r="AU164" s="166" t="s">
        <v>81</v>
      </c>
      <c r="AV164" s="13" t="s">
        <v>81</v>
      </c>
      <c r="AW164" s="13" t="s">
        <v>33</v>
      </c>
      <c r="AX164" s="13" t="s">
        <v>72</v>
      </c>
      <c r="AY164" s="166" t="s">
        <v>133</v>
      </c>
    </row>
    <row r="165" spans="1:65" s="13" customFormat="1" ht="10.199999999999999">
      <c r="B165" s="165"/>
      <c r="D165" s="163" t="s">
        <v>147</v>
      </c>
      <c r="E165" s="166" t="s">
        <v>3</v>
      </c>
      <c r="F165" s="167" t="s">
        <v>194</v>
      </c>
      <c r="H165" s="168">
        <v>40.780999999999999</v>
      </c>
      <c r="I165" s="169"/>
      <c r="L165" s="165"/>
      <c r="M165" s="170"/>
      <c r="N165" s="171"/>
      <c r="O165" s="171"/>
      <c r="P165" s="171"/>
      <c r="Q165" s="171"/>
      <c r="R165" s="171"/>
      <c r="S165" s="171"/>
      <c r="T165" s="172"/>
      <c r="AT165" s="166" t="s">
        <v>147</v>
      </c>
      <c r="AU165" s="166" t="s">
        <v>81</v>
      </c>
      <c r="AV165" s="13" t="s">
        <v>81</v>
      </c>
      <c r="AW165" s="13" t="s">
        <v>33</v>
      </c>
      <c r="AX165" s="13" t="s">
        <v>72</v>
      </c>
      <c r="AY165" s="166" t="s">
        <v>133</v>
      </c>
    </row>
    <row r="166" spans="1:65" s="16" customFormat="1" ht="10.199999999999999">
      <c r="B166" s="198"/>
      <c r="D166" s="163" t="s">
        <v>147</v>
      </c>
      <c r="E166" s="199" t="s">
        <v>3</v>
      </c>
      <c r="F166" s="200" t="s">
        <v>195</v>
      </c>
      <c r="H166" s="201">
        <v>162.77199999999999</v>
      </c>
      <c r="I166" s="202"/>
      <c r="L166" s="198"/>
      <c r="M166" s="203"/>
      <c r="N166" s="204"/>
      <c r="O166" s="204"/>
      <c r="P166" s="204"/>
      <c r="Q166" s="204"/>
      <c r="R166" s="204"/>
      <c r="S166" s="204"/>
      <c r="T166" s="205"/>
      <c r="AT166" s="199" t="s">
        <v>147</v>
      </c>
      <c r="AU166" s="199" t="s">
        <v>81</v>
      </c>
      <c r="AV166" s="16" t="s">
        <v>134</v>
      </c>
      <c r="AW166" s="16" t="s">
        <v>33</v>
      </c>
      <c r="AX166" s="16" t="s">
        <v>72</v>
      </c>
      <c r="AY166" s="199" t="s">
        <v>133</v>
      </c>
    </row>
    <row r="167" spans="1:65" s="15" customFormat="1" ht="10.199999999999999">
      <c r="B167" s="191"/>
      <c r="D167" s="163" t="s">
        <v>147</v>
      </c>
      <c r="E167" s="192" t="s">
        <v>3</v>
      </c>
      <c r="F167" s="193" t="s">
        <v>196</v>
      </c>
      <c r="H167" s="192" t="s">
        <v>3</v>
      </c>
      <c r="I167" s="194"/>
      <c r="L167" s="191"/>
      <c r="M167" s="195"/>
      <c r="N167" s="196"/>
      <c r="O167" s="196"/>
      <c r="P167" s="196"/>
      <c r="Q167" s="196"/>
      <c r="R167" s="196"/>
      <c r="S167" s="196"/>
      <c r="T167" s="197"/>
      <c r="AT167" s="192" t="s">
        <v>147</v>
      </c>
      <c r="AU167" s="192" t="s">
        <v>81</v>
      </c>
      <c r="AV167" s="15" t="s">
        <v>79</v>
      </c>
      <c r="AW167" s="15" t="s">
        <v>33</v>
      </c>
      <c r="AX167" s="15" t="s">
        <v>72</v>
      </c>
      <c r="AY167" s="192" t="s">
        <v>133</v>
      </c>
    </row>
    <row r="168" spans="1:65" s="13" customFormat="1" ht="10.199999999999999">
      <c r="B168" s="165"/>
      <c r="D168" s="163" t="s">
        <v>147</v>
      </c>
      <c r="E168" s="166" t="s">
        <v>3</v>
      </c>
      <c r="F168" s="167" t="s">
        <v>197</v>
      </c>
      <c r="H168" s="168">
        <v>-9.7200000000000006</v>
      </c>
      <c r="I168" s="169"/>
      <c r="L168" s="165"/>
      <c r="M168" s="170"/>
      <c r="N168" s="171"/>
      <c r="O168" s="171"/>
      <c r="P168" s="171"/>
      <c r="Q168" s="171"/>
      <c r="R168" s="171"/>
      <c r="S168" s="171"/>
      <c r="T168" s="172"/>
      <c r="AT168" s="166" t="s">
        <v>147</v>
      </c>
      <c r="AU168" s="166" t="s">
        <v>81</v>
      </c>
      <c r="AV168" s="13" t="s">
        <v>81</v>
      </c>
      <c r="AW168" s="13" t="s">
        <v>33</v>
      </c>
      <c r="AX168" s="13" t="s">
        <v>72</v>
      </c>
      <c r="AY168" s="166" t="s">
        <v>133</v>
      </c>
    </row>
    <row r="169" spans="1:65" s="16" customFormat="1" ht="10.199999999999999">
      <c r="B169" s="198"/>
      <c r="D169" s="163" t="s">
        <v>147</v>
      </c>
      <c r="E169" s="199" t="s">
        <v>3</v>
      </c>
      <c r="F169" s="200" t="s">
        <v>195</v>
      </c>
      <c r="H169" s="201">
        <v>-9.7200000000000006</v>
      </c>
      <c r="I169" s="202"/>
      <c r="L169" s="198"/>
      <c r="M169" s="203"/>
      <c r="N169" s="204"/>
      <c r="O169" s="204"/>
      <c r="P169" s="204"/>
      <c r="Q169" s="204"/>
      <c r="R169" s="204"/>
      <c r="S169" s="204"/>
      <c r="T169" s="205"/>
      <c r="AT169" s="199" t="s">
        <v>147</v>
      </c>
      <c r="AU169" s="199" t="s">
        <v>81</v>
      </c>
      <c r="AV169" s="16" t="s">
        <v>134</v>
      </c>
      <c r="AW169" s="16" t="s">
        <v>33</v>
      </c>
      <c r="AX169" s="16" t="s">
        <v>72</v>
      </c>
      <c r="AY169" s="199" t="s">
        <v>133</v>
      </c>
    </row>
    <row r="170" spans="1:65" s="14" customFormat="1" ht="10.199999999999999">
      <c r="B170" s="173"/>
      <c r="D170" s="163" t="s">
        <v>147</v>
      </c>
      <c r="E170" s="174" t="s">
        <v>3</v>
      </c>
      <c r="F170" s="175" t="s">
        <v>154</v>
      </c>
      <c r="H170" s="176">
        <v>153.05199999999999</v>
      </c>
      <c r="I170" s="177"/>
      <c r="L170" s="173"/>
      <c r="M170" s="178"/>
      <c r="N170" s="179"/>
      <c r="O170" s="179"/>
      <c r="P170" s="179"/>
      <c r="Q170" s="179"/>
      <c r="R170" s="179"/>
      <c r="S170" s="179"/>
      <c r="T170" s="180"/>
      <c r="AT170" s="174" t="s">
        <v>147</v>
      </c>
      <c r="AU170" s="174" t="s">
        <v>81</v>
      </c>
      <c r="AV170" s="14" t="s">
        <v>141</v>
      </c>
      <c r="AW170" s="14" t="s">
        <v>33</v>
      </c>
      <c r="AX170" s="14" t="s">
        <v>79</v>
      </c>
      <c r="AY170" s="174" t="s">
        <v>133</v>
      </c>
    </row>
    <row r="171" spans="1:65" s="12" customFormat="1" ht="22.8" customHeight="1">
      <c r="B171" s="131"/>
      <c r="D171" s="132" t="s">
        <v>71</v>
      </c>
      <c r="E171" s="142" t="s">
        <v>198</v>
      </c>
      <c r="F171" s="142" t="s">
        <v>242</v>
      </c>
      <c r="I171" s="134"/>
      <c r="J171" s="143">
        <f>BK171</f>
        <v>0</v>
      </c>
      <c r="L171" s="131"/>
      <c r="M171" s="136"/>
      <c r="N171" s="137"/>
      <c r="O171" s="137"/>
      <c r="P171" s="138">
        <f>SUM(P172:P215)</f>
        <v>0</v>
      </c>
      <c r="Q171" s="137"/>
      <c r="R171" s="138">
        <f>SUM(R172:R215)</f>
        <v>0.103216</v>
      </c>
      <c r="S171" s="137"/>
      <c r="T171" s="139">
        <f>SUM(T172:T215)</f>
        <v>13.478480999999999</v>
      </c>
      <c r="AR171" s="132" t="s">
        <v>79</v>
      </c>
      <c r="AT171" s="140" t="s">
        <v>71</v>
      </c>
      <c r="AU171" s="140" t="s">
        <v>79</v>
      </c>
      <c r="AY171" s="132" t="s">
        <v>133</v>
      </c>
      <c r="BK171" s="141">
        <f>SUM(BK172:BK215)</f>
        <v>0</v>
      </c>
    </row>
    <row r="172" spans="1:65" s="2" customFormat="1" ht="24.15" customHeight="1">
      <c r="A172" s="34"/>
      <c r="B172" s="144"/>
      <c r="C172" s="145" t="s">
        <v>243</v>
      </c>
      <c r="D172" s="145" t="s">
        <v>136</v>
      </c>
      <c r="E172" s="146" t="s">
        <v>244</v>
      </c>
      <c r="F172" s="147" t="s">
        <v>245</v>
      </c>
      <c r="G172" s="148" t="s">
        <v>139</v>
      </c>
      <c r="H172" s="149">
        <v>666.3</v>
      </c>
      <c r="I172" s="150"/>
      <c r="J172" s="151">
        <f>ROUND(I172*H172,2)</f>
        <v>0</v>
      </c>
      <c r="K172" s="147" t="s">
        <v>140</v>
      </c>
      <c r="L172" s="35"/>
      <c r="M172" s="152" t="s">
        <v>3</v>
      </c>
      <c r="N172" s="153" t="s">
        <v>43</v>
      </c>
      <c r="O172" s="55"/>
      <c r="P172" s="154">
        <f>O172*H172</f>
        <v>0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6" t="s">
        <v>141</v>
      </c>
      <c r="AT172" s="156" t="s">
        <v>136</v>
      </c>
      <c r="AU172" s="156" t="s">
        <v>81</v>
      </c>
      <c r="AY172" s="19" t="s">
        <v>133</v>
      </c>
      <c r="BE172" s="157">
        <f>IF(N172="základní",J172,0)</f>
        <v>0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9" t="s">
        <v>79</v>
      </c>
      <c r="BK172" s="157">
        <f>ROUND(I172*H172,2)</f>
        <v>0</v>
      </c>
      <c r="BL172" s="19" t="s">
        <v>141</v>
      </c>
      <c r="BM172" s="156" t="s">
        <v>246</v>
      </c>
    </row>
    <row r="173" spans="1:65" s="2" customFormat="1" ht="10.199999999999999">
      <c r="A173" s="34"/>
      <c r="B173" s="35"/>
      <c r="C173" s="34"/>
      <c r="D173" s="158" t="s">
        <v>143</v>
      </c>
      <c r="E173" s="34"/>
      <c r="F173" s="159" t="s">
        <v>247</v>
      </c>
      <c r="G173" s="34"/>
      <c r="H173" s="34"/>
      <c r="I173" s="160"/>
      <c r="J173" s="34"/>
      <c r="K173" s="34"/>
      <c r="L173" s="35"/>
      <c r="M173" s="161"/>
      <c r="N173" s="162"/>
      <c r="O173" s="55"/>
      <c r="P173" s="55"/>
      <c r="Q173" s="55"/>
      <c r="R173" s="55"/>
      <c r="S173" s="55"/>
      <c r="T173" s="56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9" t="s">
        <v>143</v>
      </c>
      <c r="AU173" s="19" t="s">
        <v>81</v>
      </c>
    </row>
    <row r="174" spans="1:65" s="13" customFormat="1" ht="10.199999999999999">
      <c r="B174" s="165"/>
      <c r="D174" s="163" t="s">
        <v>147</v>
      </c>
      <c r="E174" s="166" t="s">
        <v>3</v>
      </c>
      <c r="F174" s="167" t="s">
        <v>248</v>
      </c>
      <c r="H174" s="168">
        <v>470</v>
      </c>
      <c r="I174" s="169"/>
      <c r="L174" s="165"/>
      <c r="M174" s="170"/>
      <c r="N174" s="171"/>
      <c r="O174" s="171"/>
      <c r="P174" s="171"/>
      <c r="Q174" s="171"/>
      <c r="R174" s="171"/>
      <c r="S174" s="171"/>
      <c r="T174" s="172"/>
      <c r="AT174" s="166" t="s">
        <v>147</v>
      </c>
      <c r="AU174" s="166" t="s">
        <v>81</v>
      </c>
      <c r="AV174" s="13" t="s">
        <v>81</v>
      </c>
      <c r="AW174" s="13" t="s">
        <v>33</v>
      </c>
      <c r="AX174" s="13" t="s">
        <v>72</v>
      </c>
      <c r="AY174" s="166" t="s">
        <v>133</v>
      </c>
    </row>
    <row r="175" spans="1:65" s="13" customFormat="1" ht="10.199999999999999">
      <c r="B175" s="165"/>
      <c r="D175" s="163" t="s">
        <v>147</v>
      </c>
      <c r="E175" s="166" t="s">
        <v>3</v>
      </c>
      <c r="F175" s="167" t="s">
        <v>249</v>
      </c>
      <c r="H175" s="168">
        <v>196.3</v>
      </c>
      <c r="I175" s="169"/>
      <c r="L175" s="165"/>
      <c r="M175" s="170"/>
      <c r="N175" s="171"/>
      <c r="O175" s="171"/>
      <c r="P175" s="171"/>
      <c r="Q175" s="171"/>
      <c r="R175" s="171"/>
      <c r="S175" s="171"/>
      <c r="T175" s="172"/>
      <c r="AT175" s="166" t="s">
        <v>147</v>
      </c>
      <c r="AU175" s="166" t="s">
        <v>81</v>
      </c>
      <c r="AV175" s="13" t="s">
        <v>81</v>
      </c>
      <c r="AW175" s="13" t="s">
        <v>33</v>
      </c>
      <c r="AX175" s="13" t="s">
        <v>72</v>
      </c>
      <c r="AY175" s="166" t="s">
        <v>133</v>
      </c>
    </row>
    <row r="176" spans="1:65" s="14" customFormat="1" ht="10.199999999999999">
      <c r="B176" s="173"/>
      <c r="D176" s="163" t="s">
        <v>147</v>
      </c>
      <c r="E176" s="174" t="s">
        <v>3</v>
      </c>
      <c r="F176" s="175" t="s">
        <v>154</v>
      </c>
      <c r="H176" s="176">
        <v>666.3</v>
      </c>
      <c r="I176" s="177"/>
      <c r="L176" s="173"/>
      <c r="M176" s="178"/>
      <c r="N176" s="179"/>
      <c r="O176" s="179"/>
      <c r="P176" s="179"/>
      <c r="Q176" s="179"/>
      <c r="R176" s="179"/>
      <c r="S176" s="179"/>
      <c r="T176" s="180"/>
      <c r="AT176" s="174" t="s">
        <v>147</v>
      </c>
      <c r="AU176" s="174" t="s">
        <v>81</v>
      </c>
      <c r="AV176" s="14" t="s">
        <v>141</v>
      </c>
      <c r="AW176" s="14" t="s">
        <v>33</v>
      </c>
      <c r="AX176" s="14" t="s">
        <v>79</v>
      </c>
      <c r="AY176" s="174" t="s">
        <v>133</v>
      </c>
    </row>
    <row r="177" spans="1:65" s="2" customFormat="1" ht="24.15" customHeight="1">
      <c r="A177" s="34"/>
      <c r="B177" s="144"/>
      <c r="C177" s="145" t="s">
        <v>250</v>
      </c>
      <c r="D177" s="145" t="s">
        <v>136</v>
      </c>
      <c r="E177" s="146" t="s">
        <v>251</v>
      </c>
      <c r="F177" s="147" t="s">
        <v>252</v>
      </c>
      <c r="G177" s="148" t="s">
        <v>139</v>
      </c>
      <c r="H177" s="149">
        <v>39978</v>
      </c>
      <c r="I177" s="150"/>
      <c r="J177" s="151">
        <f>ROUND(I177*H177,2)</f>
        <v>0</v>
      </c>
      <c r="K177" s="147" t="s">
        <v>140</v>
      </c>
      <c r="L177" s="35"/>
      <c r="M177" s="152" t="s">
        <v>3</v>
      </c>
      <c r="N177" s="153" t="s">
        <v>43</v>
      </c>
      <c r="O177" s="55"/>
      <c r="P177" s="154">
        <f>O177*H177</f>
        <v>0</v>
      </c>
      <c r="Q177" s="154">
        <v>0</v>
      </c>
      <c r="R177" s="154">
        <f>Q177*H177</f>
        <v>0</v>
      </c>
      <c r="S177" s="154">
        <v>0</v>
      </c>
      <c r="T177" s="155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56" t="s">
        <v>141</v>
      </c>
      <c r="AT177" s="156" t="s">
        <v>136</v>
      </c>
      <c r="AU177" s="156" t="s">
        <v>81</v>
      </c>
      <c r="AY177" s="19" t="s">
        <v>133</v>
      </c>
      <c r="BE177" s="157">
        <f>IF(N177="základní",J177,0)</f>
        <v>0</v>
      </c>
      <c r="BF177" s="157">
        <f>IF(N177="snížená",J177,0)</f>
        <v>0</v>
      </c>
      <c r="BG177" s="157">
        <f>IF(N177="zákl. přenesená",J177,0)</f>
        <v>0</v>
      </c>
      <c r="BH177" s="157">
        <f>IF(N177="sníž. přenesená",J177,0)</f>
        <v>0</v>
      </c>
      <c r="BI177" s="157">
        <f>IF(N177="nulová",J177,0)</f>
        <v>0</v>
      </c>
      <c r="BJ177" s="19" t="s">
        <v>79</v>
      </c>
      <c r="BK177" s="157">
        <f>ROUND(I177*H177,2)</f>
        <v>0</v>
      </c>
      <c r="BL177" s="19" t="s">
        <v>141</v>
      </c>
      <c r="BM177" s="156" t="s">
        <v>253</v>
      </c>
    </row>
    <row r="178" spans="1:65" s="2" customFormat="1" ht="10.199999999999999">
      <c r="A178" s="34"/>
      <c r="B178" s="35"/>
      <c r="C178" s="34"/>
      <c r="D178" s="158" t="s">
        <v>143</v>
      </c>
      <c r="E178" s="34"/>
      <c r="F178" s="159" t="s">
        <v>254</v>
      </c>
      <c r="G178" s="34"/>
      <c r="H178" s="34"/>
      <c r="I178" s="160"/>
      <c r="J178" s="34"/>
      <c r="K178" s="34"/>
      <c r="L178" s="35"/>
      <c r="M178" s="161"/>
      <c r="N178" s="162"/>
      <c r="O178" s="55"/>
      <c r="P178" s="55"/>
      <c r="Q178" s="55"/>
      <c r="R178" s="55"/>
      <c r="S178" s="55"/>
      <c r="T178" s="56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9" t="s">
        <v>143</v>
      </c>
      <c r="AU178" s="19" t="s">
        <v>81</v>
      </c>
    </row>
    <row r="179" spans="1:65" s="13" customFormat="1" ht="10.199999999999999">
      <c r="B179" s="165"/>
      <c r="D179" s="163" t="s">
        <v>147</v>
      </c>
      <c r="F179" s="167" t="s">
        <v>255</v>
      </c>
      <c r="H179" s="168">
        <v>39978</v>
      </c>
      <c r="I179" s="169"/>
      <c r="L179" s="165"/>
      <c r="M179" s="170"/>
      <c r="N179" s="171"/>
      <c r="O179" s="171"/>
      <c r="P179" s="171"/>
      <c r="Q179" s="171"/>
      <c r="R179" s="171"/>
      <c r="S179" s="171"/>
      <c r="T179" s="172"/>
      <c r="AT179" s="166" t="s">
        <v>147</v>
      </c>
      <c r="AU179" s="166" t="s">
        <v>81</v>
      </c>
      <c r="AV179" s="13" t="s">
        <v>81</v>
      </c>
      <c r="AW179" s="13" t="s">
        <v>4</v>
      </c>
      <c r="AX179" s="13" t="s">
        <v>79</v>
      </c>
      <c r="AY179" s="166" t="s">
        <v>133</v>
      </c>
    </row>
    <row r="180" spans="1:65" s="2" customFormat="1" ht="24.15" customHeight="1">
      <c r="A180" s="34"/>
      <c r="B180" s="144"/>
      <c r="C180" s="145" t="s">
        <v>256</v>
      </c>
      <c r="D180" s="145" t="s">
        <v>136</v>
      </c>
      <c r="E180" s="146" t="s">
        <v>257</v>
      </c>
      <c r="F180" s="147" t="s">
        <v>258</v>
      </c>
      <c r="G180" s="148" t="s">
        <v>139</v>
      </c>
      <c r="H180" s="149">
        <v>666.3</v>
      </c>
      <c r="I180" s="150"/>
      <c r="J180" s="151">
        <f>ROUND(I180*H180,2)</f>
        <v>0</v>
      </c>
      <c r="K180" s="147" t="s">
        <v>140</v>
      </c>
      <c r="L180" s="35"/>
      <c r="M180" s="152" t="s">
        <v>3</v>
      </c>
      <c r="N180" s="153" t="s">
        <v>43</v>
      </c>
      <c r="O180" s="55"/>
      <c r="P180" s="154">
        <f>O180*H180</f>
        <v>0</v>
      </c>
      <c r="Q180" s="154">
        <v>0</v>
      </c>
      <c r="R180" s="154">
        <f>Q180*H180</f>
        <v>0</v>
      </c>
      <c r="S180" s="154">
        <v>0</v>
      </c>
      <c r="T180" s="155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6" t="s">
        <v>141</v>
      </c>
      <c r="AT180" s="156" t="s">
        <v>136</v>
      </c>
      <c r="AU180" s="156" t="s">
        <v>81</v>
      </c>
      <c r="AY180" s="19" t="s">
        <v>133</v>
      </c>
      <c r="BE180" s="157">
        <f>IF(N180="základní",J180,0)</f>
        <v>0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9" t="s">
        <v>79</v>
      </c>
      <c r="BK180" s="157">
        <f>ROUND(I180*H180,2)</f>
        <v>0</v>
      </c>
      <c r="BL180" s="19" t="s">
        <v>141</v>
      </c>
      <c r="BM180" s="156" t="s">
        <v>259</v>
      </c>
    </row>
    <row r="181" spans="1:65" s="2" customFormat="1" ht="10.199999999999999">
      <c r="A181" s="34"/>
      <c r="B181" s="35"/>
      <c r="C181" s="34"/>
      <c r="D181" s="158" t="s">
        <v>143</v>
      </c>
      <c r="E181" s="34"/>
      <c r="F181" s="159" t="s">
        <v>260</v>
      </c>
      <c r="G181" s="34"/>
      <c r="H181" s="34"/>
      <c r="I181" s="160"/>
      <c r="J181" s="34"/>
      <c r="K181" s="34"/>
      <c r="L181" s="35"/>
      <c r="M181" s="161"/>
      <c r="N181" s="162"/>
      <c r="O181" s="55"/>
      <c r="P181" s="55"/>
      <c r="Q181" s="55"/>
      <c r="R181" s="55"/>
      <c r="S181" s="55"/>
      <c r="T181" s="56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9" t="s">
        <v>143</v>
      </c>
      <c r="AU181" s="19" t="s">
        <v>81</v>
      </c>
    </row>
    <row r="182" spans="1:65" s="2" customFormat="1" ht="16.5" customHeight="1">
      <c r="A182" s="34"/>
      <c r="B182" s="144"/>
      <c r="C182" s="145" t="s">
        <v>261</v>
      </c>
      <c r="D182" s="145" t="s">
        <v>136</v>
      </c>
      <c r="E182" s="146" t="s">
        <v>262</v>
      </c>
      <c r="F182" s="147" t="s">
        <v>263</v>
      </c>
      <c r="G182" s="148" t="s">
        <v>139</v>
      </c>
      <c r="H182" s="149">
        <v>666.3</v>
      </c>
      <c r="I182" s="150"/>
      <c r="J182" s="151">
        <f>ROUND(I182*H182,2)</f>
        <v>0</v>
      </c>
      <c r="K182" s="147" t="s">
        <v>140</v>
      </c>
      <c r="L182" s="35"/>
      <c r="M182" s="152" t="s">
        <v>3</v>
      </c>
      <c r="N182" s="153" t="s">
        <v>43</v>
      </c>
      <c r="O182" s="55"/>
      <c r="P182" s="154">
        <f>O182*H182</f>
        <v>0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56" t="s">
        <v>141</v>
      </c>
      <c r="AT182" s="156" t="s">
        <v>136</v>
      </c>
      <c r="AU182" s="156" t="s">
        <v>81</v>
      </c>
      <c r="AY182" s="19" t="s">
        <v>133</v>
      </c>
      <c r="BE182" s="157">
        <f>IF(N182="základní",J182,0)</f>
        <v>0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9" t="s">
        <v>79</v>
      </c>
      <c r="BK182" s="157">
        <f>ROUND(I182*H182,2)</f>
        <v>0</v>
      </c>
      <c r="BL182" s="19" t="s">
        <v>141</v>
      </c>
      <c r="BM182" s="156" t="s">
        <v>264</v>
      </c>
    </row>
    <row r="183" spans="1:65" s="2" customFormat="1" ht="10.199999999999999">
      <c r="A183" s="34"/>
      <c r="B183" s="35"/>
      <c r="C183" s="34"/>
      <c r="D183" s="158" t="s">
        <v>143</v>
      </c>
      <c r="E183" s="34"/>
      <c r="F183" s="159" t="s">
        <v>265</v>
      </c>
      <c r="G183" s="34"/>
      <c r="H183" s="34"/>
      <c r="I183" s="160"/>
      <c r="J183" s="34"/>
      <c r="K183" s="34"/>
      <c r="L183" s="35"/>
      <c r="M183" s="161"/>
      <c r="N183" s="162"/>
      <c r="O183" s="55"/>
      <c r="P183" s="55"/>
      <c r="Q183" s="55"/>
      <c r="R183" s="55"/>
      <c r="S183" s="55"/>
      <c r="T183" s="56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9" t="s">
        <v>143</v>
      </c>
      <c r="AU183" s="19" t="s">
        <v>81</v>
      </c>
    </row>
    <row r="184" spans="1:65" s="13" customFormat="1" ht="10.199999999999999">
      <c r="B184" s="165"/>
      <c r="D184" s="163" t="s">
        <v>147</v>
      </c>
      <c r="E184" s="166" t="s">
        <v>3</v>
      </c>
      <c r="F184" s="167" t="s">
        <v>248</v>
      </c>
      <c r="H184" s="168">
        <v>470</v>
      </c>
      <c r="I184" s="169"/>
      <c r="L184" s="165"/>
      <c r="M184" s="170"/>
      <c r="N184" s="171"/>
      <c r="O184" s="171"/>
      <c r="P184" s="171"/>
      <c r="Q184" s="171"/>
      <c r="R184" s="171"/>
      <c r="S184" s="171"/>
      <c r="T184" s="172"/>
      <c r="AT184" s="166" t="s">
        <v>147</v>
      </c>
      <c r="AU184" s="166" t="s">
        <v>81</v>
      </c>
      <c r="AV184" s="13" t="s">
        <v>81</v>
      </c>
      <c r="AW184" s="13" t="s">
        <v>33</v>
      </c>
      <c r="AX184" s="13" t="s">
        <v>72</v>
      </c>
      <c r="AY184" s="166" t="s">
        <v>133</v>
      </c>
    </row>
    <row r="185" spans="1:65" s="13" customFormat="1" ht="10.199999999999999">
      <c r="B185" s="165"/>
      <c r="D185" s="163" t="s">
        <v>147</v>
      </c>
      <c r="E185" s="166" t="s">
        <v>3</v>
      </c>
      <c r="F185" s="167" t="s">
        <v>249</v>
      </c>
      <c r="H185" s="168">
        <v>196.3</v>
      </c>
      <c r="I185" s="169"/>
      <c r="L185" s="165"/>
      <c r="M185" s="170"/>
      <c r="N185" s="171"/>
      <c r="O185" s="171"/>
      <c r="P185" s="171"/>
      <c r="Q185" s="171"/>
      <c r="R185" s="171"/>
      <c r="S185" s="171"/>
      <c r="T185" s="172"/>
      <c r="AT185" s="166" t="s">
        <v>147</v>
      </c>
      <c r="AU185" s="166" t="s">
        <v>81</v>
      </c>
      <c r="AV185" s="13" t="s">
        <v>81</v>
      </c>
      <c r="AW185" s="13" t="s">
        <v>33</v>
      </c>
      <c r="AX185" s="13" t="s">
        <v>72</v>
      </c>
      <c r="AY185" s="166" t="s">
        <v>133</v>
      </c>
    </row>
    <row r="186" spans="1:65" s="14" customFormat="1" ht="10.199999999999999">
      <c r="B186" s="173"/>
      <c r="D186" s="163" t="s">
        <v>147</v>
      </c>
      <c r="E186" s="174" t="s">
        <v>3</v>
      </c>
      <c r="F186" s="175" t="s">
        <v>154</v>
      </c>
      <c r="H186" s="176">
        <v>666.3</v>
      </c>
      <c r="I186" s="177"/>
      <c r="L186" s="173"/>
      <c r="M186" s="178"/>
      <c r="N186" s="179"/>
      <c r="O186" s="179"/>
      <c r="P186" s="179"/>
      <c r="Q186" s="179"/>
      <c r="R186" s="179"/>
      <c r="S186" s="179"/>
      <c r="T186" s="180"/>
      <c r="AT186" s="174" t="s">
        <v>147</v>
      </c>
      <c r="AU186" s="174" t="s">
        <v>81</v>
      </c>
      <c r="AV186" s="14" t="s">
        <v>141</v>
      </c>
      <c r="AW186" s="14" t="s">
        <v>33</v>
      </c>
      <c r="AX186" s="14" t="s">
        <v>79</v>
      </c>
      <c r="AY186" s="174" t="s">
        <v>133</v>
      </c>
    </row>
    <row r="187" spans="1:65" s="2" customFormat="1" ht="16.5" customHeight="1">
      <c r="A187" s="34"/>
      <c r="B187" s="144"/>
      <c r="C187" s="145" t="s">
        <v>8</v>
      </c>
      <c r="D187" s="145" t="s">
        <v>136</v>
      </c>
      <c r="E187" s="146" t="s">
        <v>266</v>
      </c>
      <c r="F187" s="147" t="s">
        <v>267</v>
      </c>
      <c r="G187" s="148" t="s">
        <v>139</v>
      </c>
      <c r="H187" s="149">
        <v>39978</v>
      </c>
      <c r="I187" s="150"/>
      <c r="J187" s="151">
        <f>ROUND(I187*H187,2)</f>
        <v>0</v>
      </c>
      <c r="K187" s="147" t="s">
        <v>140</v>
      </c>
      <c r="L187" s="35"/>
      <c r="M187" s="152" t="s">
        <v>3</v>
      </c>
      <c r="N187" s="153" t="s">
        <v>43</v>
      </c>
      <c r="O187" s="55"/>
      <c r="P187" s="154">
        <f>O187*H187</f>
        <v>0</v>
      </c>
      <c r="Q187" s="154">
        <v>0</v>
      </c>
      <c r="R187" s="154">
        <f>Q187*H187</f>
        <v>0</v>
      </c>
      <c r="S187" s="154">
        <v>0</v>
      </c>
      <c r="T187" s="155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56" t="s">
        <v>141</v>
      </c>
      <c r="AT187" s="156" t="s">
        <v>136</v>
      </c>
      <c r="AU187" s="156" t="s">
        <v>81</v>
      </c>
      <c r="AY187" s="19" t="s">
        <v>133</v>
      </c>
      <c r="BE187" s="157">
        <f>IF(N187="základní",J187,0)</f>
        <v>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9" t="s">
        <v>79</v>
      </c>
      <c r="BK187" s="157">
        <f>ROUND(I187*H187,2)</f>
        <v>0</v>
      </c>
      <c r="BL187" s="19" t="s">
        <v>141</v>
      </c>
      <c r="BM187" s="156" t="s">
        <v>268</v>
      </c>
    </row>
    <row r="188" spans="1:65" s="2" customFormat="1" ht="10.199999999999999">
      <c r="A188" s="34"/>
      <c r="B188" s="35"/>
      <c r="C188" s="34"/>
      <c r="D188" s="158" t="s">
        <v>143</v>
      </c>
      <c r="E188" s="34"/>
      <c r="F188" s="159" t="s">
        <v>269</v>
      </c>
      <c r="G188" s="34"/>
      <c r="H188" s="34"/>
      <c r="I188" s="160"/>
      <c r="J188" s="34"/>
      <c r="K188" s="34"/>
      <c r="L188" s="35"/>
      <c r="M188" s="161"/>
      <c r="N188" s="162"/>
      <c r="O188" s="55"/>
      <c r="P188" s="55"/>
      <c r="Q188" s="55"/>
      <c r="R188" s="55"/>
      <c r="S188" s="55"/>
      <c r="T188" s="56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9" t="s">
        <v>143</v>
      </c>
      <c r="AU188" s="19" t="s">
        <v>81</v>
      </c>
    </row>
    <row r="189" spans="1:65" s="13" customFormat="1" ht="10.199999999999999">
      <c r="B189" s="165"/>
      <c r="D189" s="163" t="s">
        <v>147</v>
      </c>
      <c r="F189" s="167" t="s">
        <v>255</v>
      </c>
      <c r="H189" s="168">
        <v>39978</v>
      </c>
      <c r="I189" s="169"/>
      <c r="L189" s="165"/>
      <c r="M189" s="170"/>
      <c r="N189" s="171"/>
      <c r="O189" s="171"/>
      <c r="P189" s="171"/>
      <c r="Q189" s="171"/>
      <c r="R189" s="171"/>
      <c r="S189" s="171"/>
      <c r="T189" s="172"/>
      <c r="AT189" s="166" t="s">
        <v>147</v>
      </c>
      <c r="AU189" s="166" t="s">
        <v>81</v>
      </c>
      <c r="AV189" s="13" t="s">
        <v>81</v>
      </c>
      <c r="AW189" s="13" t="s">
        <v>4</v>
      </c>
      <c r="AX189" s="13" t="s">
        <v>79</v>
      </c>
      <c r="AY189" s="166" t="s">
        <v>133</v>
      </c>
    </row>
    <row r="190" spans="1:65" s="2" customFormat="1" ht="16.5" customHeight="1">
      <c r="A190" s="34"/>
      <c r="B190" s="144"/>
      <c r="C190" s="145" t="s">
        <v>270</v>
      </c>
      <c r="D190" s="145" t="s">
        <v>136</v>
      </c>
      <c r="E190" s="146" t="s">
        <v>271</v>
      </c>
      <c r="F190" s="147" t="s">
        <v>272</v>
      </c>
      <c r="G190" s="148" t="s">
        <v>139</v>
      </c>
      <c r="H190" s="149">
        <v>666.3</v>
      </c>
      <c r="I190" s="150"/>
      <c r="J190" s="151">
        <f>ROUND(I190*H190,2)</f>
        <v>0</v>
      </c>
      <c r="K190" s="147" t="s">
        <v>140</v>
      </c>
      <c r="L190" s="35"/>
      <c r="M190" s="152" t="s">
        <v>3</v>
      </c>
      <c r="N190" s="153" t="s">
        <v>43</v>
      </c>
      <c r="O190" s="55"/>
      <c r="P190" s="154">
        <f>O190*H190</f>
        <v>0</v>
      </c>
      <c r="Q190" s="154">
        <v>0</v>
      </c>
      <c r="R190" s="154">
        <f>Q190*H190</f>
        <v>0</v>
      </c>
      <c r="S190" s="154">
        <v>0</v>
      </c>
      <c r="T190" s="155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56" t="s">
        <v>141</v>
      </c>
      <c r="AT190" s="156" t="s">
        <v>136</v>
      </c>
      <c r="AU190" s="156" t="s">
        <v>81</v>
      </c>
      <c r="AY190" s="19" t="s">
        <v>133</v>
      </c>
      <c r="BE190" s="157">
        <f>IF(N190="základní",J190,0)</f>
        <v>0</v>
      </c>
      <c r="BF190" s="157">
        <f>IF(N190="snížená",J190,0)</f>
        <v>0</v>
      </c>
      <c r="BG190" s="157">
        <f>IF(N190="zákl. přenesená",J190,0)</f>
        <v>0</v>
      </c>
      <c r="BH190" s="157">
        <f>IF(N190="sníž. přenesená",J190,0)</f>
        <v>0</v>
      </c>
      <c r="BI190" s="157">
        <f>IF(N190="nulová",J190,0)</f>
        <v>0</v>
      </c>
      <c r="BJ190" s="19" t="s">
        <v>79</v>
      </c>
      <c r="BK190" s="157">
        <f>ROUND(I190*H190,2)</f>
        <v>0</v>
      </c>
      <c r="BL190" s="19" t="s">
        <v>141</v>
      </c>
      <c r="BM190" s="156" t="s">
        <v>273</v>
      </c>
    </row>
    <row r="191" spans="1:65" s="2" customFormat="1" ht="10.199999999999999">
      <c r="A191" s="34"/>
      <c r="B191" s="35"/>
      <c r="C191" s="34"/>
      <c r="D191" s="158" t="s">
        <v>143</v>
      </c>
      <c r="E191" s="34"/>
      <c r="F191" s="159" t="s">
        <v>274</v>
      </c>
      <c r="G191" s="34"/>
      <c r="H191" s="34"/>
      <c r="I191" s="160"/>
      <c r="J191" s="34"/>
      <c r="K191" s="34"/>
      <c r="L191" s="35"/>
      <c r="M191" s="161"/>
      <c r="N191" s="162"/>
      <c r="O191" s="55"/>
      <c r="P191" s="55"/>
      <c r="Q191" s="55"/>
      <c r="R191" s="55"/>
      <c r="S191" s="55"/>
      <c r="T191" s="56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9" t="s">
        <v>143</v>
      </c>
      <c r="AU191" s="19" t="s">
        <v>81</v>
      </c>
    </row>
    <row r="192" spans="1:65" s="2" customFormat="1" ht="24.15" customHeight="1">
      <c r="A192" s="34"/>
      <c r="B192" s="144"/>
      <c r="C192" s="145" t="s">
        <v>275</v>
      </c>
      <c r="D192" s="145" t="s">
        <v>136</v>
      </c>
      <c r="E192" s="146" t="s">
        <v>276</v>
      </c>
      <c r="F192" s="147" t="s">
        <v>277</v>
      </c>
      <c r="G192" s="148" t="s">
        <v>139</v>
      </c>
      <c r="H192" s="149">
        <v>645.1</v>
      </c>
      <c r="I192" s="150"/>
      <c r="J192" s="151">
        <f>ROUND(I192*H192,2)</f>
        <v>0</v>
      </c>
      <c r="K192" s="147" t="s">
        <v>140</v>
      </c>
      <c r="L192" s="35"/>
      <c r="M192" s="152" t="s">
        <v>3</v>
      </c>
      <c r="N192" s="153" t="s">
        <v>43</v>
      </c>
      <c r="O192" s="55"/>
      <c r="P192" s="154">
        <f>O192*H192</f>
        <v>0</v>
      </c>
      <c r="Q192" s="154">
        <v>1.2999999999999999E-4</v>
      </c>
      <c r="R192" s="154">
        <f>Q192*H192</f>
        <v>8.3862999999999993E-2</v>
      </c>
      <c r="S192" s="154">
        <v>0</v>
      </c>
      <c r="T192" s="155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6" t="s">
        <v>141</v>
      </c>
      <c r="AT192" s="156" t="s">
        <v>136</v>
      </c>
      <c r="AU192" s="156" t="s">
        <v>81</v>
      </c>
      <c r="AY192" s="19" t="s">
        <v>133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9" t="s">
        <v>79</v>
      </c>
      <c r="BK192" s="157">
        <f>ROUND(I192*H192,2)</f>
        <v>0</v>
      </c>
      <c r="BL192" s="19" t="s">
        <v>141</v>
      </c>
      <c r="BM192" s="156" t="s">
        <v>278</v>
      </c>
    </row>
    <row r="193" spans="1:65" s="2" customFormat="1" ht="10.199999999999999">
      <c r="A193" s="34"/>
      <c r="B193" s="35"/>
      <c r="C193" s="34"/>
      <c r="D193" s="158" t="s">
        <v>143</v>
      </c>
      <c r="E193" s="34"/>
      <c r="F193" s="159" t="s">
        <v>279</v>
      </c>
      <c r="G193" s="34"/>
      <c r="H193" s="34"/>
      <c r="I193" s="160"/>
      <c r="J193" s="34"/>
      <c r="K193" s="34"/>
      <c r="L193" s="35"/>
      <c r="M193" s="161"/>
      <c r="N193" s="162"/>
      <c r="O193" s="55"/>
      <c r="P193" s="55"/>
      <c r="Q193" s="55"/>
      <c r="R193" s="55"/>
      <c r="S193" s="55"/>
      <c r="T193" s="56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9" t="s">
        <v>143</v>
      </c>
      <c r="AU193" s="19" t="s">
        <v>81</v>
      </c>
    </row>
    <row r="194" spans="1:65" s="15" customFormat="1" ht="10.199999999999999">
      <c r="B194" s="191"/>
      <c r="D194" s="163" t="s">
        <v>147</v>
      </c>
      <c r="E194" s="192" t="s">
        <v>3</v>
      </c>
      <c r="F194" s="193" t="s">
        <v>280</v>
      </c>
      <c r="H194" s="192" t="s">
        <v>3</v>
      </c>
      <c r="I194" s="194"/>
      <c r="L194" s="191"/>
      <c r="M194" s="195"/>
      <c r="N194" s="196"/>
      <c r="O194" s="196"/>
      <c r="P194" s="196"/>
      <c r="Q194" s="196"/>
      <c r="R194" s="196"/>
      <c r="S194" s="196"/>
      <c r="T194" s="197"/>
      <c r="AT194" s="192" t="s">
        <v>147</v>
      </c>
      <c r="AU194" s="192" t="s">
        <v>81</v>
      </c>
      <c r="AV194" s="15" t="s">
        <v>79</v>
      </c>
      <c r="AW194" s="15" t="s">
        <v>33</v>
      </c>
      <c r="AX194" s="15" t="s">
        <v>72</v>
      </c>
      <c r="AY194" s="192" t="s">
        <v>133</v>
      </c>
    </row>
    <row r="195" spans="1:65" s="13" customFormat="1" ht="10.199999999999999">
      <c r="B195" s="165"/>
      <c r="D195" s="163" t="s">
        <v>147</v>
      </c>
      <c r="E195" s="166" t="s">
        <v>3</v>
      </c>
      <c r="F195" s="167" t="s">
        <v>281</v>
      </c>
      <c r="H195" s="168">
        <v>645.1</v>
      </c>
      <c r="I195" s="169"/>
      <c r="L195" s="165"/>
      <c r="M195" s="170"/>
      <c r="N195" s="171"/>
      <c r="O195" s="171"/>
      <c r="P195" s="171"/>
      <c r="Q195" s="171"/>
      <c r="R195" s="171"/>
      <c r="S195" s="171"/>
      <c r="T195" s="172"/>
      <c r="AT195" s="166" t="s">
        <v>147</v>
      </c>
      <c r="AU195" s="166" t="s">
        <v>81</v>
      </c>
      <c r="AV195" s="13" t="s">
        <v>81</v>
      </c>
      <c r="AW195" s="13" t="s">
        <v>33</v>
      </c>
      <c r="AX195" s="13" t="s">
        <v>79</v>
      </c>
      <c r="AY195" s="166" t="s">
        <v>133</v>
      </c>
    </row>
    <row r="196" spans="1:65" s="2" customFormat="1" ht="24.15" customHeight="1">
      <c r="A196" s="34"/>
      <c r="B196" s="144"/>
      <c r="C196" s="145" t="s">
        <v>282</v>
      </c>
      <c r="D196" s="145" t="s">
        <v>136</v>
      </c>
      <c r="E196" s="146" t="s">
        <v>283</v>
      </c>
      <c r="F196" s="147" t="s">
        <v>284</v>
      </c>
      <c r="G196" s="148" t="s">
        <v>139</v>
      </c>
      <c r="H196" s="149">
        <v>645.1</v>
      </c>
      <c r="I196" s="150"/>
      <c r="J196" s="151">
        <f>ROUND(I196*H196,2)</f>
        <v>0</v>
      </c>
      <c r="K196" s="147" t="s">
        <v>140</v>
      </c>
      <c r="L196" s="35"/>
      <c r="M196" s="152" t="s">
        <v>3</v>
      </c>
      <c r="N196" s="153" t="s">
        <v>43</v>
      </c>
      <c r="O196" s="55"/>
      <c r="P196" s="154">
        <f>O196*H196</f>
        <v>0</v>
      </c>
      <c r="Q196" s="154">
        <v>3.0000000000000001E-5</v>
      </c>
      <c r="R196" s="154">
        <f>Q196*H196</f>
        <v>1.9353000000000002E-2</v>
      </c>
      <c r="S196" s="154">
        <v>0</v>
      </c>
      <c r="T196" s="155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56" t="s">
        <v>141</v>
      </c>
      <c r="AT196" s="156" t="s">
        <v>136</v>
      </c>
      <c r="AU196" s="156" t="s">
        <v>81</v>
      </c>
      <c r="AY196" s="19" t="s">
        <v>133</v>
      </c>
      <c r="BE196" s="157">
        <f>IF(N196="základní",J196,0)</f>
        <v>0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9" t="s">
        <v>79</v>
      </c>
      <c r="BK196" s="157">
        <f>ROUND(I196*H196,2)</f>
        <v>0</v>
      </c>
      <c r="BL196" s="19" t="s">
        <v>141</v>
      </c>
      <c r="BM196" s="156" t="s">
        <v>285</v>
      </c>
    </row>
    <row r="197" spans="1:65" s="2" customFormat="1" ht="10.199999999999999">
      <c r="A197" s="34"/>
      <c r="B197" s="35"/>
      <c r="C197" s="34"/>
      <c r="D197" s="158" t="s">
        <v>143</v>
      </c>
      <c r="E197" s="34"/>
      <c r="F197" s="159" t="s">
        <v>286</v>
      </c>
      <c r="G197" s="34"/>
      <c r="H197" s="34"/>
      <c r="I197" s="160"/>
      <c r="J197" s="34"/>
      <c r="K197" s="34"/>
      <c r="L197" s="35"/>
      <c r="M197" s="161"/>
      <c r="N197" s="162"/>
      <c r="O197" s="55"/>
      <c r="P197" s="55"/>
      <c r="Q197" s="55"/>
      <c r="R197" s="55"/>
      <c r="S197" s="55"/>
      <c r="T197" s="56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9" t="s">
        <v>143</v>
      </c>
      <c r="AU197" s="19" t="s">
        <v>81</v>
      </c>
    </row>
    <row r="198" spans="1:65" s="2" customFormat="1" ht="21.75" customHeight="1">
      <c r="A198" s="34"/>
      <c r="B198" s="144"/>
      <c r="C198" s="145" t="s">
        <v>287</v>
      </c>
      <c r="D198" s="145" t="s">
        <v>136</v>
      </c>
      <c r="E198" s="146" t="s">
        <v>288</v>
      </c>
      <c r="F198" s="147" t="s">
        <v>289</v>
      </c>
      <c r="G198" s="148" t="s">
        <v>139</v>
      </c>
      <c r="H198" s="149">
        <v>391.12299999999999</v>
      </c>
      <c r="I198" s="150"/>
      <c r="J198" s="151">
        <f>ROUND(I198*H198,2)</f>
        <v>0</v>
      </c>
      <c r="K198" s="147" t="s">
        <v>140</v>
      </c>
      <c r="L198" s="35"/>
      <c r="M198" s="152" t="s">
        <v>3</v>
      </c>
      <c r="N198" s="153" t="s">
        <v>43</v>
      </c>
      <c r="O198" s="55"/>
      <c r="P198" s="154">
        <f>O198*H198</f>
        <v>0</v>
      </c>
      <c r="Q198" s="154">
        <v>0</v>
      </c>
      <c r="R198" s="154">
        <f>Q198*H198</f>
        <v>0</v>
      </c>
      <c r="S198" s="154">
        <v>8.9999999999999993E-3</v>
      </c>
      <c r="T198" s="155">
        <f>S198*H198</f>
        <v>3.5201069999999994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56" t="s">
        <v>141</v>
      </c>
      <c r="AT198" s="156" t="s">
        <v>136</v>
      </c>
      <c r="AU198" s="156" t="s">
        <v>81</v>
      </c>
      <c r="AY198" s="19" t="s">
        <v>133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9" t="s">
        <v>79</v>
      </c>
      <c r="BK198" s="157">
        <f>ROUND(I198*H198,2)</f>
        <v>0</v>
      </c>
      <c r="BL198" s="19" t="s">
        <v>141</v>
      </c>
      <c r="BM198" s="156" t="s">
        <v>290</v>
      </c>
    </row>
    <row r="199" spans="1:65" s="2" customFormat="1" ht="10.199999999999999">
      <c r="A199" s="34"/>
      <c r="B199" s="35"/>
      <c r="C199" s="34"/>
      <c r="D199" s="158" t="s">
        <v>143</v>
      </c>
      <c r="E199" s="34"/>
      <c r="F199" s="159" t="s">
        <v>291</v>
      </c>
      <c r="G199" s="34"/>
      <c r="H199" s="34"/>
      <c r="I199" s="160"/>
      <c r="J199" s="34"/>
      <c r="K199" s="34"/>
      <c r="L199" s="35"/>
      <c r="M199" s="161"/>
      <c r="N199" s="162"/>
      <c r="O199" s="55"/>
      <c r="P199" s="55"/>
      <c r="Q199" s="55"/>
      <c r="R199" s="55"/>
      <c r="S199" s="55"/>
      <c r="T199" s="56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9" t="s">
        <v>143</v>
      </c>
      <c r="AU199" s="19" t="s">
        <v>81</v>
      </c>
    </row>
    <row r="200" spans="1:65" s="13" customFormat="1" ht="10.199999999999999">
      <c r="B200" s="165"/>
      <c r="D200" s="163" t="s">
        <v>147</v>
      </c>
      <c r="E200" s="166" t="s">
        <v>3</v>
      </c>
      <c r="F200" s="167" t="s">
        <v>148</v>
      </c>
      <c r="H200" s="168">
        <v>341.57600000000002</v>
      </c>
      <c r="I200" s="169"/>
      <c r="L200" s="165"/>
      <c r="M200" s="170"/>
      <c r="N200" s="171"/>
      <c r="O200" s="171"/>
      <c r="P200" s="171"/>
      <c r="Q200" s="171"/>
      <c r="R200" s="171"/>
      <c r="S200" s="171"/>
      <c r="T200" s="172"/>
      <c r="AT200" s="166" t="s">
        <v>147</v>
      </c>
      <c r="AU200" s="166" t="s">
        <v>81</v>
      </c>
      <c r="AV200" s="13" t="s">
        <v>81</v>
      </c>
      <c r="AW200" s="13" t="s">
        <v>33</v>
      </c>
      <c r="AX200" s="13" t="s">
        <v>72</v>
      </c>
      <c r="AY200" s="166" t="s">
        <v>133</v>
      </c>
    </row>
    <row r="201" spans="1:65" s="13" customFormat="1" ht="10.199999999999999">
      <c r="B201" s="165"/>
      <c r="D201" s="163" t="s">
        <v>147</v>
      </c>
      <c r="E201" s="166" t="s">
        <v>3</v>
      </c>
      <c r="F201" s="167" t="s">
        <v>149</v>
      </c>
      <c r="H201" s="168">
        <v>-53.13</v>
      </c>
      <c r="I201" s="169"/>
      <c r="L201" s="165"/>
      <c r="M201" s="170"/>
      <c r="N201" s="171"/>
      <c r="O201" s="171"/>
      <c r="P201" s="171"/>
      <c r="Q201" s="171"/>
      <c r="R201" s="171"/>
      <c r="S201" s="171"/>
      <c r="T201" s="172"/>
      <c r="AT201" s="166" t="s">
        <v>147</v>
      </c>
      <c r="AU201" s="166" t="s">
        <v>81</v>
      </c>
      <c r="AV201" s="13" t="s">
        <v>81</v>
      </c>
      <c r="AW201" s="13" t="s">
        <v>33</v>
      </c>
      <c r="AX201" s="13" t="s">
        <v>72</v>
      </c>
      <c r="AY201" s="166" t="s">
        <v>133</v>
      </c>
    </row>
    <row r="202" spans="1:65" s="13" customFormat="1" ht="10.199999999999999">
      <c r="B202" s="165"/>
      <c r="D202" s="163" t="s">
        <v>147</v>
      </c>
      <c r="E202" s="166" t="s">
        <v>3</v>
      </c>
      <c r="F202" s="167" t="s">
        <v>150</v>
      </c>
      <c r="H202" s="168">
        <v>23.411000000000001</v>
      </c>
      <c r="I202" s="169"/>
      <c r="L202" s="165"/>
      <c r="M202" s="170"/>
      <c r="N202" s="171"/>
      <c r="O202" s="171"/>
      <c r="P202" s="171"/>
      <c r="Q202" s="171"/>
      <c r="R202" s="171"/>
      <c r="S202" s="171"/>
      <c r="T202" s="172"/>
      <c r="AT202" s="166" t="s">
        <v>147</v>
      </c>
      <c r="AU202" s="166" t="s">
        <v>81</v>
      </c>
      <c r="AV202" s="13" t="s">
        <v>81</v>
      </c>
      <c r="AW202" s="13" t="s">
        <v>33</v>
      </c>
      <c r="AX202" s="13" t="s">
        <v>72</v>
      </c>
      <c r="AY202" s="166" t="s">
        <v>133</v>
      </c>
    </row>
    <row r="203" spans="1:65" s="13" customFormat="1" ht="10.199999999999999">
      <c r="B203" s="165"/>
      <c r="D203" s="163" t="s">
        <v>147</v>
      </c>
      <c r="E203" s="166" t="s">
        <v>3</v>
      </c>
      <c r="F203" s="167" t="s">
        <v>151</v>
      </c>
      <c r="H203" s="168">
        <v>114.18600000000001</v>
      </c>
      <c r="I203" s="169"/>
      <c r="L203" s="165"/>
      <c r="M203" s="170"/>
      <c r="N203" s="171"/>
      <c r="O203" s="171"/>
      <c r="P203" s="171"/>
      <c r="Q203" s="171"/>
      <c r="R203" s="171"/>
      <c r="S203" s="171"/>
      <c r="T203" s="172"/>
      <c r="AT203" s="166" t="s">
        <v>147</v>
      </c>
      <c r="AU203" s="166" t="s">
        <v>81</v>
      </c>
      <c r="AV203" s="13" t="s">
        <v>81</v>
      </c>
      <c r="AW203" s="13" t="s">
        <v>33</v>
      </c>
      <c r="AX203" s="13" t="s">
        <v>72</v>
      </c>
      <c r="AY203" s="166" t="s">
        <v>133</v>
      </c>
    </row>
    <row r="204" spans="1:65" s="13" customFormat="1" ht="10.199999999999999">
      <c r="B204" s="165"/>
      <c r="D204" s="163" t="s">
        <v>147</v>
      </c>
      <c r="E204" s="166" t="s">
        <v>3</v>
      </c>
      <c r="F204" s="167" t="s">
        <v>152</v>
      </c>
      <c r="H204" s="168">
        <v>-14.4</v>
      </c>
      <c r="I204" s="169"/>
      <c r="L204" s="165"/>
      <c r="M204" s="170"/>
      <c r="N204" s="171"/>
      <c r="O204" s="171"/>
      <c r="P204" s="171"/>
      <c r="Q204" s="171"/>
      <c r="R204" s="171"/>
      <c r="S204" s="171"/>
      <c r="T204" s="172"/>
      <c r="AT204" s="166" t="s">
        <v>147</v>
      </c>
      <c r="AU204" s="166" t="s">
        <v>81</v>
      </c>
      <c r="AV204" s="13" t="s">
        <v>81</v>
      </c>
      <c r="AW204" s="13" t="s">
        <v>33</v>
      </c>
      <c r="AX204" s="13" t="s">
        <v>72</v>
      </c>
      <c r="AY204" s="166" t="s">
        <v>133</v>
      </c>
    </row>
    <row r="205" spans="1:65" s="13" customFormat="1" ht="10.199999999999999">
      <c r="B205" s="165"/>
      <c r="D205" s="163" t="s">
        <v>147</v>
      </c>
      <c r="E205" s="166" t="s">
        <v>3</v>
      </c>
      <c r="F205" s="167" t="s">
        <v>153</v>
      </c>
      <c r="H205" s="168">
        <v>-20.52</v>
      </c>
      <c r="I205" s="169"/>
      <c r="L205" s="165"/>
      <c r="M205" s="170"/>
      <c r="N205" s="171"/>
      <c r="O205" s="171"/>
      <c r="P205" s="171"/>
      <c r="Q205" s="171"/>
      <c r="R205" s="171"/>
      <c r="S205" s="171"/>
      <c r="T205" s="172"/>
      <c r="AT205" s="166" t="s">
        <v>147</v>
      </c>
      <c r="AU205" s="166" t="s">
        <v>81</v>
      </c>
      <c r="AV205" s="13" t="s">
        <v>81</v>
      </c>
      <c r="AW205" s="13" t="s">
        <v>33</v>
      </c>
      <c r="AX205" s="13" t="s">
        <v>72</v>
      </c>
      <c r="AY205" s="166" t="s">
        <v>133</v>
      </c>
    </row>
    <row r="206" spans="1:65" s="14" customFormat="1" ht="10.199999999999999">
      <c r="B206" s="173"/>
      <c r="D206" s="163" t="s">
        <v>147</v>
      </c>
      <c r="E206" s="174" t="s">
        <v>3</v>
      </c>
      <c r="F206" s="175" t="s">
        <v>154</v>
      </c>
      <c r="H206" s="176">
        <v>391.12300000000005</v>
      </c>
      <c r="I206" s="177"/>
      <c r="L206" s="173"/>
      <c r="M206" s="178"/>
      <c r="N206" s="179"/>
      <c r="O206" s="179"/>
      <c r="P206" s="179"/>
      <c r="Q206" s="179"/>
      <c r="R206" s="179"/>
      <c r="S206" s="179"/>
      <c r="T206" s="180"/>
      <c r="AT206" s="174" t="s">
        <v>147</v>
      </c>
      <c r="AU206" s="174" t="s">
        <v>81</v>
      </c>
      <c r="AV206" s="14" t="s">
        <v>141</v>
      </c>
      <c r="AW206" s="14" t="s">
        <v>33</v>
      </c>
      <c r="AX206" s="14" t="s">
        <v>79</v>
      </c>
      <c r="AY206" s="174" t="s">
        <v>133</v>
      </c>
    </row>
    <row r="207" spans="1:65" s="2" customFormat="1" ht="21.75" customHeight="1">
      <c r="A207" s="34"/>
      <c r="B207" s="144"/>
      <c r="C207" s="145" t="s">
        <v>292</v>
      </c>
      <c r="D207" s="145" t="s">
        <v>136</v>
      </c>
      <c r="E207" s="146" t="s">
        <v>293</v>
      </c>
      <c r="F207" s="147" t="s">
        <v>294</v>
      </c>
      <c r="G207" s="148" t="s">
        <v>139</v>
      </c>
      <c r="H207" s="149">
        <v>723.81600000000003</v>
      </c>
      <c r="I207" s="150"/>
      <c r="J207" s="151">
        <f>ROUND(I207*H207,2)</f>
        <v>0</v>
      </c>
      <c r="K207" s="147" t="s">
        <v>140</v>
      </c>
      <c r="L207" s="35"/>
      <c r="M207" s="152" t="s">
        <v>3</v>
      </c>
      <c r="N207" s="153" t="s">
        <v>43</v>
      </c>
      <c r="O207" s="55"/>
      <c r="P207" s="154">
        <f>O207*H207</f>
        <v>0</v>
      </c>
      <c r="Q207" s="154">
        <v>0</v>
      </c>
      <c r="R207" s="154">
        <f>Q207*H207</f>
        <v>0</v>
      </c>
      <c r="S207" s="154">
        <v>8.9999999999999993E-3</v>
      </c>
      <c r="T207" s="155">
        <f>S207*H207</f>
        <v>6.5143439999999995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56" t="s">
        <v>141</v>
      </c>
      <c r="AT207" s="156" t="s">
        <v>136</v>
      </c>
      <c r="AU207" s="156" t="s">
        <v>81</v>
      </c>
      <c r="AY207" s="19" t="s">
        <v>133</v>
      </c>
      <c r="BE207" s="157">
        <f>IF(N207="základní",J207,0)</f>
        <v>0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9" t="s">
        <v>79</v>
      </c>
      <c r="BK207" s="157">
        <f>ROUND(I207*H207,2)</f>
        <v>0</v>
      </c>
      <c r="BL207" s="19" t="s">
        <v>141</v>
      </c>
      <c r="BM207" s="156" t="s">
        <v>295</v>
      </c>
    </row>
    <row r="208" spans="1:65" s="2" customFormat="1" ht="10.199999999999999">
      <c r="A208" s="34"/>
      <c r="B208" s="35"/>
      <c r="C208" s="34"/>
      <c r="D208" s="158" t="s">
        <v>143</v>
      </c>
      <c r="E208" s="34"/>
      <c r="F208" s="159" t="s">
        <v>296</v>
      </c>
      <c r="G208" s="34"/>
      <c r="H208" s="34"/>
      <c r="I208" s="160"/>
      <c r="J208" s="34"/>
      <c r="K208" s="34"/>
      <c r="L208" s="35"/>
      <c r="M208" s="161"/>
      <c r="N208" s="162"/>
      <c r="O208" s="55"/>
      <c r="P208" s="55"/>
      <c r="Q208" s="55"/>
      <c r="R208" s="55"/>
      <c r="S208" s="55"/>
      <c r="T208" s="56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9" t="s">
        <v>143</v>
      </c>
      <c r="AU208" s="19" t="s">
        <v>81</v>
      </c>
    </row>
    <row r="209" spans="1:65" s="13" customFormat="1" ht="10.199999999999999">
      <c r="B209" s="165"/>
      <c r="D209" s="163" t="s">
        <v>147</v>
      </c>
      <c r="E209" s="166" t="s">
        <v>3</v>
      </c>
      <c r="F209" s="167" t="s">
        <v>172</v>
      </c>
      <c r="H209" s="168">
        <v>723.81600000000003</v>
      </c>
      <c r="I209" s="169"/>
      <c r="L209" s="165"/>
      <c r="M209" s="170"/>
      <c r="N209" s="171"/>
      <c r="O209" s="171"/>
      <c r="P209" s="171"/>
      <c r="Q209" s="171"/>
      <c r="R209" s="171"/>
      <c r="S209" s="171"/>
      <c r="T209" s="172"/>
      <c r="AT209" s="166" t="s">
        <v>147</v>
      </c>
      <c r="AU209" s="166" t="s">
        <v>81</v>
      </c>
      <c r="AV209" s="13" t="s">
        <v>81</v>
      </c>
      <c r="AW209" s="13" t="s">
        <v>33</v>
      </c>
      <c r="AX209" s="13" t="s">
        <v>79</v>
      </c>
      <c r="AY209" s="166" t="s">
        <v>133</v>
      </c>
    </row>
    <row r="210" spans="1:65" s="2" customFormat="1" ht="21.75" customHeight="1">
      <c r="A210" s="34"/>
      <c r="B210" s="144"/>
      <c r="C210" s="145" t="s">
        <v>297</v>
      </c>
      <c r="D210" s="145" t="s">
        <v>136</v>
      </c>
      <c r="E210" s="146" t="s">
        <v>298</v>
      </c>
      <c r="F210" s="147" t="s">
        <v>299</v>
      </c>
      <c r="G210" s="148" t="s">
        <v>139</v>
      </c>
      <c r="H210" s="149">
        <v>67.53</v>
      </c>
      <c r="I210" s="150"/>
      <c r="J210" s="151">
        <f>ROUND(I210*H210,2)</f>
        <v>0</v>
      </c>
      <c r="K210" s="147" t="s">
        <v>140</v>
      </c>
      <c r="L210" s="35"/>
      <c r="M210" s="152" t="s">
        <v>3</v>
      </c>
      <c r="N210" s="153" t="s">
        <v>43</v>
      </c>
      <c r="O210" s="55"/>
      <c r="P210" s="154">
        <f>O210*H210</f>
        <v>0</v>
      </c>
      <c r="Q210" s="154">
        <v>0</v>
      </c>
      <c r="R210" s="154">
        <f>Q210*H210</f>
        <v>0</v>
      </c>
      <c r="S210" s="154">
        <v>5.0999999999999997E-2</v>
      </c>
      <c r="T210" s="155">
        <f>S210*H210</f>
        <v>3.4440299999999997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56" t="s">
        <v>141</v>
      </c>
      <c r="AT210" s="156" t="s">
        <v>136</v>
      </c>
      <c r="AU210" s="156" t="s">
        <v>81</v>
      </c>
      <c r="AY210" s="19" t="s">
        <v>133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9" t="s">
        <v>79</v>
      </c>
      <c r="BK210" s="157">
        <f>ROUND(I210*H210,2)</f>
        <v>0</v>
      </c>
      <c r="BL210" s="19" t="s">
        <v>141</v>
      </c>
      <c r="BM210" s="156" t="s">
        <v>300</v>
      </c>
    </row>
    <row r="211" spans="1:65" s="2" customFormat="1" ht="10.199999999999999">
      <c r="A211" s="34"/>
      <c r="B211" s="35"/>
      <c r="C211" s="34"/>
      <c r="D211" s="158" t="s">
        <v>143</v>
      </c>
      <c r="E211" s="34"/>
      <c r="F211" s="159" t="s">
        <v>301</v>
      </c>
      <c r="G211" s="34"/>
      <c r="H211" s="34"/>
      <c r="I211" s="160"/>
      <c r="J211" s="34"/>
      <c r="K211" s="34"/>
      <c r="L211" s="35"/>
      <c r="M211" s="161"/>
      <c r="N211" s="162"/>
      <c r="O211" s="55"/>
      <c r="P211" s="55"/>
      <c r="Q211" s="55"/>
      <c r="R211" s="55"/>
      <c r="S211" s="55"/>
      <c r="T211" s="56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9" t="s">
        <v>143</v>
      </c>
      <c r="AU211" s="19" t="s">
        <v>81</v>
      </c>
    </row>
    <row r="212" spans="1:65" s="13" customFormat="1" ht="10.199999999999999">
      <c r="B212" s="165"/>
      <c r="D212" s="163" t="s">
        <v>147</v>
      </c>
      <c r="E212" s="166" t="s">
        <v>3</v>
      </c>
      <c r="F212" s="167" t="s">
        <v>302</v>
      </c>
      <c r="H212" s="168">
        <v>14.4</v>
      </c>
      <c r="I212" s="169"/>
      <c r="L212" s="165"/>
      <c r="M212" s="170"/>
      <c r="N212" s="171"/>
      <c r="O212" s="171"/>
      <c r="P212" s="171"/>
      <c r="Q212" s="171"/>
      <c r="R212" s="171"/>
      <c r="S212" s="171"/>
      <c r="T212" s="172"/>
      <c r="AT212" s="166" t="s">
        <v>147</v>
      </c>
      <c r="AU212" s="166" t="s">
        <v>81</v>
      </c>
      <c r="AV212" s="13" t="s">
        <v>81</v>
      </c>
      <c r="AW212" s="13" t="s">
        <v>33</v>
      </c>
      <c r="AX212" s="13" t="s">
        <v>72</v>
      </c>
      <c r="AY212" s="166" t="s">
        <v>133</v>
      </c>
    </row>
    <row r="213" spans="1:65" s="13" customFormat="1" ht="10.199999999999999">
      <c r="B213" s="165"/>
      <c r="D213" s="163" t="s">
        <v>147</v>
      </c>
      <c r="E213" s="166" t="s">
        <v>3</v>
      </c>
      <c r="F213" s="167" t="s">
        <v>303</v>
      </c>
      <c r="H213" s="168">
        <v>53.13</v>
      </c>
      <c r="I213" s="169"/>
      <c r="L213" s="165"/>
      <c r="M213" s="170"/>
      <c r="N213" s="171"/>
      <c r="O213" s="171"/>
      <c r="P213" s="171"/>
      <c r="Q213" s="171"/>
      <c r="R213" s="171"/>
      <c r="S213" s="171"/>
      <c r="T213" s="172"/>
      <c r="AT213" s="166" t="s">
        <v>147</v>
      </c>
      <c r="AU213" s="166" t="s">
        <v>81</v>
      </c>
      <c r="AV213" s="13" t="s">
        <v>81</v>
      </c>
      <c r="AW213" s="13" t="s">
        <v>33</v>
      </c>
      <c r="AX213" s="13" t="s">
        <v>72</v>
      </c>
      <c r="AY213" s="166" t="s">
        <v>133</v>
      </c>
    </row>
    <row r="214" spans="1:65" s="14" customFormat="1" ht="10.199999999999999">
      <c r="B214" s="173"/>
      <c r="D214" s="163" t="s">
        <v>147</v>
      </c>
      <c r="E214" s="174" t="s">
        <v>3</v>
      </c>
      <c r="F214" s="175" t="s">
        <v>154</v>
      </c>
      <c r="H214" s="176">
        <v>67.53</v>
      </c>
      <c r="I214" s="177"/>
      <c r="L214" s="173"/>
      <c r="M214" s="178"/>
      <c r="N214" s="179"/>
      <c r="O214" s="179"/>
      <c r="P214" s="179"/>
      <c r="Q214" s="179"/>
      <c r="R214" s="179"/>
      <c r="S214" s="179"/>
      <c r="T214" s="180"/>
      <c r="AT214" s="174" t="s">
        <v>147</v>
      </c>
      <c r="AU214" s="174" t="s">
        <v>81</v>
      </c>
      <c r="AV214" s="14" t="s">
        <v>141</v>
      </c>
      <c r="AW214" s="14" t="s">
        <v>33</v>
      </c>
      <c r="AX214" s="14" t="s">
        <v>79</v>
      </c>
      <c r="AY214" s="174" t="s">
        <v>133</v>
      </c>
    </row>
    <row r="215" spans="1:65" s="2" customFormat="1" ht="16.5" customHeight="1">
      <c r="A215" s="34"/>
      <c r="B215" s="144"/>
      <c r="C215" s="145" t="s">
        <v>304</v>
      </c>
      <c r="D215" s="145" t="s">
        <v>136</v>
      </c>
      <c r="E215" s="146" t="s">
        <v>305</v>
      </c>
      <c r="F215" s="147" t="s">
        <v>306</v>
      </c>
      <c r="G215" s="148" t="s">
        <v>307</v>
      </c>
      <c r="H215" s="149">
        <v>1</v>
      </c>
      <c r="I215" s="150"/>
      <c r="J215" s="151">
        <f>ROUND(I215*H215,2)</f>
        <v>0</v>
      </c>
      <c r="K215" s="147" t="s">
        <v>3</v>
      </c>
      <c r="L215" s="35"/>
      <c r="M215" s="152" t="s">
        <v>3</v>
      </c>
      <c r="N215" s="153" t="s">
        <v>43</v>
      </c>
      <c r="O215" s="55"/>
      <c r="P215" s="154">
        <f>O215*H215</f>
        <v>0</v>
      </c>
      <c r="Q215" s="154">
        <v>0</v>
      </c>
      <c r="R215" s="154">
        <f>Q215*H215</f>
        <v>0</v>
      </c>
      <c r="S215" s="154">
        <v>0</v>
      </c>
      <c r="T215" s="155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56" t="s">
        <v>141</v>
      </c>
      <c r="AT215" s="156" t="s">
        <v>136</v>
      </c>
      <c r="AU215" s="156" t="s">
        <v>81</v>
      </c>
      <c r="AY215" s="19" t="s">
        <v>133</v>
      </c>
      <c r="BE215" s="157">
        <f>IF(N215="základní",J215,0)</f>
        <v>0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19" t="s">
        <v>79</v>
      </c>
      <c r="BK215" s="157">
        <f>ROUND(I215*H215,2)</f>
        <v>0</v>
      </c>
      <c r="BL215" s="19" t="s">
        <v>141</v>
      </c>
      <c r="BM215" s="156" t="s">
        <v>308</v>
      </c>
    </row>
    <row r="216" spans="1:65" s="12" customFormat="1" ht="22.8" customHeight="1">
      <c r="B216" s="131"/>
      <c r="D216" s="132" t="s">
        <v>71</v>
      </c>
      <c r="E216" s="142" t="s">
        <v>309</v>
      </c>
      <c r="F216" s="142" t="s">
        <v>310</v>
      </c>
      <c r="I216" s="134"/>
      <c r="J216" s="143">
        <f>BK216</f>
        <v>0</v>
      </c>
      <c r="L216" s="131"/>
      <c r="M216" s="136"/>
      <c r="N216" s="137"/>
      <c r="O216" s="137"/>
      <c r="P216" s="138">
        <f>SUM(P217:P225)</f>
        <v>0</v>
      </c>
      <c r="Q216" s="137"/>
      <c r="R216" s="138">
        <f>SUM(R217:R225)</f>
        <v>0</v>
      </c>
      <c r="S216" s="137"/>
      <c r="T216" s="139">
        <f>SUM(T217:T225)</f>
        <v>0</v>
      </c>
      <c r="AR216" s="132" t="s">
        <v>79</v>
      </c>
      <c r="AT216" s="140" t="s">
        <v>71</v>
      </c>
      <c r="AU216" s="140" t="s">
        <v>79</v>
      </c>
      <c r="AY216" s="132" t="s">
        <v>133</v>
      </c>
      <c r="BK216" s="141">
        <f>SUM(BK217:BK225)</f>
        <v>0</v>
      </c>
    </row>
    <row r="217" spans="1:65" s="2" customFormat="1" ht="24.15" customHeight="1">
      <c r="A217" s="34"/>
      <c r="B217" s="144"/>
      <c r="C217" s="145" t="s">
        <v>311</v>
      </c>
      <c r="D217" s="145" t="s">
        <v>136</v>
      </c>
      <c r="E217" s="146" t="s">
        <v>312</v>
      </c>
      <c r="F217" s="147" t="s">
        <v>313</v>
      </c>
      <c r="G217" s="148" t="s">
        <v>314</v>
      </c>
      <c r="H217" s="149">
        <v>14.329000000000001</v>
      </c>
      <c r="I217" s="150"/>
      <c r="J217" s="151">
        <f>ROUND(I217*H217,2)</f>
        <v>0</v>
      </c>
      <c r="K217" s="147" t="s">
        <v>140</v>
      </c>
      <c r="L217" s="35"/>
      <c r="M217" s="152" t="s">
        <v>3</v>
      </c>
      <c r="N217" s="153" t="s">
        <v>43</v>
      </c>
      <c r="O217" s="55"/>
      <c r="P217" s="154">
        <f>O217*H217</f>
        <v>0</v>
      </c>
      <c r="Q217" s="154">
        <v>0</v>
      </c>
      <c r="R217" s="154">
        <f>Q217*H217</f>
        <v>0</v>
      </c>
      <c r="S217" s="154">
        <v>0</v>
      </c>
      <c r="T217" s="155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56" t="s">
        <v>141</v>
      </c>
      <c r="AT217" s="156" t="s">
        <v>136</v>
      </c>
      <c r="AU217" s="156" t="s">
        <v>81</v>
      </c>
      <c r="AY217" s="19" t="s">
        <v>133</v>
      </c>
      <c r="BE217" s="157">
        <f>IF(N217="základní",J217,0)</f>
        <v>0</v>
      </c>
      <c r="BF217" s="157">
        <f>IF(N217="snížená",J217,0)</f>
        <v>0</v>
      </c>
      <c r="BG217" s="157">
        <f>IF(N217="zákl. přenesená",J217,0)</f>
        <v>0</v>
      </c>
      <c r="BH217" s="157">
        <f>IF(N217="sníž. přenesená",J217,0)</f>
        <v>0</v>
      </c>
      <c r="BI217" s="157">
        <f>IF(N217="nulová",J217,0)</f>
        <v>0</v>
      </c>
      <c r="BJ217" s="19" t="s">
        <v>79</v>
      </c>
      <c r="BK217" s="157">
        <f>ROUND(I217*H217,2)</f>
        <v>0</v>
      </c>
      <c r="BL217" s="19" t="s">
        <v>141</v>
      </c>
      <c r="BM217" s="156" t="s">
        <v>315</v>
      </c>
    </row>
    <row r="218" spans="1:65" s="2" customFormat="1" ht="10.199999999999999">
      <c r="A218" s="34"/>
      <c r="B218" s="35"/>
      <c r="C218" s="34"/>
      <c r="D218" s="158" t="s">
        <v>143</v>
      </c>
      <c r="E218" s="34"/>
      <c r="F218" s="159" t="s">
        <v>316</v>
      </c>
      <c r="G218" s="34"/>
      <c r="H218" s="34"/>
      <c r="I218" s="160"/>
      <c r="J218" s="34"/>
      <c r="K218" s="34"/>
      <c r="L218" s="35"/>
      <c r="M218" s="161"/>
      <c r="N218" s="162"/>
      <c r="O218" s="55"/>
      <c r="P218" s="55"/>
      <c r="Q218" s="55"/>
      <c r="R218" s="55"/>
      <c r="S218" s="55"/>
      <c r="T218" s="56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9" t="s">
        <v>143</v>
      </c>
      <c r="AU218" s="19" t="s">
        <v>81</v>
      </c>
    </row>
    <row r="219" spans="1:65" s="2" customFormat="1" ht="21.75" customHeight="1">
      <c r="A219" s="34"/>
      <c r="B219" s="144"/>
      <c r="C219" s="145" t="s">
        <v>317</v>
      </c>
      <c r="D219" s="145" t="s">
        <v>136</v>
      </c>
      <c r="E219" s="146" t="s">
        <v>318</v>
      </c>
      <c r="F219" s="147" t="s">
        <v>319</v>
      </c>
      <c r="G219" s="148" t="s">
        <v>314</v>
      </c>
      <c r="H219" s="149">
        <v>14.329000000000001</v>
      </c>
      <c r="I219" s="150"/>
      <c r="J219" s="151">
        <f>ROUND(I219*H219,2)</f>
        <v>0</v>
      </c>
      <c r="K219" s="147" t="s">
        <v>140</v>
      </c>
      <c r="L219" s="35"/>
      <c r="M219" s="152" t="s">
        <v>3</v>
      </c>
      <c r="N219" s="153" t="s">
        <v>43</v>
      </c>
      <c r="O219" s="55"/>
      <c r="P219" s="154">
        <f>O219*H219</f>
        <v>0</v>
      </c>
      <c r="Q219" s="154">
        <v>0</v>
      </c>
      <c r="R219" s="154">
        <f>Q219*H219</f>
        <v>0</v>
      </c>
      <c r="S219" s="154">
        <v>0</v>
      </c>
      <c r="T219" s="155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56" t="s">
        <v>141</v>
      </c>
      <c r="AT219" s="156" t="s">
        <v>136</v>
      </c>
      <c r="AU219" s="156" t="s">
        <v>81</v>
      </c>
      <c r="AY219" s="19" t="s">
        <v>133</v>
      </c>
      <c r="BE219" s="157">
        <f>IF(N219="základní",J219,0)</f>
        <v>0</v>
      </c>
      <c r="BF219" s="157">
        <f>IF(N219="snížená",J219,0)</f>
        <v>0</v>
      </c>
      <c r="BG219" s="157">
        <f>IF(N219="zákl. přenesená",J219,0)</f>
        <v>0</v>
      </c>
      <c r="BH219" s="157">
        <f>IF(N219="sníž. přenesená",J219,0)</f>
        <v>0</v>
      </c>
      <c r="BI219" s="157">
        <f>IF(N219="nulová",J219,0)</f>
        <v>0</v>
      </c>
      <c r="BJ219" s="19" t="s">
        <v>79</v>
      </c>
      <c r="BK219" s="157">
        <f>ROUND(I219*H219,2)</f>
        <v>0</v>
      </c>
      <c r="BL219" s="19" t="s">
        <v>141</v>
      </c>
      <c r="BM219" s="156" t="s">
        <v>320</v>
      </c>
    </row>
    <row r="220" spans="1:65" s="2" customFormat="1" ht="10.199999999999999">
      <c r="A220" s="34"/>
      <c r="B220" s="35"/>
      <c r="C220" s="34"/>
      <c r="D220" s="158" t="s">
        <v>143</v>
      </c>
      <c r="E220" s="34"/>
      <c r="F220" s="159" t="s">
        <v>321</v>
      </c>
      <c r="G220" s="34"/>
      <c r="H220" s="34"/>
      <c r="I220" s="160"/>
      <c r="J220" s="34"/>
      <c r="K220" s="34"/>
      <c r="L220" s="35"/>
      <c r="M220" s="161"/>
      <c r="N220" s="162"/>
      <c r="O220" s="55"/>
      <c r="P220" s="55"/>
      <c r="Q220" s="55"/>
      <c r="R220" s="55"/>
      <c r="S220" s="55"/>
      <c r="T220" s="56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9" t="s">
        <v>143</v>
      </c>
      <c r="AU220" s="19" t="s">
        <v>81</v>
      </c>
    </row>
    <row r="221" spans="1:65" s="2" customFormat="1" ht="24.15" customHeight="1">
      <c r="A221" s="34"/>
      <c r="B221" s="144"/>
      <c r="C221" s="145" t="s">
        <v>322</v>
      </c>
      <c r="D221" s="145" t="s">
        <v>136</v>
      </c>
      <c r="E221" s="146" t="s">
        <v>323</v>
      </c>
      <c r="F221" s="147" t="s">
        <v>324</v>
      </c>
      <c r="G221" s="148" t="s">
        <v>314</v>
      </c>
      <c r="H221" s="149">
        <v>272.25099999999998</v>
      </c>
      <c r="I221" s="150"/>
      <c r="J221" s="151">
        <f>ROUND(I221*H221,2)</f>
        <v>0</v>
      </c>
      <c r="K221" s="147" t="s">
        <v>140</v>
      </c>
      <c r="L221" s="35"/>
      <c r="M221" s="152" t="s">
        <v>3</v>
      </c>
      <c r="N221" s="153" t="s">
        <v>43</v>
      </c>
      <c r="O221" s="55"/>
      <c r="P221" s="154">
        <f>O221*H221</f>
        <v>0</v>
      </c>
      <c r="Q221" s="154">
        <v>0</v>
      </c>
      <c r="R221" s="154">
        <f>Q221*H221</f>
        <v>0</v>
      </c>
      <c r="S221" s="154">
        <v>0</v>
      </c>
      <c r="T221" s="155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56" t="s">
        <v>141</v>
      </c>
      <c r="AT221" s="156" t="s">
        <v>136</v>
      </c>
      <c r="AU221" s="156" t="s">
        <v>81</v>
      </c>
      <c r="AY221" s="19" t="s">
        <v>133</v>
      </c>
      <c r="BE221" s="157">
        <f>IF(N221="základní",J221,0)</f>
        <v>0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9" t="s">
        <v>79</v>
      </c>
      <c r="BK221" s="157">
        <f>ROUND(I221*H221,2)</f>
        <v>0</v>
      </c>
      <c r="BL221" s="19" t="s">
        <v>141</v>
      </c>
      <c r="BM221" s="156" t="s">
        <v>325</v>
      </c>
    </row>
    <row r="222" spans="1:65" s="2" customFormat="1" ht="10.199999999999999">
      <c r="A222" s="34"/>
      <c r="B222" s="35"/>
      <c r="C222" s="34"/>
      <c r="D222" s="158" t="s">
        <v>143</v>
      </c>
      <c r="E222" s="34"/>
      <c r="F222" s="159" t="s">
        <v>326</v>
      </c>
      <c r="G222" s="34"/>
      <c r="H222" s="34"/>
      <c r="I222" s="160"/>
      <c r="J222" s="34"/>
      <c r="K222" s="34"/>
      <c r="L222" s="35"/>
      <c r="M222" s="161"/>
      <c r="N222" s="162"/>
      <c r="O222" s="55"/>
      <c r="P222" s="55"/>
      <c r="Q222" s="55"/>
      <c r="R222" s="55"/>
      <c r="S222" s="55"/>
      <c r="T222" s="56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9" t="s">
        <v>143</v>
      </c>
      <c r="AU222" s="19" t="s">
        <v>81</v>
      </c>
    </row>
    <row r="223" spans="1:65" s="13" customFormat="1" ht="10.199999999999999">
      <c r="B223" s="165"/>
      <c r="D223" s="163" t="s">
        <v>147</v>
      </c>
      <c r="F223" s="167" t="s">
        <v>327</v>
      </c>
      <c r="H223" s="168">
        <v>272.25099999999998</v>
      </c>
      <c r="I223" s="169"/>
      <c r="L223" s="165"/>
      <c r="M223" s="170"/>
      <c r="N223" s="171"/>
      <c r="O223" s="171"/>
      <c r="P223" s="171"/>
      <c r="Q223" s="171"/>
      <c r="R223" s="171"/>
      <c r="S223" s="171"/>
      <c r="T223" s="172"/>
      <c r="AT223" s="166" t="s">
        <v>147</v>
      </c>
      <c r="AU223" s="166" t="s">
        <v>81</v>
      </c>
      <c r="AV223" s="13" t="s">
        <v>81</v>
      </c>
      <c r="AW223" s="13" t="s">
        <v>4</v>
      </c>
      <c r="AX223" s="13" t="s">
        <v>79</v>
      </c>
      <c r="AY223" s="166" t="s">
        <v>133</v>
      </c>
    </row>
    <row r="224" spans="1:65" s="2" customFormat="1" ht="24.15" customHeight="1">
      <c r="A224" s="34"/>
      <c r="B224" s="144"/>
      <c r="C224" s="145" t="s">
        <v>328</v>
      </c>
      <c r="D224" s="145" t="s">
        <v>136</v>
      </c>
      <c r="E224" s="146" t="s">
        <v>329</v>
      </c>
      <c r="F224" s="147" t="s">
        <v>330</v>
      </c>
      <c r="G224" s="148" t="s">
        <v>314</v>
      </c>
      <c r="H224" s="149">
        <v>14.329000000000001</v>
      </c>
      <c r="I224" s="150"/>
      <c r="J224" s="151">
        <f>ROUND(I224*H224,2)</f>
        <v>0</v>
      </c>
      <c r="K224" s="147" t="s">
        <v>140</v>
      </c>
      <c r="L224" s="35"/>
      <c r="M224" s="152" t="s">
        <v>3</v>
      </c>
      <c r="N224" s="153" t="s">
        <v>43</v>
      </c>
      <c r="O224" s="55"/>
      <c r="P224" s="154">
        <f>O224*H224</f>
        <v>0</v>
      </c>
      <c r="Q224" s="154">
        <v>0</v>
      </c>
      <c r="R224" s="154">
        <f>Q224*H224</f>
        <v>0</v>
      </c>
      <c r="S224" s="154">
        <v>0</v>
      </c>
      <c r="T224" s="155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56" t="s">
        <v>141</v>
      </c>
      <c r="AT224" s="156" t="s">
        <v>136</v>
      </c>
      <c r="AU224" s="156" t="s">
        <v>81</v>
      </c>
      <c r="AY224" s="19" t="s">
        <v>133</v>
      </c>
      <c r="BE224" s="157">
        <f>IF(N224="základní",J224,0)</f>
        <v>0</v>
      </c>
      <c r="BF224" s="157">
        <f>IF(N224="snížená",J224,0)</f>
        <v>0</v>
      </c>
      <c r="BG224" s="157">
        <f>IF(N224="zákl. přenesená",J224,0)</f>
        <v>0</v>
      </c>
      <c r="BH224" s="157">
        <f>IF(N224="sníž. přenesená",J224,0)</f>
        <v>0</v>
      </c>
      <c r="BI224" s="157">
        <f>IF(N224="nulová",J224,0)</f>
        <v>0</v>
      </c>
      <c r="BJ224" s="19" t="s">
        <v>79</v>
      </c>
      <c r="BK224" s="157">
        <f>ROUND(I224*H224,2)</f>
        <v>0</v>
      </c>
      <c r="BL224" s="19" t="s">
        <v>141</v>
      </c>
      <c r="BM224" s="156" t="s">
        <v>331</v>
      </c>
    </row>
    <row r="225" spans="1:65" s="2" customFormat="1" ht="10.199999999999999">
      <c r="A225" s="34"/>
      <c r="B225" s="35"/>
      <c r="C225" s="34"/>
      <c r="D225" s="158" t="s">
        <v>143</v>
      </c>
      <c r="E225" s="34"/>
      <c r="F225" s="159" t="s">
        <v>332</v>
      </c>
      <c r="G225" s="34"/>
      <c r="H225" s="34"/>
      <c r="I225" s="160"/>
      <c r="J225" s="34"/>
      <c r="K225" s="34"/>
      <c r="L225" s="35"/>
      <c r="M225" s="161"/>
      <c r="N225" s="162"/>
      <c r="O225" s="55"/>
      <c r="P225" s="55"/>
      <c r="Q225" s="55"/>
      <c r="R225" s="55"/>
      <c r="S225" s="55"/>
      <c r="T225" s="56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9" t="s">
        <v>143</v>
      </c>
      <c r="AU225" s="19" t="s">
        <v>81</v>
      </c>
    </row>
    <row r="226" spans="1:65" s="12" customFormat="1" ht="22.8" customHeight="1">
      <c r="B226" s="131"/>
      <c r="D226" s="132" t="s">
        <v>71</v>
      </c>
      <c r="E226" s="142" t="s">
        <v>333</v>
      </c>
      <c r="F226" s="142" t="s">
        <v>334</v>
      </c>
      <c r="I226" s="134"/>
      <c r="J226" s="143">
        <f>BK226</f>
        <v>0</v>
      </c>
      <c r="L226" s="131"/>
      <c r="M226" s="136"/>
      <c r="N226" s="137"/>
      <c r="O226" s="137"/>
      <c r="P226" s="138">
        <f>SUM(P227:P228)</f>
        <v>0</v>
      </c>
      <c r="Q226" s="137"/>
      <c r="R226" s="138">
        <f>SUM(R227:R228)</f>
        <v>0</v>
      </c>
      <c r="S226" s="137"/>
      <c r="T226" s="139">
        <f>SUM(T227:T228)</f>
        <v>0</v>
      </c>
      <c r="AR226" s="132" t="s">
        <v>79</v>
      </c>
      <c r="AT226" s="140" t="s">
        <v>71</v>
      </c>
      <c r="AU226" s="140" t="s">
        <v>79</v>
      </c>
      <c r="AY226" s="132" t="s">
        <v>133</v>
      </c>
      <c r="BK226" s="141">
        <f>SUM(BK227:BK228)</f>
        <v>0</v>
      </c>
    </row>
    <row r="227" spans="1:65" s="2" customFormat="1" ht="33" customHeight="1">
      <c r="A227" s="34"/>
      <c r="B227" s="144"/>
      <c r="C227" s="145" t="s">
        <v>335</v>
      </c>
      <c r="D227" s="145" t="s">
        <v>136</v>
      </c>
      <c r="E227" s="146" t="s">
        <v>336</v>
      </c>
      <c r="F227" s="147" t="s">
        <v>337</v>
      </c>
      <c r="G227" s="148" t="s">
        <v>314</v>
      </c>
      <c r="H227" s="149">
        <v>11.237</v>
      </c>
      <c r="I227" s="150"/>
      <c r="J227" s="151">
        <f>ROUND(I227*H227,2)</f>
        <v>0</v>
      </c>
      <c r="K227" s="147" t="s">
        <v>140</v>
      </c>
      <c r="L227" s="35"/>
      <c r="M227" s="152" t="s">
        <v>3</v>
      </c>
      <c r="N227" s="153" t="s">
        <v>43</v>
      </c>
      <c r="O227" s="55"/>
      <c r="P227" s="154">
        <f>O227*H227</f>
        <v>0</v>
      </c>
      <c r="Q227" s="154">
        <v>0</v>
      </c>
      <c r="R227" s="154">
        <f>Q227*H227</f>
        <v>0</v>
      </c>
      <c r="S227" s="154">
        <v>0</v>
      </c>
      <c r="T227" s="155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56" t="s">
        <v>141</v>
      </c>
      <c r="AT227" s="156" t="s">
        <v>136</v>
      </c>
      <c r="AU227" s="156" t="s">
        <v>81</v>
      </c>
      <c r="AY227" s="19" t="s">
        <v>133</v>
      </c>
      <c r="BE227" s="157">
        <f>IF(N227="základní",J227,0)</f>
        <v>0</v>
      </c>
      <c r="BF227" s="157">
        <f>IF(N227="snížená",J227,0)</f>
        <v>0</v>
      </c>
      <c r="BG227" s="157">
        <f>IF(N227="zákl. přenesená",J227,0)</f>
        <v>0</v>
      </c>
      <c r="BH227" s="157">
        <f>IF(N227="sníž. přenesená",J227,0)</f>
        <v>0</v>
      </c>
      <c r="BI227" s="157">
        <f>IF(N227="nulová",J227,0)</f>
        <v>0</v>
      </c>
      <c r="BJ227" s="19" t="s">
        <v>79</v>
      </c>
      <c r="BK227" s="157">
        <f>ROUND(I227*H227,2)</f>
        <v>0</v>
      </c>
      <c r="BL227" s="19" t="s">
        <v>141</v>
      </c>
      <c r="BM227" s="156" t="s">
        <v>338</v>
      </c>
    </row>
    <row r="228" spans="1:65" s="2" customFormat="1" ht="10.199999999999999">
      <c r="A228" s="34"/>
      <c r="B228" s="35"/>
      <c r="C228" s="34"/>
      <c r="D228" s="158" t="s">
        <v>143</v>
      </c>
      <c r="E228" s="34"/>
      <c r="F228" s="159" t="s">
        <v>339</v>
      </c>
      <c r="G228" s="34"/>
      <c r="H228" s="34"/>
      <c r="I228" s="160"/>
      <c r="J228" s="34"/>
      <c r="K228" s="34"/>
      <c r="L228" s="35"/>
      <c r="M228" s="161"/>
      <c r="N228" s="162"/>
      <c r="O228" s="55"/>
      <c r="P228" s="55"/>
      <c r="Q228" s="55"/>
      <c r="R228" s="55"/>
      <c r="S228" s="55"/>
      <c r="T228" s="56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9" t="s">
        <v>143</v>
      </c>
      <c r="AU228" s="19" t="s">
        <v>81</v>
      </c>
    </row>
    <row r="229" spans="1:65" s="12" customFormat="1" ht="25.95" customHeight="1">
      <c r="B229" s="131"/>
      <c r="D229" s="132" t="s">
        <v>71</v>
      </c>
      <c r="E229" s="133" t="s">
        <v>340</v>
      </c>
      <c r="F229" s="133" t="s">
        <v>341</v>
      </c>
      <c r="I229" s="134"/>
      <c r="J229" s="135">
        <f>BK229</f>
        <v>0</v>
      </c>
      <c r="L229" s="131"/>
      <c r="M229" s="136"/>
      <c r="N229" s="137"/>
      <c r="O229" s="137"/>
      <c r="P229" s="138">
        <f>P230+P261+P277+P306+P317+P340</f>
        <v>0</v>
      </c>
      <c r="Q229" s="137"/>
      <c r="R229" s="138">
        <f>R230+R261+R277+R306+R317+R340</f>
        <v>7.4083334499999998</v>
      </c>
      <c r="S229" s="137"/>
      <c r="T229" s="139">
        <f>T230+T261+T277+T306+T317+T340</f>
        <v>0.85058400000000001</v>
      </c>
      <c r="AR229" s="132" t="s">
        <v>81</v>
      </c>
      <c r="AT229" s="140" t="s">
        <v>71</v>
      </c>
      <c r="AU229" s="140" t="s">
        <v>72</v>
      </c>
      <c r="AY229" s="132" t="s">
        <v>133</v>
      </c>
      <c r="BK229" s="141">
        <f>BK230+BK261+BK277+BK306+BK317+BK340</f>
        <v>0</v>
      </c>
    </row>
    <row r="230" spans="1:65" s="12" customFormat="1" ht="22.8" customHeight="1">
      <c r="B230" s="131"/>
      <c r="D230" s="132" t="s">
        <v>71</v>
      </c>
      <c r="E230" s="142" t="s">
        <v>342</v>
      </c>
      <c r="F230" s="142" t="s">
        <v>343</v>
      </c>
      <c r="I230" s="134"/>
      <c r="J230" s="143">
        <f>BK230</f>
        <v>0</v>
      </c>
      <c r="L230" s="131"/>
      <c r="M230" s="136"/>
      <c r="N230" s="137"/>
      <c r="O230" s="137"/>
      <c r="P230" s="138">
        <f>SUM(P231:P260)</f>
        <v>0</v>
      </c>
      <c r="Q230" s="137"/>
      <c r="R230" s="138">
        <f>SUM(R231:R260)</f>
        <v>3.4360317599999997</v>
      </c>
      <c r="S230" s="137"/>
      <c r="T230" s="139">
        <f>SUM(T231:T260)</f>
        <v>0</v>
      </c>
      <c r="AR230" s="132" t="s">
        <v>81</v>
      </c>
      <c r="AT230" s="140" t="s">
        <v>71</v>
      </c>
      <c r="AU230" s="140" t="s">
        <v>79</v>
      </c>
      <c r="AY230" s="132" t="s">
        <v>133</v>
      </c>
      <c r="BK230" s="141">
        <f>SUM(BK231:BK260)</f>
        <v>0</v>
      </c>
    </row>
    <row r="231" spans="1:65" s="2" customFormat="1" ht="24.15" customHeight="1">
      <c r="A231" s="34"/>
      <c r="B231" s="144"/>
      <c r="C231" s="145" t="s">
        <v>344</v>
      </c>
      <c r="D231" s="145" t="s">
        <v>136</v>
      </c>
      <c r="E231" s="146" t="s">
        <v>345</v>
      </c>
      <c r="F231" s="147" t="s">
        <v>346</v>
      </c>
      <c r="G231" s="148" t="s">
        <v>139</v>
      </c>
      <c r="H231" s="149">
        <v>34.804000000000002</v>
      </c>
      <c r="I231" s="150"/>
      <c r="J231" s="151">
        <f>ROUND(I231*H231,2)</f>
        <v>0</v>
      </c>
      <c r="K231" s="147" t="s">
        <v>140</v>
      </c>
      <c r="L231" s="35"/>
      <c r="M231" s="152" t="s">
        <v>3</v>
      </c>
      <c r="N231" s="153" t="s">
        <v>43</v>
      </c>
      <c r="O231" s="55"/>
      <c r="P231" s="154">
        <f>O231*H231</f>
        <v>0</v>
      </c>
      <c r="Q231" s="154">
        <v>1.6000000000000001E-4</v>
      </c>
      <c r="R231" s="154">
        <f>Q231*H231</f>
        <v>5.5686400000000006E-3</v>
      </c>
      <c r="S231" s="154">
        <v>0</v>
      </c>
      <c r="T231" s="155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56" t="s">
        <v>237</v>
      </c>
      <c r="AT231" s="156" t="s">
        <v>136</v>
      </c>
      <c r="AU231" s="156" t="s">
        <v>81</v>
      </c>
      <c r="AY231" s="19" t="s">
        <v>133</v>
      </c>
      <c r="BE231" s="157">
        <f>IF(N231="základní",J231,0)</f>
        <v>0</v>
      </c>
      <c r="BF231" s="157">
        <f>IF(N231="snížená",J231,0)</f>
        <v>0</v>
      </c>
      <c r="BG231" s="157">
        <f>IF(N231="zákl. přenesená",J231,0)</f>
        <v>0</v>
      </c>
      <c r="BH231" s="157">
        <f>IF(N231="sníž. přenesená",J231,0)</f>
        <v>0</v>
      </c>
      <c r="BI231" s="157">
        <f>IF(N231="nulová",J231,0)</f>
        <v>0</v>
      </c>
      <c r="BJ231" s="19" t="s">
        <v>79</v>
      </c>
      <c r="BK231" s="157">
        <f>ROUND(I231*H231,2)</f>
        <v>0</v>
      </c>
      <c r="BL231" s="19" t="s">
        <v>237</v>
      </c>
      <c r="BM231" s="156" t="s">
        <v>347</v>
      </c>
    </row>
    <row r="232" spans="1:65" s="2" customFormat="1" ht="10.199999999999999">
      <c r="A232" s="34"/>
      <c r="B232" s="35"/>
      <c r="C232" s="34"/>
      <c r="D232" s="158" t="s">
        <v>143</v>
      </c>
      <c r="E232" s="34"/>
      <c r="F232" s="159" t="s">
        <v>348</v>
      </c>
      <c r="G232" s="34"/>
      <c r="H232" s="34"/>
      <c r="I232" s="160"/>
      <c r="J232" s="34"/>
      <c r="K232" s="34"/>
      <c r="L232" s="35"/>
      <c r="M232" s="161"/>
      <c r="N232" s="162"/>
      <c r="O232" s="55"/>
      <c r="P232" s="55"/>
      <c r="Q232" s="55"/>
      <c r="R232" s="55"/>
      <c r="S232" s="55"/>
      <c r="T232" s="56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9" t="s">
        <v>143</v>
      </c>
      <c r="AU232" s="19" t="s">
        <v>81</v>
      </c>
    </row>
    <row r="233" spans="1:65" s="15" customFormat="1" ht="10.199999999999999">
      <c r="B233" s="191"/>
      <c r="D233" s="163" t="s">
        <v>147</v>
      </c>
      <c r="E233" s="192" t="s">
        <v>3</v>
      </c>
      <c r="F233" s="193" t="s">
        <v>349</v>
      </c>
      <c r="H233" s="192" t="s">
        <v>3</v>
      </c>
      <c r="I233" s="194"/>
      <c r="L233" s="191"/>
      <c r="M233" s="195"/>
      <c r="N233" s="196"/>
      <c r="O233" s="196"/>
      <c r="P233" s="196"/>
      <c r="Q233" s="196"/>
      <c r="R233" s="196"/>
      <c r="S233" s="196"/>
      <c r="T233" s="197"/>
      <c r="AT233" s="192" t="s">
        <v>147</v>
      </c>
      <c r="AU233" s="192" t="s">
        <v>81</v>
      </c>
      <c r="AV233" s="15" t="s">
        <v>79</v>
      </c>
      <c r="AW233" s="15" t="s">
        <v>33</v>
      </c>
      <c r="AX233" s="15" t="s">
        <v>72</v>
      </c>
      <c r="AY233" s="192" t="s">
        <v>133</v>
      </c>
    </row>
    <row r="234" spans="1:65" s="13" customFormat="1" ht="10.199999999999999">
      <c r="B234" s="165"/>
      <c r="D234" s="163" t="s">
        <v>147</v>
      </c>
      <c r="E234" s="166" t="s">
        <v>3</v>
      </c>
      <c r="F234" s="167" t="s">
        <v>350</v>
      </c>
      <c r="H234" s="168">
        <v>2.64</v>
      </c>
      <c r="I234" s="169"/>
      <c r="L234" s="165"/>
      <c r="M234" s="170"/>
      <c r="N234" s="171"/>
      <c r="O234" s="171"/>
      <c r="P234" s="171"/>
      <c r="Q234" s="171"/>
      <c r="R234" s="171"/>
      <c r="S234" s="171"/>
      <c r="T234" s="172"/>
      <c r="AT234" s="166" t="s">
        <v>147</v>
      </c>
      <c r="AU234" s="166" t="s">
        <v>81</v>
      </c>
      <c r="AV234" s="13" t="s">
        <v>81</v>
      </c>
      <c r="AW234" s="13" t="s">
        <v>33</v>
      </c>
      <c r="AX234" s="13" t="s">
        <v>72</v>
      </c>
      <c r="AY234" s="166" t="s">
        <v>133</v>
      </c>
    </row>
    <row r="235" spans="1:65" s="13" customFormat="1" ht="10.199999999999999">
      <c r="B235" s="165"/>
      <c r="D235" s="163" t="s">
        <v>147</v>
      </c>
      <c r="E235" s="166" t="s">
        <v>3</v>
      </c>
      <c r="F235" s="167" t="s">
        <v>351</v>
      </c>
      <c r="H235" s="168">
        <v>10.164</v>
      </c>
      <c r="I235" s="169"/>
      <c r="L235" s="165"/>
      <c r="M235" s="170"/>
      <c r="N235" s="171"/>
      <c r="O235" s="171"/>
      <c r="P235" s="171"/>
      <c r="Q235" s="171"/>
      <c r="R235" s="171"/>
      <c r="S235" s="171"/>
      <c r="T235" s="172"/>
      <c r="AT235" s="166" t="s">
        <v>147</v>
      </c>
      <c r="AU235" s="166" t="s">
        <v>81</v>
      </c>
      <c r="AV235" s="13" t="s">
        <v>81</v>
      </c>
      <c r="AW235" s="13" t="s">
        <v>33</v>
      </c>
      <c r="AX235" s="13" t="s">
        <v>72</v>
      </c>
      <c r="AY235" s="166" t="s">
        <v>133</v>
      </c>
    </row>
    <row r="236" spans="1:65" s="16" customFormat="1" ht="10.199999999999999">
      <c r="B236" s="198"/>
      <c r="D236" s="163" t="s">
        <v>147</v>
      </c>
      <c r="E236" s="199" t="s">
        <v>3</v>
      </c>
      <c r="F236" s="200" t="s">
        <v>195</v>
      </c>
      <c r="H236" s="201">
        <v>12.804</v>
      </c>
      <c r="I236" s="202"/>
      <c r="L236" s="198"/>
      <c r="M236" s="203"/>
      <c r="N236" s="204"/>
      <c r="O236" s="204"/>
      <c r="P236" s="204"/>
      <c r="Q236" s="204"/>
      <c r="R236" s="204"/>
      <c r="S236" s="204"/>
      <c r="T236" s="205"/>
      <c r="AT236" s="199" t="s">
        <v>147</v>
      </c>
      <c r="AU236" s="199" t="s">
        <v>81</v>
      </c>
      <c r="AV236" s="16" t="s">
        <v>134</v>
      </c>
      <c r="AW236" s="16" t="s">
        <v>33</v>
      </c>
      <c r="AX236" s="16" t="s">
        <v>72</v>
      </c>
      <c r="AY236" s="199" t="s">
        <v>133</v>
      </c>
    </row>
    <row r="237" spans="1:65" s="15" customFormat="1" ht="10.199999999999999">
      <c r="B237" s="191"/>
      <c r="D237" s="163" t="s">
        <v>147</v>
      </c>
      <c r="E237" s="192" t="s">
        <v>3</v>
      </c>
      <c r="F237" s="193" t="s">
        <v>352</v>
      </c>
      <c r="H237" s="192" t="s">
        <v>3</v>
      </c>
      <c r="I237" s="194"/>
      <c r="L237" s="191"/>
      <c r="M237" s="195"/>
      <c r="N237" s="196"/>
      <c r="O237" s="196"/>
      <c r="P237" s="196"/>
      <c r="Q237" s="196"/>
      <c r="R237" s="196"/>
      <c r="S237" s="196"/>
      <c r="T237" s="197"/>
      <c r="AT237" s="192" t="s">
        <v>147</v>
      </c>
      <c r="AU237" s="192" t="s">
        <v>81</v>
      </c>
      <c r="AV237" s="15" t="s">
        <v>79</v>
      </c>
      <c r="AW237" s="15" t="s">
        <v>33</v>
      </c>
      <c r="AX237" s="15" t="s">
        <v>72</v>
      </c>
      <c r="AY237" s="192" t="s">
        <v>133</v>
      </c>
    </row>
    <row r="238" spans="1:65" s="13" customFormat="1" ht="10.199999999999999">
      <c r="B238" s="165"/>
      <c r="D238" s="163" t="s">
        <v>147</v>
      </c>
      <c r="E238" s="166" t="s">
        <v>3</v>
      </c>
      <c r="F238" s="167" t="s">
        <v>350</v>
      </c>
      <c r="H238" s="168">
        <v>2.64</v>
      </c>
      <c r="I238" s="169"/>
      <c r="L238" s="165"/>
      <c r="M238" s="170"/>
      <c r="N238" s="171"/>
      <c r="O238" s="171"/>
      <c r="P238" s="171"/>
      <c r="Q238" s="171"/>
      <c r="R238" s="171"/>
      <c r="S238" s="171"/>
      <c r="T238" s="172"/>
      <c r="AT238" s="166" t="s">
        <v>147</v>
      </c>
      <c r="AU238" s="166" t="s">
        <v>81</v>
      </c>
      <c r="AV238" s="13" t="s">
        <v>81</v>
      </c>
      <c r="AW238" s="13" t="s">
        <v>33</v>
      </c>
      <c r="AX238" s="13" t="s">
        <v>72</v>
      </c>
      <c r="AY238" s="166" t="s">
        <v>133</v>
      </c>
    </row>
    <row r="239" spans="1:65" s="13" customFormat="1" ht="10.199999999999999">
      <c r="B239" s="165"/>
      <c r="D239" s="163" t="s">
        <v>147</v>
      </c>
      <c r="E239" s="166" t="s">
        <v>3</v>
      </c>
      <c r="F239" s="167" t="s">
        <v>351</v>
      </c>
      <c r="H239" s="168">
        <v>10.164</v>
      </c>
      <c r="I239" s="169"/>
      <c r="L239" s="165"/>
      <c r="M239" s="170"/>
      <c r="N239" s="171"/>
      <c r="O239" s="171"/>
      <c r="P239" s="171"/>
      <c r="Q239" s="171"/>
      <c r="R239" s="171"/>
      <c r="S239" s="171"/>
      <c r="T239" s="172"/>
      <c r="AT239" s="166" t="s">
        <v>147</v>
      </c>
      <c r="AU239" s="166" t="s">
        <v>81</v>
      </c>
      <c r="AV239" s="13" t="s">
        <v>81</v>
      </c>
      <c r="AW239" s="13" t="s">
        <v>33</v>
      </c>
      <c r="AX239" s="13" t="s">
        <v>72</v>
      </c>
      <c r="AY239" s="166" t="s">
        <v>133</v>
      </c>
    </row>
    <row r="240" spans="1:65" s="16" customFormat="1" ht="10.199999999999999">
      <c r="B240" s="198"/>
      <c r="D240" s="163" t="s">
        <v>147</v>
      </c>
      <c r="E240" s="199" t="s">
        <v>3</v>
      </c>
      <c r="F240" s="200" t="s">
        <v>195</v>
      </c>
      <c r="H240" s="201">
        <v>12.804</v>
      </c>
      <c r="I240" s="202"/>
      <c r="L240" s="198"/>
      <c r="M240" s="203"/>
      <c r="N240" s="204"/>
      <c r="O240" s="204"/>
      <c r="P240" s="204"/>
      <c r="Q240" s="204"/>
      <c r="R240" s="204"/>
      <c r="S240" s="204"/>
      <c r="T240" s="205"/>
      <c r="AT240" s="199" t="s">
        <v>147</v>
      </c>
      <c r="AU240" s="199" t="s">
        <v>81</v>
      </c>
      <c r="AV240" s="16" t="s">
        <v>134</v>
      </c>
      <c r="AW240" s="16" t="s">
        <v>33</v>
      </c>
      <c r="AX240" s="16" t="s">
        <v>72</v>
      </c>
      <c r="AY240" s="199" t="s">
        <v>133</v>
      </c>
    </row>
    <row r="241" spans="1:65" s="15" customFormat="1" ht="10.199999999999999">
      <c r="B241" s="191"/>
      <c r="D241" s="163" t="s">
        <v>147</v>
      </c>
      <c r="E241" s="192" t="s">
        <v>3</v>
      </c>
      <c r="F241" s="193" t="s">
        <v>353</v>
      </c>
      <c r="H241" s="192" t="s">
        <v>3</v>
      </c>
      <c r="I241" s="194"/>
      <c r="L241" s="191"/>
      <c r="M241" s="195"/>
      <c r="N241" s="196"/>
      <c r="O241" s="196"/>
      <c r="P241" s="196"/>
      <c r="Q241" s="196"/>
      <c r="R241" s="196"/>
      <c r="S241" s="196"/>
      <c r="T241" s="197"/>
      <c r="AT241" s="192" t="s">
        <v>147</v>
      </c>
      <c r="AU241" s="192" t="s">
        <v>81</v>
      </c>
      <c r="AV241" s="15" t="s">
        <v>79</v>
      </c>
      <c r="AW241" s="15" t="s">
        <v>33</v>
      </c>
      <c r="AX241" s="15" t="s">
        <v>72</v>
      </c>
      <c r="AY241" s="192" t="s">
        <v>133</v>
      </c>
    </row>
    <row r="242" spans="1:65" s="13" customFormat="1" ht="10.199999999999999">
      <c r="B242" s="165"/>
      <c r="D242" s="163" t="s">
        <v>147</v>
      </c>
      <c r="E242" s="166" t="s">
        <v>3</v>
      </c>
      <c r="F242" s="167" t="s">
        <v>354</v>
      </c>
      <c r="H242" s="168">
        <v>2.1120000000000001</v>
      </c>
      <c r="I242" s="169"/>
      <c r="L242" s="165"/>
      <c r="M242" s="170"/>
      <c r="N242" s="171"/>
      <c r="O242" s="171"/>
      <c r="P242" s="171"/>
      <c r="Q242" s="171"/>
      <c r="R242" s="171"/>
      <c r="S242" s="171"/>
      <c r="T242" s="172"/>
      <c r="AT242" s="166" t="s">
        <v>147</v>
      </c>
      <c r="AU242" s="166" t="s">
        <v>81</v>
      </c>
      <c r="AV242" s="13" t="s">
        <v>81</v>
      </c>
      <c r="AW242" s="13" t="s">
        <v>33</v>
      </c>
      <c r="AX242" s="13" t="s">
        <v>72</v>
      </c>
      <c r="AY242" s="166" t="s">
        <v>133</v>
      </c>
    </row>
    <row r="243" spans="1:65" s="13" customFormat="1" ht="10.199999999999999">
      <c r="B243" s="165"/>
      <c r="D243" s="163" t="s">
        <v>147</v>
      </c>
      <c r="E243" s="166" t="s">
        <v>3</v>
      </c>
      <c r="F243" s="167" t="s">
        <v>355</v>
      </c>
      <c r="H243" s="168">
        <v>7.0839999999999996</v>
      </c>
      <c r="I243" s="169"/>
      <c r="L243" s="165"/>
      <c r="M243" s="170"/>
      <c r="N243" s="171"/>
      <c r="O243" s="171"/>
      <c r="P243" s="171"/>
      <c r="Q243" s="171"/>
      <c r="R243" s="171"/>
      <c r="S243" s="171"/>
      <c r="T243" s="172"/>
      <c r="AT243" s="166" t="s">
        <v>147</v>
      </c>
      <c r="AU243" s="166" t="s">
        <v>81</v>
      </c>
      <c r="AV243" s="13" t="s">
        <v>81</v>
      </c>
      <c r="AW243" s="13" t="s">
        <v>33</v>
      </c>
      <c r="AX243" s="13" t="s">
        <v>72</v>
      </c>
      <c r="AY243" s="166" t="s">
        <v>133</v>
      </c>
    </row>
    <row r="244" spans="1:65" s="16" customFormat="1" ht="10.199999999999999">
      <c r="B244" s="198"/>
      <c r="D244" s="163" t="s">
        <v>147</v>
      </c>
      <c r="E244" s="199" t="s">
        <v>3</v>
      </c>
      <c r="F244" s="200" t="s">
        <v>195</v>
      </c>
      <c r="H244" s="201">
        <v>9.1959999999999997</v>
      </c>
      <c r="I244" s="202"/>
      <c r="L244" s="198"/>
      <c r="M244" s="203"/>
      <c r="N244" s="204"/>
      <c r="O244" s="204"/>
      <c r="P244" s="204"/>
      <c r="Q244" s="204"/>
      <c r="R244" s="204"/>
      <c r="S244" s="204"/>
      <c r="T244" s="205"/>
      <c r="AT244" s="199" t="s">
        <v>147</v>
      </c>
      <c r="AU244" s="199" t="s">
        <v>81</v>
      </c>
      <c r="AV244" s="16" t="s">
        <v>134</v>
      </c>
      <c r="AW244" s="16" t="s">
        <v>33</v>
      </c>
      <c r="AX244" s="16" t="s">
        <v>72</v>
      </c>
      <c r="AY244" s="199" t="s">
        <v>133</v>
      </c>
    </row>
    <row r="245" spans="1:65" s="14" customFormat="1" ht="10.199999999999999">
      <c r="B245" s="173"/>
      <c r="D245" s="163" t="s">
        <v>147</v>
      </c>
      <c r="E245" s="174" t="s">
        <v>3</v>
      </c>
      <c r="F245" s="175" t="s">
        <v>154</v>
      </c>
      <c r="H245" s="176">
        <v>34.804000000000002</v>
      </c>
      <c r="I245" s="177"/>
      <c r="L245" s="173"/>
      <c r="M245" s="178"/>
      <c r="N245" s="179"/>
      <c r="O245" s="179"/>
      <c r="P245" s="179"/>
      <c r="Q245" s="179"/>
      <c r="R245" s="179"/>
      <c r="S245" s="179"/>
      <c r="T245" s="180"/>
      <c r="AT245" s="174" t="s">
        <v>147</v>
      </c>
      <c r="AU245" s="174" t="s">
        <v>81</v>
      </c>
      <c r="AV245" s="14" t="s">
        <v>141</v>
      </c>
      <c r="AW245" s="14" t="s">
        <v>33</v>
      </c>
      <c r="AX245" s="14" t="s">
        <v>79</v>
      </c>
      <c r="AY245" s="174" t="s">
        <v>133</v>
      </c>
    </row>
    <row r="246" spans="1:65" s="2" customFormat="1" ht="16.5" customHeight="1">
      <c r="A246" s="34"/>
      <c r="B246" s="144"/>
      <c r="C246" s="181" t="s">
        <v>356</v>
      </c>
      <c r="D246" s="181" t="s">
        <v>155</v>
      </c>
      <c r="E246" s="182" t="s">
        <v>357</v>
      </c>
      <c r="F246" s="183" t="s">
        <v>358</v>
      </c>
      <c r="G246" s="184" t="s">
        <v>139</v>
      </c>
      <c r="H246" s="185">
        <v>36.543999999999997</v>
      </c>
      <c r="I246" s="186"/>
      <c r="J246" s="187">
        <f>ROUND(I246*H246,2)</f>
        <v>0</v>
      </c>
      <c r="K246" s="183" t="s">
        <v>140</v>
      </c>
      <c r="L246" s="188"/>
      <c r="M246" s="189" t="s">
        <v>3</v>
      </c>
      <c r="N246" s="190" t="s">
        <v>43</v>
      </c>
      <c r="O246" s="55"/>
      <c r="P246" s="154">
        <f>O246*H246</f>
        <v>0</v>
      </c>
      <c r="Q246" s="154">
        <v>1.4E-3</v>
      </c>
      <c r="R246" s="154">
        <f>Q246*H246</f>
        <v>5.1161599999999995E-2</v>
      </c>
      <c r="S246" s="154">
        <v>0</v>
      </c>
      <c r="T246" s="155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56" t="s">
        <v>335</v>
      </c>
      <c r="AT246" s="156" t="s">
        <v>155</v>
      </c>
      <c r="AU246" s="156" t="s">
        <v>81</v>
      </c>
      <c r="AY246" s="19" t="s">
        <v>133</v>
      </c>
      <c r="BE246" s="157">
        <f>IF(N246="základní",J246,0)</f>
        <v>0</v>
      </c>
      <c r="BF246" s="157">
        <f>IF(N246="snížená",J246,0)</f>
        <v>0</v>
      </c>
      <c r="BG246" s="157">
        <f>IF(N246="zákl. přenesená",J246,0)</f>
        <v>0</v>
      </c>
      <c r="BH246" s="157">
        <f>IF(N246="sníž. přenesená",J246,0)</f>
        <v>0</v>
      </c>
      <c r="BI246" s="157">
        <f>IF(N246="nulová",J246,0)</f>
        <v>0</v>
      </c>
      <c r="BJ246" s="19" t="s">
        <v>79</v>
      </c>
      <c r="BK246" s="157">
        <f>ROUND(I246*H246,2)</f>
        <v>0</v>
      </c>
      <c r="BL246" s="19" t="s">
        <v>237</v>
      </c>
      <c r="BM246" s="156" t="s">
        <v>359</v>
      </c>
    </row>
    <row r="247" spans="1:65" s="13" customFormat="1" ht="10.199999999999999">
      <c r="B247" s="165"/>
      <c r="D247" s="163" t="s">
        <v>147</v>
      </c>
      <c r="F247" s="167" t="s">
        <v>360</v>
      </c>
      <c r="H247" s="168">
        <v>36.543999999999997</v>
      </c>
      <c r="I247" s="169"/>
      <c r="L247" s="165"/>
      <c r="M247" s="170"/>
      <c r="N247" s="171"/>
      <c r="O247" s="171"/>
      <c r="P247" s="171"/>
      <c r="Q247" s="171"/>
      <c r="R247" s="171"/>
      <c r="S247" s="171"/>
      <c r="T247" s="172"/>
      <c r="AT247" s="166" t="s">
        <v>147</v>
      </c>
      <c r="AU247" s="166" t="s">
        <v>81</v>
      </c>
      <c r="AV247" s="13" t="s">
        <v>81</v>
      </c>
      <c r="AW247" s="13" t="s">
        <v>4</v>
      </c>
      <c r="AX247" s="13" t="s">
        <v>79</v>
      </c>
      <c r="AY247" s="166" t="s">
        <v>133</v>
      </c>
    </row>
    <row r="248" spans="1:65" s="2" customFormat="1" ht="16.5" customHeight="1">
      <c r="A248" s="34"/>
      <c r="B248" s="144"/>
      <c r="C248" s="145" t="s">
        <v>361</v>
      </c>
      <c r="D248" s="145" t="s">
        <v>136</v>
      </c>
      <c r="E248" s="146" t="s">
        <v>362</v>
      </c>
      <c r="F248" s="147" t="s">
        <v>363</v>
      </c>
      <c r="G248" s="148" t="s">
        <v>139</v>
      </c>
      <c r="H248" s="149">
        <v>391.12299999999999</v>
      </c>
      <c r="I248" s="150"/>
      <c r="J248" s="151">
        <f>ROUND(I248*H248,2)</f>
        <v>0</v>
      </c>
      <c r="K248" s="147" t="s">
        <v>140</v>
      </c>
      <c r="L248" s="35"/>
      <c r="M248" s="152" t="s">
        <v>3</v>
      </c>
      <c r="N248" s="153" t="s">
        <v>43</v>
      </c>
      <c r="O248" s="55"/>
      <c r="P248" s="154">
        <f>O248*H248</f>
        <v>0</v>
      </c>
      <c r="Q248" s="154">
        <v>2.4000000000000001E-4</v>
      </c>
      <c r="R248" s="154">
        <f>Q248*H248</f>
        <v>9.3869519999999998E-2</v>
      </c>
      <c r="S248" s="154">
        <v>0</v>
      </c>
      <c r="T248" s="155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56" t="s">
        <v>237</v>
      </c>
      <c r="AT248" s="156" t="s">
        <v>136</v>
      </c>
      <c r="AU248" s="156" t="s">
        <v>81</v>
      </c>
      <c r="AY248" s="19" t="s">
        <v>133</v>
      </c>
      <c r="BE248" s="157">
        <f>IF(N248="základní",J248,0)</f>
        <v>0</v>
      </c>
      <c r="BF248" s="157">
        <f>IF(N248="snížená",J248,0)</f>
        <v>0</v>
      </c>
      <c r="BG248" s="157">
        <f>IF(N248="zákl. přenesená",J248,0)</f>
        <v>0</v>
      </c>
      <c r="BH248" s="157">
        <f>IF(N248="sníž. přenesená",J248,0)</f>
        <v>0</v>
      </c>
      <c r="BI248" s="157">
        <f>IF(N248="nulová",J248,0)</f>
        <v>0</v>
      </c>
      <c r="BJ248" s="19" t="s">
        <v>79</v>
      </c>
      <c r="BK248" s="157">
        <f>ROUND(I248*H248,2)</f>
        <v>0</v>
      </c>
      <c r="BL248" s="19" t="s">
        <v>237</v>
      </c>
      <c r="BM248" s="156" t="s">
        <v>364</v>
      </c>
    </row>
    <row r="249" spans="1:65" s="2" customFormat="1" ht="10.199999999999999">
      <c r="A249" s="34"/>
      <c r="B249" s="35"/>
      <c r="C249" s="34"/>
      <c r="D249" s="158" t="s">
        <v>143</v>
      </c>
      <c r="E249" s="34"/>
      <c r="F249" s="159" t="s">
        <v>365</v>
      </c>
      <c r="G249" s="34"/>
      <c r="H249" s="34"/>
      <c r="I249" s="160"/>
      <c r="J249" s="34"/>
      <c r="K249" s="34"/>
      <c r="L249" s="35"/>
      <c r="M249" s="161"/>
      <c r="N249" s="162"/>
      <c r="O249" s="55"/>
      <c r="P249" s="55"/>
      <c r="Q249" s="55"/>
      <c r="R249" s="55"/>
      <c r="S249" s="55"/>
      <c r="T249" s="56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9" t="s">
        <v>143</v>
      </c>
      <c r="AU249" s="19" t="s">
        <v>81</v>
      </c>
    </row>
    <row r="250" spans="1:65" s="13" customFormat="1" ht="10.199999999999999">
      <c r="B250" s="165"/>
      <c r="D250" s="163" t="s">
        <v>147</v>
      </c>
      <c r="E250" s="166" t="s">
        <v>3</v>
      </c>
      <c r="F250" s="167" t="s">
        <v>148</v>
      </c>
      <c r="H250" s="168">
        <v>341.57600000000002</v>
      </c>
      <c r="I250" s="169"/>
      <c r="L250" s="165"/>
      <c r="M250" s="170"/>
      <c r="N250" s="171"/>
      <c r="O250" s="171"/>
      <c r="P250" s="171"/>
      <c r="Q250" s="171"/>
      <c r="R250" s="171"/>
      <c r="S250" s="171"/>
      <c r="T250" s="172"/>
      <c r="AT250" s="166" t="s">
        <v>147</v>
      </c>
      <c r="AU250" s="166" t="s">
        <v>81</v>
      </c>
      <c r="AV250" s="13" t="s">
        <v>81</v>
      </c>
      <c r="AW250" s="13" t="s">
        <v>33</v>
      </c>
      <c r="AX250" s="13" t="s">
        <v>72</v>
      </c>
      <c r="AY250" s="166" t="s">
        <v>133</v>
      </c>
    </row>
    <row r="251" spans="1:65" s="13" customFormat="1" ht="10.199999999999999">
      <c r="B251" s="165"/>
      <c r="D251" s="163" t="s">
        <v>147</v>
      </c>
      <c r="E251" s="166" t="s">
        <v>3</v>
      </c>
      <c r="F251" s="167" t="s">
        <v>149</v>
      </c>
      <c r="H251" s="168">
        <v>-53.13</v>
      </c>
      <c r="I251" s="169"/>
      <c r="L251" s="165"/>
      <c r="M251" s="170"/>
      <c r="N251" s="171"/>
      <c r="O251" s="171"/>
      <c r="P251" s="171"/>
      <c r="Q251" s="171"/>
      <c r="R251" s="171"/>
      <c r="S251" s="171"/>
      <c r="T251" s="172"/>
      <c r="AT251" s="166" t="s">
        <v>147</v>
      </c>
      <c r="AU251" s="166" t="s">
        <v>81</v>
      </c>
      <c r="AV251" s="13" t="s">
        <v>81</v>
      </c>
      <c r="AW251" s="13" t="s">
        <v>33</v>
      </c>
      <c r="AX251" s="13" t="s">
        <v>72</v>
      </c>
      <c r="AY251" s="166" t="s">
        <v>133</v>
      </c>
    </row>
    <row r="252" spans="1:65" s="13" customFormat="1" ht="10.199999999999999">
      <c r="B252" s="165"/>
      <c r="D252" s="163" t="s">
        <v>147</v>
      </c>
      <c r="E252" s="166" t="s">
        <v>3</v>
      </c>
      <c r="F252" s="167" t="s">
        <v>150</v>
      </c>
      <c r="H252" s="168">
        <v>23.411000000000001</v>
      </c>
      <c r="I252" s="169"/>
      <c r="L252" s="165"/>
      <c r="M252" s="170"/>
      <c r="N252" s="171"/>
      <c r="O252" s="171"/>
      <c r="P252" s="171"/>
      <c r="Q252" s="171"/>
      <c r="R252" s="171"/>
      <c r="S252" s="171"/>
      <c r="T252" s="172"/>
      <c r="AT252" s="166" t="s">
        <v>147</v>
      </c>
      <c r="AU252" s="166" t="s">
        <v>81</v>
      </c>
      <c r="AV252" s="13" t="s">
        <v>81</v>
      </c>
      <c r="AW252" s="13" t="s">
        <v>33</v>
      </c>
      <c r="AX252" s="13" t="s">
        <v>72</v>
      </c>
      <c r="AY252" s="166" t="s">
        <v>133</v>
      </c>
    </row>
    <row r="253" spans="1:65" s="13" customFormat="1" ht="10.199999999999999">
      <c r="B253" s="165"/>
      <c r="D253" s="163" t="s">
        <v>147</v>
      </c>
      <c r="E253" s="166" t="s">
        <v>3</v>
      </c>
      <c r="F253" s="167" t="s">
        <v>151</v>
      </c>
      <c r="H253" s="168">
        <v>114.18600000000001</v>
      </c>
      <c r="I253" s="169"/>
      <c r="L253" s="165"/>
      <c r="M253" s="170"/>
      <c r="N253" s="171"/>
      <c r="O253" s="171"/>
      <c r="P253" s="171"/>
      <c r="Q253" s="171"/>
      <c r="R253" s="171"/>
      <c r="S253" s="171"/>
      <c r="T253" s="172"/>
      <c r="AT253" s="166" t="s">
        <v>147</v>
      </c>
      <c r="AU253" s="166" t="s">
        <v>81</v>
      </c>
      <c r="AV253" s="13" t="s">
        <v>81</v>
      </c>
      <c r="AW253" s="13" t="s">
        <v>33</v>
      </c>
      <c r="AX253" s="13" t="s">
        <v>72</v>
      </c>
      <c r="AY253" s="166" t="s">
        <v>133</v>
      </c>
    </row>
    <row r="254" spans="1:65" s="13" customFormat="1" ht="10.199999999999999">
      <c r="B254" s="165"/>
      <c r="D254" s="163" t="s">
        <v>147</v>
      </c>
      <c r="E254" s="166" t="s">
        <v>3</v>
      </c>
      <c r="F254" s="167" t="s">
        <v>152</v>
      </c>
      <c r="H254" s="168">
        <v>-14.4</v>
      </c>
      <c r="I254" s="169"/>
      <c r="L254" s="165"/>
      <c r="M254" s="170"/>
      <c r="N254" s="171"/>
      <c r="O254" s="171"/>
      <c r="P254" s="171"/>
      <c r="Q254" s="171"/>
      <c r="R254" s="171"/>
      <c r="S254" s="171"/>
      <c r="T254" s="172"/>
      <c r="AT254" s="166" t="s">
        <v>147</v>
      </c>
      <c r="AU254" s="166" t="s">
        <v>81</v>
      </c>
      <c r="AV254" s="13" t="s">
        <v>81</v>
      </c>
      <c r="AW254" s="13" t="s">
        <v>33</v>
      </c>
      <c r="AX254" s="13" t="s">
        <v>72</v>
      </c>
      <c r="AY254" s="166" t="s">
        <v>133</v>
      </c>
    </row>
    <row r="255" spans="1:65" s="13" customFormat="1" ht="10.199999999999999">
      <c r="B255" s="165"/>
      <c r="D255" s="163" t="s">
        <v>147</v>
      </c>
      <c r="E255" s="166" t="s">
        <v>3</v>
      </c>
      <c r="F255" s="167" t="s">
        <v>153</v>
      </c>
      <c r="H255" s="168">
        <v>-20.52</v>
      </c>
      <c r="I255" s="169"/>
      <c r="L255" s="165"/>
      <c r="M255" s="170"/>
      <c r="N255" s="171"/>
      <c r="O255" s="171"/>
      <c r="P255" s="171"/>
      <c r="Q255" s="171"/>
      <c r="R255" s="171"/>
      <c r="S255" s="171"/>
      <c r="T255" s="172"/>
      <c r="AT255" s="166" t="s">
        <v>147</v>
      </c>
      <c r="AU255" s="166" t="s">
        <v>81</v>
      </c>
      <c r="AV255" s="13" t="s">
        <v>81</v>
      </c>
      <c r="AW255" s="13" t="s">
        <v>33</v>
      </c>
      <c r="AX255" s="13" t="s">
        <v>72</v>
      </c>
      <c r="AY255" s="166" t="s">
        <v>133</v>
      </c>
    </row>
    <row r="256" spans="1:65" s="14" customFormat="1" ht="10.199999999999999">
      <c r="B256" s="173"/>
      <c r="D256" s="163" t="s">
        <v>147</v>
      </c>
      <c r="E256" s="174" t="s">
        <v>3</v>
      </c>
      <c r="F256" s="175" t="s">
        <v>154</v>
      </c>
      <c r="H256" s="176">
        <v>391.12300000000005</v>
      </c>
      <c r="I256" s="177"/>
      <c r="L256" s="173"/>
      <c r="M256" s="178"/>
      <c r="N256" s="179"/>
      <c r="O256" s="179"/>
      <c r="P256" s="179"/>
      <c r="Q256" s="179"/>
      <c r="R256" s="179"/>
      <c r="S256" s="179"/>
      <c r="T256" s="180"/>
      <c r="AT256" s="174" t="s">
        <v>147</v>
      </c>
      <c r="AU256" s="174" t="s">
        <v>81</v>
      </c>
      <c r="AV256" s="14" t="s">
        <v>141</v>
      </c>
      <c r="AW256" s="14" t="s">
        <v>33</v>
      </c>
      <c r="AX256" s="14" t="s">
        <v>79</v>
      </c>
      <c r="AY256" s="174" t="s">
        <v>133</v>
      </c>
    </row>
    <row r="257" spans="1:65" s="2" customFormat="1" ht="16.5" customHeight="1">
      <c r="A257" s="34"/>
      <c r="B257" s="144"/>
      <c r="C257" s="181" t="s">
        <v>366</v>
      </c>
      <c r="D257" s="181" t="s">
        <v>155</v>
      </c>
      <c r="E257" s="182" t="s">
        <v>367</v>
      </c>
      <c r="F257" s="183" t="s">
        <v>368</v>
      </c>
      <c r="G257" s="184" t="s">
        <v>139</v>
      </c>
      <c r="H257" s="185">
        <v>410.67899999999997</v>
      </c>
      <c r="I257" s="186"/>
      <c r="J257" s="187">
        <f>ROUND(I257*H257,2)</f>
        <v>0</v>
      </c>
      <c r="K257" s="183" t="s">
        <v>140</v>
      </c>
      <c r="L257" s="188"/>
      <c r="M257" s="189" t="s">
        <v>3</v>
      </c>
      <c r="N257" s="190" t="s">
        <v>43</v>
      </c>
      <c r="O257" s="55"/>
      <c r="P257" s="154">
        <f>O257*H257</f>
        <v>0</v>
      </c>
      <c r="Q257" s="154">
        <v>8.0000000000000002E-3</v>
      </c>
      <c r="R257" s="154">
        <f>Q257*H257</f>
        <v>3.2854319999999997</v>
      </c>
      <c r="S257" s="154">
        <v>0</v>
      </c>
      <c r="T257" s="155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56" t="s">
        <v>335</v>
      </c>
      <c r="AT257" s="156" t="s">
        <v>155</v>
      </c>
      <c r="AU257" s="156" t="s">
        <v>81</v>
      </c>
      <c r="AY257" s="19" t="s">
        <v>133</v>
      </c>
      <c r="BE257" s="157">
        <f>IF(N257="základní",J257,0)</f>
        <v>0</v>
      </c>
      <c r="BF257" s="157">
        <f>IF(N257="snížená",J257,0)</f>
        <v>0</v>
      </c>
      <c r="BG257" s="157">
        <f>IF(N257="zákl. přenesená",J257,0)</f>
        <v>0</v>
      </c>
      <c r="BH257" s="157">
        <f>IF(N257="sníž. přenesená",J257,0)</f>
        <v>0</v>
      </c>
      <c r="BI257" s="157">
        <f>IF(N257="nulová",J257,0)</f>
        <v>0</v>
      </c>
      <c r="BJ257" s="19" t="s">
        <v>79</v>
      </c>
      <c r="BK257" s="157">
        <f>ROUND(I257*H257,2)</f>
        <v>0</v>
      </c>
      <c r="BL257" s="19" t="s">
        <v>237</v>
      </c>
      <c r="BM257" s="156" t="s">
        <v>369</v>
      </c>
    </row>
    <row r="258" spans="1:65" s="13" customFormat="1" ht="10.199999999999999">
      <c r="B258" s="165"/>
      <c r="D258" s="163" t="s">
        <v>147</v>
      </c>
      <c r="F258" s="167" t="s">
        <v>187</v>
      </c>
      <c r="H258" s="168">
        <v>410.67899999999997</v>
      </c>
      <c r="I258" s="169"/>
      <c r="L258" s="165"/>
      <c r="M258" s="170"/>
      <c r="N258" s="171"/>
      <c r="O258" s="171"/>
      <c r="P258" s="171"/>
      <c r="Q258" s="171"/>
      <c r="R258" s="171"/>
      <c r="S258" s="171"/>
      <c r="T258" s="172"/>
      <c r="AT258" s="166" t="s">
        <v>147</v>
      </c>
      <c r="AU258" s="166" t="s">
        <v>81</v>
      </c>
      <c r="AV258" s="13" t="s">
        <v>81</v>
      </c>
      <c r="AW258" s="13" t="s">
        <v>4</v>
      </c>
      <c r="AX258" s="13" t="s">
        <v>79</v>
      </c>
      <c r="AY258" s="166" t="s">
        <v>133</v>
      </c>
    </row>
    <row r="259" spans="1:65" s="2" customFormat="1" ht="24.15" customHeight="1">
      <c r="A259" s="34"/>
      <c r="B259" s="144"/>
      <c r="C259" s="145" t="s">
        <v>370</v>
      </c>
      <c r="D259" s="145" t="s">
        <v>136</v>
      </c>
      <c r="E259" s="146" t="s">
        <v>371</v>
      </c>
      <c r="F259" s="147" t="s">
        <v>372</v>
      </c>
      <c r="G259" s="148" t="s">
        <v>314</v>
      </c>
      <c r="H259" s="149">
        <v>3.4359999999999999</v>
      </c>
      <c r="I259" s="150"/>
      <c r="J259" s="151">
        <f>ROUND(I259*H259,2)</f>
        <v>0</v>
      </c>
      <c r="K259" s="147" t="s">
        <v>140</v>
      </c>
      <c r="L259" s="35"/>
      <c r="M259" s="152" t="s">
        <v>3</v>
      </c>
      <c r="N259" s="153" t="s">
        <v>43</v>
      </c>
      <c r="O259" s="55"/>
      <c r="P259" s="154">
        <f>O259*H259</f>
        <v>0</v>
      </c>
      <c r="Q259" s="154">
        <v>0</v>
      </c>
      <c r="R259" s="154">
        <f>Q259*H259</f>
        <v>0</v>
      </c>
      <c r="S259" s="154">
        <v>0</v>
      </c>
      <c r="T259" s="155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56" t="s">
        <v>237</v>
      </c>
      <c r="AT259" s="156" t="s">
        <v>136</v>
      </c>
      <c r="AU259" s="156" t="s">
        <v>81</v>
      </c>
      <c r="AY259" s="19" t="s">
        <v>133</v>
      </c>
      <c r="BE259" s="157">
        <f>IF(N259="základní",J259,0)</f>
        <v>0</v>
      </c>
      <c r="BF259" s="157">
        <f>IF(N259="snížená",J259,0)</f>
        <v>0</v>
      </c>
      <c r="BG259" s="157">
        <f>IF(N259="zákl. přenesená",J259,0)</f>
        <v>0</v>
      </c>
      <c r="BH259" s="157">
        <f>IF(N259="sníž. přenesená",J259,0)</f>
        <v>0</v>
      </c>
      <c r="BI259" s="157">
        <f>IF(N259="nulová",J259,0)</f>
        <v>0</v>
      </c>
      <c r="BJ259" s="19" t="s">
        <v>79</v>
      </c>
      <c r="BK259" s="157">
        <f>ROUND(I259*H259,2)</f>
        <v>0</v>
      </c>
      <c r="BL259" s="19" t="s">
        <v>237</v>
      </c>
      <c r="BM259" s="156" t="s">
        <v>373</v>
      </c>
    </row>
    <row r="260" spans="1:65" s="2" customFormat="1" ht="10.199999999999999">
      <c r="A260" s="34"/>
      <c r="B260" s="35"/>
      <c r="C260" s="34"/>
      <c r="D260" s="158" t="s">
        <v>143</v>
      </c>
      <c r="E260" s="34"/>
      <c r="F260" s="159" t="s">
        <v>374</v>
      </c>
      <c r="G260" s="34"/>
      <c r="H260" s="34"/>
      <c r="I260" s="160"/>
      <c r="J260" s="34"/>
      <c r="K260" s="34"/>
      <c r="L260" s="35"/>
      <c r="M260" s="161"/>
      <c r="N260" s="162"/>
      <c r="O260" s="55"/>
      <c r="P260" s="55"/>
      <c r="Q260" s="55"/>
      <c r="R260" s="55"/>
      <c r="S260" s="55"/>
      <c r="T260" s="56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9" t="s">
        <v>143</v>
      </c>
      <c r="AU260" s="19" t="s">
        <v>81</v>
      </c>
    </row>
    <row r="261" spans="1:65" s="12" customFormat="1" ht="22.8" customHeight="1">
      <c r="B261" s="131"/>
      <c r="D261" s="132" t="s">
        <v>71</v>
      </c>
      <c r="E261" s="142" t="s">
        <v>375</v>
      </c>
      <c r="F261" s="142" t="s">
        <v>376</v>
      </c>
      <c r="I261" s="134"/>
      <c r="J261" s="143">
        <f>BK261</f>
        <v>0</v>
      </c>
      <c r="L261" s="131"/>
      <c r="M261" s="136"/>
      <c r="N261" s="137"/>
      <c r="O261" s="137"/>
      <c r="P261" s="138">
        <f>SUM(P262:P276)</f>
        <v>0</v>
      </c>
      <c r="Q261" s="137"/>
      <c r="R261" s="138">
        <f>SUM(R262:R276)</f>
        <v>0.92249707000000003</v>
      </c>
      <c r="S261" s="137"/>
      <c r="T261" s="139">
        <f>SUM(T262:T276)</f>
        <v>0</v>
      </c>
      <c r="AR261" s="132" t="s">
        <v>81</v>
      </c>
      <c r="AT261" s="140" t="s">
        <v>71</v>
      </c>
      <c r="AU261" s="140" t="s">
        <v>79</v>
      </c>
      <c r="AY261" s="132" t="s">
        <v>133</v>
      </c>
      <c r="BK261" s="141">
        <f>SUM(BK262:BK276)</f>
        <v>0</v>
      </c>
    </row>
    <row r="262" spans="1:65" s="2" customFormat="1" ht="24.15" customHeight="1">
      <c r="A262" s="34"/>
      <c r="B262" s="144"/>
      <c r="C262" s="145" t="s">
        <v>377</v>
      </c>
      <c r="D262" s="145" t="s">
        <v>136</v>
      </c>
      <c r="E262" s="146" t="s">
        <v>378</v>
      </c>
      <c r="F262" s="147" t="s">
        <v>379</v>
      </c>
      <c r="G262" s="148" t="s">
        <v>380</v>
      </c>
      <c r="H262" s="149">
        <v>1.5209999999999999</v>
      </c>
      <c r="I262" s="150"/>
      <c r="J262" s="151">
        <f>ROUND(I262*H262,2)</f>
        <v>0</v>
      </c>
      <c r="K262" s="147" t="s">
        <v>140</v>
      </c>
      <c r="L262" s="35"/>
      <c r="M262" s="152" t="s">
        <v>3</v>
      </c>
      <c r="N262" s="153" t="s">
        <v>43</v>
      </c>
      <c r="O262" s="55"/>
      <c r="P262" s="154">
        <f>O262*H262</f>
        <v>0</v>
      </c>
      <c r="Q262" s="154">
        <v>1.2199999999999999E-3</v>
      </c>
      <c r="R262" s="154">
        <f>Q262*H262</f>
        <v>1.8556199999999999E-3</v>
      </c>
      <c r="S262" s="154">
        <v>0</v>
      </c>
      <c r="T262" s="155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56" t="s">
        <v>237</v>
      </c>
      <c r="AT262" s="156" t="s">
        <v>136</v>
      </c>
      <c r="AU262" s="156" t="s">
        <v>81</v>
      </c>
      <c r="AY262" s="19" t="s">
        <v>133</v>
      </c>
      <c r="BE262" s="157">
        <f>IF(N262="základní",J262,0)</f>
        <v>0</v>
      </c>
      <c r="BF262" s="157">
        <f>IF(N262="snížená",J262,0)</f>
        <v>0</v>
      </c>
      <c r="BG262" s="157">
        <f>IF(N262="zákl. přenesená",J262,0)</f>
        <v>0</v>
      </c>
      <c r="BH262" s="157">
        <f>IF(N262="sníž. přenesená",J262,0)</f>
        <v>0</v>
      </c>
      <c r="BI262" s="157">
        <f>IF(N262="nulová",J262,0)</f>
        <v>0</v>
      </c>
      <c r="BJ262" s="19" t="s">
        <v>79</v>
      </c>
      <c r="BK262" s="157">
        <f>ROUND(I262*H262,2)</f>
        <v>0</v>
      </c>
      <c r="BL262" s="19" t="s">
        <v>237</v>
      </c>
      <c r="BM262" s="156" t="s">
        <v>381</v>
      </c>
    </row>
    <row r="263" spans="1:65" s="2" customFormat="1" ht="10.199999999999999">
      <c r="A263" s="34"/>
      <c r="B263" s="35"/>
      <c r="C263" s="34"/>
      <c r="D263" s="158" t="s">
        <v>143</v>
      </c>
      <c r="E263" s="34"/>
      <c r="F263" s="159" t="s">
        <v>382</v>
      </c>
      <c r="G263" s="34"/>
      <c r="H263" s="34"/>
      <c r="I263" s="160"/>
      <c r="J263" s="34"/>
      <c r="K263" s="34"/>
      <c r="L263" s="35"/>
      <c r="M263" s="161"/>
      <c r="N263" s="162"/>
      <c r="O263" s="55"/>
      <c r="P263" s="55"/>
      <c r="Q263" s="55"/>
      <c r="R263" s="55"/>
      <c r="S263" s="55"/>
      <c r="T263" s="56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9" t="s">
        <v>143</v>
      </c>
      <c r="AU263" s="19" t="s">
        <v>81</v>
      </c>
    </row>
    <row r="264" spans="1:65" s="2" customFormat="1" ht="16.5" customHeight="1">
      <c r="A264" s="34"/>
      <c r="B264" s="144"/>
      <c r="C264" s="145" t="s">
        <v>383</v>
      </c>
      <c r="D264" s="145" t="s">
        <v>136</v>
      </c>
      <c r="E264" s="146" t="s">
        <v>384</v>
      </c>
      <c r="F264" s="147" t="s">
        <v>385</v>
      </c>
      <c r="G264" s="148" t="s">
        <v>163</v>
      </c>
      <c r="H264" s="149">
        <v>586.68499999999995</v>
      </c>
      <c r="I264" s="150"/>
      <c r="J264" s="151">
        <f>ROUND(I264*H264,2)</f>
        <v>0</v>
      </c>
      <c r="K264" s="147" t="s">
        <v>140</v>
      </c>
      <c r="L264" s="35"/>
      <c r="M264" s="152" t="s">
        <v>3</v>
      </c>
      <c r="N264" s="153" t="s">
        <v>43</v>
      </c>
      <c r="O264" s="55"/>
      <c r="P264" s="154">
        <f>O264*H264</f>
        <v>0</v>
      </c>
      <c r="Q264" s="154">
        <v>1.0000000000000001E-5</v>
      </c>
      <c r="R264" s="154">
        <f>Q264*H264</f>
        <v>5.8668499999999998E-3</v>
      </c>
      <c r="S264" s="154">
        <v>0</v>
      </c>
      <c r="T264" s="155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56" t="s">
        <v>237</v>
      </c>
      <c r="AT264" s="156" t="s">
        <v>136</v>
      </c>
      <c r="AU264" s="156" t="s">
        <v>81</v>
      </c>
      <c r="AY264" s="19" t="s">
        <v>133</v>
      </c>
      <c r="BE264" s="157">
        <f>IF(N264="základní",J264,0)</f>
        <v>0</v>
      </c>
      <c r="BF264" s="157">
        <f>IF(N264="snížená",J264,0)</f>
        <v>0</v>
      </c>
      <c r="BG264" s="157">
        <f>IF(N264="zákl. přenesená",J264,0)</f>
        <v>0</v>
      </c>
      <c r="BH264" s="157">
        <f>IF(N264="sníž. přenesená",J264,0)</f>
        <v>0</v>
      </c>
      <c r="BI264" s="157">
        <f>IF(N264="nulová",J264,0)</f>
        <v>0</v>
      </c>
      <c r="BJ264" s="19" t="s">
        <v>79</v>
      </c>
      <c r="BK264" s="157">
        <f>ROUND(I264*H264,2)</f>
        <v>0</v>
      </c>
      <c r="BL264" s="19" t="s">
        <v>237</v>
      </c>
      <c r="BM264" s="156" t="s">
        <v>386</v>
      </c>
    </row>
    <row r="265" spans="1:65" s="2" customFormat="1" ht="10.199999999999999">
      <c r="A265" s="34"/>
      <c r="B265" s="35"/>
      <c r="C265" s="34"/>
      <c r="D265" s="158" t="s">
        <v>143</v>
      </c>
      <c r="E265" s="34"/>
      <c r="F265" s="159" t="s">
        <v>387</v>
      </c>
      <c r="G265" s="34"/>
      <c r="H265" s="34"/>
      <c r="I265" s="160"/>
      <c r="J265" s="34"/>
      <c r="K265" s="34"/>
      <c r="L265" s="35"/>
      <c r="M265" s="161"/>
      <c r="N265" s="162"/>
      <c r="O265" s="55"/>
      <c r="P265" s="55"/>
      <c r="Q265" s="55"/>
      <c r="R265" s="55"/>
      <c r="S265" s="55"/>
      <c r="T265" s="56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9" t="s">
        <v>143</v>
      </c>
      <c r="AU265" s="19" t="s">
        <v>81</v>
      </c>
    </row>
    <row r="266" spans="1:65" s="15" customFormat="1" ht="10.199999999999999">
      <c r="B266" s="191"/>
      <c r="D266" s="163" t="s">
        <v>147</v>
      </c>
      <c r="E266" s="192" t="s">
        <v>3</v>
      </c>
      <c r="F266" s="193" t="s">
        <v>388</v>
      </c>
      <c r="H266" s="192" t="s">
        <v>3</v>
      </c>
      <c r="I266" s="194"/>
      <c r="L266" s="191"/>
      <c r="M266" s="195"/>
      <c r="N266" s="196"/>
      <c r="O266" s="196"/>
      <c r="P266" s="196"/>
      <c r="Q266" s="196"/>
      <c r="R266" s="196"/>
      <c r="S266" s="196"/>
      <c r="T266" s="197"/>
      <c r="AT266" s="192" t="s">
        <v>147</v>
      </c>
      <c r="AU266" s="192" t="s">
        <v>81</v>
      </c>
      <c r="AV266" s="15" t="s">
        <v>79</v>
      </c>
      <c r="AW266" s="15" t="s">
        <v>33</v>
      </c>
      <c r="AX266" s="15" t="s">
        <v>72</v>
      </c>
      <c r="AY266" s="192" t="s">
        <v>133</v>
      </c>
    </row>
    <row r="267" spans="1:65" s="13" customFormat="1" ht="10.199999999999999">
      <c r="B267" s="165"/>
      <c r="D267" s="163" t="s">
        <v>147</v>
      </c>
      <c r="E267" s="166" t="s">
        <v>3</v>
      </c>
      <c r="F267" s="167" t="s">
        <v>389</v>
      </c>
      <c r="H267" s="168">
        <v>586.68499999999995</v>
      </c>
      <c r="I267" s="169"/>
      <c r="L267" s="165"/>
      <c r="M267" s="170"/>
      <c r="N267" s="171"/>
      <c r="O267" s="171"/>
      <c r="P267" s="171"/>
      <c r="Q267" s="171"/>
      <c r="R267" s="171"/>
      <c r="S267" s="171"/>
      <c r="T267" s="172"/>
      <c r="AT267" s="166" t="s">
        <v>147</v>
      </c>
      <c r="AU267" s="166" t="s">
        <v>81</v>
      </c>
      <c r="AV267" s="13" t="s">
        <v>81</v>
      </c>
      <c r="AW267" s="13" t="s">
        <v>33</v>
      </c>
      <c r="AX267" s="13" t="s">
        <v>79</v>
      </c>
      <c r="AY267" s="166" t="s">
        <v>133</v>
      </c>
    </row>
    <row r="268" spans="1:65" s="2" customFormat="1" ht="16.5" customHeight="1">
      <c r="A268" s="34"/>
      <c r="B268" s="144"/>
      <c r="C268" s="181" t="s">
        <v>390</v>
      </c>
      <c r="D268" s="181" t="s">
        <v>155</v>
      </c>
      <c r="E268" s="182" t="s">
        <v>391</v>
      </c>
      <c r="F268" s="183" t="s">
        <v>392</v>
      </c>
      <c r="G268" s="184" t="s">
        <v>380</v>
      </c>
      <c r="H268" s="185">
        <v>1.5209999999999999</v>
      </c>
      <c r="I268" s="186"/>
      <c r="J268" s="187">
        <f>ROUND(I268*H268,2)</f>
        <v>0</v>
      </c>
      <c r="K268" s="183" t="s">
        <v>140</v>
      </c>
      <c r="L268" s="188"/>
      <c r="M268" s="189" t="s">
        <v>3</v>
      </c>
      <c r="N268" s="190" t="s">
        <v>43</v>
      </c>
      <c r="O268" s="55"/>
      <c r="P268" s="154">
        <f>O268*H268</f>
        <v>0</v>
      </c>
      <c r="Q268" s="154">
        <v>0.55000000000000004</v>
      </c>
      <c r="R268" s="154">
        <f>Q268*H268</f>
        <v>0.83655000000000002</v>
      </c>
      <c r="S268" s="154">
        <v>0</v>
      </c>
      <c r="T268" s="155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56" t="s">
        <v>335</v>
      </c>
      <c r="AT268" s="156" t="s">
        <v>155</v>
      </c>
      <c r="AU268" s="156" t="s">
        <v>81</v>
      </c>
      <c r="AY268" s="19" t="s">
        <v>133</v>
      </c>
      <c r="BE268" s="157">
        <f>IF(N268="základní",J268,0)</f>
        <v>0</v>
      </c>
      <c r="BF268" s="157">
        <f>IF(N268="snížená",J268,0)</f>
        <v>0</v>
      </c>
      <c r="BG268" s="157">
        <f>IF(N268="zákl. přenesená",J268,0)</f>
        <v>0</v>
      </c>
      <c r="BH268" s="157">
        <f>IF(N268="sníž. přenesená",J268,0)</f>
        <v>0</v>
      </c>
      <c r="BI268" s="157">
        <f>IF(N268="nulová",J268,0)</f>
        <v>0</v>
      </c>
      <c r="BJ268" s="19" t="s">
        <v>79</v>
      </c>
      <c r="BK268" s="157">
        <f>ROUND(I268*H268,2)</f>
        <v>0</v>
      </c>
      <c r="BL268" s="19" t="s">
        <v>237</v>
      </c>
      <c r="BM268" s="156" t="s">
        <v>393</v>
      </c>
    </row>
    <row r="269" spans="1:65" s="13" customFormat="1" ht="10.199999999999999">
      <c r="B269" s="165"/>
      <c r="D269" s="163" t="s">
        <v>147</v>
      </c>
      <c r="E269" s="166" t="s">
        <v>3</v>
      </c>
      <c r="F269" s="167" t="s">
        <v>394</v>
      </c>
      <c r="H269" s="168">
        <v>1.4079999999999999</v>
      </c>
      <c r="I269" s="169"/>
      <c r="L269" s="165"/>
      <c r="M269" s="170"/>
      <c r="N269" s="171"/>
      <c r="O269" s="171"/>
      <c r="P269" s="171"/>
      <c r="Q269" s="171"/>
      <c r="R269" s="171"/>
      <c r="S269" s="171"/>
      <c r="T269" s="172"/>
      <c r="AT269" s="166" t="s">
        <v>147</v>
      </c>
      <c r="AU269" s="166" t="s">
        <v>81</v>
      </c>
      <c r="AV269" s="13" t="s">
        <v>81</v>
      </c>
      <c r="AW269" s="13" t="s">
        <v>33</v>
      </c>
      <c r="AX269" s="13" t="s">
        <v>79</v>
      </c>
      <c r="AY269" s="166" t="s">
        <v>133</v>
      </c>
    </row>
    <row r="270" spans="1:65" s="13" customFormat="1" ht="10.199999999999999">
      <c r="B270" s="165"/>
      <c r="D270" s="163" t="s">
        <v>147</v>
      </c>
      <c r="F270" s="167" t="s">
        <v>395</v>
      </c>
      <c r="H270" s="168">
        <v>1.5209999999999999</v>
      </c>
      <c r="I270" s="169"/>
      <c r="L270" s="165"/>
      <c r="M270" s="170"/>
      <c r="N270" s="171"/>
      <c r="O270" s="171"/>
      <c r="P270" s="171"/>
      <c r="Q270" s="171"/>
      <c r="R270" s="171"/>
      <c r="S270" s="171"/>
      <c r="T270" s="172"/>
      <c r="AT270" s="166" t="s">
        <v>147</v>
      </c>
      <c r="AU270" s="166" t="s">
        <v>81</v>
      </c>
      <c r="AV270" s="13" t="s">
        <v>81</v>
      </c>
      <c r="AW270" s="13" t="s">
        <v>4</v>
      </c>
      <c r="AX270" s="13" t="s">
        <v>79</v>
      </c>
      <c r="AY270" s="166" t="s">
        <v>133</v>
      </c>
    </row>
    <row r="271" spans="1:65" s="2" customFormat="1" ht="16.5" customHeight="1">
      <c r="A271" s="34"/>
      <c r="B271" s="144"/>
      <c r="C271" s="145" t="s">
        <v>396</v>
      </c>
      <c r="D271" s="145" t="s">
        <v>136</v>
      </c>
      <c r="E271" s="146" t="s">
        <v>397</v>
      </c>
      <c r="F271" s="147" t="s">
        <v>398</v>
      </c>
      <c r="G271" s="148" t="s">
        <v>139</v>
      </c>
      <c r="H271" s="149">
        <v>391.12299999999999</v>
      </c>
      <c r="I271" s="150"/>
      <c r="J271" s="151">
        <f>ROUND(I271*H271,2)</f>
        <v>0</v>
      </c>
      <c r="K271" s="147" t="s">
        <v>140</v>
      </c>
      <c r="L271" s="35"/>
      <c r="M271" s="152" t="s">
        <v>3</v>
      </c>
      <c r="N271" s="153" t="s">
        <v>43</v>
      </c>
      <c r="O271" s="55"/>
      <c r="P271" s="154">
        <f>O271*H271</f>
        <v>0</v>
      </c>
      <c r="Q271" s="154">
        <v>2.0000000000000001E-4</v>
      </c>
      <c r="R271" s="154">
        <f>Q271*H271</f>
        <v>7.8224600000000005E-2</v>
      </c>
      <c r="S271" s="154">
        <v>0</v>
      </c>
      <c r="T271" s="155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56" t="s">
        <v>237</v>
      </c>
      <c r="AT271" s="156" t="s">
        <v>136</v>
      </c>
      <c r="AU271" s="156" t="s">
        <v>81</v>
      </c>
      <c r="AY271" s="19" t="s">
        <v>133</v>
      </c>
      <c r="BE271" s="157">
        <f>IF(N271="základní",J271,0)</f>
        <v>0</v>
      </c>
      <c r="BF271" s="157">
        <f>IF(N271="snížená",J271,0)</f>
        <v>0</v>
      </c>
      <c r="BG271" s="157">
        <f>IF(N271="zákl. přenesená",J271,0)</f>
        <v>0</v>
      </c>
      <c r="BH271" s="157">
        <f>IF(N271="sníž. přenesená",J271,0)</f>
        <v>0</v>
      </c>
      <c r="BI271" s="157">
        <f>IF(N271="nulová",J271,0)</f>
        <v>0</v>
      </c>
      <c r="BJ271" s="19" t="s">
        <v>79</v>
      </c>
      <c r="BK271" s="157">
        <f>ROUND(I271*H271,2)</f>
        <v>0</v>
      </c>
      <c r="BL271" s="19" t="s">
        <v>237</v>
      </c>
      <c r="BM271" s="156" t="s">
        <v>399</v>
      </c>
    </row>
    <row r="272" spans="1:65" s="2" customFormat="1" ht="10.199999999999999">
      <c r="A272" s="34"/>
      <c r="B272" s="35"/>
      <c r="C272" s="34"/>
      <c r="D272" s="158" t="s">
        <v>143</v>
      </c>
      <c r="E272" s="34"/>
      <c r="F272" s="159" t="s">
        <v>400</v>
      </c>
      <c r="G272" s="34"/>
      <c r="H272" s="34"/>
      <c r="I272" s="160"/>
      <c r="J272" s="34"/>
      <c r="K272" s="34"/>
      <c r="L272" s="35"/>
      <c r="M272" s="161"/>
      <c r="N272" s="162"/>
      <c r="O272" s="55"/>
      <c r="P272" s="55"/>
      <c r="Q272" s="55"/>
      <c r="R272" s="55"/>
      <c r="S272" s="55"/>
      <c r="T272" s="56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9" t="s">
        <v>143</v>
      </c>
      <c r="AU272" s="19" t="s">
        <v>81</v>
      </c>
    </row>
    <row r="273" spans="1:65" s="15" customFormat="1" ht="10.199999999999999">
      <c r="B273" s="191"/>
      <c r="D273" s="163" t="s">
        <v>147</v>
      </c>
      <c r="E273" s="192" t="s">
        <v>3</v>
      </c>
      <c r="F273" s="193" t="s">
        <v>401</v>
      </c>
      <c r="H273" s="192" t="s">
        <v>3</v>
      </c>
      <c r="I273" s="194"/>
      <c r="L273" s="191"/>
      <c r="M273" s="195"/>
      <c r="N273" s="196"/>
      <c r="O273" s="196"/>
      <c r="P273" s="196"/>
      <c r="Q273" s="196"/>
      <c r="R273" s="196"/>
      <c r="S273" s="196"/>
      <c r="T273" s="197"/>
      <c r="AT273" s="192" t="s">
        <v>147</v>
      </c>
      <c r="AU273" s="192" t="s">
        <v>81</v>
      </c>
      <c r="AV273" s="15" t="s">
        <v>79</v>
      </c>
      <c r="AW273" s="15" t="s">
        <v>33</v>
      </c>
      <c r="AX273" s="15" t="s">
        <v>72</v>
      </c>
      <c r="AY273" s="192" t="s">
        <v>133</v>
      </c>
    </row>
    <row r="274" spans="1:65" s="13" customFormat="1" ht="10.199999999999999">
      <c r="B274" s="165"/>
      <c r="D274" s="163" t="s">
        <v>147</v>
      </c>
      <c r="E274" s="166" t="s">
        <v>3</v>
      </c>
      <c r="F274" s="167" t="s">
        <v>402</v>
      </c>
      <c r="H274" s="168">
        <v>391.12299999999999</v>
      </c>
      <c r="I274" s="169"/>
      <c r="L274" s="165"/>
      <c r="M274" s="170"/>
      <c r="N274" s="171"/>
      <c r="O274" s="171"/>
      <c r="P274" s="171"/>
      <c r="Q274" s="171"/>
      <c r="R274" s="171"/>
      <c r="S274" s="171"/>
      <c r="T274" s="172"/>
      <c r="AT274" s="166" t="s">
        <v>147</v>
      </c>
      <c r="AU274" s="166" t="s">
        <v>81</v>
      </c>
      <c r="AV274" s="13" t="s">
        <v>81</v>
      </c>
      <c r="AW274" s="13" t="s">
        <v>33</v>
      </c>
      <c r="AX274" s="13" t="s">
        <v>79</v>
      </c>
      <c r="AY274" s="166" t="s">
        <v>133</v>
      </c>
    </row>
    <row r="275" spans="1:65" s="2" customFormat="1" ht="24.15" customHeight="1">
      <c r="A275" s="34"/>
      <c r="B275" s="144"/>
      <c r="C275" s="145" t="s">
        <v>403</v>
      </c>
      <c r="D275" s="145" t="s">
        <v>136</v>
      </c>
      <c r="E275" s="146" t="s">
        <v>404</v>
      </c>
      <c r="F275" s="147" t="s">
        <v>405</v>
      </c>
      <c r="G275" s="148" t="s">
        <v>314</v>
      </c>
      <c r="H275" s="149">
        <v>0.92200000000000004</v>
      </c>
      <c r="I275" s="150"/>
      <c r="J275" s="151">
        <f>ROUND(I275*H275,2)</f>
        <v>0</v>
      </c>
      <c r="K275" s="147" t="s">
        <v>140</v>
      </c>
      <c r="L275" s="35"/>
      <c r="M275" s="152" t="s">
        <v>3</v>
      </c>
      <c r="N275" s="153" t="s">
        <v>43</v>
      </c>
      <c r="O275" s="55"/>
      <c r="P275" s="154">
        <f>O275*H275</f>
        <v>0</v>
      </c>
      <c r="Q275" s="154">
        <v>0</v>
      </c>
      <c r="R275" s="154">
        <f>Q275*H275</f>
        <v>0</v>
      </c>
      <c r="S275" s="154">
        <v>0</v>
      </c>
      <c r="T275" s="155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56" t="s">
        <v>237</v>
      </c>
      <c r="AT275" s="156" t="s">
        <v>136</v>
      </c>
      <c r="AU275" s="156" t="s">
        <v>81</v>
      </c>
      <c r="AY275" s="19" t="s">
        <v>133</v>
      </c>
      <c r="BE275" s="157">
        <f>IF(N275="základní",J275,0)</f>
        <v>0</v>
      </c>
      <c r="BF275" s="157">
        <f>IF(N275="snížená",J275,0)</f>
        <v>0</v>
      </c>
      <c r="BG275" s="157">
        <f>IF(N275="zákl. přenesená",J275,0)</f>
        <v>0</v>
      </c>
      <c r="BH275" s="157">
        <f>IF(N275="sníž. přenesená",J275,0)</f>
        <v>0</v>
      </c>
      <c r="BI275" s="157">
        <f>IF(N275="nulová",J275,0)</f>
        <v>0</v>
      </c>
      <c r="BJ275" s="19" t="s">
        <v>79</v>
      </c>
      <c r="BK275" s="157">
        <f>ROUND(I275*H275,2)</f>
        <v>0</v>
      </c>
      <c r="BL275" s="19" t="s">
        <v>237</v>
      </c>
      <c r="BM275" s="156" t="s">
        <v>406</v>
      </c>
    </row>
    <row r="276" spans="1:65" s="2" customFormat="1" ht="10.199999999999999">
      <c r="A276" s="34"/>
      <c r="B276" s="35"/>
      <c r="C276" s="34"/>
      <c r="D276" s="158" t="s">
        <v>143</v>
      </c>
      <c r="E276" s="34"/>
      <c r="F276" s="159" t="s">
        <v>407</v>
      </c>
      <c r="G276" s="34"/>
      <c r="H276" s="34"/>
      <c r="I276" s="160"/>
      <c r="J276" s="34"/>
      <c r="K276" s="34"/>
      <c r="L276" s="35"/>
      <c r="M276" s="161"/>
      <c r="N276" s="162"/>
      <c r="O276" s="55"/>
      <c r="P276" s="55"/>
      <c r="Q276" s="55"/>
      <c r="R276" s="55"/>
      <c r="S276" s="55"/>
      <c r="T276" s="56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9" t="s">
        <v>143</v>
      </c>
      <c r="AU276" s="19" t="s">
        <v>81</v>
      </c>
    </row>
    <row r="277" spans="1:65" s="12" customFormat="1" ht="22.8" customHeight="1">
      <c r="B277" s="131"/>
      <c r="D277" s="132" t="s">
        <v>71</v>
      </c>
      <c r="E277" s="142" t="s">
        <v>408</v>
      </c>
      <c r="F277" s="142" t="s">
        <v>409</v>
      </c>
      <c r="I277" s="134"/>
      <c r="J277" s="143">
        <f>BK277</f>
        <v>0</v>
      </c>
      <c r="L277" s="131"/>
      <c r="M277" s="136"/>
      <c r="N277" s="137"/>
      <c r="O277" s="137"/>
      <c r="P277" s="138">
        <f>SUM(P278:P305)</f>
        <v>0</v>
      </c>
      <c r="Q277" s="137"/>
      <c r="R277" s="138">
        <f>SUM(R278:R305)</f>
        <v>0.46528559999999997</v>
      </c>
      <c r="S277" s="137"/>
      <c r="T277" s="139">
        <f>SUM(T278:T305)</f>
        <v>0.31058399999999997</v>
      </c>
      <c r="AR277" s="132" t="s">
        <v>81</v>
      </c>
      <c r="AT277" s="140" t="s">
        <v>71</v>
      </c>
      <c r="AU277" s="140" t="s">
        <v>79</v>
      </c>
      <c r="AY277" s="132" t="s">
        <v>133</v>
      </c>
      <c r="BK277" s="141">
        <f>SUM(BK278:BK305)</f>
        <v>0</v>
      </c>
    </row>
    <row r="278" spans="1:65" s="2" customFormat="1" ht="16.5" customHeight="1">
      <c r="A278" s="34"/>
      <c r="B278" s="144"/>
      <c r="C278" s="145" t="s">
        <v>410</v>
      </c>
      <c r="D278" s="145" t="s">
        <v>136</v>
      </c>
      <c r="E278" s="146" t="s">
        <v>411</v>
      </c>
      <c r="F278" s="147" t="s">
        <v>412</v>
      </c>
      <c r="G278" s="148" t="s">
        <v>163</v>
      </c>
      <c r="H278" s="149">
        <v>90.36</v>
      </c>
      <c r="I278" s="150"/>
      <c r="J278" s="151">
        <f>ROUND(I278*H278,2)</f>
        <v>0</v>
      </c>
      <c r="K278" s="147" t="s">
        <v>140</v>
      </c>
      <c r="L278" s="35"/>
      <c r="M278" s="152" t="s">
        <v>3</v>
      </c>
      <c r="N278" s="153" t="s">
        <v>43</v>
      </c>
      <c r="O278" s="55"/>
      <c r="P278" s="154">
        <f>O278*H278</f>
        <v>0</v>
      </c>
      <c r="Q278" s="154">
        <v>0</v>
      </c>
      <c r="R278" s="154">
        <f>Q278*H278</f>
        <v>0</v>
      </c>
      <c r="S278" s="154">
        <v>2.5999999999999999E-3</v>
      </c>
      <c r="T278" s="155">
        <f>S278*H278</f>
        <v>0.23493599999999998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56" t="s">
        <v>237</v>
      </c>
      <c r="AT278" s="156" t="s">
        <v>136</v>
      </c>
      <c r="AU278" s="156" t="s">
        <v>81</v>
      </c>
      <c r="AY278" s="19" t="s">
        <v>133</v>
      </c>
      <c r="BE278" s="157">
        <f>IF(N278="základní",J278,0)</f>
        <v>0</v>
      </c>
      <c r="BF278" s="157">
        <f>IF(N278="snížená",J278,0)</f>
        <v>0</v>
      </c>
      <c r="BG278" s="157">
        <f>IF(N278="zákl. přenesená",J278,0)</f>
        <v>0</v>
      </c>
      <c r="BH278" s="157">
        <f>IF(N278="sníž. přenesená",J278,0)</f>
        <v>0</v>
      </c>
      <c r="BI278" s="157">
        <f>IF(N278="nulová",J278,0)</f>
        <v>0</v>
      </c>
      <c r="BJ278" s="19" t="s">
        <v>79</v>
      </c>
      <c r="BK278" s="157">
        <f>ROUND(I278*H278,2)</f>
        <v>0</v>
      </c>
      <c r="BL278" s="19" t="s">
        <v>237</v>
      </c>
      <c r="BM278" s="156" t="s">
        <v>413</v>
      </c>
    </row>
    <row r="279" spans="1:65" s="2" customFormat="1" ht="10.199999999999999">
      <c r="A279" s="34"/>
      <c r="B279" s="35"/>
      <c r="C279" s="34"/>
      <c r="D279" s="158" t="s">
        <v>143</v>
      </c>
      <c r="E279" s="34"/>
      <c r="F279" s="159" t="s">
        <v>414</v>
      </c>
      <c r="G279" s="34"/>
      <c r="H279" s="34"/>
      <c r="I279" s="160"/>
      <c r="J279" s="34"/>
      <c r="K279" s="34"/>
      <c r="L279" s="35"/>
      <c r="M279" s="161"/>
      <c r="N279" s="162"/>
      <c r="O279" s="55"/>
      <c r="P279" s="55"/>
      <c r="Q279" s="55"/>
      <c r="R279" s="55"/>
      <c r="S279" s="55"/>
      <c r="T279" s="56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9" t="s">
        <v>143</v>
      </c>
      <c r="AU279" s="19" t="s">
        <v>81</v>
      </c>
    </row>
    <row r="280" spans="1:65" s="2" customFormat="1" ht="16.5" customHeight="1">
      <c r="A280" s="34"/>
      <c r="B280" s="144"/>
      <c r="C280" s="145" t="s">
        <v>415</v>
      </c>
      <c r="D280" s="145" t="s">
        <v>136</v>
      </c>
      <c r="E280" s="146" t="s">
        <v>416</v>
      </c>
      <c r="F280" s="147" t="s">
        <v>417</v>
      </c>
      <c r="G280" s="148" t="s">
        <v>163</v>
      </c>
      <c r="H280" s="149">
        <v>19.2</v>
      </c>
      <c r="I280" s="150"/>
      <c r="J280" s="151">
        <f>ROUND(I280*H280,2)</f>
        <v>0</v>
      </c>
      <c r="K280" s="147" t="s">
        <v>140</v>
      </c>
      <c r="L280" s="35"/>
      <c r="M280" s="152" t="s">
        <v>3</v>
      </c>
      <c r="N280" s="153" t="s">
        <v>43</v>
      </c>
      <c r="O280" s="55"/>
      <c r="P280" s="154">
        <f>O280*H280</f>
        <v>0</v>
      </c>
      <c r="Q280" s="154">
        <v>0</v>
      </c>
      <c r="R280" s="154">
        <f>Q280*H280</f>
        <v>0</v>
      </c>
      <c r="S280" s="154">
        <v>3.9399999999999999E-3</v>
      </c>
      <c r="T280" s="155">
        <f>S280*H280</f>
        <v>7.5647999999999993E-2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56" t="s">
        <v>237</v>
      </c>
      <c r="AT280" s="156" t="s">
        <v>136</v>
      </c>
      <c r="AU280" s="156" t="s">
        <v>81</v>
      </c>
      <c r="AY280" s="19" t="s">
        <v>133</v>
      </c>
      <c r="BE280" s="157">
        <f>IF(N280="základní",J280,0)</f>
        <v>0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9" t="s">
        <v>79</v>
      </c>
      <c r="BK280" s="157">
        <f>ROUND(I280*H280,2)</f>
        <v>0</v>
      </c>
      <c r="BL280" s="19" t="s">
        <v>237</v>
      </c>
      <c r="BM280" s="156" t="s">
        <v>418</v>
      </c>
    </row>
    <row r="281" spans="1:65" s="2" customFormat="1" ht="10.199999999999999">
      <c r="A281" s="34"/>
      <c r="B281" s="35"/>
      <c r="C281" s="34"/>
      <c r="D281" s="158" t="s">
        <v>143</v>
      </c>
      <c r="E281" s="34"/>
      <c r="F281" s="159" t="s">
        <v>419</v>
      </c>
      <c r="G281" s="34"/>
      <c r="H281" s="34"/>
      <c r="I281" s="160"/>
      <c r="J281" s="34"/>
      <c r="K281" s="34"/>
      <c r="L281" s="35"/>
      <c r="M281" s="161"/>
      <c r="N281" s="162"/>
      <c r="O281" s="55"/>
      <c r="P281" s="55"/>
      <c r="Q281" s="55"/>
      <c r="R281" s="55"/>
      <c r="S281" s="55"/>
      <c r="T281" s="56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9" t="s">
        <v>143</v>
      </c>
      <c r="AU281" s="19" t="s">
        <v>81</v>
      </c>
    </row>
    <row r="282" spans="1:65" s="2" customFormat="1" ht="24.15" customHeight="1">
      <c r="A282" s="34"/>
      <c r="B282" s="144"/>
      <c r="C282" s="145" t="s">
        <v>420</v>
      </c>
      <c r="D282" s="145" t="s">
        <v>136</v>
      </c>
      <c r="E282" s="146" t="s">
        <v>421</v>
      </c>
      <c r="F282" s="147" t="s">
        <v>422</v>
      </c>
      <c r="G282" s="148" t="s">
        <v>163</v>
      </c>
      <c r="H282" s="149">
        <v>58.2</v>
      </c>
      <c r="I282" s="150"/>
      <c r="J282" s="151">
        <f>ROUND(I282*H282,2)</f>
        <v>0</v>
      </c>
      <c r="K282" s="147" t="s">
        <v>140</v>
      </c>
      <c r="L282" s="35"/>
      <c r="M282" s="152" t="s">
        <v>3</v>
      </c>
      <c r="N282" s="153" t="s">
        <v>43</v>
      </c>
      <c r="O282" s="55"/>
      <c r="P282" s="154">
        <f>O282*H282</f>
        <v>0</v>
      </c>
      <c r="Q282" s="154">
        <v>1.3600000000000001E-3</v>
      </c>
      <c r="R282" s="154">
        <f>Q282*H282</f>
        <v>7.9152000000000014E-2</v>
      </c>
      <c r="S282" s="154">
        <v>0</v>
      </c>
      <c r="T282" s="155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56" t="s">
        <v>237</v>
      </c>
      <c r="AT282" s="156" t="s">
        <v>136</v>
      </c>
      <c r="AU282" s="156" t="s">
        <v>81</v>
      </c>
      <c r="AY282" s="19" t="s">
        <v>133</v>
      </c>
      <c r="BE282" s="157">
        <f>IF(N282="základní",J282,0)</f>
        <v>0</v>
      </c>
      <c r="BF282" s="157">
        <f>IF(N282="snížená",J282,0)</f>
        <v>0</v>
      </c>
      <c r="BG282" s="157">
        <f>IF(N282="zákl. přenesená",J282,0)</f>
        <v>0</v>
      </c>
      <c r="BH282" s="157">
        <f>IF(N282="sníž. přenesená",J282,0)</f>
        <v>0</v>
      </c>
      <c r="BI282" s="157">
        <f>IF(N282="nulová",J282,0)</f>
        <v>0</v>
      </c>
      <c r="BJ282" s="19" t="s">
        <v>79</v>
      </c>
      <c r="BK282" s="157">
        <f>ROUND(I282*H282,2)</f>
        <v>0</v>
      </c>
      <c r="BL282" s="19" t="s">
        <v>237</v>
      </c>
      <c r="BM282" s="156" t="s">
        <v>423</v>
      </c>
    </row>
    <row r="283" spans="1:65" s="2" customFormat="1" ht="10.199999999999999">
      <c r="A283" s="34"/>
      <c r="B283" s="35"/>
      <c r="C283" s="34"/>
      <c r="D283" s="158" t="s">
        <v>143</v>
      </c>
      <c r="E283" s="34"/>
      <c r="F283" s="159" t="s">
        <v>424</v>
      </c>
      <c r="G283" s="34"/>
      <c r="H283" s="34"/>
      <c r="I283" s="160"/>
      <c r="J283" s="34"/>
      <c r="K283" s="34"/>
      <c r="L283" s="35"/>
      <c r="M283" s="161"/>
      <c r="N283" s="162"/>
      <c r="O283" s="55"/>
      <c r="P283" s="55"/>
      <c r="Q283" s="55"/>
      <c r="R283" s="55"/>
      <c r="S283" s="55"/>
      <c r="T283" s="56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9" t="s">
        <v>143</v>
      </c>
      <c r="AU283" s="19" t="s">
        <v>81</v>
      </c>
    </row>
    <row r="284" spans="1:65" s="15" customFormat="1" ht="10.199999999999999">
      <c r="B284" s="191"/>
      <c r="D284" s="163" t="s">
        <v>147</v>
      </c>
      <c r="E284" s="192" t="s">
        <v>3</v>
      </c>
      <c r="F284" s="193" t="s">
        <v>349</v>
      </c>
      <c r="H284" s="192" t="s">
        <v>3</v>
      </c>
      <c r="I284" s="194"/>
      <c r="L284" s="191"/>
      <c r="M284" s="195"/>
      <c r="N284" s="196"/>
      <c r="O284" s="196"/>
      <c r="P284" s="196"/>
      <c r="Q284" s="196"/>
      <c r="R284" s="196"/>
      <c r="S284" s="196"/>
      <c r="T284" s="197"/>
      <c r="AT284" s="192" t="s">
        <v>147</v>
      </c>
      <c r="AU284" s="192" t="s">
        <v>81</v>
      </c>
      <c r="AV284" s="15" t="s">
        <v>79</v>
      </c>
      <c r="AW284" s="15" t="s">
        <v>33</v>
      </c>
      <c r="AX284" s="15" t="s">
        <v>72</v>
      </c>
      <c r="AY284" s="192" t="s">
        <v>133</v>
      </c>
    </row>
    <row r="285" spans="1:65" s="13" customFormat="1" ht="10.199999999999999">
      <c r="B285" s="165"/>
      <c r="D285" s="163" t="s">
        <v>147</v>
      </c>
      <c r="E285" s="166" t="s">
        <v>3</v>
      </c>
      <c r="F285" s="167" t="s">
        <v>425</v>
      </c>
      <c r="H285" s="168">
        <v>12</v>
      </c>
      <c r="I285" s="169"/>
      <c r="L285" s="165"/>
      <c r="M285" s="170"/>
      <c r="N285" s="171"/>
      <c r="O285" s="171"/>
      <c r="P285" s="171"/>
      <c r="Q285" s="171"/>
      <c r="R285" s="171"/>
      <c r="S285" s="171"/>
      <c r="T285" s="172"/>
      <c r="AT285" s="166" t="s">
        <v>147</v>
      </c>
      <c r="AU285" s="166" t="s">
        <v>81</v>
      </c>
      <c r="AV285" s="13" t="s">
        <v>81</v>
      </c>
      <c r="AW285" s="13" t="s">
        <v>33</v>
      </c>
      <c r="AX285" s="13" t="s">
        <v>72</v>
      </c>
      <c r="AY285" s="166" t="s">
        <v>133</v>
      </c>
    </row>
    <row r="286" spans="1:65" s="13" customFormat="1" ht="10.199999999999999">
      <c r="B286" s="165"/>
      <c r="D286" s="163" t="s">
        <v>147</v>
      </c>
      <c r="E286" s="166" t="s">
        <v>3</v>
      </c>
      <c r="F286" s="167" t="s">
        <v>426</v>
      </c>
      <c r="H286" s="168">
        <v>46.2</v>
      </c>
      <c r="I286" s="169"/>
      <c r="L286" s="165"/>
      <c r="M286" s="170"/>
      <c r="N286" s="171"/>
      <c r="O286" s="171"/>
      <c r="P286" s="171"/>
      <c r="Q286" s="171"/>
      <c r="R286" s="171"/>
      <c r="S286" s="171"/>
      <c r="T286" s="172"/>
      <c r="AT286" s="166" t="s">
        <v>147</v>
      </c>
      <c r="AU286" s="166" t="s">
        <v>81</v>
      </c>
      <c r="AV286" s="13" t="s">
        <v>81</v>
      </c>
      <c r="AW286" s="13" t="s">
        <v>33</v>
      </c>
      <c r="AX286" s="13" t="s">
        <v>72</v>
      </c>
      <c r="AY286" s="166" t="s">
        <v>133</v>
      </c>
    </row>
    <row r="287" spans="1:65" s="14" customFormat="1" ht="10.199999999999999">
      <c r="B287" s="173"/>
      <c r="D287" s="163" t="s">
        <v>147</v>
      </c>
      <c r="E287" s="174" t="s">
        <v>3</v>
      </c>
      <c r="F287" s="175" t="s">
        <v>154</v>
      </c>
      <c r="H287" s="176">
        <v>58.2</v>
      </c>
      <c r="I287" s="177"/>
      <c r="L287" s="173"/>
      <c r="M287" s="178"/>
      <c r="N287" s="179"/>
      <c r="O287" s="179"/>
      <c r="P287" s="179"/>
      <c r="Q287" s="179"/>
      <c r="R287" s="179"/>
      <c r="S287" s="179"/>
      <c r="T287" s="180"/>
      <c r="AT287" s="174" t="s">
        <v>147</v>
      </c>
      <c r="AU287" s="174" t="s">
        <v>81</v>
      </c>
      <c r="AV287" s="14" t="s">
        <v>141</v>
      </c>
      <c r="AW287" s="14" t="s">
        <v>33</v>
      </c>
      <c r="AX287" s="14" t="s">
        <v>79</v>
      </c>
      <c r="AY287" s="174" t="s">
        <v>133</v>
      </c>
    </row>
    <row r="288" spans="1:65" s="2" customFormat="1" ht="24.15" customHeight="1">
      <c r="A288" s="34"/>
      <c r="B288" s="144"/>
      <c r="C288" s="145" t="s">
        <v>427</v>
      </c>
      <c r="D288" s="145" t="s">
        <v>136</v>
      </c>
      <c r="E288" s="146" t="s">
        <v>428</v>
      </c>
      <c r="F288" s="147" t="s">
        <v>429</v>
      </c>
      <c r="G288" s="148" t="s">
        <v>163</v>
      </c>
      <c r="H288" s="149">
        <v>107.88</v>
      </c>
      <c r="I288" s="150"/>
      <c r="J288" s="151">
        <f>ROUND(I288*H288,2)</f>
        <v>0</v>
      </c>
      <c r="K288" s="147" t="s">
        <v>140</v>
      </c>
      <c r="L288" s="35"/>
      <c r="M288" s="152" t="s">
        <v>3</v>
      </c>
      <c r="N288" s="153" t="s">
        <v>43</v>
      </c>
      <c r="O288" s="55"/>
      <c r="P288" s="154">
        <f>O288*H288</f>
        <v>0</v>
      </c>
      <c r="Q288" s="154">
        <v>1.7899999999999999E-3</v>
      </c>
      <c r="R288" s="154">
        <f>Q288*H288</f>
        <v>0.19310519999999998</v>
      </c>
      <c r="S288" s="154">
        <v>0</v>
      </c>
      <c r="T288" s="155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56" t="s">
        <v>237</v>
      </c>
      <c r="AT288" s="156" t="s">
        <v>136</v>
      </c>
      <c r="AU288" s="156" t="s">
        <v>81</v>
      </c>
      <c r="AY288" s="19" t="s">
        <v>133</v>
      </c>
      <c r="BE288" s="157">
        <f>IF(N288="základní",J288,0)</f>
        <v>0</v>
      </c>
      <c r="BF288" s="157">
        <f>IF(N288="snížená",J288,0)</f>
        <v>0</v>
      </c>
      <c r="BG288" s="157">
        <f>IF(N288="zákl. přenesená",J288,0)</f>
        <v>0</v>
      </c>
      <c r="BH288" s="157">
        <f>IF(N288="sníž. přenesená",J288,0)</f>
        <v>0</v>
      </c>
      <c r="BI288" s="157">
        <f>IF(N288="nulová",J288,0)</f>
        <v>0</v>
      </c>
      <c r="BJ288" s="19" t="s">
        <v>79</v>
      </c>
      <c r="BK288" s="157">
        <f>ROUND(I288*H288,2)</f>
        <v>0</v>
      </c>
      <c r="BL288" s="19" t="s">
        <v>237</v>
      </c>
      <c r="BM288" s="156" t="s">
        <v>430</v>
      </c>
    </row>
    <row r="289" spans="1:65" s="2" customFormat="1" ht="10.199999999999999">
      <c r="A289" s="34"/>
      <c r="B289" s="35"/>
      <c r="C289" s="34"/>
      <c r="D289" s="158" t="s">
        <v>143</v>
      </c>
      <c r="E289" s="34"/>
      <c r="F289" s="159" t="s">
        <v>431</v>
      </c>
      <c r="G289" s="34"/>
      <c r="H289" s="34"/>
      <c r="I289" s="160"/>
      <c r="J289" s="34"/>
      <c r="K289" s="34"/>
      <c r="L289" s="35"/>
      <c r="M289" s="161"/>
      <c r="N289" s="162"/>
      <c r="O289" s="55"/>
      <c r="P289" s="55"/>
      <c r="Q289" s="55"/>
      <c r="R289" s="55"/>
      <c r="S289" s="55"/>
      <c r="T289" s="56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9" t="s">
        <v>143</v>
      </c>
      <c r="AU289" s="19" t="s">
        <v>81</v>
      </c>
    </row>
    <row r="290" spans="1:65" s="2" customFormat="1" ht="19.2">
      <c r="A290" s="34"/>
      <c r="B290" s="35"/>
      <c r="C290" s="34"/>
      <c r="D290" s="163" t="s">
        <v>145</v>
      </c>
      <c r="E290" s="34"/>
      <c r="F290" s="164" t="s">
        <v>432</v>
      </c>
      <c r="G290" s="34"/>
      <c r="H290" s="34"/>
      <c r="I290" s="160"/>
      <c r="J290" s="34"/>
      <c r="K290" s="34"/>
      <c r="L290" s="35"/>
      <c r="M290" s="161"/>
      <c r="N290" s="162"/>
      <c r="O290" s="55"/>
      <c r="P290" s="55"/>
      <c r="Q290" s="55"/>
      <c r="R290" s="55"/>
      <c r="S290" s="55"/>
      <c r="T290" s="56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9" t="s">
        <v>145</v>
      </c>
      <c r="AU290" s="19" t="s">
        <v>81</v>
      </c>
    </row>
    <row r="291" spans="1:65" s="15" customFormat="1" ht="10.199999999999999">
      <c r="B291" s="191"/>
      <c r="D291" s="163" t="s">
        <v>147</v>
      </c>
      <c r="E291" s="192" t="s">
        <v>3</v>
      </c>
      <c r="F291" s="193" t="s">
        <v>433</v>
      </c>
      <c r="H291" s="192" t="s">
        <v>3</v>
      </c>
      <c r="I291" s="194"/>
      <c r="L291" s="191"/>
      <c r="M291" s="195"/>
      <c r="N291" s="196"/>
      <c r="O291" s="196"/>
      <c r="P291" s="196"/>
      <c r="Q291" s="196"/>
      <c r="R291" s="196"/>
      <c r="S291" s="196"/>
      <c r="T291" s="197"/>
      <c r="AT291" s="192" t="s">
        <v>147</v>
      </c>
      <c r="AU291" s="192" t="s">
        <v>81</v>
      </c>
      <c r="AV291" s="15" t="s">
        <v>79</v>
      </c>
      <c r="AW291" s="15" t="s">
        <v>33</v>
      </c>
      <c r="AX291" s="15" t="s">
        <v>72</v>
      </c>
      <c r="AY291" s="192" t="s">
        <v>133</v>
      </c>
    </row>
    <row r="292" spans="1:65" s="15" customFormat="1" ht="10.199999999999999">
      <c r="B292" s="191"/>
      <c r="D292" s="163" t="s">
        <v>147</v>
      </c>
      <c r="E292" s="192" t="s">
        <v>3</v>
      </c>
      <c r="F292" s="193" t="s">
        <v>434</v>
      </c>
      <c r="H292" s="192" t="s">
        <v>3</v>
      </c>
      <c r="I292" s="194"/>
      <c r="L292" s="191"/>
      <c r="M292" s="195"/>
      <c r="N292" s="196"/>
      <c r="O292" s="196"/>
      <c r="P292" s="196"/>
      <c r="Q292" s="196"/>
      <c r="R292" s="196"/>
      <c r="S292" s="196"/>
      <c r="T292" s="197"/>
      <c r="AT292" s="192" t="s">
        <v>147</v>
      </c>
      <c r="AU292" s="192" t="s">
        <v>81</v>
      </c>
      <c r="AV292" s="15" t="s">
        <v>79</v>
      </c>
      <c r="AW292" s="15" t="s">
        <v>33</v>
      </c>
      <c r="AX292" s="15" t="s">
        <v>72</v>
      </c>
      <c r="AY292" s="192" t="s">
        <v>133</v>
      </c>
    </row>
    <row r="293" spans="1:65" s="13" customFormat="1" ht="10.199999999999999">
      <c r="B293" s="165"/>
      <c r="D293" s="163" t="s">
        <v>147</v>
      </c>
      <c r="E293" s="166" t="s">
        <v>3</v>
      </c>
      <c r="F293" s="167" t="s">
        <v>435</v>
      </c>
      <c r="H293" s="168">
        <v>107.88</v>
      </c>
      <c r="I293" s="169"/>
      <c r="L293" s="165"/>
      <c r="M293" s="170"/>
      <c r="N293" s="171"/>
      <c r="O293" s="171"/>
      <c r="P293" s="171"/>
      <c r="Q293" s="171"/>
      <c r="R293" s="171"/>
      <c r="S293" s="171"/>
      <c r="T293" s="172"/>
      <c r="AT293" s="166" t="s">
        <v>147</v>
      </c>
      <c r="AU293" s="166" t="s">
        <v>81</v>
      </c>
      <c r="AV293" s="13" t="s">
        <v>81</v>
      </c>
      <c r="AW293" s="13" t="s">
        <v>33</v>
      </c>
      <c r="AX293" s="13" t="s">
        <v>79</v>
      </c>
      <c r="AY293" s="166" t="s">
        <v>133</v>
      </c>
    </row>
    <row r="294" spans="1:65" s="2" customFormat="1" ht="16.5" customHeight="1">
      <c r="A294" s="34"/>
      <c r="B294" s="144"/>
      <c r="C294" s="145" t="s">
        <v>436</v>
      </c>
      <c r="D294" s="145" t="s">
        <v>136</v>
      </c>
      <c r="E294" s="146" t="s">
        <v>437</v>
      </c>
      <c r="F294" s="147" t="s">
        <v>438</v>
      </c>
      <c r="G294" s="148" t="s">
        <v>307</v>
      </c>
      <c r="H294" s="149">
        <v>1</v>
      </c>
      <c r="I294" s="150"/>
      <c r="J294" s="151">
        <f>ROUND(I294*H294,2)</f>
        <v>0</v>
      </c>
      <c r="K294" s="147" t="s">
        <v>3</v>
      </c>
      <c r="L294" s="35"/>
      <c r="M294" s="152" t="s">
        <v>3</v>
      </c>
      <c r="N294" s="153" t="s">
        <v>43</v>
      </c>
      <c r="O294" s="55"/>
      <c r="P294" s="154">
        <f>O294*H294</f>
        <v>0</v>
      </c>
      <c r="Q294" s="154">
        <v>0</v>
      </c>
      <c r="R294" s="154">
        <f>Q294*H294</f>
        <v>0</v>
      </c>
      <c r="S294" s="154">
        <v>0</v>
      </c>
      <c r="T294" s="155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56" t="s">
        <v>237</v>
      </c>
      <c r="AT294" s="156" t="s">
        <v>136</v>
      </c>
      <c r="AU294" s="156" t="s">
        <v>81</v>
      </c>
      <c r="AY294" s="19" t="s">
        <v>133</v>
      </c>
      <c r="BE294" s="157">
        <f>IF(N294="základní",J294,0)</f>
        <v>0</v>
      </c>
      <c r="BF294" s="157">
        <f>IF(N294="snížená",J294,0)</f>
        <v>0</v>
      </c>
      <c r="BG294" s="157">
        <f>IF(N294="zákl. přenesená",J294,0)</f>
        <v>0</v>
      </c>
      <c r="BH294" s="157">
        <f>IF(N294="sníž. přenesená",J294,0)</f>
        <v>0</v>
      </c>
      <c r="BI294" s="157">
        <f>IF(N294="nulová",J294,0)</f>
        <v>0</v>
      </c>
      <c r="BJ294" s="19" t="s">
        <v>79</v>
      </c>
      <c r="BK294" s="157">
        <f>ROUND(I294*H294,2)</f>
        <v>0</v>
      </c>
      <c r="BL294" s="19" t="s">
        <v>237</v>
      </c>
      <c r="BM294" s="156" t="s">
        <v>439</v>
      </c>
    </row>
    <row r="295" spans="1:65" s="2" customFormat="1" ht="21.75" customHeight="1">
      <c r="A295" s="34"/>
      <c r="B295" s="144"/>
      <c r="C295" s="145" t="s">
        <v>440</v>
      </c>
      <c r="D295" s="145" t="s">
        <v>136</v>
      </c>
      <c r="E295" s="146" t="s">
        <v>441</v>
      </c>
      <c r="F295" s="147" t="s">
        <v>442</v>
      </c>
      <c r="G295" s="148" t="s">
        <v>163</v>
      </c>
      <c r="H295" s="149">
        <v>90.36</v>
      </c>
      <c r="I295" s="150"/>
      <c r="J295" s="151">
        <f>ROUND(I295*H295,2)</f>
        <v>0</v>
      </c>
      <c r="K295" s="147" t="s">
        <v>140</v>
      </c>
      <c r="L295" s="35"/>
      <c r="M295" s="152" t="s">
        <v>3</v>
      </c>
      <c r="N295" s="153" t="s">
        <v>43</v>
      </c>
      <c r="O295" s="55"/>
      <c r="P295" s="154">
        <f>O295*H295</f>
        <v>0</v>
      </c>
      <c r="Q295" s="154">
        <v>1.6900000000000001E-3</v>
      </c>
      <c r="R295" s="154">
        <f>Q295*H295</f>
        <v>0.15270839999999999</v>
      </c>
      <c r="S295" s="154">
        <v>0</v>
      </c>
      <c r="T295" s="155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56" t="s">
        <v>237</v>
      </c>
      <c r="AT295" s="156" t="s">
        <v>136</v>
      </c>
      <c r="AU295" s="156" t="s">
        <v>81</v>
      </c>
      <c r="AY295" s="19" t="s">
        <v>133</v>
      </c>
      <c r="BE295" s="157">
        <f>IF(N295="základní",J295,0)</f>
        <v>0</v>
      </c>
      <c r="BF295" s="157">
        <f>IF(N295="snížená",J295,0)</f>
        <v>0</v>
      </c>
      <c r="BG295" s="157">
        <f>IF(N295="zákl. přenesená",J295,0)</f>
        <v>0</v>
      </c>
      <c r="BH295" s="157">
        <f>IF(N295="sníž. přenesená",J295,0)</f>
        <v>0</v>
      </c>
      <c r="BI295" s="157">
        <f>IF(N295="nulová",J295,0)</f>
        <v>0</v>
      </c>
      <c r="BJ295" s="19" t="s">
        <v>79</v>
      </c>
      <c r="BK295" s="157">
        <f>ROUND(I295*H295,2)</f>
        <v>0</v>
      </c>
      <c r="BL295" s="19" t="s">
        <v>237</v>
      </c>
      <c r="BM295" s="156" t="s">
        <v>443</v>
      </c>
    </row>
    <row r="296" spans="1:65" s="2" customFormat="1" ht="10.199999999999999">
      <c r="A296" s="34"/>
      <c r="B296" s="35"/>
      <c r="C296" s="34"/>
      <c r="D296" s="158" t="s">
        <v>143</v>
      </c>
      <c r="E296" s="34"/>
      <c r="F296" s="159" t="s">
        <v>444</v>
      </c>
      <c r="G296" s="34"/>
      <c r="H296" s="34"/>
      <c r="I296" s="160"/>
      <c r="J296" s="34"/>
      <c r="K296" s="34"/>
      <c r="L296" s="35"/>
      <c r="M296" s="161"/>
      <c r="N296" s="162"/>
      <c r="O296" s="55"/>
      <c r="P296" s="55"/>
      <c r="Q296" s="55"/>
      <c r="R296" s="55"/>
      <c r="S296" s="55"/>
      <c r="T296" s="56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9" t="s">
        <v>143</v>
      </c>
      <c r="AU296" s="19" t="s">
        <v>81</v>
      </c>
    </row>
    <row r="297" spans="1:65" s="15" customFormat="1" ht="10.199999999999999">
      <c r="B297" s="191"/>
      <c r="D297" s="163" t="s">
        <v>147</v>
      </c>
      <c r="E297" s="192" t="s">
        <v>3</v>
      </c>
      <c r="F297" s="193" t="s">
        <v>433</v>
      </c>
      <c r="H297" s="192" t="s">
        <v>3</v>
      </c>
      <c r="I297" s="194"/>
      <c r="L297" s="191"/>
      <c r="M297" s="195"/>
      <c r="N297" s="196"/>
      <c r="O297" s="196"/>
      <c r="P297" s="196"/>
      <c r="Q297" s="196"/>
      <c r="R297" s="196"/>
      <c r="S297" s="196"/>
      <c r="T297" s="197"/>
      <c r="AT297" s="192" t="s">
        <v>147</v>
      </c>
      <c r="AU297" s="192" t="s">
        <v>81</v>
      </c>
      <c r="AV297" s="15" t="s">
        <v>79</v>
      </c>
      <c r="AW297" s="15" t="s">
        <v>33</v>
      </c>
      <c r="AX297" s="15" t="s">
        <v>72</v>
      </c>
      <c r="AY297" s="192" t="s">
        <v>133</v>
      </c>
    </row>
    <row r="298" spans="1:65" s="13" customFormat="1" ht="10.199999999999999">
      <c r="B298" s="165"/>
      <c r="D298" s="163" t="s">
        <v>147</v>
      </c>
      <c r="E298" s="166" t="s">
        <v>3</v>
      </c>
      <c r="F298" s="167" t="s">
        <v>445</v>
      </c>
      <c r="H298" s="168">
        <v>90.36</v>
      </c>
      <c r="I298" s="169"/>
      <c r="L298" s="165"/>
      <c r="M298" s="170"/>
      <c r="N298" s="171"/>
      <c r="O298" s="171"/>
      <c r="P298" s="171"/>
      <c r="Q298" s="171"/>
      <c r="R298" s="171"/>
      <c r="S298" s="171"/>
      <c r="T298" s="172"/>
      <c r="AT298" s="166" t="s">
        <v>147</v>
      </c>
      <c r="AU298" s="166" t="s">
        <v>81</v>
      </c>
      <c r="AV298" s="13" t="s">
        <v>81</v>
      </c>
      <c r="AW298" s="13" t="s">
        <v>33</v>
      </c>
      <c r="AX298" s="13" t="s">
        <v>79</v>
      </c>
      <c r="AY298" s="166" t="s">
        <v>133</v>
      </c>
    </row>
    <row r="299" spans="1:65" s="2" customFormat="1" ht="24.15" customHeight="1">
      <c r="A299" s="34"/>
      <c r="B299" s="144"/>
      <c r="C299" s="145" t="s">
        <v>446</v>
      </c>
      <c r="D299" s="145" t="s">
        <v>136</v>
      </c>
      <c r="E299" s="146" t="s">
        <v>447</v>
      </c>
      <c r="F299" s="147" t="s">
        <v>448</v>
      </c>
      <c r="G299" s="148" t="s">
        <v>163</v>
      </c>
      <c r="H299" s="149">
        <v>19.2</v>
      </c>
      <c r="I299" s="150"/>
      <c r="J299" s="151">
        <f>ROUND(I299*H299,2)</f>
        <v>0</v>
      </c>
      <c r="K299" s="147" t="s">
        <v>140</v>
      </c>
      <c r="L299" s="35"/>
      <c r="M299" s="152" t="s">
        <v>3</v>
      </c>
      <c r="N299" s="153" t="s">
        <v>43</v>
      </c>
      <c r="O299" s="55"/>
      <c r="P299" s="154">
        <f>O299*H299</f>
        <v>0</v>
      </c>
      <c r="Q299" s="154">
        <v>2.0999999999999999E-3</v>
      </c>
      <c r="R299" s="154">
        <f>Q299*H299</f>
        <v>4.0319999999999995E-2</v>
      </c>
      <c r="S299" s="154">
        <v>0</v>
      </c>
      <c r="T299" s="155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56" t="s">
        <v>237</v>
      </c>
      <c r="AT299" s="156" t="s">
        <v>136</v>
      </c>
      <c r="AU299" s="156" t="s">
        <v>81</v>
      </c>
      <c r="AY299" s="19" t="s">
        <v>133</v>
      </c>
      <c r="BE299" s="157">
        <f>IF(N299="základní",J299,0)</f>
        <v>0</v>
      </c>
      <c r="BF299" s="157">
        <f>IF(N299="snížená",J299,0)</f>
        <v>0</v>
      </c>
      <c r="BG299" s="157">
        <f>IF(N299="zákl. přenesená",J299,0)</f>
        <v>0</v>
      </c>
      <c r="BH299" s="157">
        <f>IF(N299="sníž. přenesená",J299,0)</f>
        <v>0</v>
      </c>
      <c r="BI299" s="157">
        <f>IF(N299="nulová",J299,0)</f>
        <v>0</v>
      </c>
      <c r="BJ299" s="19" t="s">
        <v>79</v>
      </c>
      <c r="BK299" s="157">
        <f>ROUND(I299*H299,2)</f>
        <v>0</v>
      </c>
      <c r="BL299" s="19" t="s">
        <v>237</v>
      </c>
      <c r="BM299" s="156" t="s">
        <v>449</v>
      </c>
    </row>
    <row r="300" spans="1:65" s="2" customFormat="1" ht="10.199999999999999">
      <c r="A300" s="34"/>
      <c r="B300" s="35"/>
      <c r="C300" s="34"/>
      <c r="D300" s="158" t="s">
        <v>143</v>
      </c>
      <c r="E300" s="34"/>
      <c r="F300" s="159" t="s">
        <v>450</v>
      </c>
      <c r="G300" s="34"/>
      <c r="H300" s="34"/>
      <c r="I300" s="160"/>
      <c r="J300" s="34"/>
      <c r="K300" s="34"/>
      <c r="L300" s="35"/>
      <c r="M300" s="161"/>
      <c r="N300" s="162"/>
      <c r="O300" s="55"/>
      <c r="P300" s="55"/>
      <c r="Q300" s="55"/>
      <c r="R300" s="55"/>
      <c r="S300" s="55"/>
      <c r="T300" s="56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9" t="s">
        <v>143</v>
      </c>
      <c r="AU300" s="19" t="s">
        <v>81</v>
      </c>
    </row>
    <row r="301" spans="1:65" s="15" customFormat="1" ht="10.199999999999999">
      <c r="B301" s="191"/>
      <c r="D301" s="163" t="s">
        <v>147</v>
      </c>
      <c r="E301" s="192" t="s">
        <v>3</v>
      </c>
      <c r="F301" s="193" t="s">
        <v>433</v>
      </c>
      <c r="H301" s="192" t="s">
        <v>3</v>
      </c>
      <c r="I301" s="194"/>
      <c r="L301" s="191"/>
      <c r="M301" s="195"/>
      <c r="N301" s="196"/>
      <c r="O301" s="196"/>
      <c r="P301" s="196"/>
      <c r="Q301" s="196"/>
      <c r="R301" s="196"/>
      <c r="S301" s="196"/>
      <c r="T301" s="197"/>
      <c r="AT301" s="192" t="s">
        <v>147</v>
      </c>
      <c r="AU301" s="192" t="s">
        <v>81</v>
      </c>
      <c r="AV301" s="15" t="s">
        <v>79</v>
      </c>
      <c r="AW301" s="15" t="s">
        <v>33</v>
      </c>
      <c r="AX301" s="15" t="s">
        <v>72</v>
      </c>
      <c r="AY301" s="192" t="s">
        <v>133</v>
      </c>
    </row>
    <row r="302" spans="1:65" s="13" customFormat="1" ht="10.199999999999999">
      <c r="B302" s="165"/>
      <c r="D302" s="163" t="s">
        <v>147</v>
      </c>
      <c r="E302" s="166" t="s">
        <v>3</v>
      </c>
      <c r="F302" s="167" t="s">
        <v>451</v>
      </c>
      <c r="H302" s="168">
        <v>19.2</v>
      </c>
      <c r="I302" s="169"/>
      <c r="L302" s="165"/>
      <c r="M302" s="170"/>
      <c r="N302" s="171"/>
      <c r="O302" s="171"/>
      <c r="P302" s="171"/>
      <c r="Q302" s="171"/>
      <c r="R302" s="171"/>
      <c r="S302" s="171"/>
      <c r="T302" s="172"/>
      <c r="AT302" s="166" t="s">
        <v>147</v>
      </c>
      <c r="AU302" s="166" t="s">
        <v>81</v>
      </c>
      <c r="AV302" s="13" t="s">
        <v>81</v>
      </c>
      <c r="AW302" s="13" t="s">
        <v>33</v>
      </c>
      <c r="AX302" s="13" t="s">
        <v>79</v>
      </c>
      <c r="AY302" s="166" t="s">
        <v>133</v>
      </c>
    </row>
    <row r="303" spans="1:65" s="2" customFormat="1" ht="16.5" customHeight="1">
      <c r="A303" s="34"/>
      <c r="B303" s="144"/>
      <c r="C303" s="145" t="s">
        <v>452</v>
      </c>
      <c r="D303" s="145" t="s">
        <v>136</v>
      </c>
      <c r="E303" s="146" t="s">
        <v>453</v>
      </c>
      <c r="F303" s="147" t="s">
        <v>454</v>
      </c>
      <c r="G303" s="148" t="s">
        <v>307</v>
      </c>
      <c r="H303" s="149">
        <v>4</v>
      </c>
      <c r="I303" s="150"/>
      <c r="J303" s="151">
        <f>ROUND(I303*H303,2)</f>
        <v>0</v>
      </c>
      <c r="K303" s="147" t="s">
        <v>3</v>
      </c>
      <c r="L303" s="35"/>
      <c r="M303" s="152" t="s">
        <v>3</v>
      </c>
      <c r="N303" s="153" t="s">
        <v>43</v>
      </c>
      <c r="O303" s="55"/>
      <c r="P303" s="154">
        <f>O303*H303</f>
        <v>0</v>
      </c>
      <c r="Q303" s="154">
        <v>0</v>
      </c>
      <c r="R303" s="154">
        <f>Q303*H303</f>
        <v>0</v>
      </c>
      <c r="S303" s="154">
        <v>0</v>
      </c>
      <c r="T303" s="155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56" t="s">
        <v>237</v>
      </c>
      <c r="AT303" s="156" t="s">
        <v>136</v>
      </c>
      <c r="AU303" s="156" t="s">
        <v>81</v>
      </c>
      <c r="AY303" s="19" t="s">
        <v>133</v>
      </c>
      <c r="BE303" s="157">
        <f>IF(N303="základní",J303,0)</f>
        <v>0</v>
      </c>
      <c r="BF303" s="157">
        <f>IF(N303="snížená",J303,0)</f>
        <v>0</v>
      </c>
      <c r="BG303" s="157">
        <f>IF(N303="zákl. přenesená",J303,0)</f>
        <v>0</v>
      </c>
      <c r="BH303" s="157">
        <f>IF(N303="sníž. přenesená",J303,0)</f>
        <v>0</v>
      </c>
      <c r="BI303" s="157">
        <f>IF(N303="nulová",J303,0)</f>
        <v>0</v>
      </c>
      <c r="BJ303" s="19" t="s">
        <v>79</v>
      </c>
      <c r="BK303" s="157">
        <f>ROUND(I303*H303,2)</f>
        <v>0</v>
      </c>
      <c r="BL303" s="19" t="s">
        <v>237</v>
      </c>
      <c r="BM303" s="156" t="s">
        <v>455</v>
      </c>
    </row>
    <row r="304" spans="1:65" s="2" customFormat="1" ht="24.15" customHeight="1">
      <c r="A304" s="34"/>
      <c r="B304" s="144"/>
      <c r="C304" s="145" t="s">
        <v>456</v>
      </c>
      <c r="D304" s="145" t="s">
        <v>136</v>
      </c>
      <c r="E304" s="146" t="s">
        <v>457</v>
      </c>
      <c r="F304" s="147" t="s">
        <v>458</v>
      </c>
      <c r="G304" s="148" t="s">
        <v>314</v>
      </c>
      <c r="H304" s="149">
        <v>0.46500000000000002</v>
      </c>
      <c r="I304" s="150"/>
      <c r="J304" s="151">
        <f>ROUND(I304*H304,2)</f>
        <v>0</v>
      </c>
      <c r="K304" s="147" t="s">
        <v>140</v>
      </c>
      <c r="L304" s="35"/>
      <c r="M304" s="152" t="s">
        <v>3</v>
      </c>
      <c r="N304" s="153" t="s">
        <v>43</v>
      </c>
      <c r="O304" s="55"/>
      <c r="P304" s="154">
        <f>O304*H304</f>
        <v>0</v>
      </c>
      <c r="Q304" s="154">
        <v>0</v>
      </c>
      <c r="R304" s="154">
        <f>Q304*H304</f>
        <v>0</v>
      </c>
      <c r="S304" s="154">
        <v>0</v>
      </c>
      <c r="T304" s="155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56" t="s">
        <v>237</v>
      </c>
      <c r="AT304" s="156" t="s">
        <v>136</v>
      </c>
      <c r="AU304" s="156" t="s">
        <v>81</v>
      </c>
      <c r="AY304" s="19" t="s">
        <v>133</v>
      </c>
      <c r="BE304" s="157">
        <f>IF(N304="základní",J304,0)</f>
        <v>0</v>
      </c>
      <c r="BF304" s="157">
        <f>IF(N304="snížená",J304,0)</f>
        <v>0</v>
      </c>
      <c r="BG304" s="157">
        <f>IF(N304="zákl. přenesená",J304,0)</f>
        <v>0</v>
      </c>
      <c r="BH304" s="157">
        <f>IF(N304="sníž. přenesená",J304,0)</f>
        <v>0</v>
      </c>
      <c r="BI304" s="157">
        <f>IF(N304="nulová",J304,0)</f>
        <v>0</v>
      </c>
      <c r="BJ304" s="19" t="s">
        <v>79</v>
      </c>
      <c r="BK304" s="157">
        <f>ROUND(I304*H304,2)</f>
        <v>0</v>
      </c>
      <c r="BL304" s="19" t="s">
        <v>237</v>
      </c>
      <c r="BM304" s="156" t="s">
        <v>459</v>
      </c>
    </row>
    <row r="305" spans="1:65" s="2" customFormat="1" ht="10.199999999999999">
      <c r="A305" s="34"/>
      <c r="B305" s="35"/>
      <c r="C305" s="34"/>
      <c r="D305" s="158" t="s">
        <v>143</v>
      </c>
      <c r="E305" s="34"/>
      <c r="F305" s="159" t="s">
        <v>460</v>
      </c>
      <c r="G305" s="34"/>
      <c r="H305" s="34"/>
      <c r="I305" s="160"/>
      <c r="J305" s="34"/>
      <c r="K305" s="34"/>
      <c r="L305" s="35"/>
      <c r="M305" s="161"/>
      <c r="N305" s="162"/>
      <c r="O305" s="55"/>
      <c r="P305" s="55"/>
      <c r="Q305" s="55"/>
      <c r="R305" s="55"/>
      <c r="S305" s="55"/>
      <c r="T305" s="56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9" t="s">
        <v>143</v>
      </c>
      <c r="AU305" s="19" t="s">
        <v>81</v>
      </c>
    </row>
    <row r="306" spans="1:65" s="12" customFormat="1" ht="22.8" customHeight="1">
      <c r="B306" s="131"/>
      <c r="D306" s="132" t="s">
        <v>71</v>
      </c>
      <c r="E306" s="142" t="s">
        <v>461</v>
      </c>
      <c r="F306" s="142" t="s">
        <v>462</v>
      </c>
      <c r="I306" s="134"/>
      <c r="J306" s="143">
        <f>BK306</f>
        <v>0</v>
      </c>
      <c r="L306" s="131"/>
      <c r="M306" s="136"/>
      <c r="N306" s="137"/>
      <c r="O306" s="137"/>
      <c r="P306" s="138">
        <f>SUM(P307:P316)</f>
        <v>0</v>
      </c>
      <c r="Q306" s="137"/>
      <c r="R306" s="138">
        <f>SUM(R307:R316)</f>
        <v>2.0819498999999997</v>
      </c>
      <c r="S306" s="137"/>
      <c r="T306" s="139">
        <f>SUM(T307:T316)</f>
        <v>0</v>
      </c>
      <c r="AR306" s="132" t="s">
        <v>81</v>
      </c>
      <c r="AT306" s="140" t="s">
        <v>71</v>
      </c>
      <c r="AU306" s="140" t="s">
        <v>79</v>
      </c>
      <c r="AY306" s="132" t="s">
        <v>133</v>
      </c>
      <c r="BK306" s="141">
        <f>SUM(BK307:BK316)</f>
        <v>0</v>
      </c>
    </row>
    <row r="307" spans="1:65" s="2" customFormat="1" ht="24.15" customHeight="1">
      <c r="A307" s="34"/>
      <c r="B307" s="144"/>
      <c r="C307" s="145" t="s">
        <v>463</v>
      </c>
      <c r="D307" s="145" t="s">
        <v>136</v>
      </c>
      <c r="E307" s="146" t="s">
        <v>464</v>
      </c>
      <c r="F307" s="147" t="s">
        <v>465</v>
      </c>
      <c r="G307" s="148" t="s">
        <v>139</v>
      </c>
      <c r="H307" s="149">
        <v>67.53</v>
      </c>
      <c r="I307" s="150"/>
      <c r="J307" s="151">
        <f>ROUND(I307*H307,2)</f>
        <v>0</v>
      </c>
      <c r="K307" s="147" t="s">
        <v>140</v>
      </c>
      <c r="L307" s="35"/>
      <c r="M307" s="152" t="s">
        <v>3</v>
      </c>
      <c r="N307" s="153" t="s">
        <v>43</v>
      </c>
      <c r="O307" s="55"/>
      <c r="P307" s="154">
        <f>O307*H307</f>
        <v>0</v>
      </c>
      <c r="Q307" s="154">
        <v>2.7E-4</v>
      </c>
      <c r="R307" s="154">
        <f>Q307*H307</f>
        <v>1.8233100000000002E-2</v>
      </c>
      <c r="S307" s="154">
        <v>0</v>
      </c>
      <c r="T307" s="155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56" t="s">
        <v>237</v>
      </c>
      <c r="AT307" s="156" t="s">
        <v>136</v>
      </c>
      <c r="AU307" s="156" t="s">
        <v>81</v>
      </c>
      <c r="AY307" s="19" t="s">
        <v>133</v>
      </c>
      <c r="BE307" s="157">
        <f>IF(N307="základní",J307,0)</f>
        <v>0</v>
      </c>
      <c r="BF307" s="157">
        <f>IF(N307="snížená",J307,0)</f>
        <v>0</v>
      </c>
      <c r="BG307" s="157">
        <f>IF(N307="zákl. přenesená",J307,0)</f>
        <v>0</v>
      </c>
      <c r="BH307" s="157">
        <f>IF(N307="sníž. přenesená",J307,0)</f>
        <v>0</v>
      </c>
      <c r="BI307" s="157">
        <f>IF(N307="nulová",J307,0)</f>
        <v>0</v>
      </c>
      <c r="BJ307" s="19" t="s">
        <v>79</v>
      </c>
      <c r="BK307" s="157">
        <f>ROUND(I307*H307,2)</f>
        <v>0</v>
      </c>
      <c r="BL307" s="19" t="s">
        <v>237</v>
      </c>
      <c r="BM307" s="156" t="s">
        <v>466</v>
      </c>
    </row>
    <row r="308" spans="1:65" s="2" customFormat="1" ht="10.199999999999999">
      <c r="A308" s="34"/>
      <c r="B308" s="35"/>
      <c r="C308" s="34"/>
      <c r="D308" s="158" t="s">
        <v>143</v>
      </c>
      <c r="E308" s="34"/>
      <c r="F308" s="159" t="s">
        <v>467</v>
      </c>
      <c r="G308" s="34"/>
      <c r="H308" s="34"/>
      <c r="I308" s="160"/>
      <c r="J308" s="34"/>
      <c r="K308" s="34"/>
      <c r="L308" s="35"/>
      <c r="M308" s="161"/>
      <c r="N308" s="162"/>
      <c r="O308" s="55"/>
      <c r="P308" s="55"/>
      <c r="Q308" s="55"/>
      <c r="R308" s="55"/>
      <c r="S308" s="55"/>
      <c r="T308" s="56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9" t="s">
        <v>143</v>
      </c>
      <c r="AU308" s="19" t="s">
        <v>81</v>
      </c>
    </row>
    <row r="309" spans="1:65" s="15" customFormat="1" ht="10.199999999999999">
      <c r="B309" s="191"/>
      <c r="D309" s="163" t="s">
        <v>147</v>
      </c>
      <c r="E309" s="192" t="s">
        <v>3</v>
      </c>
      <c r="F309" s="193" t="s">
        <v>468</v>
      </c>
      <c r="H309" s="192" t="s">
        <v>3</v>
      </c>
      <c r="I309" s="194"/>
      <c r="L309" s="191"/>
      <c r="M309" s="195"/>
      <c r="N309" s="196"/>
      <c r="O309" s="196"/>
      <c r="P309" s="196"/>
      <c r="Q309" s="196"/>
      <c r="R309" s="196"/>
      <c r="S309" s="196"/>
      <c r="T309" s="197"/>
      <c r="AT309" s="192" t="s">
        <v>147</v>
      </c>
      <c r="AU309" s="192" t="s">
        <v>81</v>
      </c>
      <c r="AV309" s="15" t="s">
        <v>79</v>
      </c>
      <c r="AW309" s="15" t="s">
        <v>33</v>
      </c>
      <c r="AX309" s="15" t="s">
        <v>72</v>
      </c>
      <c r="AY309" s="192" t="s">
        <v>133</v>
      </c>
    </row>
    <row r="310" spans="1:65" s="13" customFormat="1" ht="10.199999999999999">
      <c r="B310" s="165"/>
      <c r="D310" s="163" t="s">
        <v>147</v>
      </c>
      <c r="E310" s="166" t="s">
        <v>3</v>
      </c>
      <c r="F310" s="167" t="s">
        <v>469</v>
      </c>
      <c r="H310" s="168">
        <v>14.4</v>
      </c>
      <c r="I310" s="169"/>
      <c r="L310" s="165"/>
      <c r="M310" s="170"/>
      <c r="N310" s="171"/>
      <c r="O310" s="171"/>
      <c r="P310" s="171"/>
      <c r="Q310" s="171"/>
      <c r="R310" s="171"/>
      <c r="S310" s="171"/>
      <c r="T310" s="172"/>
      <c r="AT310" s="166" t="s">
        <v>147</v>
      </c>
      <c r="AU310" s="166" t="s">
        <v>81</v>
      </c>
      <c r="AV310" s="13" t="s">
        <v>81</v>
      </c>
      <c r="AW310" s="13" t="s">
        <v>33</v>
      </c>
      <c r="AX310" s="13" t="s">
        <v>72</v>
      </c>
      <c r="AY310" s="166" t="s">
        <v>133</v>
      </c>
    </row>
    <row r="311" spans="1:65" s="13" customFormat="1" ht="10.199999999999999">
      <c r="B311" s="165"/>
      <c r="D311" s="163" t="s">
        <v>147</v>
      </c>
      <c r="E311" s="166" t="s">
        <v>3</v>
      </c>
      <c r="F311" s="167" t="s">
        <v>470</v>
      </c>
      <c r="H311" s="168">
        <v>53.13</v>
      </c>
      <c r="I311" s="169"/>
      <c r="L311" s="165"/>
      <c r="M311" s="170"/>
      <c r="N311" s="171"/>
      <c r="O311" s="171"/>
      <c r="P311" s="171"/>
      <c r="Q311" s="171"/>
      <c r="R311" s="171"/>
      <c r="S311" s="171"/>
      <c r="T311" s="172"/>
      <c r="AT311" s="166" t="s">
        <v>147</v>
      </c>
      <c r="AU311" s="166" t="s">
        <v>81</v>
      </c>
      <c r="AV311" s="13" t="s">
        <v>81</v>
      </c>
      <c r="AW311" s="13" t="s">
        <v>33</v>
      </c>
      <c r="AX311" s="13" t="s">
        <v>72</v>
      </c>
      <c r="AY311" s="166" t="s">
        <v>133</v>
      </c>
    </row>
    <row r="312" spans="1:65" s="14" customFormat="1" ht="10.199999999999999">
      <c r="B312" s="173"/>
      <c r="D312" s="163" t="s">
        <v>147</v>
      </c>
      <c r="E312" s="174" t="s">
        <v>3</v>
      </c>
      <c r="F312" s="175" t="s">
        <v>154</v>
      </c>
      <c r="H312" s="176">
        <v>67.53</v>
      </c>
      <c r="I312" s="177"/>
      <c r="L312" s="173"/>
      <c r="M312" s="178"/>
      <c r="N312" s="179"/>
      <c r="O312" s="179"/>
      <c r="P312" s="179"/>
      <c r="Q312" s="179"/>
      <c r="R312" s="179"/>
      <c r="S312" s="179"/>
      <c r="T312" s="180"/>
      <c r="AT312" s="174" t="s">
        <v>147</v>
      </c>
      <c r="AU312" s="174" t="s">
        <v>81</v>
      </c>
      <c r="AV312" s="14" t="s">
        <v>141</v>
      </c>
      <c r="AW312" s="14" t="s">
        <v>33</v>
      </c>
      <c r="AX312" s="14" t="s">
        <v>79</v>
      </c>
      <c r="AY312" s="174" t="s">
        <v>133</v>
      </c>
    </row>
    <row r="313" spans="1:65" s="2" customFormat="1" ht="16.5" customHeight="1">
      <c r="A313" s="34"/>
      <c r="B313" s="144"/>
      <c r="C313" s="181" t="s">
        <v>471</v>
      </c>
      <c r="D313" s="181" t="s">
        <v>155</v>
      </c>
      <c r="E313" s="182" t="s">
        <v>472</v>
      </c>
      <c r="F313" s="183" t="s">
        <v>473</v>
      </c>
      <c r="G313" s="184" t="s">
        <v>139</v>
      </c>
      <c r="H313" s="185">
        <v>67.53</v>
      </c>
      <c r="I313" s="186"/>
      <c r="J313" s="187">
        <f>ROUND(I313*H313,2)</f>
        <v>0</v>
      </c>
      <c r="K313" s="183" t="s">
        <v>140</v>
      </c>
      <c r="L313" s="188"/>
      <c r="M313" s="189" t="s">
        <v>3</v>
      </c>
      <c r="N313" s="190" t="s">
        <v>43</v>
      </c>
      <c r="O313" s="55"/>
      <c r="P313" s="154">
        <f>O313*H313</f>
        <v>0</v>
      </c>
      <c r="Q313" s="154">
        <v>3.056E-2</v>
      </c>
      <c r="R313" s="154">
        <f>Q313*H313</f>
        <v>2.0637167999999999</v>
      </c>
      <c r="S313" s="154">
        <v>0</v>
      </c>
      <c r="T313" s="155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56" t="s">
        <v>335</v>
      </c>
      <c r="AT313" s="156" t="s">
        <v>155</v>
      </c>
      <c r="AU313" s="156" t="s">
        <v>81</v>
      </c>
      <c r="AY313" s="19" t="s">
        <v>133</v>
      </c>
      <c r="BE313" s="157">
        <f>IF(N313="základní",J313,0)</f>
        <v>0</v>
      </c>
      <c r="BF313" s="157">
        <f>IF(N313="snížená",J313,0)</f>
        <v>0</v>
      </c>
      <c r="BG313" s="157">
        <f>IF(N313="zákl. přenesená",J313,0)</f>
        <v>0</v>
      </c>
      <c r="BH313" s="157">
        <f>IF(N313="sníž. přenesená",J313,0)</f>
        <v>0</v>
      </c>
      <c r="BI313" s="157">
        <f>IF(N313="nulová",J313,0)</f>
        <v>0</v>
      </c>
      <c r="BJ313" s="19" t="s">
        <v>79</v>
      </c>
      <c r="BK313" s="157">
        <f>ROUND(I313*H313,2)</f>
        <v>0</v>
      </c>
      <c r="BL313" s="19" t="s">
        <v>237</v>
      </c>
      <c r="BM313" s="156" t="s">
        <v>474</v>
      </c>
    </row>
    <row r="314" spans="1:65" s="2" customFormat="1" ht="19.2">
      <c r="A314" s="34"/>
      <c r="B314" s="35"/>
      <c r="C314" s="34"/>
      <c r="D314" s="163" t="s">
        <v>145</v>
      </c>
      <c r="E314" s="34"/>
      <c r="F314" s="164" t="s">
        <v>475</v>
      </c>
      <c r="G314" s="34"/>
      <c r="H314" s="34"/>
      <c r="I314" s="160"/>
      <c r="J314" s="34"/>
      <c r="K314" s="34"/>
      <c r="L314" s="35"/>
      <c r="M314" s="161"/>
      <c r="N314" s="162"/>
      <c r="O314" s="55"/>
      <c r="P314" s="55"/>
      <c r="Q314" s="55"/>
      <c r="R314" s="55"/>
      <c r="S314" s="55"/>
      <c r="T314" s="56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9" t="s">
        <v>145</v>
      </c>
      <c r="AU314" s="19" t="s">
        <v>81</v>
      </c>
    </row>
    <row r="315" spans="1:65" s="2" customFormat="1" ht="24.15" customHeight="1">
      <c r="A315" s="34"/>
      <c r="B315" s="144"/>
      <c r="C315" s="145" t="s">
        <v>476</v>
      </c>
      <c r="D315" s="145" t="s">
        <v>136</v>
      </c>
      <c r="E315" s="146" t="s">
        <v>477</v>
      </c>
      <c r="F315" s="147" t="s">
        <v>478</v>
      </c>
      <c r="G315" s="148" t="s">
        <v>314</v>
      </c>
      <c r="H315" s="149">
        <v>2.0819999999999999</v>
      </c>
      <c r="I315" s="150"/>
      <c r="J315" s="151">
        <f>ROUND(I315*H315,2)</f>
        <v>0</v>
      </c>
      <c r="K315" s="147" t="s">
        <v>140</v>
      </c>
      <c r="L315" s="35"/>
      <c r="M315" s="152" t="s">
        <v>3</v>
      </c>
      <c r="N315" s="153" t="s">
        <v>43</v>
      </c>
      <c r="O315" s="55"/>
      <c r="P315" s="154">
        <f>O315*H315</f>
        <v>0</v>
      </c>
      <c r="Q315" s="154">
        <v>0</v>
      </c>
      <c r="R315" s="154">
        <f>Q315*H315</f>
        <v>0</v>
      </c>
      <c r="S315" s="154">
        <v>0</v>
      </c>
      <c r="T315" s="155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56" t="s">
        <v>237</v>
      </c>
      <c r="AT315" s="156" t="s">
        <v>136</v>
      </c>
      <c r="AU315" s="156" t="s">
        <v>81</v>
      </c>
      <c r="AY315" s="19" t="s">
        <v>133</v>
      </c>
      <c r="BE315" s="157">
        <f>IF(N315="základní",J315,0)</f>
        <v>0</v>
      </c>
      <c r="BF315" s="157">
        <f>IF(N315="snížená",J315,0)</f>
        <v>0</v>
      </c>
      <c r="BG315" s="157">
        <f>IF(N315="zákl. přenesená",J315,0)</f>
        <v>0</v>
      </c>
      <c r="BH315" s="157">
        <f>IF(N315="sníž. přenesená",J315,0)</f>
        <v>0</v>
      </c>
      <c r="BI315" s="157">
        <f>IF(N315="nulová",J315,0)</f>
        <v>0</v>
      </c>
      <c r="BJ315" s="19" t="s">
        <v>79</v>
      </c>
      <c r="BK315" s="157">
        <f>ROUND(I315*H315,2)</f>
        <v>0</v>
      </c>
      <c r="BL315" s="19" t="s">
        <v>237</v>
      </c>
      <c r="BM315" s="156" t="s">
        <v>479</v>
      </c>
    </row>
    <row r="316" spans="1:65" s="2" customFormat="1" ht="10.199999999999999">
      <c r="A316" s="34"/>
      <c r="B316" s="35"/>
      <c r="C316" s="34"/>
      <c r="D316" s="158" t="s">
        <v>143</v>
      </c>
      <c r="E316" s="34"/>
      <c r="F316" s="159" t="s">
        <v>480</v>
      </c>
      <c r="G316" s="34"/>
      <c r="H316" s="34"/>
      <c r="I316" s="160"/>
      <c r="J316" s="34"/>
      <c r="K316" s="34"/>
      <c r="L316" s="35"/>
      <c r="M316" s="161"/>
      <c r="N316" s="162"/>
      <c r="O316" s="55"/>
      <c r="P316" s="55"/>
      <c r="Q316" s="55"/>
      <c r="R316" s="55"/>
      <c r="S316" s="55"/>
      <c r="T316" s="56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9" t="s">
        <v>143</v>
      </c>
      <c r="AU316" s="19" t="s">
        <v>81</v>
      </c>
    </row>
    <row r="317" spans="1:65" s="12" customFormat="1" ht="22.8" customHeight="1">
      <c r="B317" s="131"/>
      <c r="D317" s="132" t="s">
        <v>71</v>
      </c>
      <c r="E317" s="142" t="s">
        <v>481</v>
      </c>
      <c r="F317" s="142" t="s">
        <v>482</v>
      </c>
      <c r="I317" s="134"/>
      <c r="J317" s="143">
        <f>BK317</f>
        <v>0</v>
      </c>
      <c r="L317" s="131"/>
      <c r="M317" s="136"/>
      <c r="N317" s="137"/>
      <c r="O317" s="137"/>
      <c r="P317" s="138">
        <f>SUM(P318:P339)</f>
        <v>0</v>
      </c>
      <c r="Q317" s="137"/>
      <c r="R317" s="138">
        <f>SUM(R318:R339)</f>
        <v>0.46054800000000001</v>
      </c>
      <c r="S317" s="137"/>
      <c r="T317" s="139">
        <f>SUM(T318:T339)</f>
        <v>0.54</v>
      </c>
      <c r="AR317" s="132" t="s">
        <v>81</v>
      </c>
      <c r="AT317" s="140" t="s">
        <v>71</v>
      </c>
      <c r="AU317" s="140" t="s">
        <v>79</v>
      </c>
      <c r="AY317" s="132" t="s">
        <v>133</v>
      </c>
      <c r="BK317" s="141">
        <f>SUM(BK318:BK339)</f>
        <v>0</v>
      </c>
    </row>
    <row r="318" spans="1:65" s="2" customFormat="1" ht="21.75" customHeight="1">
      <c r="A318" s="34"/>
      <c r="B318" s="144"/>
      <c r="C318" s="145" t="s">
        <v>483</v>
      </c>
      <c r="D318" s="145" t="s">
        <v>136</v>
      </c>
      <c r="E318" s="146" t="s">
        <v>484</v>
      </c>
      <c r="F318" s="147" t="s">
        <v>485</v>
      </c>
      <c r="G318" s="148" t="s">
        <v>163</v>
      </c>
      <c r="H318" s="149">
        <v>158.19999999999999</v>
      </c>
      <c r="I318" s="150"/>
      <c r="J318" s="151">
        <f>ROUND(I318*H318,2)</f>
        <v>0</v>
      </c>
      <c r="K318" s="147" t="s">
        <v>140</v>
      </c>
      <c r="L318" s="35"/>
      <c r="M318" s="152" t="s">
        <v>3</v>
      </c>
      <c r="N318" s="153" t="s">
        <v>43</v>
      </c>
      <c r="O318" s="55"/>
      <c r="P318" s="154">
        <f>O318*H318</f>
        <v>0</v>
      </c>
      <c r="Q318" s="154">
        <v>0</v>
      </c>
      <c r="R318" s="154">
        <f>Q318*H318</f>
        <v>0</v>
      </c>
      <c r="S318" s="154">
        <v>0</v>
      </c>
      <c r="T318" s="155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56" t="s">
        <v>237</v>
      </c>
      <c r="AT318" s="156" t="s">
        <v>136</v>
      </c>
      <c r="AU318" s="156" t="s">
        <v>81</v>
      </c>
      <c r="AY318" s="19" t="s">
        <v>133</v>
      </c>
      <c r="BE318" s="157">
        <f>IF(N318="základní",J318,0)</f>
        <v>0</v>
      </c>
      <c r="BF318" s="157">
        <f>IF(N318="snížená",J318,0)</f>
        <v>0</v>
      </c>
      <c r="BG318" s="157">
        <f>IF(N318="zákl. přenesená",J318,0)</f>
        <v>0</v>
      </c>
      <c r="BH318" s="157">
        <f>IF(N318="sníž. přenesená",J318,0)</f>
        <v>0</v>
      </c>
      <c r="BI318" s="157">
        <f>IF(N318="nulová",J318,0)</f>
        <v>0</v>
      </c>
      <c r="BJ318" s="19" t="s">
        <v>79</v>
      </c>
      <c r="BK318" s="157">
        <f>ROUND(I318*H318,2)</f>
        <v>0</v>
      </c>
      <c r="BL318" s="19" t="s">
        <v>237</v>
      </c>
      <c r="BM318" s="156" t="s">
        <v>486</v>
      </c>
    </row>
    <row r="319" spans="1:65" s="2" customFormat="1" ht="10.199999999999999">
      <c r="A319" s="34"/>
      <c r="B319" s="35"/>
      <c r="C319" s="34"/>
      <c r="D319" s="158" t="s">
        <v>143</v>
      </c>
      <c r="E319" s="34"/>
      <c r="F319" s="159" t="s">
        <v>487</v>
      </c>
      <c r="G319" s="34"/>
      <c r="H319" s="34"/>
      <c r="I319" s="160"/>
      <c r="J319" s="34"/>
      <c r="K319" s="34"/>
      <c r="L319" s="35"/>
      <c r="M319" s="161"/>
      <c r="N319" s="162"/>
      <c r="O319" s="55"/>
      <c r="P319" s="55"/>
      <c r="Q319" s="55"/>
      <c r="R319" s="55"/>
      <c r="S319" s="55"/>
      <c r="T319" s="56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9" t="s">
        <v>143</v>
      </c>
      <c r="AU319" s="19" t="s">
        <v>81</v>
      </c>
    </row>
    <row r="320" spans="1:65" s="15" customFormat="1" ht="10.199999999999999">
      <c r="B320" s="191"/>
      <c r="D320" s="163" t="s">
        <v>147</v>
      </c>
      <c r="E320" s="192" t="s">
        <v>3</v>
      </c>
      <c r="F320" s="193" t="s">
        <v>488</v>
      </c>
      <c r="H320" s="192" t="s">
        <v>3</v>
      </c>
      <c r="I320" s="194"/>
      <c r="L320" s="191"/>
      <c r="M320" s="195"/>
      <c r="N320" s="196"/>
      <c r="O320" s="196"/>
      <c r="P320" s="196"/>
      <c r="Q320" s="196"/>
      <c r="R320" s="196"/>
      <c r="S320" s="196"/>
      <c r="T320" s="197"/>
      <c r="AT320" s="192" t="s">
        <v>147</v>
      </c>
      <c r="AU320" s="192" t="s">
        <v>81</v>
      </c>
      <c r="AV320" s="15" t="s">
        <v>79</v>
      </c>
      <c r="AW320" s="15" t="s">
        <v>33</v>
      </c>
      <c r="AX320" s="15" t="s">
        <v>72</v>
      </c>
      <c r="AY320" s="192" t="s">
        <v>133</v>
      </c>
    </row>
    <row r="321" spans="1:65" s="13" customFormat="1" ht="10.199999999999999">
      <c r="B321" s="165"/>
      <c r="D321" s="163" t="s">
        <v>147</v>
      </c>
      <c r="E321" s="166" t="s">
        <v>3</v>
      </c>
      <c r="F321" s="167" t="s">
        <v>489</v>
      </c>
      <c r="H321" s="168">
        <v>33.6</v>
      </c>
      <c r="I321" s="169"/>
      <c r="L321" s="165"/>
      <c r="M321" s="170"/>
      <c r="N321" s="171"/>
      <c r="O321" s="171"/>
      <c r="P321" s="171"/>
      <c r="Q321" s="171"/>
      <c r="R321" s="171"/>
      <c r="S321" s="171"/>
      <c r="T321" s="172"/>
      <c r="AT321" s="166" t="s">
        <v>147</v>
      </c>
      <c r="AU321" s="166" t="s">
        <v>81</v>
      </c>
      <c r="AV321" s="13" t="s">
        <v>81</v>
      </c>
      <c r="AW321" s="13" t="s">
        <v>33</v>
      </c>
      <c r="AX321" s="13" t="s">
        <v>72</v>
      </c>
      <c r="AY321" s="166" t="s">
        <v>133</v>
      </c>
    </row>
    <row r="322" spans="1:65" s="13" customFormat="1" ht="10.199999999999999">
      <c r="B322" s="165"/>
      <c r="D322" s="163" t="s">
        <v>147</v>
      </c>
      <c r="E322" s="166" t="s">
        <v>3</v>
      </c>
      <c r="F322" s="167" t="s">
        <v>490</v>
      </c>
      <c r="H322" s="168">
        <v>124.6</v>
      </c>
      <c r="I322" s="169"/>
      <c r="L322" s="165"/>
      <c r="M322" s="170"/>
      <c r="N322" s="171"/>
      <c r="O322" s="171"/>
      <c r="P322" s="171"/>
      <c r="Q322" s="171"/>
      <c r="R322" s="171"/>
      <c r="S322" s="171"/>
      <c r="T322" s="172"/>
      <c r="AT322" s="166" t="s">
        <v>147</v>
      </c>
      <c r="AU322" s="166" t="s">
        <v>81</v>
      </c>
      <c r="AV322" s="13" t="s">
        <v>81</v>
      </c>
      <c r="AW322" s="13" t="s">
        <v>33</v>
      </c>
      <c r="AX322" s="13" t="s">
        <v>72</v>
      </c>
      <c r="AY322" s="166" t="s">
        <v>133</v>
      </c>
    </row>
    <row r="323" spans="1:65" s="14" customFormat="1" ht="10.199999999999999">
      <c r="B323" s="173"/>
      <c r="D323" s="163" t="s">
        <v>147</v>
      </c>
      <c r="E323" s="174" t="s">
        <v>3</v>
      </c>
      <c r="F323" s="175" t="s">
        <v>154</v>
      </c>
      <c r="H323" s="176">
        <v>158.19999999999999</v>
      </c>
      <c r="I323" s="177"/>
      <c r="L323" s="173"/>
      <c r="M323" s="178"/>
      <c r="N323" s="179"/>
      <c r="O323" s="179"/>
      <c r="P323" s="179"/>
      <c r="Q323" s="179"/>
      <c r="R323" s="179"/>
      <c r="S323" s="179"/>
      <c r="T323" s="180"/>
      <c r="AT323" s="174" t="s">
        <v>147</v>
      </c>
      <c r="AU323" s="174" t="s">
        <v>81</v>
      </c>
      <c r="AV323" s="14" t="s">
        <v>141</v>
      </c>
      <c r="AW323" s="14" t="s">
        <v>33</v>
      </c>
      <c r="AX323" s="14" t="s">
        <v>79</v>
      </c>
      <c r="AY323" s="174" t="s">
        <v>133</v>
      </c>
    </row>
    <row r="324" spans="1:65" s="2" customFormat="1" ht="16.5" customHeight="1">
      <c r="A324" s="34"/>
      <c r="B324" s="144"/>
      <c r="C324" s="181" t="s">
        <v>491</v>
      </c>
      <c r="D324" s="181" t="s">
        <v>155</v>
      </c>
      <c r="E324" s="182" t="s">
        <v>492</v>
      </c>
      <c r="F324" s="183" t="s">
        <v>493</v>
      </c>
      <c r="G324" s="184" t="s">
        <v>139</v>
      </c>
      <c r="H324" s="185">
        <v>47.46</v>
      </c>
      <c r="I324" s="186"/>
      <c r="J324" s="187">
        <f>ROUND(I324*H324,2)</f>
        <v>0</v>
      </c>
      <c r="K324" s="183" t="s">
        <v>140</v>
      </c>
      <c r="L324" s="188"/>
      <c r="M324" s="189" t="s">
        <v>3</v>
      </c>
      <c r="N324" s="190" t="s">
        <v>43</v>
      </c>
      <c r="O324" s="55"/>
      <c r="P324" s="154">
        <f>O324*H324</f>
        <v>0</v>
      </c>
      <c r="Q324" s="154">
        <v>1E-3</v>
      </c>
      <c r="R324" s="154">
        <f>Q324*H324</f>
        <v>4.7460000000000002E-2</v>
      </c>
      <c r="S324" s="154">
        <v>0</v>
      </c>
      <c r="T324" s="155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56" t="s">
        <v>335</v>
      </c>
      <c r="AT324" s="156" t="s">
        <v>155</v>
      </c>
      <c r="AU324" s="156" t="s">
        <v>81</v>
      </c>
      <c r="AY324" s="19" t="s">
        <v>133</v>
      </c>
      <c r="BE324" s="157">
        <f>IF(N324="základní",J324,0)</f>
        <v>0</v>
      </c>
      <c r="BF324" s="157">
        <f>IF(N324="snížená",J324,0)</f>
        <v>0</v>
      </c>
      <c r="BG324" s="157">
        <f>IF(N324="zákl. přenesená",J324,0)</f>
        <v>0</v>
      </c>
      <c r="BH324" s="157">
        <f>IF(N324="sníž. přenesená",J324,0)</f>
        <v>0</v>
      </c>
      <c r="BI324" s="157">
        <f>IF(N324="nulová",J324,0)</f>
        <v>0</v>
      </c>
      <c r="BJ324" s="19" t="s">
        <v>79</v>
      </c>
      <c r="BK324" s="157">
        <f>ROUND(I324*H324,2)</f>
        <v>0</v>
      </c>
      <c r="BL324" s="19" t="s">
        <v>237</v>
      </c>
      <c r="BM324" s="156" t="s">
        <v>494</v>
      </c>
    </row>
    <row r="325" spans="1:65" s="13" customFormat="1" ht="10.199999999999999">
      <c r="B325" s="165"/>
      <c r="D325" s="163" t="s">
        <v>147</v>
      </c>
      <c r="E325" s="166" t="s">
        <v>3</v>
      </c>
      <c r="F325" s="167" t="s">
        <v>495</v>
      </c>
      <c r="H325" s="168">
        <v>47.46</v>
      </c>
      <c r="I325" s="169"/>
      <c r="L325" s="165"/>
      <c r="M325" s="170"/>
      <c r="N325" s="171"/>
      <c r="O325" s="171"/>
      <c r="P325" s="171"/>
      <c r="Q325" s="171"/>
      <c r="R325" s="171"/>
      <c r="S325" s="171"/>
      <c r="T325" s="172"/>
      <c r="AT325" s="166" t="s">
        <v>147</v>
      </c>
      <c r="AU325" s="166" t="s">
        <v>81</v>
      </c>
      <c r="AV325" s="13" t="s">
        <v>81</v>
      </c>
      <c r="AW325" s="13" t="s">
        <v>33</v>
      </c>
      <c r="AX325" s="13" t="s">
        <v>79</v>
      </c>
      <c r="AY325" s="166" t="s">
        <v>133</v>
      </c>
    </row>
    <row r="326" spans="1:65" s="2" customFormat="1" ht="16.5" customHeight="1">
      <c r="A326" s="34"/>
      <c r="B326" s="144"/>
      <c r="C326" s="145" t="s">
        <v>496</v>
      </c>
      <c r="D326" s="145" t="s">
        <v>136</v>
      </c>
      <c r="E326" s="146" t="s">
        <v>497</v>
      </c>
      <c r="F326" s="147" t="s">
        <v>498</v>
      </c>
      <c r="G326" s="148" t="s">
        <v>499</v>
      </c>
      <c r="H326" s="149">
        <v>2</v>
      </c>
      <c r="I326" s="150"/>
      <c r="J326" s="151">
        <f>ROUND(I326*H326,2)</f>
        <v>0</v>
      </c>
      <c r="K326" s="147" t="s">
        <v>140</v>
      </c>
      <c r="L326" s="35"/>
      <c r="M326" s="152" t="s">
        <v>3</v>
      </c>
      <c r="N326" s="153" t="s">
        <v>43</v>
      </c>
      <c r="O326" s="55"/>
      <c r="P326" s="154">
        <f>O326*H326</f>
        <v>0</v>
      </c>
      <c r="Q326" s="154">
        <v>0</v>
      </c>
      <c r="R326" s="154">
        <f>Q326*H326</f>
        <v>0</v>
      </c>
      <c r="S326" s="154">
        <v>0</v>
      </c>
      <c r="T326" s="155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56" t="s">
        <v>237</v>
      </c>
      <c r="AT326" s="156" t="s">
        <v>136</v>
      </c>
      <c r="AU326" s="156" t="s">
        <v>81</v>
      </c>
      <c r="AY326" s="19" t="s">
        <v>133</v>
      </c>
      <c r="BE326" s="157">
        <f>IF(N326="základní",J326,0)</f>
        <v>0</v>
      </c>
      <c r="BF326" s="157">
        <f>IF(N326="snížená",J326,0)</f>
        <v>0</v>
      </c>
      <c r="BG326" s="157">
        <f>IF(N326="zákl. přenesená",J326,0)</f>
        <v>0</v>
      </c>
      <c r="BH326" s="157">
        <f>IF(N326="sníž. přenesená",J326,0)</f>
        <v>0</v>
      </c>
      <c r="BI326" s="157">
        <f>IF(N326="nulová",J326,0)</f>
        <v>0</v>
      </c>
      <c r="BJ326" s="19" t="s">
        <v>79</v>
      </c>
      <c r="BK326" s="157">
        <f>ROUND(I326*H326,2)</f>
        <v>0</v>
      </c>
      <c r="BL326" s="19" t="s">
        <v>237</v>
      </c>
      <c r="BM326" s="156" t="s">
        <v>500</v>
      </c>
    </row>
    <row r="327" spans="1:65" s="2" customFormat="1" ht="10.199999999999999">
      <c r="A327" s="34"/>
      <c r="B327" s="35"/>
      <c r="C327" s="34"/>
      <c r="D327" s="158" t="s">
        <v>143</v>
      </c>
      <c r="E327" s="34"/>
      <c r="F327" s="159" t="s">
        <v>501</v>
      </c>
      <c r="G327" s="34"/>
      <c r="H327" s="34"/>
      <c r="I327" s="160"/>
      <c r="J327" s="34"/>
      <c r="K327" s="34"/>
      <c r="L327" s="35"/>
      <c r="M327" s="161"/>
      <c r="N327" s="162"/>
      <c r="O327" s="55"/>
      <c r="P327" s="55"/>
      <c r="Q327" s="55"/>
      <c r="R327" s="55"/>
      <c r="S327" s="55"/>
      <c r="T327" s="56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9" t="s">
        <v>143</v>
      </c>
      <c r="AU327" s="19" t="s">
        <v>81</v>
      </c>
    </row>
    <row r="328" spans="1:65" s="15" customFormat="1" ht="10.199999999999999">
      <c r="B328" s="191"/>
      <c r="D328" s="163" t="s">
        <v>147</v>
      </c>
      <c r="E328" s="192" t="s">
        <v>3</v>
      </c>
      <c r="F328" s="193" t="s">
        <v>502</v>
      </c>
      <c r="H328" s="192" t="s">
        <v>3</v>
      </c>
      <c r="I328" s="194"/>
      <c r="L328" s="191"/>
      <c r="M328" s="195"/>
      <c r="N328" s="196"/>
      <c r="O328" s="196"/>
      <c r="P328" s="196"/>
      <c r="Q328" s="196"/>
      <c r="R328" s="196"/>
      <c r="S328" s="196"/>
      <c r="T328" s="197"/>
      <c r="AT328" s="192" t="s">
        <v>147</v>
      </c>
      <c r="AU328" s="192" t="s">
        <v>81</v>
      </c>
      <c r="AV328" s="15" t="s">
        <v>79</v>
      </c>
      <c r="AW328" s="15" t="s">
        <v>33</v>
      </c>
      <c r="AX328" s="15" t="s">
        <v>72</v>
      </c>
      <c r="AY328" s="192" t="s">
        <v>133</v>
      </c>
    </row>
    <row r="329" spans="1:65" s="13" customFormat="1" ht="10.199999999999999">
      <c r="B329" s="165"/>
      <c r="D329" s="163" t="s">
        <v>147</v>
      </c>
      <c r="E329" s="166" t="s">
        <v>3</v>
      </c>
      <c r="F329" s="167" t="s">
        <v>503</v>
      </c>
      <c r="H329" s="168">
        <v>2</v>
      </c>
      <c r="I329" s="169"/>
      <c r="L329" s="165"/>
      <c r="M329" s="170"/>
      <c r="N329" s="171"/>
      <c r="O329" s="171"/>
      <c r="P329" s="171"/>
      <c r="Q329" s="171"/>
      <c r="R329" s="171"/>
      <c r="S329" s="171"/>
      <c r="T329" s="172"/>
      <c r="AT329" s="166" t="s">
        <v>147</v>
      </c>
      <c r="AU329" s="166" t="s">
        <v>81</v>
      </c>
      <c r="AV329" s="13" t="s">
        <v>81</v>
      </c>
      <c r="AW329" s="13" t="s">
        <v>33</v>
      </c>
      <c r="AX329" s="13" t="s">
        <v>79</v>
      </c>
      <c r="AY329" s="166" t="s">
        <v>133</v>
      </c>
    </row>
    <row r="330" spans="1:65" s="2" customFormat="1" ht="16.5" customHeight="1">
      <c r="A330" s="34"/>
      <c r="B330" s="144"/>
      <c r="C330" s="181" t="s">
        <v>504</v>
      </c>
      <c r="D330" s="181" t="s">
        <v>155</v>
      </c>
      <c r="E330" s="182" t="s">
        <v>505</v>
      </c>
      <c r="F330" s="183" t="s">
        <v>506</v>
      </c>
      <c r="G330" s="184" t="s">
        <v>139</v>
      </c>
      <c r="H330" s="185">
        <v>28.8</v>
      </c>
      <c r="I330" s="186"/>
      <c r="J330" s="187">
        <f>ROUND(I330*H330,2)</f>
        <v>0</v>
      </c>
      <c r="K330" s="183" t="s">
        <v>140</v>
      </c>
      <c r="L330" s="188"/>
      <c r="M330" s="189" t="s">
        <v>3</v>
      </c>
      <c r="N330" s="190" t="s">
        <v>43</v>
      </c>
      <c r="O330" s="55"/>
      <c r="P330" s="154">
        <f>O330*H330</f>
        <v>0</v>
      </c>
      <c r="Q330" s="154">
        <v>1.3509999999999999E-2</v>
      </c>
      <c r="R330" s="154">
        <f>Q330*H330</f>
        <v>0.38908799999999999</v>
      </c>
      <c r="S330" s="154">
        <v>0</v>
      </c>
      <c r="T330" s="155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56" t="s">
        <v>335</v>
      </c>
      <c r="AT330" s="156" t="s">
        <v>155</v>
      </c>
      <c r="AU330" s="156" t="s">
        <v>81</v>
      </c>
      <c r="AY330" s="19" t="s">
        <v>133</v>
      </c>
      <c r="BE330" s="157">
        <f>IF(N330="základní",J330,0)</f>
        <v>0</v>
      </c>
      <c r="BF330" s="157">
        <f>IF(N330="snížená",J330,0)</f>
        <v>0</v>
      </c>
      <c r="BG330" s="157">
        <f>IF(N330="zákl. přenesená",J330,0)</f>
        <v>0</v>
      </c>
      <c r="BH330" s="157">
        <f>IF(N330="sníž. přenesená",J330,0)</f>
        <v>0</v>
      </c>
      <c r="BI330" s="157">
        <f>IF(N330="nulová",J330,0)</f>
        <v>0</v>
      </c>
      <c r="BJ330" s="19" t="s">
        <v>79</v>
      </c>
      <c r="BK330" s="157">
        <f>ROUND(I330*H330,2)</f>
        <v>0</v>
      </c>
      <c r="BL330" s="19" t="s">
        <v>237</v>
      </c>
      <c r="BM330" s="156" t="s">
        <v>507</v>
      </c>
    </row>
    <row r="331" spans="1:65" s="2" customFormat="1" ht="19.2">
      <c r="A331" s="34"/>
      <c r="B331" s="35"/>
      <c r="C331" s="34"/>
      <c r="D331" s="163" t="s">
        <v>145</v>
      </c>
      <c r="E331" s="34"/>
      <c r="F331" s="164" t="s">
        <v>508</v>
      </c>
      <c r="G331" s="34"/>
      <c r="H331" s="34"/>
      <c r="I331" s="160"/>
      <c r="J331" s="34"/>
      <c r="K331" s="34"/>
      <c r="L331" s="35"/>
      <c r="M331" s="161"/>
      <c r="N331" s="162"/>
      <c r="O331" s="55"/>
      <c r="P331" s="55"/>
      <c r="Q331" s="55"/>
      <c r="R331" s="55"/>
      <c r="S331" s="55"/>
      <c r="T331" s="56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9" t="s">
        <v>145</v>
      </c>
      <c r="AU331" s="19" t="s">
        <v>81</v>
      </c>
    </row>
    <row r="332" spans="1:65" s="13" customFormat="1" ht="10.199999999999999">
      <c r="B332" s="165"/>
      <c r="D332" s="163" t="s">
        <v>147</v>
      </c>
      <c r="E332" s="166" t="s">
        <v>3</v>
      </c>
      <c r="F332" s="167" t="s">
        <v>509</v>
      </c>
      <c r="H332" s="168">
        <v>28.8</v>
      </c>
      <c r="I332" s="169"/>
      <c r="L332" s="165"/>
      <c r="M332" s="170"/>
      <c r="N332" s="171"/>
      <c r="O332" s="171"/>
      <c r="P332" s="171"/>
      <c r="Q332" s="171"/>
      <c r="R332" s="171"/>
      <c r="S332" s="171"/>
      <c r="T332" s="172"/>
      <c r="AT332" s="166" t="s">
        <v>147</v>
      </c>
      <c r="AU332" s="166" t="s">
        <v>81</v>
      </c>
      <c r="AV332" s="13" t="s">
        <v>81</v>
      </c>
      <c r="AW332" s="13" t="s">
        <v>33</v>
      </c>
      <c r="AX332" s="13" t="s">
        <v>79</v>
      </c>
      <c r="AY332" s="166" t="s">
        <v>133</v>
      </c>
    </row>
    <row r="333" spans="1:65" s="2" customFormat="1" ht="16.5" customHeight="1">
      <c r="A333" s="34"/>
      <c r="B333" s="144"/>
      <c r="C333" s="145" t="s">
        <v>510</v>
      </c>
      <c r="D333" s="145" t="s">
        <v>136</v>
      </c>
      <c r="E333" s="146" t="s">
        <v>511</v>
      </c>
      <c r="F333" s="147" t="s">
        <v>512</v>
      </c>
      <c r="G333" s="148" t="s">
        <v>499</v>
      </c>
      <c r="H333" s="149">
        <v>2</v>
      </c>
      <c r="I333" s="150"/>
      <c r="J333" s="151">
        <f>ROUND(I333*H333,2)</f>
        <v>0</v>
      </c>
      <c r="K333" s="147" t="s">
        <v>140</v>
      </c>
      <c r="L333" s="35"/>
      <c r="M333" s="152" t="s">
        <v>3</v>
      </c>
      <c r="N333" s="153" t="s">
        <v>43</v>
      </c>
      <c r="O333" s="55"/>
      <c r="P333" s="154">
        <f>O333*H333</f>
        <v>0</v>
      </c>
      <c r="Q333" s="154">
        <v>0</v>
      </c>
      <c r="R333" s="154">
        <f>Q333*H333</f>
        <v>0</v>
      </c>
      <c r="S333" s="154">
        <v>0</v>
      </c>
      <c r="T333" s="155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56" t="s">
        <v>237</v>
      </c>
      <c r="AT333" s="156" t="s">
        <v>136</v>
      </c>
      <c r="AU333" s="156" t="s">
        <v>81</v>
      </c>
      <c r="AY333" s="19" t="s">
        <v>133</v>
      </c>
      <c r="BE333" s="157">
        <f>IF(N333="základní",J333,0)</f>
        <v>0</v>
      </c>
      <c r="BF333" s="157">
        <f>IF(N333="snížená",J333,0)</f>
        <v>0</v>
      </c>
      <c r="BG333" s="157">
        <f>IF(N333="zákl. přenesená",J333,0)</f>
        <v>0</v>
      </c>
      <c r="BH333" s="157">
        <f>IF(N333="sníž. přenesená",J333,0)</f>
        <v>0</v>
      </c>
      <c r="BI333" s="157">
        <f>IF(N333="nulová",J333,0)</f>
        <v>0</v>
      </c>
      <c r="BJ333" s="19" t="s">
        <v>79</v>
      </c>
      <c r="BK333" s="157">
        <f>ROUND(I333*H333,2)</f>
        <v>0</v>
      </c>
      <c r="BL333" s="19" t="s">
        <v>237</v>
      </c>
      <c r="BM333" s="156" t="s">
        <v>513</v>
      </c>
    </row>
    <row r="334" spans="1:65" s="2" customFormat="1" ht="10.199999999999999">
      <c r="A334" s="34"/>
      <c r="B334" s="35"/>
      <c r="C334" s="34"/>
      <c r="D334" s="158" t="s">
        <v>143</v>
      </c>
      <c r="E334" s="34"/>
      <c r="F334" s="159" t="s">
        <v>514</v>
      </c>
      <c r="G334" s="34"/>
      <c r="H334" s="34"/>
      <c r="I334" s="160"/>
      <c r="J334" s="34"/>
      <c r="K334" s="34"/>
      <c r="L334" s="35"/>
      <c r="M334" s="161"/>
      <c r="N334" s="162"/>
      <c r="O334" s="55"/>
      <c r="P334" s="55"/>
      <c r="Q334" s="55"/>
      <c r="R334" s="55"/>
      <c r="S334" s="55"/>
      <c r="T334" s="56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9" t="s">
        <v>143</v>
      </c>
      <c r="AU334" s="19" t="s">
        <v>81</v>
      </c>
    </row>
    <row r="335" spans="1:65" s="2" customFormat="1" ht="16.5" customHeight="1">
      <c r="A335" s="34"/>
      <c r="B335" s="144"/>
      <c r="C335" s="181" t="s">
        <v>515</v>
      </c>
      <c r="D335" s="181" t="s">
        <v>155</v>
      </c>
      <c r="E335" s="182" t="s">
        <v>516</v>
      </c>
      <c r="F335" s="183" t="s">
        <v>517</v>
      </c>
      <c r="G335" s="184" t="s">
        <v>499</v>
      </c>
      <c r="H335" s="185">
        <v>2</v>
      </c>
      <c r="I335" s="186"/>
      <c r="J335" s="187">
        <f>ROUND(I335*H335,2)</f>
        <v>0</v>
      </c>
      <c r="K335" s="183" t="s">
        <v>140</v>
      </c>
      <c r="L335" s="188"/>
      <c r="M335" s="189" t="s">
        <v>3</v>
      </c>
      <c r="N335" s="190" t="s">
        <v>43</v>
      </c>
      <c r="O335" s="55"/>
      <c r="P335" s="154">
        <f>O335*H335</f>
        <v>0</v>
      </c>
      <c r="Q335" s="154">
        <v>1.2E-2</v>
      </c>
      <c r="R335" s="154">
        <f>Q335*H335</f>
        <v>2.4E-2</v>
      </c>
      <c r="S335" s="154">
        <v>0</v>
      </c>
      <c r="T335" s="155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56" t="s">
        <v>335</v>
      </c>
      <c r="AT335" s="156" t="s">
        <v>155</v>
      </c>
      <c r="AU335" s="156" t="s">
        <v>81</v>
      </c>
      <c r="AY335" s="19" t="s">
        <v>133</v>
      </c>
      <c r="BE335" s="157">
        <f>IF(N335="základní",J335,0)</f>
        <v>0</v>
      </c>
      <c r="BF335" s="157">
        <f>IF(N335="snížená",J335,0)</f>
        <v>0</v>
      </c>
      <c r="BG335" s="157">
        <f>IF(N335="zákl. přenesená",J335,0)</f>
        <v>0</v>
      </c>
      <c r="BH335" s="157">
        <f>IF(N335="sníž. přenesená",J335,0)</f>
        <v>0</v>
      </c>
      <c r="BI335" s="157">
        <f>IF(N335="nulová",J335,0)</f>
        <v>0</v>
      </c>
      <c r="BJ335" s="19" t="s">
        <v>79</v>
      </c>
      <c r="BK335" s="157">
        <f>ROUND(I335*H335,2)</f>
        <v>0</v>
      </c>
      <c r="BL335" s="19" t="s">
        <v>237</v>
      </c>
      <c r="BM335" s="156" t="s">
        <v>518</v>
      </c>
    </row>
    <row r="336" spans="1:65" s="2" customFormat="1" ht="16.5" customHeight="1">
      <c r="A336" s="34"/>
      <c r="B336" s="144"/>
      <c r="C336" s="145" t="s">
        <v>519</v>
      </c>
      <c r="D336" s="145" t="s">
        <v>136</v>
      </c>
      <c r="E336" s="146" t="s">
        <v>520</v>
      </c>
      <c r="F336" s="147" t="s">
        <v>521</v>
      </c>
      <c r="G336" s="148" t="s">
        <v>499</v>
      </c>
      <c r="H336" s="149">
        <v>2</v>
      </c>
      <c r="I336" s="150"/>
      <c r="J336" s="151">
        <f>ROUND(I336*H336,2)</f>
        <v>0</v>
      </c>
      <c r="K336" s="147" t="s">
        <v>140</v>
      </c>
      <c r="L336" s="35"/>
      <c r="M336" s="152" t="s">
        <v>3</v>
      </c>
      <c r="N336" s="153" t="s">
        <v>43</v>
      </c>
      <c r="O336" s="55"/>
      <c r="P336" s="154">
        <f>O336*H336</f>
        <v>0</v>
      </c>
      <c r="Q336" s="154">
        <v>0</v>
      </c>
      <c r="R336" s="154">
        <f>Q336*H336</f>
        <v>0</v>
      </c>
      <c r="S336" s="154">
        <v>0.27</v>
      </c>
      <c r="T336" s="155">
        <f>S336*H336</f>
        <v>0.54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56" t="s">
        <v>237</v>
      </c>
      <c r="AT336" s="156" t="s">
        <v>136</v>
      </c>
      <c r="AU336" s="156" t="s">
        <v>81</v>
      </c>
      <c r="AY336" s="19" t="s">
        <v>133</v>
      </c>
      <c r="BE336" s="157">
        <f>IF(N336="základní",J336,0)</f>
        <v>0</v>
      </c>
      <c r="BF336" s="157">
        <f>IF(N336="snížená",J336,0)</f>
        <v>0</v>
      </c>
      <c r="BG336" s="157">
        <f>IF(N336="zákl. přenesená",J336,0)</f>
        <v>0</v>
      </c>
      <c r="BH336" s="157">
        <f>IF(N336="sníž. přenesená",J336,0)</f>
        <v>0</v>
      </c>
      <c r="BI336" s="157">
        <f>IF(N336="nulová",J336,0)</f>
        <v>0</v>
      </c>
      <c r="BJ336" s="19" t="s">
        <v>79</v>
      </c>
      <c r="BK336" s="157">
        <f>ROUND(I336*H336,2)</f>
        <v>0</v>
      </c>
      <c r="BL336" s="19" t="s">
        <v>237</v>
      </c>
      <c r="BM336" s="156" t="s">
        <v>522</v>
      </c>
    </row>
    <row r="337" spans="1:65" s="2" customFormat="1" ht="10.199999999999999">
      <c r="A337" s="34"/>
      <c r="B337" s="35"/>
      <c r="C337" s="34"/>
      <c r="D337" s="158" t="s">
        <v>143</v>
      </c>
      <c r="E337" s="34"/>
      <c r="F337" s="159" t="s">
        <v>523</v>
      </c>
      <c r="G337" s="34"/>
      <c r="H337" s="34"/>
      <c r="I337" s="160"/>
      <c r="J337" s="34"/>
      <c r="K337" s="34"/>
      <c r="L337" s="35"/>
      <c r="M337" s="161"/>
      <c r="N337" s="162"/>
      <c r="O337" s="55"/>
      <c r="P337" s="55"/>
      <c r="Q337" s="55"/>
      <c r="R337" s="55"/>
      <c r="S337" s="55"/>
      <c r="T337" s="56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9" t="s">
        <v>143</v>
      </c>
      <c r="AU337" s="19" t="s">
        <v>81</v>
      </c>
    </row>
    <row r="338" spans="1:65" s="2" customFormat="1" ht="24.15" customHeight="1">
      <c r="A338" s="34"/>
      <c r="B338" s="144"/>
      <c r="C338" s="145" t="s">
        <v>524</v>
      </c>
      <c r="D338" s="145" t="s">
        <v>136</v>
      </c>
      <c r="E338" s="146" t="s">
        <v>525</v>
      </c>
      <c r="F338" s="147" t="s">
        <v>526</v>
      </c>
      <c r="G338" s="148" t="s">
        <v>314</v>
      </c>
      <c r="H338" s="149">
        <v>0.46100000000000002</v>
      </c>
      <c r="I338" s="150"/>
      <c r="J338" s="151">
        <f>ROUND(I338*H338,2)</f>
        <v>0</v>
      </c>
      <c r="K338" s="147" t="s">
        <v>140</v>
      </c>
      <c r="L338" s="35"/>
      <c r="M338" s="152" t="s">
        <v>3</v>
      </c>
      <c r="N338" s="153" t="s">
        <v>43</v>
      </c>
      <c r="O338" s="55"/>
      <c r="P338" s="154">
        <f>O338*H338</f>
        <v>0</v>
      </c>
      <c r="Q338" s="154">
        <v>0</v>
      </c>
      <c r="R338" s="154">
        <f>Q338*H338</f>
        <v>0</v>
      </c>
      <c r="S338" s="154">
        <v>0</v>
      </c>
      <c r="T338" s="155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56" t="s">
        <v>237</v>
      </c>
      <c r="AT338" s="156" t="s">
        <v>136</v>
      </c>
      <c r="AU338" s="156" t="s">
        <v>81</v>
      </c>
      <c r="AY338" s="19" t="s">
        <v>133</v>
      </c>
      <c r="BE338" s="157">
        <f>IF(N338="základní",J338,0)</f>
        <v>0</v>
      </c>
      <c r="BF338" s="157">
        <f>IF(N338="snížená",J338,0)</f>
        <v>0</v>
      </c>
      <c r="BG338" s="157">
        <f>IF(N338="zákl. přenesená",J338,0)</f>
        <v>0</v>
      </c>
      <c r="BH338" s="157">
        <f>IF(N338="sníž. přenesená",J338,0)</f>
        <v>0</v>
      </c>
      <c r="BI338" s="157">
        <f>IF(N338="nulová",J338,0)</f>
        <v>0</v>
      </c>
      <c r="BJ338" s="19" t="s">
        <v>79</v>
      </c>
      <c r="BK338" s="157">
        <f>ROUND(I338*H338,2)</f>
        <v>0</v>
      </c>
      <c r="BL338" s="19" t="s">
        <v>237</v>
      </c>
      <c r="BM338" s="156" t="s">
        <v>527</v>
      </c>
    </row>
    <row r="339" spans="1:65" s="2" customFormat="1" ht="10.199999999999999">
      <c r="A339" s="34"/>
      <c r="B339" s="35"/>
      <c r="C339" s="34"/>
      <c r="D339" s="158" t="s">
        <v>143</v>
      </c>
      <c r="E339" s="34"/>
      <c r="F339" s="159" t="s">
        <v>528</v>
      </c>
      <c r="G339" s="34"/>
      <c r="H339" s="34"/>
      <c r="I339" s="160"/>
      <c r="J339" s="34"/>
      <c r="K339" s="34"/>
      <c r="L339" s="35"/>
      <c r="M339" s="161"/>
      <c r="N339" s="162"/>
      <c r="O339" s="55"/>
      <c r="P339" s="55"/>
      <c r="Q339" s="55"/>
      <c r="R339" s="55"/>
      <c r="S339" s="55"/>
      <c r="T339" s="56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T339" s="19" t="s">
        <v>143</v>
      </c>
      <c r="AU339" s="19" t="s">
        <v>81</v>
      </c>
    </row>
    <row r="340" spans="1:65" s="12" customFormat="1" ht="22.8" customHeight="1">
      <c r="B340" s="131"/>
      <c r="D340" s="132" t="s">
        <v>71</v>
      </c>
      <c r="E340" s="142" t="s">
        <v>529</v>
      </c>
      <c r="F340" s="142" t="s">
        <v>530</v>
      </c>
      <c r="I340" s="134"/>
      <c r="J340" s="143">
        <f>BK340</f>
        <v>0</v>
      </c>
      <c r="L340" s="131"/>
      <c r="M340" s="136"/>
      <c r="N340" s="137"/>
      <c r="O340" s="137"/>
      <c r="P340" s="138">
        <f>SUM(P341:P358)</f>
        <v>0</v>
      </c>
      <c r="Q340" s="137"/>
      <c r="R340" s="138">
        <f>SUM(R341:R358)</f>
        <v>4.2021119999999995E-2</v>
      </c>
      <c r="S340" s="137"/>
      <c r="T340" s="139">
        <f>SUM(T341:T358)</f>
        <v>0</v>
      </c>
      <c r="AR340" s="132" t="s">
        <v>81</v>
      </c>
      <c r="AT340" s="140" t="s">
        <v>71</v>
      </c>
      <c r="AU340" s="140" t="s">
        <v>79</v>
      </c>
      <c r="AY340" s="132" t="s">
        <v>133</v>
      </c>
      <c r="BK340" s="141">
        <f>SUM(BK341:BK358)</f>
        <v>0</v>
      </c>
    </row>
    <row r="341" spans="1:65" s="2" customFormat="1" ht="16.5" customHeight="1">
      <c r="A341" s="34"/>
      <c r="B341" s="144"/>
      <c r="C341" s="145" t="s">
        <v>531</v>
      </c>
      <c r="D341" s="145" t="s">
        <v>136</v>
      </c>
      <c r="E341" s="146" t="s">
        <v>532</v>
      </c>
      <c r="F341" s="147" t="s">
        <v>533</v>
      </c>
      <c r="G341" s="148" t="s">
        <v>139</v>
      </c>
      <c r="H341" s="149">
        <v>67.775999999999996</v>
      </c>
      <c r="I341" s="150"/>
      <c r="J341" s="151">
        <f>ROUND(I341*H341,2)</f>
        <v>0</v>
      </c>
      <c r="K341" s="147" t="s">
        <v>140</v>
      </c>
      <c r="L341" s="35"/>
      <c r="M341" s="152" t="s">
        <v>3</v>
      </c>
      <c r="N341" s="153" t="s">
        <v>43</v>
      </c>
      <c r="O341" s="55"/>
      <c r="P341" s="154">
        <f>O341*H341</f>
        <v>0</v>
      </c>
      <c r="Q341" s="154">
        <v>6.0000000000000002E-5</v>
      </c>
      <c r="R341" s="154">
        <f>Q341*H341</f>
        <v>4.0665599999999994E-3</v>
      </c>
      <c r="S341" s="154">
        <v>0</v>
      </c>
      <c r="T341" s="155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56" t="s">
        <v>237</v>
      </c>
      <c r="AT341" s="156" t="s">
        <v>136</v>
      </c>
      <c r="AU341" s="156" t="s">
        <v>81</v>
      </c>
      <c r="AY341" s="19" t="s">
        <v>133</v>
      </c>
      <c r="BE341" s="157">
        <f>IF(N341="základní",J341,0)</f>
        <v>0</v>
      </c>
      <c r="BF341" s="157">
        <f>IF(N341="snížená",J341,0)</f>
        <v>0</v>
      </c>
      <c r="BG341" s="157">
        <f>IF(N341="zákl. přenesená",J341,0)</f>
        <v>0</v>
      </c>
      <c r="BH341" s="157">
        <f>IF(N341="sníž. přenesená",J341,0)</f>
        <v>0</v>
      </c>
      <c r="BI341" s="157">
        <f>IF(N341="nulová",J341,0)</f>
        <v>0</v>
      </c>
      <c r="BJ341" s="19" t="s">
        <v>79</v>
      </c>
      <c r="BK341" s="157">
        <f>ROUND(I341*H341,2)</f>
        <v>0</v>
      </c>
      <c r="BL341" s="19" t="s">
        <v>237</v>
      </c>
      <c r="BM341" s="156" t="s">
        <v>534</v>
      </c>
    </row>
    <row r="342" spans="1:65" s="2" customFormat="1" ht="10.199999999999999">
      <c r="A342" s="34"/>
      <c r="B342" s="35"/>
      <c r="C342" s="34"/>
      <c r="D342" s="158" t="s">
        <v>143</v>
      </c>
      <c r="E342" s="34"/>
      <c r="F342" s="159" t="s">
        <v>535</v>
      </c>
      <c r="G342" s="34"/>
      <c r="H342" s="34"/>
      <c r="I342" s="160"/>
      <c r="J342" s="34"/>
      <c r="K342" s="34"/>
      <c r="L342" s="35"/>
      <c r="M342" s="161"/>
      <c r="N342" s="162"/>
      <c r="O342" s="55"/>
      <c r="P342" s="55"/>
      <c r="Q342" s="55"/>
      <c r="R342" s="55"/>
      <c r="S342" s="55"/>
      <c r="T342" s="56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9" t="s">
        <v>143</v>
      </c>
      <c r="AU342" s="19" t="s">
        <v>81</v>
      </c>
    </row>
    <row r="343" spans="1:65" s="15" customFormat="1" ht="10.199999999999999">
      <c r="B343" s="191"/>
      <c r="D343" s="163" t="s">
        <v>147</v>
      </c>
      <c r="E343" s="192" t="s">
        <v>3</v>
      </c>
      <c r="F343" s="193" t="s">
        <v>536</v>
      </c>
      <c r="H343" s="192" t="s">
        <v>3</v>
      </c>
      <c r="I343" s="194"/>
      <c r="L343" s="191"/>
      <c r="M343" s="195"/>
      <c r="N343" s="196"/>
      <c r="O343" s="196"/>
      <c r="P343" s="196"/>
      <c r="Q343" s="196"/>
      <c r="R343" s="196"/>
      <c r="S343" s="196"/>
      <c r="T343" s="197"/>
      <c r="AT343" s="192" t="s">
        <v>147</v>
      </c>
      <c r="AU343" s="192" t="s">
        <v>81</v>
      </c>
      <c r="AV343" s="15" t="s">
        <v>79</v>
      </c>
      <c r="AW343" s="15" t="s">
        <v>33</v>
      </c>
      <c r="AX343" s="15" t="s">
        <v>72</v>
      </c>
      <c r="AY343" s="192" t="s">
        <v>133</v>
      </c>
    </row>
    <row r="344" spans="1:65" s="13" customFormat="1" ht="10.199999999999999">
      <c r="B344" s="165"/>
      <c r="D344" s="163" t="s">
        <v>147</v>
      </c>
      <c r="E344" s="166" t="s">
        <v>3</v>
      </c>
      <c r="F344" s="167" t="s">
        <v>537</v>
      </c>
      <c r="H344" s="168">
        <v>52.767000000000003</v>
      </c>
      <c r="I344" s="169"/>
      <c r="L344" s="165"/>
      <c r="M344" s="170"/>
      <c r="N344" s="171"/>
      <c r="O344" s="171"/>
      <c r="P344" s="171"/>
      <c r="Q344" s="171"/>
      <c r="R344" s="171"/>
      <c r="S344" s="171"/>
      <c r="T344" s="172"/>
      <c r="AT344" s="166" t="s">
        <v>147</v>
      </c>
      <c r="AU344" s="166" t="s">
        <v>81</v>
      </c>
      <c r="AV344" s="13" t="s">
        <v>81</v>
      </c>
      <c r="AW344" s="13" t="s">
        <v>33</v>
      </c>
      <c r="AX344" s="13" t="s">
        <v>72</v>
      </c>
      <c r="AY344" s="166" t="s">
        <v>133</v>
      </c>
    </row>
    <row r="345" spans="1:65" s="13" customFormat="1" ht="10.199999999999999">
      <c r="B345" s="165"/>
      <c r="D345" s="163" t="s">
        <v>147</v>
      </c>
      <c r="E345" s="166" t="s">
        <v>3</v>
      </c>
      <c r="F345" s="167" t="s">
        <v>538</v>
      </c>
      <c r="H345" s="168">
        <v>15.009</v>
      </c>
      <c r="I345" s="169"/>
      <c r="L345" s="165"/>
      <c r="M345" s="170"/>
      <c r="N345" s="171"/>
      <c r="O345" s="171"/>
      <c r="P345" s="171"/>
      <c r="Q345" s="171"/>
      <c r="R345" s="171"/>
      <c r="S345" s="171"/>
      <c r="T345" s="172"/>
      <c r="AT345" s="166" t="s">
        <v>147</v>
      </c>
      <c r="AU345" s="166" t="s">
        <v>81</v>
      </c>
      <c r="AV345" s="13" t="s">
        <v>81</v>
      </c>
      <c r="AW345" s="13" t="s">
        <v>33</v>
      </c>
      <c r="AX345" s="13" t="s">
        <v>72</v>
      </c>
      <c r="AY345" s="166" t="s">
        <v>133</v>
      </c>
    </row>
    <row r="346" spans="1:65" s="14" customFormat="1" ht="10.199999999999999">
      <c r="B346" s="173"/>
      <c r="D346" s="163" t="s">
        <v>147</v>
      </c>
      <c r="E346" s="174" t="s">
        <v>3</v>
      </c>
      <c r="F346" s="175" t="s">
        <v>154</v>
      </c>
      <c r="H346" s="176">
        <v>67.77600000000001</v>
      </c>
      <c r="I346" s="177"/>
      <c r="L346" s="173"/>
      <c r="M346" s="178"/>
      <c r="N346" s="179"/>
      <c r="O346" s="179"/>
      <c r="P346" s="179"/>
      <c r="Q346" s="179"/>
      <c r="R346" s="179"/>
      <c r="S346" s="179"/>
      <c r="T346" s="180"/>
      <c r="AT346" s="174" t="s">
        <v>147</v>
      </c>
      <c r="AU346" s="174" t="s">
        <v>81</v>
      </c>
      <c r="AV346" s="14" t="s">
        <v>141</v>
      </c>
      <c r="AW346" s="14" t="s">
        <v>33</v>
      </c>
      <c r="AX346" s="14" t="s">
        <v>79</v>
      </c>
      <c r="AY346" s="174" t="s">
        <v>133</v>
      </c>
    </row>
    <row r="347" spans="1:65" s="2" customFormat="1" ht="16.5" customHeight="1">
      <c r="A347" s="34"/>
      <c r="B347" s="144"/>
      <c r="C347" s="145" t="s">
        <v>539</v>
      </c>
      <c r="D347" s="145" t="s">
        <v>136</v>
      </c>
      <c r="E347" s="146" t="s">
        <v>540</v>
      </c>
      <c r="F347" s="147" t="s">
        <v>541</v>
      </c>
      <c r="G347" s="148" t="s">
        <v>139</v>
      </c>
      <c r="H347" s="149">
        <v>135.55199999999999</v>
      </c>
      <c r="I347" s="150"/>
      <c r="J347" s="151">
        <f>ROUND(I347*H347,2)</f>
        <v>0</v>
      </c>
      <c r="K347" s="147" t="s">
        <v>140</v>
      </c>
      <c r="L347" s="35"/>
      <c r="M347" s="152" t="s">
        <v>3</v>
      </c>
      <c r="N347" s="153" t="s">
        <v>43</v>
      </c>
      <c r="O347" s="55"/>
      <c r="P347" s="154">
        <f>O347*H347</f>
        <v>0</v>
      </c>
      <c r="Q347" s="154">
        <v>1.3999999999999999E-4</v>
      </c>
      <c r="R347" s="154">
        <f>Q347*H347</f>
        <v>1.8977279999999996E-2</v>
      </c>
      <c r="S347" s="154">
        <v>0</v>
      </c>
      <c r="T347" s="155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56" t="s">
        <v>237</v>
      </c>
      <c r="AT347" s="156" t="s">
        <v>136</v>
      </c>
      <c r="AU347" s="156" t="s">
        <v>81</v>
      </c>
      <c r="AY347" s="19" t="s">
        <v>133</v>
      </c>
      <c r="BE347" s="157">
        <f>IF(N347="základní",J347,0)</f>
        <v>0</v>
      </c>
      <c r="BF347" s="157">
        <f>IF(N347="snížená",J347,0)</f>
        <v>0</v>
      </c>
      <c r="BG347" s="157">
        <f>IF(N347="zákl. přenesená",J347,0)</f>
        <v>0</v>
      </c>
      <c r="BH347" s="157">
        <f>IF(N347="sníž. přenesená",J347,0)</f>
        <v>0</v>
      </c>
      <c r="BI347" s="157">
        <f>IF(N347="nulová",J347,0)</f>
        <v>0</v>
      </c>
      <c r="BJ347" s="19" t="s">
        <v>79</v>
      </c>
      <c r="BK347" s="157">
        <f>ROUND(I347*H347,2)</f>
        <v>0</v>
      </c>
      <c r="BL347" s="19" t="s">
        <v>237</v>
      </c>
      <c r="BM347" s="156" t="s">
        <v>542</v>
      </c>
    </row>
    <row r="348" spans="1:65" s="2" customFormat="1" ht="10.199999999999999">
      <c r="A348" s="34"/>
      <c r="B348" s="35"/>
      <c r="C348" s="34"/>
      <c r="D348" s="158" t="s">
        <v>143</v>
      </c>
      <c r="E348" s="34"/>
      <c r="F348" s="159" t="s">
        <v>543</v>
      </c>
      <c r="G348" s="34"/>
      <c r="H348" s="34"/>
      <c r="I348" s="160"/>
      <c r="J348" s="34"/>
      <c r="K348" s="34"/>
      <c r="L348" s="35"/>
      <c r="M348" s="161"/>
      <c r="N348" s="162"/>
      <c r="O348" s="55"/>
      <c r="P348" s="55"/>
      <c r="Q348" s="55"/>
      <c r="R348" s="55"/>
      <c r="S348" s="55"/>
      <c r="T348" s="56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T348" s="19" t="s">
        <v>143</v>
      </c>
      <c r="AU348" s="19" t="s">
        <v>81</v>
      </c>
    </row>
    <row r="349" spans="1:65" s="15" customFormat="1" ht="10.199999999999999">
      <c r="B349" s="191"/>
      <c r="D349" s="163" t="s">
        <v>147</v>
      </c>
      <c r="E349" s="192" t="s">
        <v>3</v>
      </c>
      <c r="F349" s="193" t="s">
        <v>536</v>
      </c>
      <c r="H349" s="192" t="s">
        <v>3</v>
      </c>
      <c r="I349" s="194"/>
      <c r="L349" s="191"/>
      <c r="M349" s="195"/>
      <c r="N349" s="196"/>
      <c r="O349" s="196"/>
      <c r="P349" s="196"/>
      <c r="Q349" s="196"/>
      <c r="R349" s="196"/>
      <c r="S349" s="196"/>
      <c r="T349" s="197"/>
      <c r="AT349" s="192" t="s">
        <v>147</v>
      </c>
      <c r="AU349" s="192" t="s">
        <v>81</v>
      </c>
      <c r="AV349" s="15" t="s">
        <v>79</v>
      </c>
      <c r="AW349" s="15" t="s">
        <v>33</v>
      </c>
      <c r="AX349" s="15" t="s">
        <v>72</v>
      </c>
      <c r="AY349" s="192" t="s">
        <v>133</v>
      </c>
    </row>
    <row r="350" spans="1:65" s="13" customFormat="1" ht="10.199999999999999">
      <c r="B350" s="165"/>
      <c r="D350" s="163" t="s">
        <v>147</v>
      </c>
      <c r="E350" s="166" t="s">
        <v>3</v>
      </c>
      <c r="F350" s="167" t="s">
        <v>537</v>
      </c>
      <c r="H350" s="168">
        <v>52.767000000000003</v>
      </c>
      <c r="I350" s="169"/>
      <c r="L350" s="165"/>
      <c r="M350" s="170"/>
      <c r="N350" s="171"/>
      <c r="O350" s="171"/>
      <c r="P350" s="171"/>
      <c r="Q350" s="171"/>
      <c r="R350" s="171"/>
      <c r="S350" s="171"/>
      <c r="T350" s="172"/>
      <c r="AT350" s="166" t="s">
        <v>147</v>
      </c>
      <c r="AU350" s="166" t="s">
        <v>81</v>
      </c>
      <c r="AV350" s="13" t="s">
        <v>81</v>
      </c>
      <c r="AW350" s="13" t="s">
        <v>33</v>
      </c>
      <c r="AX350" s="13" t="s">
        <v>72</v>
      </c>
      <c r="AY350" s="166" t="s">
        <v>133</v>
      </c>
    </row>
    <row r="351" spans="1:65" s="13" customFormat="1" ht="10.199999999999999">
      <c r="B351" s="165"/>
      <c r="D351" s="163" t="s">
        <v>147</v>
      </c>
      <c r="E351" s="166" t="s">
        <v>3</v>
      </c>
      <c r="F351" s="167" t="s">
        <v>538</v>
      </c>
      <c r="H351" s="168">
        <v>15.009</v>
      </c>
      <c r="I351" s="169"/>
      <c r="L351" s="165"/>
      <c r="M351" s="170"/>
      <c r="N351" s="171"/>
      <c r="O351" s="171"/>
      <c r="P351" s="171"/>
      <c r="Q351" s="171"/>
      <c r="R351" s="171"/>
      <c r="S351" s="171"/>
      <c r="T351" s="172"/>
      <c r="AT351" s="166" t="s">
        <v>147</v>
      </c>
      <c r="AU351" s="166" t="s">
        <v>81</v>
      </c>
      <c r="AV351" s="13" t="s">
        <v>81</v>
      </c>
      <c r="AW351" s="13" t="s">
        <v>33</v>
      </c>
      <c r="AX351" s="13" t="s">
        <v>72</v>
      </c>
      <c r="AY351" s="166" t="s">
        <v>133</v>
      </c>
    </row>
    <row r="352" spans="1:65" s="14" customFormat="1" ht="10.199999999999999">
      <c r="B352" s="173"/>
      <c r="D352" s="163" t="s">
        <v>147</v>
      </c>
      <c r="E352" s="174" t="s">
        <v>3</v>
      </c>
      <c r="F352" s="175" t="s">
        <v>154</v>
      </c>
      <c r="H352" s="176">
        <v>67.77600000000001</v>
      </c>
      <c r="I352" s="177"/>
      <c r="L352" s="173"/>
      <c r="M352" s="178"/>
      <c r="N352" s="179"/>
      <c r="O352" s="179"/>
      <c r="P352" s="179"/>
      <c r="Q352" s="179"/>
      <c r="R352" s="179"/>
      <c r="S352" s="179"/>
      <c r="T352" s="180"/>
      <c r="AT352" s="174" t="s">
        <v>147</v>
      </c>
      <c r="AU352" s="174" t="s">
        <v>81</v>
      </c>
      <c r="AV352" s="14" t="s">
        <v>141</v>
      </c>
      <c r="AW352" s="14" t="s">
        <v>33</v>
      </c>
      <c r="AX352" s="14" t="s">
        <v>79</v>
      </c>
      <c r="AY352" s="174" t="s">
        <v>133</v>
      </c>
    </row>
    <row r="353" spans="1:65" s="13" customFormat="1" ht="10.199999999999999">
      <c r="B353" s="165"/>
      <c r="D353" s="163" t="s">
        <v>147</v>
      </c>
      <c r="F353" s="167" t="s">
        <v>544</v>
      </c>
      <c r="H353" s="168">
        <v>135.55199999999999</v>
      </c>
      <c r="I353" s="169"/>
      <c r="L353" s="165"/>
      <c r="M353" s="170"/>
      <c r="N353" s="171"/>
      <c r="O353" s="171"/>
      <c r="P353" s="171"/>
      <c r="Q353" s="171"/>
      <c r="R353" s="171"/>
      <c r="S353" s="171"/>
      <c r="T353" s="172"/>
      <c r="AT353" s="166" t="s">
        <v>147</v>
      </c>
      <c r="AU353" s="166" t="s">
        <v>81</v>
      </c>
      <c r="AV353" s="13" t="s">
        <v>81</v>
      </c>
      <c r="AW353" s="13" t="s">
        <v>4</v>
      </c>
      <c r="AX353" s="13" t="s">
        <v>79</v>
      </c>
      <c r="AY353" s="166" t="s">
        <v>133</v>
      </c>
    </row>
    <row r="354" spans="1:65" s="2" customFormat="1" ht="16.5" customHeight="1">
      <c r="A354" s="34"/>
      <c r="B354" s="144"/>
      <c r="C354" s="145" t="s">
        <v>545</v>
      </c>
      <c r="D354" s="145" t="s">
        <v>136</v>
      </c>
      <c r="E354" s="146" t="s">
        <v>546</v>
      </c>
      <c r="F354" s="147" t="s">
        <v>547</v>
      </c>
      <c r="G354" s="148" t="s">
        <v>139</v>
      </c>
      <c r="H354" s="149">
        <v>67.775999999999996</v>
      </c>
      <c r="I354" s="150"/>
      <c r="J354" s="151">
        <f>ROUND(I354*H354,2)</f>
        <v>0</v>
      </c>
      <c r="K354" s="147" t="s">
        <v>140</v>
      </c>
      <c r="L354" s="35"/>
      <c r="M354" s="152" t="s">
        <v>3</v>
      </c>
      <c r="N354" s="153" t="s">
        <v>43</v>
      </c>
      <c r="O354" s="55"/>
      <c r="P354" s="154">
        <f>O354*H354</f>
        <v>0</v>
      </c>
      <c r="Q354" s="154">
        <v>1.3999999999999999E-4</v>
      </c>
      <c r="R354" s="154">
        <f>Q354*H354</f>
        <v>9.4886399999999978E-3</v>
      </c>
      <c r="S354" s="154">
        <v>0</v>
      </c>
      <c r="T354" s="155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56" t="s">
        <v>237</v>
      </c>
      <c r="AT354" s="156" t="s">
        <v>136</v>
      </c>
      <c r="AU354" s="156" t="s">
        <v>81</v>
      </c>
      <c r="AY354" s="19" t="s">
        <v>133</v>
      </c>
      <c r="BE354" s="157">
        <f>IF(N354="základní",J354,0)</f>
        <v>0</v>
      </c>
      <c r="BF354" s="157">
        <f>IF(N354="snížená",J354,0)</f>
        <v>0</v>
      </c>
      <c r="BG354" s="157">
        <f>IF(N354="zákl. přenesená",J354,0)</f>
        <v>0</v>
      </c>
      <c r="BH354" s="157">
        <f>IF(N354="sníž. přenesená",J354,0)</f>
        <v>0</v>
      </c>
      <c r="BI354" s="157">
        <f>IF(N354="nulová",J354,0)</f>
        <v>0</v>
      </c>
      <c r="BJ354" s="19" t="s">
        <v>79</v>
      </c>
      <c r="BK354" s="157">
        <f>ROUND(I354*H354,2)</f>
        <v>0</v>
      </c>
      <c r="BL354" s="19" t="s">
        <v>237</v>
      </c>
      <c r="BM354" s="156" t="s">
        <v>548</v>
      </c>
    </row>
    <row r="355" spans="1:65" s="2" customFormat="1" ht="10.199999999999999">
      <c r="A355" s="34"/>
      <c r="B355" s="35"/>
      <c r="C355" s="34"/>
      <c r="D355" s="158" t="s">
        <v>143</v>
      </c>
      <c r="E355" s="34"/>
      <c r="F355" s="159" t="s">
        <v>549</v>
      </c>
      <c r="G355" s="34"/>
      <c r="H355" s="34"/>
      <c r="I355" s="160"/>
      <c r="J355" s="34"/>
      <c r="K355" s="34"/>
      <c r="L355" s="35"/>
      <c r="M355" s="161"/>
      <c r="N355" s="162"/>
      <c r="O355" s="55"/>
      <c r="P355" s="55"/>
      <c r="Q355" s="55"/>
      <c r="R355" s="55"/>
      <c r="S355" s="55"/>
      <c r="T355" s="56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9" t="s">
        <v>143</v>
      </c>
      <c r="AU355" s="19" t="s">
        <v>81</v>
      </c>
    </row>
    <row r="356" spans="1:65" s="2" customFormat="1" ht="16.5" customHeight="1">
      <c r="A356" s="34"/>
      <c r="B356" s="144"/>
      <c r="C356" s="145" t="s">
        <v>550</v>
      </c>
      <c r="D356" s="145" t="s">
        <v>136</v>
      </c>
      <c r="E356" s="146" t="s">
        <v>551</v>
      </c>
      <c r="F356" s="147" t="s">
        <v>552</v>
      </c>
      <c r="G356" s="148" t="s">
        <v>139</v>
      </c>
      <c r="H356" s="149">
        <v>67.775999999999996</v>
      </c>
      <c r="I356" s="150"/>
      <c r="J356" s="151">
        <f>ROUND(I356*H356,2)</f>
        <v>0</v>
      </c>
      <c r="K356" s="147" t="s">
        <v>140</v>
      </c>
      <c r="L356" s="35"/>
      <c r="M356" s="152" t="s">
        <v>3</v>
      </c>
      <c r="N356" s="153" t="s">
        <v>43</v>
      </c>
      <c r="O356" s="55"/>
      <c r="P356" s="154">
        <f>O356*H356</f>
        <v>0</v>
      </c>
      <c r="Q356" s="154">
        <v>1.3999999999999999E-4</v>
      </c>
      <c r="R356" s="154">
        <f>Q356*H356</f>
        <v>9.4886399999999978E-3</v>
      </c>
      <c r="S356" s="154">
        <v>0</v>
      </c>
      <c r="T356" s="155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56" t="s">
        <v>237</v>
      </c>
      <c r="AT356" s="156" t="s">
        <v>136</v>
      </c>
      <c r="AU356" s="156" t="s">
        <v>81</v>
      </c>
      <c r="AY356" s="19" t="s">
        <v>133</v>
      </c>
      <c r="BE356" s="157">
        <f>IF(N356="základní",J356,0)</f>
        <v>0</v>
      </c>
      <c r="BF356" s="157">
        <f>IF(N356="snížená",J356,0)</f>
        <v>0</v>
      </c>
      <c r="BG356" s="157">
        <f>IF(N356="zákl. přenesená",J356,0)</f>
        <v>0</v>
      </c>
      <c r="BH356" s="157">
        <f>IF(N356="sníž. přenesená",J356,0)</f>
        <v>0</v>
      </c>
      <c r="BI356" s="157">
        <f>IF(N356="nulová",J356,0)</f>
        <v>0</v>
      </c>
      <c r="BJ356" s="19" t="s">
        <v>79</v>
      </c>
      <c r="BK356" s="157">
        <f>ROUND(I356*H356,2)</f>
        <v>0</v>
      </c>
      <c r="BL356" s="19" t="s">
        <v>237</v>
      </c>
      <c r="BM356" s="156" t="s">
        <v>553</v>
      </c>
    </row>
    <row r="357" spans="1:65" s="2" customFormat="1" ht="10.199999999999999">
      <c r="A357" s="34"/>
      <c r="B357" s="35"/>
      <c r="C357" s="34"/>
      <c r="D357" s="158" t="s">
        <v>143</v>
      </c>
      <c r="E357" s="34"/>
      <c r="F357" s="159" t="s">
        <v>554</v>
      </c>
      <c r="G357" s="34"/>
      <c r="H357" s="34"/>
      <c r="I357" s="160"/>
      <c r="J357" s="34"/>
      <c r="K357" s="34"/>
      <c r="L357" s="35"/>
      <c r="M357" s="161"/>
      <c r="N357" s="162"/>
      <c r="O357" s="55"/>
      <c r="P357" s="55"/>
      <c r="Q357" s="55"/>
      <c r="R357" s="55"/>
      <c r="S357" s="55"/>
      <c r="T357" s="56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T357" s="19" t="s">
        <v>143</v>
      </c>
      <c r="AU357" s="19" t="s">
        <v>81</v>
      </c>
    </row>
    <row r="358" spans="1:65" s="2" customFormat="1" ht="19.2">
      <c r="A358" s="34"/>
      <c r="B358" s="35"/>
      <c r="C358" s="34"/>
      <c r="D358" s="163" t="s">
        <v>145</v>
      </c>
      <c r="E358" s="34"/>
      <c r="F358" s="164" t="s">
        <v>555</v>
      </c>
      <c r="G358" s="34"/>
      <c r="H358" s="34"/>
      <c r="I358" s="160"/>
      <c r="J358" s="34"/>
      <c r="K358" s="34"/>
      <c r="L358" s="35"/>
      <c r="M358" s="206"/>
      <c r="N358" s="207"/>
      <c r="O358" s="208"/>
      <c r="P358" s="208"/>
      <c r="Q358" s="208"/>
      <c r="R358" s="208"/>
      <c r="S358" s="208"/>
      <c r="T358" s="209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T358" s="19" t="s">
        <v>145</v>
      </c>
      <c r="AU358" s="19" t="s">
        <v>81</v>
      </c>
    </row>
    <row r="359" spans="1:65" s="2" customFormat="1" ht="6.9" customHeight="1">
      <c r="A359" s="34"/>
      <c r="B359" s="44"/>
      <c r="C359" s="45"/>
      <c r="D359" s="45"/>
      <c r="E359" s="45"/>
      <c r="F359" s="45"/>
      <c r="G359" s="45"/>
      <c r="H359" s="45"/>
      <c r="I359" s="45"/>
      <c r="J359" s="45"/>
      <c r="K359" s="45"/>
      <c r="L359" s="35"/>
      <c r="M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</row>
  </sheetData>
  <autoFilter ref="C92:K358" xr:uid="{00000000-0009-0000-0000-000001000000}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xr:uid="{00000000-0004-0000-0100-000000000000}"/>
    <hyperlink ref="F114" r:id="rId2" xr:uid="{00000000-0004-0000-0100-000001000000}"/>
    <hyperlink ref="F131" r:id="rId3" xr:uid="{00000000-0004-0000-0100-000002000000}"/>
    <hyperlink ref="F143" r:id="rId4" xr:uid="{00000000-0004-0000-0100-000003000000}"/>
    <hyperlink ref="F145" r:id="rId5" xr:uid="{00000000-0004-0000-0100-000004000000}"/>
    <hyperlink ref="F153" r:id="rId6" xr:uid="{00000000-0004-0000-0100-000005000000}"/>
    <hyperlink ref="F162" r:id="rId7" xr:uid="{00000000-0004-0000-0100-000006000000}"/>
    <hyperlink ref="F173" r:id="rId8" xr:uid="{00000000-0004-0000-0100-000007000000}"/>
    <hyperlink ref="F178" r:id="rId9" xr:uid="{00000000-0004-0000-0100-000008000000}"/>
    <hyperlink ref="F181" r:id="rId10" xr:uid="{00000000-0004-0000-0100-000009000000}"/>
    <hyperlink ref="F183" r:id="rId11" xr:uid="{00000000-0004-0000-0100-00000A000000}"/>
    <hyperlink ref="F188" r:id="rId12" xr:uid="{00000000-0004-0000-0100-00000B000000}"/>
    <hyperlink ref="F191" r:id="rId13" xr:uid="{00000000-0004-0000-0100-00000C000000}"/>
    <hyperlink ref="F193" r:id="rId14" xr:uid="{00000000-0004-0000-0100-00000D000000}"/>
    <hyperlink ref="F197" r:id="rId15" xr:uid="{00000000-0004-0000-0100-00000E000000}"/>
    <hyperlink ref="F199" r:id="rId16" xr:uid="{00000000-0004-0000-0100-00000F000000}"/>
    <hyperlink ref="F208" r:id="rId17" xr:uid="{00000000-0004-0000-0100-000010000000}"/>
    <hyperlink ref="F211" r:id="rId18" xr:uid="{00000000-0004-0000-0100-000011000000}"/>
    <hyperlink ref="F218" r:id="rId19" xr:uid="{00000000-0004-0000-0100-000012000000}"/>
    <hyperlink ref="F220" r:id="rId20" xr:uid="{00000000-0004-0000-0100-000013000000}"/>
    <hyperlink ref="F222" r:id="rId21" xr:uid="{00000000-0004-0000-0100-000014000000}"/>
    <hyperlink ref="F225" r:id="rId22" xr:uid="{00000000-0004-0000-0100-000015000000}"/>
    <hyperlink ref="F228" r:id="rId23" xr:uid="{00000000-0004-0000-0100-000016000000}"/>
    <hyperlink ref="F232" r:id="rId24" xr:uid="{00000000-0004-0000-0100-000017000000}"/>
    <hyperlink ref="F249" r:id="rId25" xr:uid="{00000000-0004-0000-0100-000018000000}"/>
    <hyperlink ref="F260" r:id="rId26" xr:uid="{00000000-0004-0000-0100-000019000000}"/>
    <hyperlink ref="F263" r:id="rId27" xr:uid="{00000000-0004-0000-0100-00001A000000}"/>
    <hyperlink ref="F265" r:id="rId28" xr:uid="{00000000-0004-0000-0100-00001B000000}"/>
    <hyperlink ref="F272" r:id="rId29" xr:uid="{00000000-0004-0000-0100-00001C000000}"/>
    <hyperlink ref="F276" r:id="rId30" xr:uid="{00000000-0004-0000-0100-00001D000000}"/>
    <hyperlink ref="F279" r:id="rId31" xr:uid="{00000000-0004-0000-0100-00001E000000}"/>
    <hyperlink ref="F281" r:id="rId32" xr:uid="{00000000-0004-0000-0100-00001F000000}"/>
    <hyperlink ref="F283" r:id="rId33" xr:uid="{00000000-0004-0000-0100-000020000000}"/>
    <hyperlink ref="F289" r:id="rId34" xr:uid="{00000000-0004-0000-0100-000021000000}"/>
    <hyperlink ref="F296" r:id="rId35" xr:uid="{00000000-0004-0000-0100-000022000000}"/>
    <hyperlink ref="F300" r:id="rId36" xr:uid="{00000000-0004-0000-0100-000023000000}"/>
    <hyperlink ref="F305" r:id="rId37" xr:uid="{00000000-0004-0000-0100-000024000000}"/>
    <hyperlink ref="F308" r:id="rId38" xr:uid="{00000000-0004-0000-0100-000025000000}"/>
    <hyperlink ref="F316" r:id="rId39" xr:uid="{00000000-0004-0000-0100-000026000000}"/>
    <hyperlink ref="F319" r:id="rId40" xr:uid="{00000000-0004-0000-0100-000027000000}"/>
    <hyperlink ref="F327" r:id="rId41" xr:uid="{00000000-0004-0000-0100-000028000000}"/>
    <hyperlink ref="F334" r:id="rId42" xr:uid="{00000000-0004-0000-0100-000029000000}"/>
    <hyperlink ref="F337" r:id="rId43" xr:uid="{00000000-0004-0000-0100-00002A000000}"/>
    <hyperlink ref="F339" r:id="rId44" xr:uid="{00000000-0004-0000-0100-00002B000000}"/>
    <hyperlink ref="F342" r:id="rId45" xr:uid="{00000000-0004-0000-0100-00002C000000}"/>
    <hyperlink ref="F348" r:id="rId46" xr:uid="{00000000-0004-0000-0100-00002D000000}"/>
    <hyperlink ref="F355" r:id="rId47" xr:uid="{00000000-0004-0000-0100-00002E000000}"/>
    <hyperlink ref="F357" r:id="rId48" xr:uid="{00000000-0004-0000-0100-00002F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4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3"/>
  <sheetViews>
    <sheetView showGridLines="0" topLeftCell="A79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87</v>
      </c>
    </row>
    <row r="3" spans="1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1:46" s="1" customFormat="1" ht="24.9" customHeight="1">
      <c r="B4" s="22"/>
      <c r="D4" s="23" t="s">
        <v>97</v>
      </c>
      <c r="L4" s="22"/>
      <c r="M4" s="95" t="s">
        <v>11</v>
      </c>
      <c r="AT4" s="19" t="s">
        <v>4</v>
      </c>
    </row>
    <row r="5" spans="1:46" s="1" customFormat="1" ht="6.9" customHeight="1">
      <c r="B5" s="22"/>
      <c r="L5" s="22"/>
    </row>
    <row r="6" spans="1:46" s="1" customFormat="1" ht="12" customHeight="1">
      <c r="B6" s="22"/>
      <c r="D6" s="29" t="s">
        <v>17</v>
      </c>
      <c r="L6" s="22"/>
    </row>
    <row r="7" spans="1:46" s="1" customFormat="1" ht="16.5" customHeight="1">
      <c r="B7" s="22"/>
      <c r="E7" s="337" t="str">
        <f>'Rekapitulace stavby'!K6</f>
        <v>Stavební úpravy - modernizace obvodového pláště</v>
      </c>
      <c r="F7" s="338"/>
      <c r="G7" s="338"/>
      <c r="H7" s="338"/>
      <c r="L7" s="22"/>
    </row>
    <row r="8" spans="1:46" s="1" customFormat="1" ht="12" customHeight="1">
      <c r="B8" s="22"/>
      <c r="D8" s="29" t="s">
        <v>98</v>
      </c>
      <c r="L8" s="22"/>
    </row>
    <row r="9" spans="1:46" s="2" customFormat="1" ht="16.5" customHeight="1">
      <c r="A9" s="34"/>
      <c r="B9" s="35"/>
      <c r="C9" s="34"/>
      <c r="D9" s="34"/>
      <c r="E9" s="337" t="s">
        <v>99</v>
      </c>
      <c r="F9" s="339"/>
      <c r="G9" s="339"/>
      <c r="H9" s="339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5"/>
      <c r="C10" s="34"/>
      <c r="D10" s="29" t="s">
        <v>556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6.5" customHeight="1">
      <c r="A11" s="34"/>
      <c r="B11" s="35"/>
      <c r="C11" s="34"/>
      <c r="D11" s="34"/>
      <c r="E11" s="295" t="s">
        <v>557</v>
      </c>
      <c r="F11" s="339"/>
      <c r="G11" s="339"/>
      <c r="H11" s="339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0.199999999999999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5"/>
      <c r="C14" s="34"/>
      <c r="D14" s="29" t="s">
        <v>21</v>
      </c>
      <c r="E14" s="34"/>
      <c r="F14" s="27" t="s">
        <v>35</v>
      </c>
      <c r="G14" s="34"/>
      <c r="H14" s="34"/>
      <c r="I14" s="29" t="s">
        <v>23</v>
      </c>
      <c r="J14" s="52" t="str">
        <f>'Rekapitulace stavby'!AN8</f>
        <v>27. 8. 2021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tr">
        <f>IF('Rekapitulace stavby'!AN10="","",'Rekapitulace stavby'!AN10)</f>
        <v/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tr">
        <f>IF('Rekapitulace stavby'!E11="","",'Rekapitulace stavby'!E11)</f>
        <v>ČZU v Praze</v>
      </c>
      <c r="F17" s="34"/>
      <c r="G17" s="34"/>
      <c r="H17" s="34"/>
      <c r="I17" s="29" t="s">
        <v>28</v>
      </c>
      <c r="J17" s="27" t="str">
        <f>IF('Rekapitulace stavby'!AN11="","",'Rekapitulace stavby'!AN11)</f>
        <v/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0" t="str">
        <f>'Rekapitulace stavby'!E14</f>
        <v>Vyplň údaj</v>
      </c>
      <c r="F20" s="320"/>
      <c r="G20" s="320"/>
      <c r="H20" s="320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tr">
        <f>IF('Rekapitulace stavby'!AN16="","",'Rekapitulace stavby'!AN16)</f>
        <v/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tr">
        <f>IF('Rekapitulace stavby'!E17="","",'Rekapitulace stavby'!E17)</f>
        <v>RH-ARCHITEKTI s.r.o.</v>
      </c>
      <c r="F23" s="34"/>
      <c r="G23" s="34"/>
      <c r="H23" s="34"/>
      <c r="I23" s="29" t="s">
        <v>28</v>
      </c>
      <c r="J23" s="27" t="str">
        <f>IF('Rekapitulace stavby'!AN17="","",'Rekapitulace stavby'!AN17)</f>
        <v/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28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97"/>
      <c r="B29" s="98"/>
      <c r="C29" s="97"/>
      <c r="D29" s="97"/>
      <c r="E29" s="325" t="s">
        <v>3</v>
      </c>
      <c r="F29" s="325"/>
      <c r="G29" s="325"/>
      <c r="H29" s="325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38</v>
      </c>
      <c r="E32" s="34"/>
      <c r="F32" s="34"/>
      <c r="G32" s="34"/>
      <c r="H32" s="34"/>
      <c r="I32" s="34"/>
      <c r="J32" s="68">
        <f>ROUND(J93, 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5"/>
      <c r="C35" s="34"/>
      <c r="D35" s="101" t="s">
        <v>42</v>
      </c>
      <c r="E35" s="29" t="s">
        <v>43</v>
      </c>
      <c r="F35" s="102">
        <f>ROUND((SUM(BE93:BE182)),  2)</f>
        <v>0</v>
      </c>
      <c r="G35" s="34"/>
      <c r="H35" s="34"/>
      <c r="I35" s="103">
        <v>0.21</v>
      </c>
      <c r="J35" s="102">
        <f>ROUND(((SUM(BE93:BE182))*I35),  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5"/>
      <c r="C36" s="34"/>
      <c r="D36" s="34"/>
      <c r="E36" s="29" t="s">
        <v>44</v>
      </c>
      <c r="F36" s="102">
        <f>ROUND((SUM(BF93:BF182)),  2)</f>
        <v>0</v>
      </c>
      <c r="G36" s="34"/>
      <c r="H36" s="34"/>
      <c r="I36" s="103">
        <v>0.15</v>
      </c>
      <c r="J36" s="102">
        <f>ROUND(((SUM(BF93:BF182))*I36),  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5"/>
      <c r="C37" s="34"/>
      <c r="D37" s="34"/>
      <c r="E37" s="29" t="s">
        <v>45</v>
      </c>
      <c r="F37" s="102">
        <f>ROUND((SUM(BG93:BG182)),  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hidden="1" customHeight="1">
      <c r="A38" s="34"/>
      <c r="B38" s="35"/>
      <c r="C38" s="34"/>
      <c r="D38" s="34"/>
      <c r="E38" s="29" t="s">
        <v>46</v>
      </c>
      <c r="F38" s="102">
        <f>ROUND((SUM(BH93:BH182)),  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5"/>
      <c r="C39" s="34"/>
      <c r="D39" s="34"/>
      <c r="E39" s="29" t="s">
        <v>47</v>
      </c>
      <c r="F39" s="102">
        <f>ROUND((SUM(BI93:BI182)),  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" customHeight="1">
      <c r="A47" s="34"/>
      <c r="B47" s="35"/>
      <c r="C47" s="23" t="s">
        <v>100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16.5" customHeight="1">
      <c r="A50" s="34"/>
      <c r="B50" s="35"/>
      <c r="C50" s="34"/>
      <c r="D50" s="34"/>
      <c r="E50" s="337" t="str">
        <f>E7</f>
        <v>Stavební úpravy - modernizace obvodového pláště</v>
      </c>
      <c r="F50" s="338"/>
      <c r="G50" s="338"/>
      <c r="H50" s="338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1" customFormat="1" ht="12" customHeight="1">
      <c r="B51" s="22"/>
      <c r="C51" s="29" t="s">
        <v>98</v>
      </c>
      <c r="L51" s="22"/>
    </row>
    <row r="52" spans="1:47" s="2" customFormat="1" ht="16.5" customHeight="1">
      <c r="A52" s="34"/>
      <c r="B52" s="35"/>
      <c r="C52" s="34"/>
      <c r="D52" s="34"/>
      <c r="E52" s="337" t="s">
        <v>99</v>
      </c>
      <c r="F52" s="339"/>
      <c r="G52" s="339"/>
      <c r="H52" s="339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12" customHeight="1">
      <c r="A53" s="34"/>
      <c r="B53" s="35"/>
      <c r="C53" s="29" t="s">
        <v>556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16.5" customHeight="1">
      <c r="A54" s="34"/>
      <c r="B54" s="35"/>
      <c r="C54" s="34"/>
      <c r="D54" s="34"/>
      <c r="E54" s="295" t="str">
        <f>E11</f>
        <v>EL-01 - Výkaz výměr hala č.1</v>
      </c>
      <c r="F54" s="339"/>
      <c r="G54" s="339"/>
      <c r="H54" s="339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6.9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2" t="str">
        <f>IF(J14="","",J14)</f>
        <v>27. 8. 2021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2" customFormat="1" ht="6.9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2" customFormat="1" ht="25.65" customHeight="1">
      <c r="A58" s="34"/>
      <c r="B58" s="35"/>
      <c r="C58" s="29" t="s">
        <v>25</v>
      </c>
      <c r="D58" s="34"/>
      <c r="E58" s="34"/>
      <c r="F58" s="27" t="str">
        <f>E17</f>
        <v>ČZU v Praze</v>
      </c>
      <c r="G58" s="34"/>
      <c r="H58" s="34"/>
      <c r="I58" s="29" t="s">
        <v>31</v>
      </c>
      <c r="J58" s="32" t="str">
        <f>E23</f>
        <v>RH-ARCHITEKTI s.r.o.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15.15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47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47" s="2" customFormat="1" ht="29.25" customHeight="1">
      <c r="A61" s="34"/>
      <c r="B61" s="35"/>
      <c r="C61" s="110" t="s">
        <v>101</v>
      </c>
      <c r="D61" s="104"/>
      <c r="E61" s="104"/>
      <c r="F61" s="104"/>
      <c r="G61" s="104"/>
      <c r="H61" s="104"/>
      <c r="I61" s="104"/>
      <c r="J61" s="111" t="s">
        <v>102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47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8" customHeight="1">
      <c r="A63" s="34"/>
      <c r="B63" s="35"/>
      <c r="C63" s="112" t="s">
        <v>70</v>
      </c>
      <c r="D63" s="34"/>
      <c r="E63" s="34"/>
      <c r="F63" s="34"/>
      <c r="G63" s="34"/>
      <c r="H63" s="34"/>
      <c r="I63" s="34"/>
      <c r="J63" s="68">
        <f>J93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103</v>
      </c>
    </row>
    <row r="64" spans="1:47" s="9" customFormat="1" ht="24.9" customHeight="1">
      <c r="B64" s="113"/>
      <c r="D64" s="114" t="s">
        <v>558</v>
      </c>
      <c r="E64" s="115"/>
      <c r="F64" s="115"/>
      <c r="G64" s="115"/>
      <c r="H64" s="115"/>
      <c r="I64" s="115"/>
      <c r="J64" s="116">
        <f>J94</f>
        <v>0</v>
      </c>
      <c r="L64" s="113"/>
    </row>
    <row r="65" spans="1:31" s="9" customFormat="1" ht="24.9" customHeight="1">
      <c r="B65" s="113"/>
      <c r="D65" s="114" t="s">
        <v>559</v>
      </c>
      <c r="E65" s="115"/>
      <c r="F65" s="115"/>
      <c r="G65" s="115"/>
      <c r="H65" s="115"/>
      <c r="I65" s="115"/>
      <c r="J65" s="116">
        <f>J100</f>
        <v>0</v>
      </c>
      <c r="L65" s="113"/>
    </row>
    <row r="66" spans="1:31" s="9" customFormat="1" ht="24.9" customHeight="1">
      <c r="B66" s="113"/>
      <c r="D66" s="114" t="s">
        <v>560</v>
      </c>
      <c r="E66" s="115"/>
      <c r="F66" s="115"/>
      <c r="G66" s="115"/>
      <c r="H66" s="115"/>
      <c r="I66" s="115"/>
      <c r="J66" s="116">
        <f>J132</f>
        <v>0</v>
      </c>
      <c r="L66" s="113"/>
    </row>
    <row r="67" spans="1:31" s="9" customFormat="1" ht="24.9" customHeight="1">
      <c r="B67" s="113"/>
      <c r="D67" s="114" t="s">
        <v>561</v>
      </c>
      <c r="E67" s="115"/>
      <c r="F67" s="115"/>
      <c r="G67" s="115"/>
      <c r="H67" s="115"/>
      <c r="I67" s="115"/>
      <c r="J67" s="116">
        <f>J139</f>
        <v>0</v>
      </c>
      <c r="L67" s="113"/>
    </row>
    <row r="68" spans="1:31" s="9" customFormat="1" ht="24.9" customHeight="1">
      <c r="B68" s="113"/>
      <c r="D68" s="114" t="s">
        <v>562</v>
      </c>
      <c r="E68" s="115"/>
      <c r="F68" s="115"/>
      <c r="G68" s="115"/>
      <c r="H68" s="115"/>
      <c r="I68" s="115"/>
      <c r="J68" s="116">
        <f>J149</f>
        <v>0</v>
      </c>
      <c r="L68" s="113"/>
    </row>
    <row r="69" spans="1:31" s="9" customFormat="1" ht="24.9" customHeight="1">
      <c r="B69" s="113"/>
      <c r="D69" s="114" t="s">
        <v>563</v>
      </c>
      <c r="E69" s="115"/>
      <c r="F69" s="115"/>
      <c r="G69" s="115"/>
      <c r="H69" s="115"/>
      <c r="I69" s="115"/>
      <c r="J69" s="116">
        <f>J154</f>
        <v>0</v>
      </c>
      <c r="L69" s="113"/>
    </row>
    <row r="70" spans="1:31" s="9" customFormat="1" ht="24.9" customHeight="1">
      <c r="B70" s="113"/>
      <c r="D70" s="114" t="s">
        <v>564</v>
      </c>
      <c r="E70" s="115"/>
      <c r="F70" s="115"/>
      <c r="G70" s="115"/>
      <c r="H70" s="115"/>
      <c r="I70" s="115"/>
      <c r="J70" s="116">
        <f>J169</f>
        <v>0</v>
      </c>
      <c r="L70" s="113"/>
    </row>
    <row r="71" spans="1:31" s="9" customFormat="1" ht="24.9" customHeight="1">
      <c r="B71" s="113"/>
      <c r="D71" s="114" t="s">
        <v>565</v>
      </c>
      <c r="E71" s="115"/>
      <c r="F71" s="115"/>
      <c r="G71" s="115"/>
      <c r="H71" s="115"/>
      <c r="I71" s="115"/>
      <c r="J71" s="116">
        <f>J172</f>
        <v>0</v>
      </c>
      <c r="L71" s="113"/>
    </row>
    <row r="72" spans="1:31" s="2" customFormat="1" ht="21.7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" customHeight="1">
      <c r="A73" s="34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7" spans="1:31" s="2" customFormat="1" ht="6.9" customHeight="1">
      <c r="A77" s="34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4.9" customHeight="1">
      <c r="A78" s="34"/>
      <c r="B78" s="35"/>
      <c r="C78" s="23" t="s">
        <v>118</v>
      </c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17</v>
      </c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2" customFormat="1" ht="16.5" customHeight="1">
      <c r="A81" s="34"/>
      <c r="B81" s="35"/>
      <c r="C81" s="34"/>
      <c r="D81" s="34"/>
      <c r="E81" s="337" t="str">
        <f>E7</f>
        <v>Stavební úpravy - modernizace obvodového pláště</v>
      </c>
      <c r="F81" s="338"/>
      <c r="G81" s="338"/>
      <c r="H81" s="338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65" s="1" customFormat="1" ht="12" customHeight="1">
      <c r="B82" s="22"/>
      <c r="C82" s="29" t="s">
        <v>98</v>
      </c>
      <c r="L82" s="22"/>
    </row>
    <row r="83" spans="1:65" s="2" customFormat="1" ht="16.5" customHeight="1">
      <c r="A83" s="34"/>
      <c r="B83" s="35"/>
      <c r="C83" s="34"/>
      <c r="D83" s="34"/>
      <c r="E83" s="337" t="s">
        <v>99</v>
      </c>
      <c r="F83" s="339"/>
      <c r="G83" s="339"/>
      <c r="H83" s="339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65" s="2" customFormat="1" ht="12" customHeight="1">
      <c r="A84" s="34"/>
      <c r="B84" s="35"/>
      <c r="C84" s="29" t="s">
        <v>556</v>
      </c>
      <c r="D84" s="34"/>
      <c r="E84" s="34"/>
      <c r="F84" s="34"/>
      <c r="G84" s="34"/>
      <c r="H84" s="34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65" s="2" customFormat="1" ht="16.5" customHeight="1">
      <c r="A85" s="34"/>
      <c r="B85" s="35"/>
      <c r="C85" s="34"/>
      <c r="D85" s="34"/>
      <c r="E85" s="295" t="str">
        <f>E11</f>
        <v>EL-01 - Výkaz výměr hala č.1</v>
      </c>
      <c r="F85" s="339"/>
      <c r="G85" s="339"/>
      <c r="H85" s="339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65" s="2" customFormat="1" ht="6.9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65" s="2" customFormat="1" ht="12" customHeight="1">
      <c r="A87" s="34"/>
      <c r="B87" s="35"/>
      <c r="C87" s="29" t="s">
        <v>21</v>
      </c>
      <c r="D87" s="34"/>
      <c r="E87" s="34"/>
      <c r="F87" s="27" t="str">
        <f>F14</f>
        <v xml:space="preserve"> </v>
      </c>
      <c r="G87" s="34"/>
      <c r="H87" s="34"/>
      <c r="I87" s="29" t="s">
        <v>23</v>
      </c>
      <c r="J87" s="52" t="str">
        <f>IF(J14="","",J14)</f>
        <v>27. 8. 2021</v>
      </c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65" s="2" customFormat="1" ht="6.9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65" s="2" customFormat="1" ht="25.65" customHeight="1">
      <c r="A89" s="34"/>
      <c r="B89" s="35"/>
      <c r="C89" s="29" t="s">
        <v>25</v>
      </c>
      <c r="D89" s="34"/>
      <c r="E89" s="34"/>
      <c r="F89" s="27" t="str">
        <f>E17</f>
        <v>ČZU v Praze</v>
      </c>
      <c r="G89" s="34"/>
      <c r="H89" s="34"/>
      <c r="I89" s="29" t="s">
        <v>31</v>
      </c>
      <c r="J89" s="32" t="str">
        <f>E23</f>
        <v>RH-ARCHITEKTI s.r.o.</v>
      </c>
      <c r="K89" s="34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65" s="2" customFormat="1" ht="15.15" customHeight="1">
      <c r="A90" s="34"/>
      <c r="B90" s="35"/>
      <c r="C90" s="29" t="s">
        <v>29</v>
      </c>
      <c r="D90" s="34"/>
      <c r="E90" s="34"/>
      <c r="F90" s="27" t="str">
        <f>IF(E20="","",E20)</f>
        <v>Vyplň údaj</v>
      </c>
      <c r="G90" s="34"/>
      <c r="H90" s="34"/>
      <c r="I90" s="29" t="s">
        <v>34</v>
      </c>
      <c r="J90" s="32" t="str">
        <f>E26</f>
        <v xml:space="preserve"> </v>
      </c>
      <c r="K90" s="34"/>
      <c r="L90" s="9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65" s="2" customFormat="1" ht="10.35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9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65" s="11" customFormat="1" ht="29.25" customHeight="1">
      <c r="A92" s="121"/>
      <c r="B92" s="122"/>
      <c r="C92" s="123" t="s">
        <v>119</v>
      </c>
      <c r="D92" s="124" t="s">
        <v>57</v>
      </c>
      <c r="E92" s="124" t="s">
        <v>53</v>
      </c>
      <c r="F92" s="124" t="s">
        <v>54</v>
      </c>
      <c r="G92" s="124" t="s">
        <v>120</v>
      </c>
      <c r="H92" s="124" t="s">
        <v>121</v>
      </c>
      <c r="I92" s="124" t="s">
        <v>122</v>
      </c>
      <c r="J92" s="124" t="s">
        <v>102</v>
      </c>
      <c r="K92" s="125" t="s">
        <v>123</v>
      </c>
      <c r="L92" s="126"/>
      <c r="M92" s="59" t="s">
        <v>3</v>
      </c>
      <c r="N92" s="60" t="s">
        <v>42</v>
      </c>
      <c r="O92" s="60" t="s">
        <v>124</v>
      </c>
      <c r="P92" s="60" t="s">
        <v>125</v>
      </c>
      <c r="Q92" s="60" t="s">
        <v>126</v>
      </c>
      <c r="R92" s="60" t="s">
        <v>127</v>
      </c>
      <c r="S92" s="60" t="s">
        <v>128</v>
      </c>
      <c r="T92" s="61" t="s">
        <v>129</v>
      </c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</row>
    <row r="93" spans="1:65" s="2" customFormat="1" ht="22.8" customHeight="1">
      <c r="A93" s="34"/>
      <c r="B93" s="35"/>
      <c r="C93" s="66" t="s">
        <v>130</v>
      </c>
      <c r="D93" s="34"/>
      <c r="E93" s="34"/>
      <c r="F93" s="34"/>
      <c r="G93" s="34"/>
      <c r="H93" s="34"/>
      <c r="I93" s="34"/>
      <c r="J93" s="127">
        <f>BK93</f>
        <v>0</v>
      </c>
      <c r="K93" s="34"/>
      <c r="L93" s="35"/>
      <c r="M93" s="62"/>
      <c r="N93" s="53"/>
      <c r="O93" s="63"/>
      <c r="P93" s="128">
        <f>P94+P100+P132+P139+P149+P154+P169+P172</f>
        <v>0</v>
      </c>
      <c r="Q93" s="63"/>
      <c r="R93" s="128">
        <f>R94+R100+R132+R139+R149+R154+R169+R172</f>
        <v>0</v>
      </c>
      <c r="S93" s="63"/>
      <c r="T93" s="129">
        <f>T94+T100+T132+T139+T149+T154+T169+T172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71</v>
      </c>
      <c r="AU93" s="19" t="s">
        <v>103</v>
      </c>
      <c r="BK93" s="130">
        <f>BK94+BK100+BK132+BK139+BK149+BK154+BK169+BK172</f>
        <v>0</v>
      </c>
    </row>
    <row r="94" spans="1:65" s="12" customFormat="1" ht="25.95" customHeight="1">
      <c r="B94" s="131"/>
      <c r="D94" s="132" t="s">
        <v>71</v>
      </c>
      <c r="E94" s="133" t="s">
        <v>566</v>
      </c>
      <c r="F94" s="133" t="s">
        <v>567</v>
      </c>
      <c r="I94" s="134"/>
      <c r="J94" s="135">
        <f>BK94</f>
        <v>0</v>
      </c>
      <c r="L94" s="131"/>
      <c r="M94" s="136"/>
      <c r="N94" s="137"/>
      <c r="O94" s="137"/>
      <c r="P94" s="138">
        <f>SUM(P95:P99)</f>
        <v>0</v>
      </c>
      <c r="Q94" s="137"/>
      <c r="R94" s="138">
        <f>SUM(R95:R99)</f>
        <v>0</v>
      </c>
      <c r="S94" s="137"/>
      <c r="T94" s="139">
        <f>SUM(T95:T99)</f>
        <v>0</v>
      </c>
      <c r="AR94" s="132" t="s">
        <v>79</v>
      </c>
      <c r="AT94" s="140" t="s">
        <v>71</v>
      </c>
      <c r="AU94" s="140" t="s">
        <v>72</v>
      </c>
      <c r="AY94" s="132" t="s">
        <v>133</v>
      </c>
      <c r="BK94" s="141">
        <f>SUM(BK95:BK99)</f>
        <v>0</v>
      </c>
    </row>
    <row r="95" spans="1:65" s="2" customFormat="1" ht="16.5" customHeight="1">
      <c r="A95" s="34"/>
      <c r="B95" s="144"/>
      <c r="C95" s="145" t="s">
        <v>72</v>
      </c>
      <c r="D95" s="145" t="s">
        <v>136</v>
      </c>
      <c r="E95" s="146" t="s">
        <v>568</v>
      </c>
      <c r="F95" s="147" t="s">
        <v>569</v>
      </c>
      <c r="G95" s="148" t="s">
        <v>570</v>
      </c>
      <c r="H95" s="149">
        <v>1</v>
      </c>
      <c r="I95" s="150"/>
      <c r="J95" s="151">
        <f>ROUND(I95*H95,2)</f>
        <v>0</v>
      </c>
      <c r="K95" s="147" t="s">
        <v>3</v>
      </c>
      <c r="L95" s="35"/>
      <c r="M95" s="152" t="s">
        <v>3</v>
      </c>
      <c r="N95" s="153" t="s">
        <v>43</v>
      </c>
      <c r="O95" s="55"/>
      <c r="P95" s="154">
        <f>O95*H95</f>
        <v>0</v>
      </c>
      <c r="Q95" s="154">
        <v>0</v>
      </c>
      <c r="R95" s="154">
        <f>Q95*H95</f>
        <v>0</v>
      </c>
      <c r="S95" s="154">
        <v>0</v>
      </c>
      <c r="T95" s="155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141</v>
      </c>
      <c r="AT95" s="156" t="s">
        <v>136</v>
      </c>
      <c r="AU95" s="156" t="s">
        <v>79</v>
      </c>
      <c r="AY95" s="19" t="s">
        <v>133</v>
      </c>
      <c r="BE95" s="157">
        <f>IF(N95="základní",J95,0)</f>
        <v>0</v>
      </c>
      <c r="BF95" s="157">
        <f>IF(N95="snížená",J95,0)</f>
        <v>0</v>
      </c>
      <c r="BG95" s="157">
        <f>IF(N95="zákl. přenesená",J95,0)</f>
        <v>0</v>
      </c>
      <c r="BH95" s="157">
        <f>IF(N95="sníž. přenesená",J95,0)</f>
        <v>0</v>
      </c>
      <c r="BI95" s="157">
        <f>IF(N95="nulová",J95,0)</f>
        <v>0</v>
      </c>
      <c r="BJ95" s="19" t="s">
        <v>79</v>
      </c>
      <c r="BK95" s="157">
        <f>ROUND(I95*H95,2)</f>
        <v>0</v>
      </c>
      <c r="BL95" s="19" t="s">
        <v>141</v>
      </c>
      <c r="BM95" s="156" t="s">
        <v>81</v>
      </c>
    </row>
    <row r="96" spans="1:65" s="2" customFormat="1" ht="16.5" customHeight="1">
      <c r="A96" s="34"/>
      <c r="B96" s="144"/>
      <c r="C96" s="145" t="s">
        <v>72</v>
      </c>
      <c r="D96" s="145" t="s">
        <v>136</v>
      </c>
      <c r="E96" s="146" t="s">
        <v>571</v>
      </c>
      <c r="F96" s="147" t="s">
        <v>572</v>
      </c>
      <c r="G96" s="148" t="s">
        <v>570</v>
      </c>
      <c r="H96" s="149">
        <v>3</v>
      </c>
      <c r="I96" s="150"/>
      <c r="J96" s="151">
        <f>ROUND(I96*H96,2)</f>
        <v>0</v>
      </c>
      <c r="K96" s="147" t="s">
        <v>3</v>
      </c>
      <c r="L96" s="35"/>
      <c r="M96" s="152" t="s">
        <v>3</v>
      </c>
      <c r="N96" s="153" t="s">
        <v>43</v>
      </c>
      <c r="O96" s="55"/>
      <c r="P96" s="154">
        <f>O96*H96</f>
        <v>0</v>
      </c>
      <c r="Q96" s="154">
        <v>0</v>
      </c>
      <c r="R96" s="154">
        <f>Q96*H96</f>
        <v>0</v>
      </c>
      <c r="S96" s="154">
        <v>0</v>
      </c>
      <c r="T96" s="15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141</v>
      </c>
      <c r="AT96" s="156" t="s">
        <v>136</v>
      </c>
      <c r="AU96" s="156" t="s">
        <v>79</v>
      </c>
      <c r="AY96" s="19" t="s">
        <v>133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19" t="s">
        <v>79</v>
      </c>
      <c r="BK96" s="157">
        <f>ROUND(I96*H96,2)</f>
        <v>0</v>
      </c>
      <c r="BL96" s="19" t="s">
        <v>141</v>
      </c>
      <c r="BM96" s="156" t="s">
        <v>141</v>
      </c>
    </row>
    <row r="97" spans="1:65" s="2" customFormat="1" ht="16.5" customHeight="1">
      <c r="A97" s="34"/>
      <c r="B97" s="144"/>
      <c r="C97" s="145" t="s">
        <v>72</v>
      </c>
      <c r="D97" s="145" t="s">
        <v>136</v>
      </c>
      <c r="E97" s="146" t="s">
        <v>573</v>
      </c>
      <c r="F97" s="147" t="s">
        <v>574</v>
      </c>
      <c r="G97" s="148" t="s">
        <v>307</v>
      </c>
      <c r="H97" s="149">
        <v>1</v>
      </c>
      <c r="I97" s="150"/>
      <c r="J97" s="151">
        <f>ROUND(I97*H97,2)</f>
        <v>0</v>
      </c>
      <c r="K97" s="147" t="s">
        <v>3</v>
      </c>
      <c r="L97" s="35"/>
      <c r="M97" s="152" t="s">
        <v>3</v>
      </c>
      <c r="N97" s="153" t="s">
        <v>43</v>
      </c>
      <c r="O97" s="55"/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141</v>
      </c>
      <c r="AT97" s="156" t="s">
        <v>136</v>
      </c>
      <c r="AU97" s="156" t="s">
        <v>79</v>
      </c>
      <c r="AY97" s="19" t="s">
        <v>133</v>
      </c>
      <c r="BE97" s="157">
        <f>IF(N97="základní",J97,0)</f>
        <v>0</v>
      </c>
      <c r="BF97" s="157">
        <f>IF(N97="snížená",J97,0)</f>
        <v>0</v>
      </c>
      <c r="BG97" s="157">
        <f>IF(N97="zákl. přenesená",J97,0)</f>
        <v>0</v>
      </c>
      <c r="BH97" s="157">
        <f>IF(N97="sníž. přenesená",J97,0)</f>
        <v>0</v>
      </c>
      <c r="BI97" s="157">
        <f>IF(N97="nulová",J97,0)</f>
        <v>0</v>
      </c>
      <c r="BJ97" s="19" t="s">
        <v>79</v>
      </c>
      <c r="BK97" s="157">
        <f>ROUND(I97*H97,2)</f>
        <v>0</v>
      </c>
      <c r="BL97" s="19" t="s">
        <v>141</v>
      </c>
      <c r="BM97" s="156" t="s">
        <v>178</v>
      </c>
    </row>
    <row r="98" spans="1:65" s="2" customFormat="1" ht="16.5" customHeight="1">
      <c r="A98" s="34"/>
      <c r="B98" s="144"/>
      <c r="C98" s="145" t="s">
        <v>72</v>
      </c>
      <c r="D98" s="145" t="s">
        <v>136</v>
      </c>
      <c r="E98" s="146" t="s">
        <v>575</v>
      </c>
      <c r="F98" s="147" t="s">
        <v>576</v>
      </c>
      <c r="G98" s="148" t="s">
        <v>307</v>
      </c>
      <c r="H98" s="149">
        <v>1</v>
      </c>
      <c r="I98" s="150"/>
      <c r="J98" s="151">
        <f>ROUND(I98*H98,2)</f>
        <v>0</v>
      </c>
      <c r="K98" s="147" t="s">
        <v>3</v>
      </c>
      <c r="L98" s="35"/>
      <c r="M98" s="152" t="s">
        <v>3</v>
      </c>
      <c r="N98" s="153" t="s">
        <v>43</v>
      </c>
      <c r="O98" s="55"/>
      <c r="P98" s="154">
        <f>O98*H98</f>
        <v>0</v>
      </c>
      <c r="Q98" s="154">
        <v>0</v>
      </c>
      <c r="R98" s="154">
        <f>Q98*H98</f>
        <v>0</v>
      </c>
      <c r="S98" s="154">
        <v>0</v>
      </c>
      <c r="T98" s="155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141</v>
      </c>
      <c r="AT98" s="156" t="s">
        <v>136</v>
      </c>
      <c r="AU98" s="156" t="s">
        <v>79</v>
      </c>
      <c r="AY98" s="19" t="s">
        <v>133</v>
      </c>
      <c r="BE98" s="157">
        <f>IF(N98="základní",J98,0)</f>
        <v>0</v>
      </c>
      <c r="BF98" s="157">
        <f>IF(N98="snížená",J98,0)</f>
        <v>0</v>
      </c>
      <c r="BG98" s="157">
        <f>IF(N98="zákl. přenesená",J98,0)</f>
        <v>0</v>
      </c>
      <c r="BH98" s="157">
        <f>IF(N98="sníž. přenesená",J98,0)</f>
        <v>0</v>
      </c>
      <c r="BI98" s="157">
        <f>IF(N98="nulová",J98,0)</f>
        <v>0</v>
      </c>
      <c r="BJ98" s="19" t="s">
        <v>79</v>
      </c>
      <c r="BK98" s="157">
        <f>ROUND(I98*H98,2)</f>
        <v>0</v>
      </c>
      <c r="BL98" s="19" t="s">
        <v>141</v>
      </c>
      <c r="BM98" s="156" t="s">
        <v>158</v>
      </c>
    </row>
    <row r="99" spans="1:65" s="2" customFormat="1" ht="16.5" customHeight="1">
      <c r="A99" s="34"/>
      <c r="B99" s="144"/>
      <c r="C99" s="145" t="s">
        <v>72</v>
      </c>
      <c r="D99" s="145" t="s">
        <v>136</v>
      </c>
      <c r="E99" s="146" t="s">
        <v>577</v>
      </c>
      <c r="F99" s="147" t="s">
        <v>578</v>
      </c>
      <c r="G99" s="148" t="s">
        <v>307</v>
      </c>
      <c r="H99" s="149">
        <v>1</v>
      </c>
      <c r="I99" s="150"/>
      <c r="J99" s="151">
        <f>ROUND(I99*H99,2)</f>
        <v>0</v>
      </c>
      <c r="K99" s="147" t="s">
        <v>3</v>
      </c>
      <c r="L99" s="35"/>
      <c r="M99" s="152" t="s">
        <v>3</v>
      </c>
      <c r="N99" s="153" t="s">
        <v>43</v>
      </c>
      <c r="O99" s="55"/>
      <c r="P99" s="154">
        <f>O99*H99</f>
        <v>0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141</v>
      </c>
      <c r="AT99" s="156" t="s">
        <v>136</v>
      </c>
      <c r="AU99" s="156" t="s">
        <v>79</v>
      </c>
      <c r="AY99" s="19" t="s">
        <v>133</v>
      </c>
      <c r="BE99" s="157">
        <f>IF(N99="základní",J99,0)</f>
        <v>0</v>
      </c>
      <c r="BF99" s="157">
        <f>IF(N99="snížená",J99,0)</f>
        <v>0</v>
      </c>
      <c r="BG99" s="157">
        <f>IF(N99="zákl. přenesená",J99,0)</f>
        <v>0</v>
      </c>
      <c r="BH99" s="157">
        <f>IF(N99="sníž. přenesená",J99,0)</f>
        <v>0</v>
      </c>
      <c r="BI99" s="157">
        <f>IF(N99="nulová",J99,0)</f>
        <v>0</v>
      </c>
      <c r="BJ99" s="19" t="s">
        <v>79</v>
      </c>
      <c r="BK99" s="157">
        <f>ROUND(I99*H99,2)</f>
        <v>0</v>
      </c>
      <c r="BL99" s="19" t="s">
        <v>141</v>
      </c>
      <c r="BM99" s="156" t="s">
        <v>203</v>
      </c>
    </row>
    <row r="100" spans="1:65" s="12" customFormat="1" ht="25.95" customHeight="1">
      <c r="B100" s="131"/>
      <c r="D100" s="132" t="s">
        <v>71</v>
      </c>
      <c r="E100" s="133" t="s">
        <v>579</v>
      </c>
      <c r="F100" s="133" t="s">
        <v>580</v>
      </c>
      <c r="I100" s="134"/>
      <c r="J100" s="135">
        <f>BK100</f>
        <v>0</v>
      </c>
      <c r="L100" s="131"/>
      <c r="M100" s="136"/>
      <c r="N100" s="137"/>
      <c r="O100" s="137"/>
      <c r="P100" s="138">
        <f>SUM(P101:P131)</f>
        <v>0</v>
      </c>
      <c r="Q100" s="137"/>
      <c r="R100" s="138">
        <f>SUM(R101:R131)</f>
        <v>0</v>
      </c>
      <c r="S100" s="137"/>
      <c r="T100" s="139">
        <f>SUM(T101:T131)</f>
        <v>0</v>
      </c>
      <c r="AR100" s="132" t="s">
        <v>79</v>
      </c>
      <c r="AT100" s="140" t="s">
        <v>71</v>
      </c>
      <c r="AU100" s="140" t="s">
        <v>72</v>
      </c>
      <c r="AY100" s="132" t="s">
        <v>133</v>
      </c>
      <c r="BK100" s="141">
        <f>SUM(BK101:BK131)</f>
        <v>0</v>
      </c>
    </row>
    <row r="101" spans="1:65" s="2" customFormat="1" ht="24.15" customHeight="1">
      <c r="A101" s="34"/>
      <c r="B101" s="144"/>
      <c r="C101" s="145" t="s">
        <v>72</v>
      </c>
      <c r="D101" s="145" t="s">
        <v>136</v>
      </c>
      <c r="E101" s="146" t="s">
        <v>581</v>
      </c>
      <c r="F101" s="147" t="s">
        <v>582</v>
      </c>
      <c r="G101" s="148" t="s">
        <v>570</v>
      </c>
      <c r="H101" s="149">
        <v>1</v>
      </c>
      <c r="I101" s="150"/>
      <c r="J101" s="151">
        <f t="shared" ref="J101:J131" si="0">ROUND(I101*H101,2)</f>
        <v>0</v>
      </c>
      <c r="K101" s="147" t="s">
        <v>3</v>
      </c>
      <c r="L101" s="35"/>
      <c r="M101" s="152" t="s">
        <v>3</v>
      </c>
      <c r="N101" s="153" t="s">
        <v>43</v>
      </c>
      <c r="O101" s="55"/>
      <c r="P101" s="154">
        <f t="shared" ref="P101:P131" si="1">O101*H101</f>
        <v>0</v>
      </c>
      <c r="Q101" s="154">
        <v>0</v>
      </c>
      <c r="R101" s="154">
        <f t="shared" ref="R101:R131" si="2">Q101*H101</f>
        <v>0</v>
      </c>
      <c r="S101" s="154">
        <v>0</v>
      </c>
      <c r="T101" s="155">
        <f t="shared" ref="T101:T131" si="3"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141</v>
      </c>
      <c r="AT101" s="156" t="s">
        <v>136</v>
      </c>
      <c r="AU101" s="156" t="s">
        <v>79</v>
      </c>
      <c r="AY101" s="19" t="s">
        <v>133</v>
      </c>
      <c r="BE101" s="157">
        <f t="shared" ref="BE101:BE131" si="4">IF(N101="základní",J101,0)</f>
        <v>0</v>
      </c>
      <c r="BF101" s="157">
        <f t="shared" ref="BF101:BF131" si="5">IF(N101="snížená",J101,0)</f>
        <v>0</v>
      </c>
      <c r="BG101" s="157">
        <f t="shared" ref="BG101:BG131" si="6">IF(N101="zákl. přenesená",J101,0)</f>
        <v>0</v>
      </c>
      <c r="BH101" s="157">
        <f t="shared" ref="BH101:BH131" si="7">IF(N101="sníž. přenesená",J101,0)</f>
        <v>0</v>
      </c>
      <c r="BI101" s="157">
        <f t="shared" ref="BI101:BI131" si="8">IF(N101="nulová",J101,0)</f>
        <v>0</v>
      </c>
      <c r="BJ101" s="19" t="s">
        <v>79</v>
      </c>
      <c r="BK101" s="157">
        <f t="shared" ref="BK101:BK131" si="9">ROUND(I101*H101,2)</f>
        <v>0</v>
      </c>
      <c r="BL101" s="19" t="s">
        <v>141</v>
      </c>
      <c r="BM101" s="156" t="s">
        <v>216</v>
      </c>
    </row>
    <row r="102" spans="1:65" s="2" customFormat="1" ht="16.5" customHeight="1">
      <c r="A102" s="34"/>
      <c r="B102" s="144"/>
      <c r="C102" s="145" t="s">
        <v>72</v>
      </c>
      <c r="D102" s="145" t="s">
        <v>136</v>
      </c>
      <c r="E102" s="146" t="s">
        <v>583</v>
      </c>
      <c r="F102" s="147" t="s">
        <v>584</v>
      </c>
      <c r="G102" s="148" t="s">
        <v>570</v>
      </c>
      <c r="H102" s="149">
        <v>1</v>
      </c>
      <c r="I102" s="150"/>
      <c r="J102" s="151">
        <f t="shared" si="0"/>
        <v>0</v>
      </c>
      <c r="K102" s="147" t="s">
        <v>3</v>
      </c>
      <c r="L102" s="35"/>
      <c r="M102" s="152" t="s">
        <v>3</v>
      </c>
      <c r="N102" s="153" t="s">
        <v>43</v>
      </c>
      <c r="O102" s="55"/>
      <c r="P102" s="154">
        <f t="shared" si="1"/>
        <v>0</v>
      </c>
      <c r="Q102" s="154">
        <v>0</v>
      </c>
      <c r="R102" s="154">
        <f t="shared" si="2"/>
        <v>0</v>
      </c>
      <c r="S102" s="154">
        <v>0</v>
      </c>
      <c r="T102" s="155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141</v>
      </c>
      <c r="AT102" s="156" t="s">
        <v>136</v>
      </c>
      <c r="AU102" s="156" t="s">
        <v>79</v>
      </c>
      <c r="AY102" s="19" t="s">
        <v>133</v>
      </c>
      <c r="BE102" s="157">
        <f t="shared" si="4"/>
        <v>0</v>
      </c>
      <c r="BF102" s="157">
        <f t="shared" si="5"/>
        <v>0</v>
      </c>
      <c r="BG102" s="157">
        <f t="shared" si="6"/>
        <v>0</v>
      </c>
      <c r="BH102" s="157">
        <f t="shared" si="7"/>
        <v>0</v>
      </c>
      <c r="BI102" s="157">
        <f t="shared" si="8"/>
        <v>0</v>
      </c>
      <c r="BJ102" s="19" t="s">
        <v>79</v>
      </c>
      <c r="BK102" s="157">
        <f t="shared" si="9"/>
        <v>0</v>
      </c>
      <c r="BL102" s="19" t="s">
        <v>141</v>
      </c>
      <c r="BM102" s="156" t="s">
        <v>229</v>
      </c>
    </row>
    <row r="103" spans="1:65" s="2" customFormat="1" ht="16.5" customHeight="1">
      <c r="A103" s="34"/>
      <c r="B103" s="144"/>
      <c r="C103" s="145" t="s">
        <v>72</v>
      </c>
      <c r="D103" s="145" t="s">
        <v>136</v>
      </c>
      <c r="E103" s="146" t="s">
        <v>585</v>
      </c>
      <c r="F103" s="147" t="s">
        <v>586</v>
      </c>
      <c r="G103" s="148" t="s">
        <v>570</v>
      </c>
      <c r="H103" s="149">
        <v>1</v>
      </c>
      <c r="I103" s="150"/>
      <c r="J103" s="151">
        <f t="shared" si="0"/>
        <v>0</v>
      </c>
      <c r="K103" s="147" t="s">
        <v>3</v>
      </c>
      <c r="L103" s="35"/>
      <c r="M103" s="152" t="s">
        <v>3</v>
      </c>
      <c r="N103" s="153" t="s">
        <v>43</v>
      </c>
      <c r="O103" s="55"/>
      <c r="P103" s="154">
        <f t="shared" si="1"/>
        <v>0</v>
      </c>
      <c r="Q103" s="154">
        <v>0</v>
      </c>
      <c r="R103" s="154">
        <f t="shared" si="2"/>
        <v>0</v>
      </c>
      <c r="S103" s="154">
        <v>0</v>
      </c>
      <c r="T103" s="155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6" t="s">
        <v>141</v>
      </c>
      <c r="AT103" s="156" t="s">
        <v>136</v>
      </c>
      <c r="AU103" s="156" t="s">
        <v>79</v>
      </c>
      <c r="AY103" s="19" t="s">
        <v>133</v>
      </c>
      <c r="BE103" s="157">
        <f t="shared" si="4"/>
        <v>0</v>
      </c>
      <c r="BF103" s="157">
        <f t="shared" si="5"/>
        <v>0</v>
      </c>
      <c r="BG103" s="157">
        <f t="shared" si="6"/>
        <v>0</v>
      </c>
      <c r="BH103" s="157">
        <f t="shared" si="7"/>
        <v>0</v>
      </c>
      <c r="BI103" s="157">
        <f t="shared" si="8"/>
        <v>0</v>
      </c>
      <c r="BJ103" s="19" t="s">
        <v>79</v>
      </c>
      <c r="BK103" s="157">
        <f t="shared" si="9"/>
        <v>0</v>
      </c>
      <c r="BL103" s="19" t="s">
        <v>141</v>
      </c>
      <c r="BM103" s="156" t="s">
        <v>237</v>
      </c>
    </row>
    <row r="104" spans="1:65" s="2" customFormat="1" ht="16.5" customHeight="1">
      <c r="A104" s="34"/>
      <c r="B104" s="144"/>
      <c r="C104" s="145" t="s">
        <v>72</v>
      </c>
      <c r="D104" s="145" t="s">
        <v>136</v>
      </c>
      <c r="E104" s="146" t="s">
        <v>587</v>
      </c>
      <c r="F104" s="147" t="s">
        <v>588</v>
      </c>
      <c r="G104" s="148" t="s">
        <v>570</v>
      </c>
      <c r="H104" s="149">
        <v>3</v>
      </c>
      <c r="I104" s="150"/>
      <c r="J104" s="151">
        <f t="shared" si="0"/>
        <v>0</v>
      </c>
      <c r="K104" s="147" t="s">
        <v>3</v>
      </c>
      <c r="L104" s="35"/>
      <c r="M104" s="152" t="s">
        <v>3</v>
      </c>
      <c r="N104" s="153" t="s">
        <v>43</v>
      </c>
      <c r="O104" s="55"/>
      <c r="P104" s="154">
        <f t="shared" si="1"/>
        <v>0</v>
      </c>
      <c r="Q104" s="154">
        <v>0</v>
      </c>
      <c r="R104" s="154">
        <f t="shared" si="2"/>
        <v>0</v>
      </c>
      <c r="S104" s="154">
        <v>0</v>
      </c>
      <c r="T104" s="155">
        <f t="shared" si="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141</v>
      </c>
      <c r="AT104" s="156" t="s">
        <v>136</v>
      </c>
      <c r="AU104" s="156" t="s">
        <v>79</v>
      </c>
      <c r="AY104" s="19" t="s">
        <v>133</v>
      </c>
      <c r="BE104" s="157">
        <f t="shared" si="4"/>
        <v>0</v>
      </c>
      <c r="BF104" s="157">
        <f t="shared" si="5"/>
        <v>0</v>
      </c>
      <c r="BG104" s="157">
        <f t="shared" si="6"/>
        <v>0</v>
      </c>
      <c r="BH104" s="157">
        <f t="shared" si="7"/>
        <v>0</v>
      </c>
      <c r="BI104" s="157">
        <f t="shared" si="8"/>
        <v>0</v>
      </c>
      <c r="BJ104" s="19" t="s">
        <v>79</v>
      </c>
      <c r="BK104" s="157">
        <f t="shared" si="9"/>
        <v>0</v>
      </c>
      <c r="BL104" s="19" t="s">
        <v>141</v>
      </c>
      <c r="BM104" s="156" t="s">
        <v>250</v>
      </c>
    </row>
    <row r="105" spans="1:65" s="2" customFormat="1" ht="16.5" customHeight="1">
      <c r="A105" s="34"/>
      <c r="B105" s="144"/>
      <c r="C105" s="145" t="s">
        <v>72</v>
      </c>
      <c r="D105" s="145" t="s">
        <v>136</v>
      </c>
      <c r="E105" s="146" t="s">
        <v>589</v>
      </c>
      <c r="F105" s="147" t="s">
        <v>590</v>
      </c>
      <c r="G105" s="148" t="s">
        <v>570</v>
      </c>
      <c r="H105" s="149">
        <v>1</v>
      </c>
      <c r="I105" s="150"/>
      <c r="J105" s="151">
        <f t="shared" si="0"/>
        <v>0</v>
      </c>
      <c r="K105" s="147" t="s">
        <v>3</v>
      </c>
      <c r="L105" s="35"/>
      <c r="M105" s="152" t="s">
        <v>3</v>
      </c>
      <c r="N105" s="153" t="s">
        <v>43</v>
      </c>
      <c r="O105" s="55"/>
      <c r="P105" s="154">
        <f t="shared" si="1"/>
        <v>0</v>
      </c>
      <c r="Q105" s="154">
        <v>0</v>
      </c>
      <c r="R105" s="154">
        <f t="shared" si="2"/>
        <v>0</v>
      </c>
      <c r="S105" s="154">
        <v>0</v>
      </c>
      <c r="T105" s="155">
        <f t="shared" si="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141</v>
      </c>
      <c r="AT105" s="156" t="s">
        <v>136</v>
      </c>
      <c r="AU105" s="156" t="s">
        <v>79</v>
      </c>
      <c r="AY105" s="19" t="s">
        <v>133</v>
      </c>
      <c r="BE105" s="157">
        <f t="shared" si="4"/>
        <v>0</v>
      </c>
      <c r="BF105" s="157">
        <f t="shared" si="5"/>
        <v>0</v>
      </c>
      <c r="BG105" s="157">
        <f t="shared" si="6"/>
        <v>0</v>
      </c>
      <c r="BH105" s="157">
        <f t="shared" si="7"/>
        <v>0</v>
      </c>
      <c r="BI105" s="157">
        <f t="shared" si="8"/>
        <v>0</v>
      </c>
      <c r="BJ105" s="19" t="s">
        <v>79</v>
      </c>
      <c r="BK105" s="157">
        <f t="shared" si="9"/>
        <v>0</v>
      </c>
      <c r="BL105" s="19" t="s">
        <v>141</v>
      </c>
      <c r="BM105" s="156" t="s">
        <v>261</v>
      </c>
    </row>
    <row r="106" spans="1:65" s="2" customFormat="1" ht="16.5" customHeight="1">
      <c r="A106" s="34"/>
      <c r="B106" s="144"/>
      <c r="C106" s="145" t="s">
        <v>72</v>
      </c>
      <c r="D106" s="145" t="s">
        <v>136</v>
      </c>
      <c r="E106" s="146" t="s">
        <v>591</v>
      </c>
      <c r="F106" s="147" t="s">
        <v>592</v>
      </c>
      <c r="G106" s="148" t="s">
        <v>570</v>
      </c>
      <c r="H106" s="149">
        <v>4</v>
      </c>
      <c r="I106" s="150"/>
      <c r="J106" s="151">
        <f t="shared" si="0"/>
        <v>0</v>
      </c>
      <c r="K106" s="147" t="s">
        <v>3</v>
      </c>
      <c r="L106" s="35"/>
      <c r="M106" s="152" t="s">
        <v>3</v>
      </c>
      <c r="N106" s="153" t="s">
        <v>43</v>
      </c>
      <c r="O106" s="55"/>
      <c r="P106" s="154">
        <f t="shared" si="1"/>
        <v>0</v>
      </c>
      <c r="Q106" s="154">
        <v>0</v>
      </c>
      <c r="R106" s="154">
        <f t="shared" si="2"/>
        <v>0</v>
      </c>
      <c r="S106" s="154">
        <v>0</v>
      </c>
      <c r="T106" s="155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141</v>
      </c>
      <c r="AT106" s="156" t="s">
        <v>136</v>
      </c>
      <c r="AU106" s="156" t="s">
        <v>79</v>
      </c>
      <c r="AY106" s="19" t="s">
        <v>133</v>
      </c>
      <c r="BE106" s="157">
        <f t="shared" si="4"/>
        <v>0</v>
      </c>
      <c r="BF106" s="157">
        <f t="shared" si="5"/>
        <v>0</v>
      </c>
      <c r="BG106" s="157">
        <f t="shared" si="6"/>
        <v>0</v>
      </c>
      <c r="BH106" s="157">
        <f t="shared" si="7"/>
        <v>0</v>
      </c>
      <c r="BI106" s="157">
        <f t="shared" si="8"/>
        <v>0</v>
      </c>
      <c r="BJ106" s="19" t="s">
        <v>79</v>
      </c>
      <c r="BK106" s="157">
        <f t="shared" si="9"/>
        <v>0</v>
      </c>
      <c r="BL106" s="19" t="s">
        <v>141</v>
      </c>
      <c r="BM106" s="156" t="s">
        <v>270</v>
      </c>
    </row>
    <row r="107" spans="1:65" s="2" customFormat="1" ht="16.5" customHeight="1">
      <c r="A107" s="34"/>
      <c r="B107" s="144"/>
      <c r="C107" s="145" t="s">
        <v>72</v>
      </c>
      <c r="D107" s="145" t="s">
        <v>136</v>
      </c>
      <c r="E107" s="146" t="s">
        <v>593</v>
      </c>
      <c r="F107" s="147" t="s">
        <v>594</v>
      </c>
      <c r="G107" s="148" t="s">
        <v>570</v>
      </c>
      <c r="H107" s="149">
        <v>5</v>
      </c>
      <c r="I107" s="150"/>
      <c r="J107" s="151">
        <f t="shared" si="0"/>
        <v>0</v>
      </c>
      <c r="K107" s="147" t="s">
        <v>3</v>
      </c>
      <c r="L107" s="35"/>
      <c r="M107" s="152" t="s">
        <v>3</v>
      </c>
      <c r="N107" s="153" t="s">
        <v>43</v>
      </c>
      <c r="O107" s="55"/>
      <c r="P107" s="154">
        <f t="shared" si="1"/>
        <v>0</v>
      </c>
      <c r="Q107" s="154">
        <v>0</v>
      </c>
      <c r="R107" s="154">
        <f t="shared" si="2"/>
        <v>0</v>
      </c>
      <c r="S107" s="154">
        <v>0</v>
      </c>
      <c r="T107" s="155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141</v>
      </c>
      <c r="AT107" s="156" t="s">
        <v>136</v>
      </c>
      <c r="AU107" s="156" t="s">
        <v>79</v>
      </c>
      <c r="AY107" s="19" t="s">
        <v>133</v>
      </c>
      <c r="BE107" s="157">
        <f t="shared" si="4"/>
        <v>0</v>
      </c>
      <c r="BF107" s="157">
        <f t="shared" si="5"/>
        <v>0</v>
      </c>
      <c r="BG107" s="157">
        <f t="shared" si="6"/>
        <v>0</v>
      </c>
      <c r="BH107" s="157">
        <f t="shared" si="7"/>
        <v>0</v>
      </c>
      <c r="BI107" s="157">
        <f t="shared" si="8"/>
        <v>0</v>
      </c>
      <c r="BJ107" s="19" t="s">
        <v>79</v>
      </c>
      <c r="BK107" s="157">
        <f t="shared" si="9"/>
        <v>0</v>
      </c>
      <c r="BL107" s="19" t="s">
        <v>141</v>
      </c>
      <c r="BM107" s="156" t="s">
        <v>282</v>
      </c>
    </row>
    <row r="108" spans="1:65" s="2" customFormat="1" ht="16.5" customHeight="1">
      <c r="A108" s="34"/>
      <c r="B108" s="144"/>
      <c r="C108" s="145" t="s">
        <v>72</v>
      </c>
      <c r="D108" s="145" t="s">
        <v>136</v>
      </c>
      <c r="E108" s="146" t="s">
        <v>595</v>
      </c>
      <c r="F108" s="147" t="s">
        <v>596</v>
      </c>
      <c r="G108" s="148" t="s">
        <v>570</v>
      </c>
      <c r="H108" s="149">
        <v>2</v>
      </c>
      <c r="I108" s="150"/>
      <c r="J108" s="151">
        <f t="shared" si="0"/>
        <v>0</v>
      </c>
      <c r="K108" s="147" t="s">
        <v>3</v>
      </c>
      <c r="L108" s="35"/>
      <c r="M108" s="152" t="s">
        <v>3</v>
      </c>
      <c r="N108" s="153" t="s">
        <v>43</v>
      </c>
      <c r="O108" s="55"/>
      <c r="P108" s="154">
        <f t="shared" si="1"/>
        <v>0</v>
      </c>
      <c r="Q108" s="154">
        <v>0</v>
      </c>
      <c r="R108" s="154">
        <f t="shared" si="2"/>
        <v>0</v>
      </c>
      <c r="S108" s="154">
        <v>0</v>
      </c>
      <c r="T108" s="155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141</v>
      </c>
      <c r="AT108" s="156" t="s">
        <v>136</v>
      </c>
      <c r="AU108" s="156" t="s">
        <v>79</v>
      </c>
      <c r="AY108" s="19" t="s">
        <v>133</v>
      </c>
      <c r="BE108" s="157">
        <f t="shared" si="4"/>
        <v>0</v>
      </c>
      <c r="BF108" s="157">
        <f t="shared" si="5"/>
        <v>0</v>
      </c>
      <c r="BG108" s="157">
        <f t="shared" si="6"/>
        <v>0</v>
      </c>
      <c r="BH108" s="157">
        <f t="shared" si="7"/>
        <v>0</v>
      </c>
      <c r="BI108" s="157">
        <f t="shared" si="8"/>
        <v>0</v>
      </c>
      <c r="BJ108" s="19" t="s">
        <v>79</v>
      </c>
      <c r="BK108" s="157">
        <f t="shared" si="9"/>
        <v>0</v>
      </c>
      <c r="BL108" s="19" t="s">
        <v>141</v>
      </c>
      <c r="BM108" s="156" t="s">
        <v>292</v>
      </c>
    </row>
    <row r="109" spans="1:65" s="2" customFormat="1" ht="16.5" customHeight="1">
      <c r="A109" s="34"/>
      <c r="B109" s="144"/>
      <c r="C109" s="145" t="s">
        <v>72</v>
      </c>
      <c r="D109" s="145" t="s">
        <v>136</v>
      </c>
      <c r="E109" s="146" t="s">
        <v>597</v>
      </c>
      <c r="F109" s="147" t="s">
        <v>598</v>
      </c>
      <c r="G109" s="148" t="s">
        <v>570</v>
      </c>
      <c r="H109" s="149">
        <v>4</v>
      </c>
      <c r="I109" s="150"/>
      <c r="J109" s="151">
        <f t="shared" si="0"/>
        <v>0</v>
      </c>
      <c r="K109" s="147" t="s">
        <v>3</v>
      </c>
      <c r="L109" s="35"/>
      <c r="M109" s="152" t="s">
        <v>3</v>
      </c>
      <c r="N109" s="153" t="s">
        <v>43</v>
      </c>
      <c r="O109" s="55"/>
      <c r="P109" s="154">
        <f t="shared" si="1"/>
        <v>0</v>
      </c>
      <c r="Q109" s="154">
        <v>0</v>
      </c>
      <c r="R109" s="154">
        <f t="shared" si="2"/>
        <v>0</v>
      </c>
      <c r="S109" s="154">
        <v>0</v>
      </c>
      <c r="T109" s="155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141</v>
      </c>
      <c r="AT109" s="156" t="s">
        <v>136</v>
      </c>
      <c r="AU109" s="156" t="s">
        <v>79</v>
      </c>
      <c r="AY109" s="19" t="s">
        <v>133</v>
      </c>
      <c r="BE109" s="157">
        <f t="shared" si="4"/>
        <v>0</v>
      </c>
      <c r="BF109" s="157">
        <f t="shared" si="5"/>
        <v>0</v>
      </c>
      <c r="BG109" s="157">
        <f t="shared" si="6"/>
        <v>0</v>
      </c>
      <c r="BH109" s="157">
        <f t="shared" si="7"/>
        <v>0</v>
      </c>
      <c r="BI109" s="157">
        <f t="shared" si="8"/>
        <v>0</v>
      </c>
      <c r="BJ109" s="19" t="s">
        <v>79</v>
      </c>
      <c r="BK109" s="157">
        <f t="shared" si="9"/>
        <v>0</v>
      </c>
      <c r="BL109" s="19" t="s">
        <v>141</v>
      </c>
      <c r="BM109" s="156" t="s">
        <v>311</v>
      </c>
    </row>
    <row r="110" spans="1:65" s="2" customFormat="1" ht="16.5" customHeight="1">
      <c r="A110" s="34"/>
      <c r="B110" s="144"/>
      <c r="C110" s="145" t="s">
        <v>72</v>
      </c>
      <c r="D110" s="145" t="s">
        <v>136</v>
      </c>
      <c r="E110" s="146" t="s">
        <v>599</v>
      </c>
      <c r="F110" s="147" t="s">
        <v>600</v>
      </c>
      <c r="G110" s="148" t="s">
        <v>570</v>
      </c>
      <c r="H110" s="149">
        <v>2</v>
      </c>
      <c r="I110" s="150"/>
      <c r="J110" s="151">
        <f t="shared" si="0"/>
        <v>0</v>
      </c>
      <c r="K110" s="147" t="s">
        <v>3</v>
      </c>
      <c r="L110" s="35"/>
      <c r="M110" s="152" t="s">
        <v>3</v>
      </c>
      <c r="N110" s="153" t="s">
        <v>43</v>
      </c>
      <c r="O110" s="55"/>
      <c r="P110" s="154">
        <f t="shared" si="1"/>
        <v>0</v>
      </c>
      <c r="Q110" s="154">
        <v>0</v>
      </c>
      <c r="R110" s="154">
        <f t="shared" si="2"/>
        <v>0</v>
      </c>
      <c r="S110" s="154">
        <v>0</v>
      </c>
      <c r="T110" s="155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141</v>
      </c>
      <c r="AT110" s="156" t="s">
        <v>136</v>
      </c>
      <c r="AU110" s="156" t="s">
        <v>79</v>
      </c>
      <c r="AY110" s="19" t="s">
        <v>133</v>
      </c>
      <c r="BE110" s="157">
        <f t="shared" si="4"/>
        <v>0</v>
      </c>
      <c r="BF110" s="157">
        <f t="shared" si="5"/>
        <v>0</v>
      </c>
      <c r="BG110" s="157">
        <f t="shared" si="6"/>
        <v>0</v>
      </c>
      <c r="BH110" s="157">
        <f t="shared" si="7"/>
        <v>0</v>
      </c>
      <c r="BI110" s="157">
        <f t="shared" si="8"/>
        <v>0</v>
      </c>
      <c r="BJ110" s="19" t="s">
        <v>79</v>
      </c>
      <c r="BK110" s="157">
        <f t="shared" si="9"/>
        <v>0</v>
      </c>
      <c r="BL110" s="19" t="s">
        <v>141</v>
      </c>
      <c r="BM110" s="156" t="s">
        <v>322</v>
      </c>
    </row>
    <row r="111" spans="1:65" s="2" customFormat="1" ht="16.5" customHeight="1">
      <c r="A111" s="34"/>
      <c r="B111" s="144"/>
      <c r="C111" s="145" t="s">
        <v>72</v>
      </c>
      <c r="D111" s="145" t="s">
        <v>136</v>
      </c>
      <c r="E111" s="146" t="s">
        <v>601</v>
      </c>
      <c r="F111" s="147" t="s">
        <v>602</v>
      </c>
      <c r="G111" s="148" t="s">
        <v>570</v>
      </c>
      <c r="H111" s="149">
        <v>14</v>
      </c>
      <c r="I111" s="150"/>
      <c r="J111" s="151">
        <f t="shared" si="0"/>
        <v>0</v>
      </c>
      <c r="K111" s="147" t="s">
        <v>3</v>
      </c>
      <c r="L111" s="35"/>
      <c r="M111" s="152" t="s">
        <v>3</v>
      </c>
      <c r="N111" s="153" t="s">
        <v>43</v>
      </c>
      <c r="O111" s="55"/>
      <c r="P111" s="154">
        <f t="shared" si="1"/>
        <v>0</v>
      </c>
      <c r="Q111" s="154">
        <v>0</v>
      </c>
      <c r="R111" s="154">
        <f t="shared" si="2"/>
        <v>0</v>
      </c>
      <c r="S111" s="154">
        <v>0</v>
      </c>
      <c r="T111" s="155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141</v>
      </c>
      <c r="AT111" s="156" t="s">
        <v>136</v>
      </c>
      <c r="AU111" s="156" t="s">
        <v>79</v>
      </c>
      <c r="AY111" s="19" t="s">
        <v>133</v>
      </c>
      <c r="BE111" s="157">
        <f t="shared" si="4"/>
        <v>0</v>
      </c>
      <c r="BF111" s="157">
        <f t="shared" si="5"/>
        <v>0</v>
      </c>
      <c r="BG111" s="157">
        <f t="shared" si="6"/>
        <v>0</v>
      </c>
      <c r="BH111" s="157">
        <f t="shared" si="7"/>
        <v>0</v>
      </c>
      <c r="BI111" s="157">
        <f t="shared" si="8"/>
        <v>0</v>
      </c>
      <c r="BJ111" s="19" t="s">
        <v>79</v>
      </c>
      <c r="BK111" s="157">
        <f t="shared" si="9"/>
        <v>0</v>
      </c>
      <c r="BL111" s="19" t="s">
        <v>141</v>
      </c>
      <c r="BM111" s="156" t="s">
        <v>335</v>
      </c>
    </row>
    <row r="112" spans="1:65" s="2" customFormat="1" ht="16.5" customHeight="1">
      <c r="A112" s="34"/>
      <c r="B112" s="144"/>
      <c r="C112" s="145" t="s">
        <v>72</v>
      </c>
      <c r="D112" s="145" t="s">
        <v>136</v>
      </c>
      <c r="E112" s="146" t="s">
        <v>603</v>
      </c>
      <c r="F112" s="147" t="s">
        <v>604</v>
      </c>
      <c r="G112" s="148" t="s">
        <v>570</v>
      </c>
      <c r="H112" s="149">
        <v>4</v>
      </c>
      <c r="I112" s="150"/>
      <c r="J112" s="151">
        <f t="shared" si="0"/>
        <v>0</v>
      </c>
      <c r="K112" s="147" t="s">
        <v>3</v>
      </c>
      <c r="L112" s="35"/>
      <c r="M112" s="152" t="s">
        <v>3</v>
      </c>
      <c r="N112" s="153" t="s">
        <v>43</v>
      </c>
      <c r="O112" s="55"/>
      <c r="P112" s="154">
        <f t="shared" si="1"/>
        <v>0</v>
      </c>
      <c r="Q112" s="154">
        <v>0</v>
      </c>
      <c r="R112" s="154">
        <f t="shared" si="2"/>
        <v>0</v>
      </c>
      <c r="S112" s="154">
        <v>0</v>
      </c>
      <c r="T112" s="155">
        <f t="shared" si="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6" t="s">
        <v>141</v>
      </c>
      <c r="AT112" s="156" t="s">
        <v>136</v>
      </c>
      <c r="AU112" s="156" t="s">
        <v>79</v>
      </c>
      <c r="AY112" s="19" t="s">
        <v>133</v>
      </c>
      <c r="BE112" s="157">
        <f t="shared" si="4"/>
        <v>0</v>
      </c>
      <c r="BF112" s="157">
        <f t="shared" si="5"/>
        <v>0</v>
      </c>
      <c r="BG112" s="157">
        <f t="shared" si="6"/>
        <v>0</v>
      </c>
      <c r="BH112" s="157">
        <f t="shared" si="7"/>
        <v>0</v>
      </c>
      <c r="BI112" s="157">
        <f t="shared" si="8"/>
        <v>0</v>
      </c>
      <c r="BJ112" s="19" t="s">
        <v>79</v>
      </c>
      <c r="BK112" s="157">
        <f t="shared" si="9"/>
        <v>0</v>
      </c>
      <c r="BL112" s="19" t="s">
        <v>141</v>
      </c>
      <c r="BM112" s="156" t="s">
        <v>356</v>
      </c>
    </row>
    <row r="113" spans="1:65" s="2" customFormat="1" ht="16.5" customHeight="1">
      <c r="A113" s="34"/>
      <c r="B113" s="144"/>
      <c r="C113" s="145" t="s">
        <v>72</v>
      </c>
      <c r="D113" s="145" t="s">
        <v>136</v>
      </c>
      <c r="E113" s="146" t="s">
        <v>605</v>
      </c>
      <c r="F113" s="147" t="s">
        <v>606</v>
      </c>
      <c r="G113" s="148" t="s">
        <v>570</v>
      </c>
      <c r="H113" s="149">
        <v>2</v>
      </c>
      <c r="I113" s="150"/>
      <c r="J113" s="151">
        <f t="shared" si="0"/>
        <v>0</v>
      </c>
      <c r="K113" s="147" t="s">
        <v>3</v>
      </c>
      <c r="L113" s="35"/>
      <c r="M113" s="152" t="s">
        <v>3</v>
      </c>
      <c r="N113" s="153" t="s">
        <v>43</v>
      </c>
      <c r="O113" s="55"/>
      <c r="P113" s="154">
        <f t="shared" si="1"/>
        <v>0</v>
      </c>
      <c r="Q113" s="154">
        <v>0</v>
      </c>
      <c r="R113" s="154">
        <f t="shared" si="2"/>
        <v>0</v>
      </c>
      <c r="S113" s="154">
        <v>0</v>
      </c>
      <c r="T113" s="155">
        <f t="shared" si="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141</v>
      </c>
      <c r="AT113" s="156" t="s">
        <v>136</v>
      </c>
      <c r="AU113" s="156" t="s">
        <v>79</v>
      </c>
      <c r="AY113" s="19" t="s">
        <v>133</v>
      </c>
      <c r="BE113" s="157">
        <f t="shared" si="4"/>
        <v>0</v>
      </c>
      <c r="BF113" s="157">
        <f t="shared" si="5"/>
        <v>0</v>
      </c>
      <c r="BG113" s="157">
        <f t="shared" si="6"/>
        <v>0</v>
      </c>
      <c r="BH113" s="157">
        <f t="shared" si="7"/>
        <v>0</v>
      </c>
      <c r="BI113" s="157">
        <f t="shared" si="8"/>
        <v>0</v>
      </c>
      <c r="BJ113" s="19" t="s">
        <v>79</v>
      </c>
      <c r="BK113" s="157">
        <f t="shared" si="9"/>
        <v>0</v>
      </c>
      <c r="BL113" s="19" t="s">
        <v>141</v>
      </c>
      <c r="BM113" s="156" t="s">
        <v>366</v>
      </c>
    </row>
    <row r="114" spans="1:65" s="2" customFormat="1" ht="16.5" customHeight="1">
      <c r="A114" s="34"/>
      <c r="B114" s="144"/>
      <c r="C114" s="145" t="s">
        <v>72</v>
      </c>
      <c r="D114" s="145" t="s">
        <v>136</v>
      </c>
      <c r="E114" s="146" t="s">
        <v>607</v>
      </c>
      <c r="F114" s="147" t="s">
        <v>608</v>
      </c>
      <c r="G114" s="148" t="s">
        <v>570</v>
      </c>
      <c r="H114" s="149">
        <v>1</v>
      </c>
      <c r="I114" s="150"/>
      <c r="J114" s="151">
        <f t="shared" si="0"/>
        <v>0</v>
      </c>
      <c r="K114" s="147" t="s">
        <v>3</v>
      </c>
      <c r="L114" s="35"/>
      <c r="M114" s="152" t="s">
        <v>3</v>
      </c>
      <c r="N114" s="153" t="s">
        <v>43</v>
      </c>
      <c r="O114" s="55"/>
      <c r="P114" s="154">
        <f t="shared" si="1"/>
        <v>0</v>
      </c>
      <c r="Q114" s="154">
        <v>0</v>
      </c>
      <c r="R114" s="154">
        <f t="shared" si="2"/>
        <v>0</v>
      </c>
      <c r="S114" s="154">
        <v>0</v>
      </c>
      <c r="T114" s="155">
        <f t="shared" si="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141</v>
      </c>
      <c r="AT114" s="156" t="s">
        <v>136</v>
      </c>
      <c r="AU114" s="156" t="s">
        <v>79</v>
      </c>
      <c r="AY114" s="19" t="s">
        <v>133</v>
      </c>
      <c r="BE114" s="157">
        <f t="shared" si="4"/>
        <v>0</v>
      </c>
      <c r="BF114" s="157">
        <f t="shared" si="5"/>
        <v>0</v>
      </c>
      <c r="BG114" s="157">
        <f t="shared" si="6"/>
        <v>0</v>
      </c>
      <c r="BH114" s="157">
        <f t="shared" si="7"/>
        <v>0</v>
      </c>
      <c r="BI114" s="157">
        <f t="shared" si="8"/>
        <v>0</v>
      </c>
      <c r="BJ114" s="19" t="s">
        <v>79</v>
      </c>
      <c r="BK114" s="157">
        <f t="shared" si="9"/>
        <v>0</v>
      </c>
      <c r="BL114" s="19" t="s">
        <v>141</v>
      </c>
      <c r="BM114" s="156" t="s">
        <v>377</v>
      </c>
    </row>
    <row r="115" spans="1:65" s="2" customFormat="1" ht="16.5" customHeight="1">
      <c r="A115" s="34"/>
      <c r="B115" s="144"/>
      <c r="C115" s="145" t="s">
        <v>72</v>
      </c>
      <c r="D115" s="145" t="s">
        <v>136</v>
      </c>
      <c r="E115" s="146" t="s">
        <v>609</v>
      </c>
      <c r="F115" s="147" t="s">
        <v>610</v>
      </c>
      <c r="G115" s="148" t="s">
        <v>570</v>
      </c>
      <c r="H115" s="149">
        <v>1</v>
      </c>
      <c r="I115" s="150"/>
      <c r="J115" s="151">
        <f t="shared" si="0"/>
        <v>0</v>
      </c>
      <c r="K115" s="147" t="s">
        <v>3</v>
      </c>
      <c r="L115" s="35"/>
      <c r="M115" s="152" t="s">
        <v>3</v>
      </c>
      <c r="N115" s="153" t="s">
        <v>43</v>
      </c>
      <c r="O115" s="55"/>
      <c r="P115" s="154">
        <f t="shared" si="1"/>
        <v>0</v>
      </c>
      <c r="Q115" s="154">
        <v>0</v>
      </c>
      <c r="R115" s="154">
        <f t="shared" si="2"/>
        <v>0</v>
      </c>
      <c r="S115" s="154">
        <v>0</v>
      </c>
      <c r="T115" s="155">
        <f t="shared" si="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141</v>
      </c>
      <c r="AT115" s="156" t="s">
        <v>136</v>
      </c>
      <c r="AU115" s="156" t="s">
        <v>79</v>
      </c>
      <c r="AY115" s="19" t="s">
        <v>133</v>
      </c>
      <c r="BE115" s="157">
        <f t="shared" si="4"/>
        <v>0</v>
      </c>
      <c r="BF115" s="157">
        <f t="shared" si="5"/>
        <v>0</v>
      </c>
      <c r="BG115" s="157">
        <f t="shared" si="6"/>
        <v>0</v>
      </c>
      <c r="BH115" s="157">
        <f t="shared" si="7"/>
        <v>0</v>
      </c>
      <c r="BI115" s="157">
        <f t="shared" si="8"/>
        <v>0</v>
      </c>
      <c r="BJ115" s="19" t="s">
        <v>79</v>
      </c>
      <c r="BK115" s="157">
        <f t="shared" si="9"/>
        <v>0</v>
      </c>
      <c r="BL115" s="19" t="s">
        <v>141</v>
      </c>
      <c r="BM115" s="156" t="s">
        <v>390</v>
      </c>
    </row>
    <row r="116" spans="1:65" s="2" customFormat="1" ht="16.5" customHeight="1">
      <c r="A116" s="34"/>
      <c r="B116" s="144"/>
      <c r="C116" s="145" t="s">
        <v>72</v>
      </c>
      <c r="D116" s="145" t="s">
        <v>136</v>
      </c>
      <c r="E116" s="146" t="s">
        <v>611</v>
      </c>
      <c r="F116" s="147" t="s">
        <v>612</v>
      </c>
      <c r="G116" s="148" t="s">
        <v>570</v>
      </c>
      <c r="H116" s="149">
        <v>5</v>
      </c>
      <c r="I116" s="150"/>
      <c r="J116" s="151">
        <f t="shared" si="0"/>
        <v>0</v>
      </c>
      <c r="K116" s="147" t="s">
        <v>3</v>
      </c>
      <c r="L116" s="35"/>
      <c r="M116" s="152" t="s">
        <v>3</v>
      </c>
      <c r="N116" s="153" t="s">
        <v>43</v>
      </c>
      <c r="O116" s="55"/>
      <c r="P116" s="154">
        <f t="shared" si="1"/>
        <v>0</v>
      </c>
      <c r="Q116" s="154">
        <v>0</v>
      </c>
      <c r="R116" s="154">
        <f t="shared" si="2"/>
        <v>0</v>
      </c>
      <c r="S116" s="154">
        <v>0</v>
      </c>
      <c r="T116" s="155">
        <f t="shared" si="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141</v>
      </c>
      <c r="AT116" s="156" t="s">
        <v>136</v>
      </c>
      <c r="AU116" s="156" t="s">
        <v>79</v>
      </c>
      <c r="AY116" s="19" t="s">
        <v>133</v>
      </c>
      <c r="BE116" s="157">
        <f t="shared" si="4"/>
        <v>0</v>
      </c>
      <c r="BF116" s="157">
        <f t="shared" si="5"/>
        <v>0</v>
      </c>
      <c r="BG116" s="157">
        <f t="shared" si="6"/>
        <v>0</v>
      </c>
      <c r="BH116" s="157">
        <f t="shared" si="7"/>
        <v>0</v>
      </c>
      <c r="BI116" s="157">
        <f t="shared" si="8"/>
        <v>0</v>
      </c>
      <c r="BJ116" s="19" t="s">
        <v>79</v>
      </c>
      <c r="BK116" s="157">
        <f t="shared" si="9"/>
        <v>0</v>
      </c>
      <c r="BL116" s="19" t="s">
        <v>141</v>
      </c>
      <c r="BM116" s="156" t="s">
        <v>403</v>
      </c>
    </row>
    <row r="117" spans="1:65" s="2" customFormat="1" ht="16.5" customHeight="1">
      <c r="A117" s="34"/>
      <c r="B117" s="144"/>
      <c r="C117" s="145" t="s">
        <v>72</v>
      </c>
      <c r="D117" s="145" t="s">
        <v>136</v>
      </c>
      <c r="E117" s="146" t="s">
        <v>613</v>
      </c>
      <c r="F117" s="147" t="s">
        <v>614</v>
      </c>
      <c r="G117" s="148" t="s">
        <v>163</v>
      </c>
      <c r="H117" s="149">
        <v>2</v>
      </c>
      <c r="I117" s="150"/>
      <c r="J117" s="151">
        <f t="shared" si="0"/>
        <v>0</v>
      </c>
      <c r="K117" s="147" t="s">
        <v>3</v>
      </c>
      <c r="L117" s="35"/>
      <c r="M117" s="152" t="s">
        <v>3</v>
      </c>
      <c r="N117" s="153" t="s">
        <v>43</v>
      </c>
      <c r="O117" s="55"/>
      <c r="P117" s="154">
        <f t="shared" si="1"/>
        <v>0</v>
      </c>
      <c r="Q117" s="154">
        <v>0</v>
      </c>
      <c r="R117" s="154">
        <f t="shared" si="2"/>
        <v>0</v>
      </c>
      <c r="S117" s="154">
        <v>0</v>
      </c>
      <c r="T117" s="155">
        <f t="shared" si="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141</v>
      </c>
      <c r="AT117" s="156" t="s">
        <v>136</v>
      </c>
      <c r="AU117" s="156" t="s">
        <v>79</v>
      </c>
      <c r="AY117" s="19" t="s">
        <v>133</v>
      </c>
      <c r="BE117" s="157">
        <f t="shared" si="4"/>
        <v>0</v>
      </c>
      <c r="BF117" s="157">
        <f t="shared" si="5"/>
        <v>0</v>
      </c>
      <c r="BG117" s="157">
        <f t="shared" si="6"/>
        <v>0</v>
      </c>
      <c r="BH117" s="157">
        <f t="shared" si="7"/>
        <v>0</v>
      </c>
      <c r="BI117" s="157">
        <f t="shared" si="8"/>
        <v>0</v>
      </c>
      <c r="BJ117" s="19" t="s">
        <v>79</v>
      </c>
      <c r="BK117" s="157">
        <f t="shared" si="9"/>
        <v>0</v>
      </c>
      <c r="BL117" s="19" t="s">
        <v>141</v>
      </c>
      <c r="BM117" s="156" t="s">
        <v>415</v>
      </c>
    </row>
    <row r="118" spans="1:65" s="2" customFormat="1" ht="16.5" customHeight="1">
      <c r="A118" s="34"/>
      <c r="B118" s="144"/>
      <c r="C118" s="145" t="s">
        <v>72</v>
      </c>
      <c r="D118" s="145" t="s">
        <v>136</v>
      </c>
      <c r="E118" s="146" t="s">
        <v>615</v>
      </c>
      <c r="F118" s="147" t="s">
        <v>616</v>
      </c>
      <c r="G118" s="148" t="s">
        <v>163</v>
      </c>
      <c r="H118" s="149">
        <v>2</v>
      </c>
      <c r="I118" s="150"/>
      <c r="J118" s="151">
        <f t="shared" si="0"/>
        <v>0</v>
      </c>
      <c r="K118" s="147" t="s">
        <v>3</v>
      </c>
      <c r="L118" s="35"/>
      <c r="M118" s="152" t="s">
        <v>3</v>
      </c>
      <c r="N118" s="153" t="s">
        <v>43</v>
      </c>
      <c r="O118" s="55"/>
      <c r="P118" s="154">
        <f t="shared" si="1"/>
        <v>0</v>
      </c>
      <c r="Q118" s="154">
        <v>0</v>
      </c>
      <c r="R118" s="154">
        <f t="shared" si="2"/>
        <v>0</v>
      </c>
      <c r="S118" s="154">
        <v>0</v>
      </c>
      <c r="T118" s="155">
        <f t="shared" si="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141</v>
      </c>
      <c r="AT118" s="156" t="s">
        <v>136</v>
      </c>
      <c r="AU118" s="156" t="s">
        <v>79</v>
      </c>
      <c r="AY118" s="19" t="s">
        <v>133</v>
      </c>
      <c r="BE118" s="157">
        <f t="shared" si="4"/>
        <v>0</v>
      </c>
      <c r="BF118" s="157">
        <f t="shared" si="5"/>
        <v>0</v>
      </c>
      <c r="BG118" s="157">
        <f t="shared" si="6"/>
        <v>0</v>
      </c>
      <c r="BH118" s="157">
        <f t="shared" si="7"/>
        <v>0</v>
      </c>
      <c r="BI118" s="157">
        <f t="shared" si="8"/>
        <v>0</v>
      </c>
      <c r="BJ118" s="19" t="s">
        <v>79</v>
      </c>
      <c r="BK118" s="157">
        <f t="shared" si="9"/>
        <v>0</v>
      </c>
      <c r="BL118" s="19" t="s">
        <v>141</v>
      </c>
      <c r="BM118" s="156" t="s">
        <v>427</v>
      </c>
    </row>
    <row r="119" spans="1:65" s="2" customFormat="1" ht="16.5" customHeight="1">
      <c r="A119" s="34"/>
      <c r="B119" s="144"/>
      <c r="C119" s="145" t="s">
        <v>72</v>
      </c>
      <c r="D119" s="145" t="s">
        <v>136</v>
      </c>
      <c r="E119" s="146" t="s">
        <v>617</v>
      </c>
      <c r="F119" s="147" t="s">
        <v>618</v>
      </c>
      <c r="G119" s="148" t="s">
        <v>570</v>
      </c>
      <c r="H119" s="149">
        <v>8</v>
      </c>
      <c r="I119" s="150"/>
      <c r="J119" s="151">
        <f t="shared" si="0"/>
        <v>0</v>
      </c>
      <c r="K119" s="147" t="s">
        <v>3</v>
      </c>
      <c r="L119" s="35"/>
      <c r="M119" s="152" t="s">
        <v>3</v>
      </c>
      <c r="N119" s="153" t="s">
        <v>43</v>
      </c>
      <c r="O119" s="55"/>
      <c r="P119" s="154">
        <f t="shared" si="1"/>
        <v>0</v>
      </c>
      <c r="Q119" s="154">
        <v>0</v>
      </c>
      <c r="R119" s="154">
        <f t="shared" si="2"/>
        <v>0</v>
      </c>
      <c r="S119" s="154">
        <v>0</v>
      </c>
      <c r="T119" s="155">
        <f t="shared" si="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6" t="s">
        <v>141</v>
      </c>
      <c r="AT119" s="156" t="s">
        <v>136</v>
      </c>
      <c r="AU119" s="156" t="s">
        <v>79</v>
      </c>
      <c r="AY119" s="19" t="s">
        <v>133</v>
      </c>
      <c r="BE119" s="157">
        <f t="shared" si="4"/>
        <v>0</v>
      </c>
      <c r="BF119" s="157">
        <f t="shared" si="5"/>
        <v>0</v>
      </c>
      <c r="BG119" s="157">
        <f t="shared" si="6"/>
        <v>0</v>
      </c>
      <c r="BH119" s="157">
        <f t="shared" si="7"/>
        <v>0</v>
      </c>
      <c r="BI119" s="157">
        <f t="shared" si="8"/>
        <v>0</v>
      </c>
      <c r="BJ119" s="19" t="s">
        <v>79</v>
      </c>
      <c r="BK119" s="157">
        <f t="shared" si="9"/>
        <v>0</v>
      </c>
      <c r="BL119" s="19" t="s">
        <v>141</v>
      </c>
      <c r="BM119" s="156" t="s">
        <v>440</v>
      </c>
    </row>
    <row r="120" spans="1:65" s="2" customFormat="1" ht="16.5" customHeight="1">
      <c r="A120" s="34"/>
      <c r="B120" s="144"/>
      <c r="C120" s="145" t="s">
        <v>72</v>
      </c>
      <c r="D120" s="145" t="s">
        <v>136</v>
      </c>
      <c r="E120" s="146" t="s">
        <v>619</v>
      </c>
      <c r="F120" s="147" t="s">
        <v>620</v>
      </c>
      <c r="G120" s="148" t="s">
        <v>570</v>
      </c>
      <c r="H120" s="149">
        <v>8</v>
      </c>
      <c r="I120" s="150"/>
      <c r="J120" s="151">
        <f t="shared" si="0"/>
        <v>0</v>
      </c>
      <c r="K120" s="147" t="s">
        <v>3</v>
      </c>
      <c r="L120" s="35"/>
      <c r="M120" s="152" t="s">
        <v>3</v>
      </c>
      <c r="N120" s="153" t="s">
        <v>43</v>
      </c>
      <c r="O120" s="55"/>
      <c r="P120" s="154">
        <f t="shared" si="1"/>
        <v>0</v>
      </c>
      <c r="Q120" s="154">
        <v>0</v>
      </c>
      <c r="R120" s="154">
        <f t="shared" si="2"/>
        <v>0</v>
      </c>
      <c r="S120" s="154">
        <v>0</v>
      </c>
      <c r="T120" s="155">
        <f t="shared" si="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141</v>
      </c>
      <c r="AT120" s="156" t="s">
        <v>136</v>
      </c>
      <c r="AU120" s="156" t="s">
        <v>79</v>
      </c>
      <c r="AY120" s="19" t="s">
        <v>133</v>
      </c>
      <c r="BE120" s="157">
        <f t="shared" si="4"/>
        <v>0</v>
      </c>
      <c r="BF120" s="157">
        <f t="shared" si="5"/>
        <v>0</v>
      </c>
      <c r="BG120" s="157">
        <f t="shared" si="6"/>
        <v>0</v>
      </c>
      <c r="BH120" s="157">
        <f t="shared" si="7"/>
        <v>0</v>
      </c>
      <c r="BI120" s="157">
        <f t="shared" si="8"/>
        <v>0</v>
      </c>
      <c r="BJ120" s="19" t="s">
        <v>79</v>
      </c>
      <c r="BK120" s="157">
        <f t="shared" si="9"/>
        <v>0</v>
      </c>
      <c r="BL120" s="19" t="s">
        <v>141</v>
      </c>
      <c r="BM120" s="156" t="s">
        <v>452</v>
      </c>
    </row>
    <row r="121" spans="1:65" s="2" customFormat="1" ht="16.5" customHeight="1">
      <c r="A121" s="34"/>
      <c r="B121" s="144"/>
      <c r="C121" s="145" t="s">
        <v>72</v>
      </c>
      <c r="D121" s="145" t="s">
        <v>136</v>
      </c>
      <c r="E121" s="146" t="s">
        <v>621</v>
      </c>
      <c r="F121" s="147" t="s">
        <v>622</v>
      </c>
      <c r="G121" s="148" t="s">
        <v>570</v>
      </c>
      <c r="H121" s="149">
        <v>8</v>
      </c>
      <c r="I121" s="150"/>
      <c r="J121" s="151">
        <f t="shared" si="0"/>
        <v>0</v>
      </c>
      <c r="K121" s="147" t="s">
        <v>3</v>
      </c>
      <c r="L121" s="35"/>
      <c r="M121" s="152" t="s">
        <v>3</v>
      </c>
      <c r="N121" s="153" t="s">
        <v>43</v>
      </c>
      <c r="O121" s="55"/>
      <c r="P121" s="154">
        <f t="shared" si="1"/>
        <v>0</v>
      </c>
      <c r="Q121" s="154">
        <v>0</v>
      </c>
      <c r="R121" s="154">
        <f t="shared" si="2"/>
        <v>0</v>
      </c>
      <c r="S121" s="154">
        <v>0</v>
      </c>
      <c r="T121" s="155">
        <f t="shared" si="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141</v>
      </c>
      <c r="AT121" s="156" t="s">
        <v>136</v>
      </c>
      <c r="AU121" s="156" t="s">
        <v>79</v>
      </c>
      <c r="AY121" s="19" t="s">
        <v>133</v>
      </c>
      <c r="BE121" s="157">
        <f t="shared" si="4"/>
        <v>0</v>
      </c>
      <c r="BF121" s="157">
        <f t="shared" si="5"/>
        <v>0</v>
      </c>
      <c r="BG121" s="157">
        <f t="shared" si="6"/>
        <v>0</v>
      </c>
      <c r="BH121" s="157">
        <f t="shared" si="7"/>
        <v>0</v>
      </c>
      <c r="BI121" s="157">
        <f t="shared" si="8"/>
        <v>0</v>
      </c>
      <c r="BJ121" s="19" t="s">
        <v>79</v>
      </c>
      <c r="BK121" s="157">
        <f t="shared" si="9"/>
        <v>0</v>
      </c>
      <c r="BL121" s="19" t="s">
        <v>141</v>
      </c>
      <c r="BM121" s="156" t="s">
        <v>463</v>
      </c>
    </row>
    <row r="122" spans="1:65" s="2" customFormat="1" ht="16.5" customHeight="1">
      <c r="A122" s="34"/>
      <c r="B122" s="144"/>
      <c r="C122" s="145" t="s">
        <v>72</v>
      </c>
      <c r="D122" s="145" t="s">
        <v>136</v>
      </c>
      <c r="E122" s="146" t="s">
        <v>623</v>
      </c>
      <c r="F122" s="147" t="s">
        <v>624</v>
      </c>
      <c r="G122" s="148" t="s">
        <v>570</v>
      </c>
      <c r="H122" s="149">
        <v>46</v>
      </c>
      <c r="I122" s="150"/>
      <c r="J122" s="151">
        <f t="shared" si="0"/>
        <v>0</v>
      </c>
      <c r="K122" s="147" t="s">
        <v>3</v>
      </c>
      <c r="L122" s="35"/>
      <c r="M122" s="152" t="s">
        <v>3</v>
      </c>
      <c r="N122" s="153" t="s">
        <v>43</v>
      </c>
      <c r="O122" s="55"/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6" t="s">
        <v>141</v>
      </c>
      <c r="AT122" s="156" t="s">
        <v>136</v>
      </c>
      <c r="AU122" s="156" t="s">
        <v>79</v>
      </c>
      <c r="AY122" s="19" t="s">
        <v>133</v>
      </c>
      <c r="BE122" s="157">
        <f t="shared" si="4"/>
        <v>0</v>
      </c>
      <c r="BF122" s="157">
        <f t="shared" si="5"/>
        <v>0</v>
      </c>
      <c r="BG122" s="157">
        <f t="shared" si="6"/>
        <v>0</v>
      </c>
      <c r="BH122" s="157">
        <f t="shared" si="7"/>
        <v>0</v>
      </c>
      <c r="BI122" s="157">
        <f t="shared" si="8"/>
        <v>0</v>
      </c>
      <c r="BJ122" s="19" t="s">
        <v>79</v>
      </c>
      <c r="BK122" s="157">
        <f t="shared" si="9"/>
        <v>0</v>
      </c>
      <c r="BL122" s="19" t="s">
        <v>141</v>
      </c>
      <c r="BM122" s="156" t="s">
        <v>476</v>
      </c>
    </row>
    <row r="123" spans="1:65" s="2" customFormat="1" ht="16.5" customHeight="1">
      <c r="A123" s="34"/>
      <c r="B123" s="144"/>
      <c r="C123" s="145" t="s">
        <v>72</v>
      </c>
      <c r="D123" s="145" t="s">
        <v>136</v>
      </c>
      <c r="E123" s="146" t="s">
        <v>625</v>
      </c>
      <c r="F123" s="147" t="s">
        <v>626</v>
      </c>
      <c r="G123" s="148" t="s">
        <v>570</v>
      </c>
      <c r="H123" s="149">
        <v>14</v>
      </c>
      <c r="I123" s="150"/>
      <c r="J123" s="151">
        <f t="shared" si="0"/>
        <v>0</v>
      </c>
      <c r="K123" s="147" t="s">
        <v>3</v>
      </c>
      <c r="L123" s="35"/>
      <c r="M123" s="152" t="s">
        <v>3</v>
      </c>
      <c r="N123" s="153" t="s">
        <v>43</v>
      </c>
      <c r="O123" s="55"/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141</v>
      </c>
      <c r="AT123" s="156" t="s">
        <v>136</v>
      </c>
      <c r="AU123" s="156" t="s">
        <v>79</v>
      </c>
      <c r="AY123" s="19" t="s">
        <v>133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9" t="s">
        <v>79</v>
      </c>
      <c r="BK123" s="157">
        <f t="shared" si="9"/>
        <v>0</v>
      </c>
      <c r="BL123" s="19" t="s">
        <v>141</v>
      </c>
      <c r="BM123" s="156" t="s">
        <v>491</v>
      </c>
    </row>
    <row r="124" spans="1:65" s="2" customFormat="1" ht="16.5" customHeight="1">
      <c r="A124" s="34"/>
      <c r="B124" s="144"/>
      <c r="C124" s="145" t="s">
        <v>72</v>
      </c>
      <c r="D124" s="145" t="s">
        <v>136</v>
      </c>
      <c r="E124" s="146" t="s">
        <v>627</v>
      </c>
      <c r="F124" s="147" t="s">
        <v>628</v>
      </c>
      <c r="G124" s="148" t="s">
        <v>570</v>
      </c>
      <c r="H124" s="149">
        <v>63</v>
      </c>
      <c r="I124" s="150"/>
      <c r="J124" s="151">
        <f t="shared" si="0"/>
        <v>0</v>
      </c>
      <c r="K124" s="147" t="s">
        <v>3</v>
      </c>
      <c r="L124" s="35"/>
      <c r="M124" s="152" t="s">
        <v>3</v>
      </c>
      <c r="N124" s="153" t="s">
        <v>43</v>
      </c>
      <c r="O124" s="55"/>
      <c r="P124" s="154">
        <f t="shared" si="1"/>
        <v>0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141</v>
      </c>
      <c r="AT124" s="156" t="s">
        <v>136</v>
      </c>
      <c r="AU124" s="156" t="s">
        <v>79</v>
      </c>
      <c r="AY124" s="19" t="s">
        <v>133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9" t="s">
        <v>79</v>
      </c>
      <c r="BK124" s="157">
        <f t="shared" si="9"/>
        <v>0</v>
      </c>
      <c r="BL124" s="19" t="s">
        <v>141</v>
      </c>
      <c r="BM124" s="156" t="s">
        <v>504</v>
      </c>
    </row>
    <row r="125" spans="1:65" s="2" customFormat="1" ht="16.5" customHeight="1">
      <c r="A125" s="34"/>
      <c r="B125" s="144"/>
      <c r="C125" s="145" t="s">
        <v>72</v>
      </c>
      <c r="D125" s="145" t="s">
        <v>136</v>
      </c>
      <c r="E125" s="146" t="s">
        <v>629</v>
      </c>
      <c r="F125" s="147" t="s">
        <v>630</v>
      </c>
      <c r="G125" s="148" t="s">
        <v>570</v>
      </c>
      <c r="H125" s="149">
        <v>27</v>
      </c>
      <c r="I125" s="150"/>
      <c r="J125" s="151">
        <f t="shared" si="0"/>
        <v>0</v>
      </c>
      <c r="K125" s="147" t="s">
        <v>3</v>
      </c>
      <c r="L125" s="35"/>
      <c r="M125" s="152" t="s">
        <v>3</v>
      </c>
      <c r="N125" s="153" t="s">
        <v>43</v>
      </c>
      <c r="O125" s="55"/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6" t="s">
        <v>141</v>
      </c>
      <c r="AT125" s="156" t="s">
        <v>136</v>
      </c>
      <c r="AU125" s="156" t="s">
        <v>79</v>
      </c>
      <c r="AY125" s="19" t="s">
        <v>133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9" t="s">
        <v>79</v>
      </c>
      <c r="BK125" s="157">
        <f t="shared" si="9"/>
        <v>0</v>
      </c>
      <c r="BL125" s="19" t="s">
        <v>141</v>
      </c>
      <c r="BM125" s="156" t="s">
        <v>515</v>
      </c>
    </row>
    <row r="126" spans="1:65" s="2" customFormat="1" ht="16.5" customHeight="1">
      <c r="A126" s="34"/>
      <c r="B126" s="144"/>
      <c r="C126" s="145" t="s">
        <v>72</v>
      </c>
      <c r="D126" s="145" t="s">
        <v>136</v>
      </c>
      <c r="E126" s="146" t="s">
        <v>631</v>
      </c>
      <c r="F126" s="147" t="s">
        <v>632</v>
      </c>
      <c r="G126" s="148" t="s">
        <v>570</v>
      </c>
      <c r="H126" s="149">
        <v>1</v>
      </c>
      <c r="I126" s="150"/>
      <c r="J126" s="151">
        <f t="shared" si="0"/>
        <v>0</v>
      </c>
      <c r="K126" s="147" t="s">
        <v>3</v>
      </c>
      <c r="L126" s="35"/>
      <c r="M126" s="152" t="s">
        <v>3</v>
      </c>
      <c r="N126" s="153" t="s">
        <v>43</v>
      </c>
      <c r="O126" s="55"/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141</v>
      </c>
      <c r="AT126" s="156" t="s">
        <v>136</v>
      </c>
      <c r="AU126" s="156" t="s">
        <v>79</v>
      </c>
      <c r="AY126" s="19" t="s">
        <v>133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9" t="s">
        <v>79</v>
      </c>
      <c r="BK126" s="157">
        <f t="shared" si="9"/>
        <v>0</v>
      </c>
      <c r="BL126" s="19" t="s">
        <v>141</v>
      </c>
      <c r="BM126" s="156" t="s">
        <v>524</v>
      </c>
    </row>
    <row r="127" spans="1:65" s="2" customFormat="1" ht="16.5" customHeight="1">
      <c r="A127" s="34"/>
      <c r="B127" s="144"/>
      <c r="C127" s="145" t="s">
        <v>72</v>
      </c>
      <c r="D127" s="145" t="s">
        <v>136</v>
      </c>
      <c r="E127" s="146" t="s">
        <v>633</v>
      </c>
      <c r="F127" s="147" t="s">
        <v>634</v>
      </c>
      <c r="G127" s="148" t="s">
        <v>570</v>
      </c>
      <c r="H127" s="149">
        <v>1</v>
      </c>
      <c r="I127" s="150"/>
      <c r="J127" s="151">
        <f t="shared" si="0"/>
        <v>0</v>
      </c>
      <c r="K127" s="147" t="s">
        <v>3</v>
      </c>
      <c r="L127" s="35"/>
      <c r="M127" s="152" t="s">
        <v>3</v>
      </c>
      <c r="N127" s="153" t="s">
        <v>43</v>
      </c>
      <c r="O127" s="55"/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6" t="s">
        <v>141</v>
      </c>
      <c r="AT127" s="156" t="s">
        <v>136</v>
      </c>
      <c r="AU127" s="156" t="s">
        <v>79</v>
      </c>
      <c r="AY127" s="19" t="s">
        <v>133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9" t="s">
        <v>79</v>
      </c>
      <c r="BK127" s="157">
        <f t="shared" si="9"/>
        <v>0</v>
      </c>
      <c r="BL127" s="19" t="s">
        <v>141</v>
      </c>
      <c r="BM127" s="156" t="s">
        <v>539</v>
      </c>
    </row>
    <row r="128" spans="1:65" s="2" customFormat="1" ht="16.5" customHeight="1">
      <c r="A128" s="34"/>
      <c r="B128" s="144"/>
      <c r="C128" s="145" t="s">
        <v>72</v>
      </c>
      <c r="D128" s="145" t="s">
        <v>136</v>
      </c>
      <c r="E128" s="146" t="s">
        <v>635</v>
      </c>
      <c r="F128" s="147" t="s">
        <v>636</v>
      </c>
      <c r="G128" s="148" t="s">
        <v>163</v>
      </c>
      <c r="H128" s="149">
        <v>2</v>
      </c>
      <c r="I128" s="150"/>
      <c r="J128" s="151">
        <f t="shared" si="0"/>
        <v>0</v>
      </c>
      <c r="K128" s="147" t="s">
        <v>3</v>
      </c>
      <c r="L128" s="35"/>
      <c r="M128" s="152" t="s">
        <v>3</v>
      </c>
      <c r="N128" s="153" t="s">
        <v>43</v>
      </c>
      <c r="O128" s="55"/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141</v>
      </c>
      <c r="AT128" s="156" t="s">
        <v>136</v>
      </c>
      <c r="AU128" s="156" t="s">
        <v>79</v>
      </c>
      <c r="AY128" s="19" t="s">
        <v>133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9" t="s">
        <v>79</v>
      </c>
      <c r="BK128" s="157">
        <f t="shared" si="9"/>
        <v>0</v>
      </c>
      <c r="BL128" s="19" t="s">
        <v>141</v>
      </c>
      <c r="BM128" s="156" t="s">
        <v>550</v>
      </c>
    </row>
    <row r="129" spans="1:65" s="2" customFormat="1" ht="16.5" customHeight="1">
      <c r="A129" s="34"/>
      <c r="B129" s="144"/>
      <c r="C129" s="145" t="s">
        <v>72</v>
      </c>
      <c r="D129" s="145" t="s">
        <v>136</v>
      </c>
      <c r="E129" s="146" t="s">
        <v>573</v>
      </c>
      <c r="F129" s="147" t="s">
        <v>574</v>
      </c>
      <c r="G129" s="148" t="s">
        <v>307</v>
      </c>
      <c r="H129" s="149">
        <v>1</v>
      </c>
      <c r="I129" s="150"/>
      <c r="J129" s="151">
        <f t="shared" si="0"/>
        <v>0</v>
      </c>
      <c r="K129" s="147" t="s">
        <v>3</v>
      </c>
      <c r="L129" s="35"/>
      <c r="M129" s="152" t="s">
        <v>3</v>
      </c>
      <c r="N129" s="153" t="s">
        <v>43</v>
      </c>
      <c r="O129" s="55"/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141</v>
      </c>
      <c r="AT129" s="156" t="s">
        <v>136</v>
      </c>
      <c r="AU129" s="156" t="s">
        <v>79</v>
      </c>
      <c r="AY129" s="19" t="s">
        <v>133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9" t="s">
        <v>79</v>
      </c>
      <c r="BK129" s="157">
        <f t="shared" si="9"/>
        <v>0</v>
      </c>
      <c r="BL129" s="19" t="s">
        <v>141</v>
      </c>
      <c r="BM129" s="156" t="s">
        <v>637</v>
      </c>
    </row>
    <row r="130" spans="1:65" s="2" customFormat="1" ht="16.5" customHeight="1">
      <c r="A130" s="34"/>
      <c r="B130" s="144"/>
      <c r="C130" s="145" t="s">
        <v>72</v>
      </c>
      <c r="D130" s="145" t="s">
        <v>136</v>
      </c>
      <c r="E130" s="146" t="s">
        <v>638</v>
      </c>
      <c r="F130" s="147" t="s">
        <v>639</v>
      </c>
      <c r="G130" s="148" t="s">
        <v>307</v>
      </c>
      <c r="H130" s="149">
        <v>1</v>
      </c>
      <c r="I130" s="150"/>
      <c r="J130" s="151">
        <f t="shared" si="0"/>
        <v>0</v>
      </c>
      <c r="K130" s="147" t="s">
        <v>3</v>
      </c>
      <c r="L130" s="35"/>
      <c r="M130" s="152" t="s">
        <v>3</v>
      </c>
      <c r="N130" s="153" t="s">
        <v>43</v>
      </c>
      <c r="O130" s="55"/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141</v>
      </c>
      <c r="AT130" s="156" t="s">
        <v>136</v>
      </c>
      <c r="AU130" s="156" t="s">
        <v>79</v>
      </c>
      <c r="AY130" s="19" t="s">
        <v>133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9" t="s">
        <v>79</v>
      </c>
      <c r="BK130" s="157">
        <f t="shared" si="9"/>
        <v>0</v>
      </c>
      <c r="BL130" s="19" t="s">
        <v>141</v>
      </c>
      <c r="BM130" s="156" t="s">
        <v>640</v>
      </c>
    </row>
    <row r="131" spans="1:65" s="2" customFormat="1" ht="16.5" customHeight="1">
      <c r="A131" s="34"/>
      <c r="B131" s="144"/>
      <c r="C131" s="145" t="s">
        <v>72</v>
      </c>
      <c r="D131" s="145" t="s">
        <v>136</v>
      </c>
      <c r="E131" s="146" t="s">
        <v>641</v>
      </c>
      <c r="F131" s="147" t="s">
        <v>642</v>
      </c>
      <c r="G131" s="148" t="s">
        <v>307</v>
      </c>
      <c r="H131" s="149">
        <v>1</v>
      </c>
      <c r="I131" s="150"/>
      <c r="J131" s="151">
        <f t="shared" si="0"/>
        <v>0</v>
      </c>
      <c r="K131" s="147" t="s">
        <v>3</v>
      </c>
      <c r="L131" s="35"/>
      <c r="M131" s="152" t="s">
        <v>3</v>
      </c>
      <c r="N131" s="153" t="s">
        <v>43</v>
      </c>
      <c r="O131" s="55"/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141</v>
      </c>
      <c r="AT131" s="156" t="s">
        <v>136</v>
      </c>
      <c r="AU131" s="156" t="s">
        <v>79</v>
      </c>
      <c r="AY131" s="19" t="s">
        <v>133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9" t="s">
        <v>79</v>
      </c>
      <c r="BK131" s="157">
        <f t="shared" si="9"/>
        <v>0</v>
      </c>
      <c r="BL131" s="19" t="s">
        <v>141</v>
      </c>
      <c r="BM131" s="156" t="s">
        <v>643</v>
      </c>
    </row>
    <row r="132" spans="1:65" s="12" customFormat="1" ht="25.95" customHeight="1">
      <c r="B132" s="131"/>
      <c r="D132" s="132" t="s">
        <v>71</v>
      </c>
      <c r="E132" s="133" t="s">
        <v>644</v>
      </c>
      <c r="F132" s="133" t="s">
        <v>645</v>
      </c>
      <c r="I132" s="134"/>
      <c r="J132" s="135">
        <f>BK132</f>
        <v>0</v>
      </c>
      <c r="L132" s="131"/>
      <c r="M132" s="136"/>
      <c r="N132" s="137"/>
      <c r="O132" s="137"/>
      <c r="P132" s="138">
        <f>SUM(P133:P138)</f>
        <v>0</v>
      </c>
      <c r="Q132" s="137"/>
      <c r="R132" s="138">
        <f>SUM(R133:R138)</f>
        <v>0</v>
      </c>
      <c r="S132" s="137"/>
      <c r="T132" s="139">
        <f>SUM(T133:T138)</f>
        <v>0</v>
      </c>
      <c r="AR132" s="132" t="s">
        <v>79</v>
      </c>
      <c r="AT132" s="140" t="s">
        <v>71</v>
      </c>
      <c r="AU132" s="140" t="s">
        <v>72</v>
      </c>
      <c r="AY132" s="132" t="s">
        <v>133</v>
      </c>
      <c r="BK132" s="141">
        <f>SUM(BK133:BK138)</f>
        <v>0</v>
      </c>
    </row>
    <row r="133" spans="1:65" s="2" customFormat="1" ht="16.5" customHeight="1">
      <c r="A133" s="34"/>
      <c r="B133" s="144"/>
      <c r="C133" s="145" t="s">
        <v>72</v>
      </c>
      <c r="D133" s="145" t="s">
        <v>136</v>
      </c>
      <c r="E133" s="146" t="s">
        <v>646</v>
      </c>
      <c r="F133" s="147" t="s">
        <v>647</v>
      </c>
      <c r="G133" s="148" t="s">
        <v>163</v>
      </c>
      <c r="H133" s="149">
        <v>5</v>
      </c>
      <c r="I133" s="150"/>
      <c r="J133" s="151">
        <f t="shared" ref="J133:J138" si="10">ROUND(I133*H133,2)</f>
        <v>0</v>
      </c>
      <c r="K133" s="147" t="s">
        <v>3</v>
      </c>
      <c r="L133" s="35"/>
      <c r="M133" s="152" t="s">
        <v>3</v>
      </c>
      <c r="N133" s="153" t="s">
        <v>43</v>
      </c>
      <c r="O133" s="55"/>
      <c r="P133" s="154">
        <f t="shared" ref="P133:P138" si="11">O133*H133</f>
        <v>0</v>
      </c>
      <c r="Q133" s="154">
        <v>0</v>
      </c>
      <c r="R133" s="154">
        <f t="shared" ref="R133:R138" si="12">Q133*H133</f>
        <v>0</v>
      </c>
      <c r="S133" s="154">
        <v>0</v>
      </c>
      <c r="T133" s="155">
        <f t="shared" ref="T133:T138" si="13"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6" t="s">
        <v>141</v>
      </c>
      <c r="AT133" s="156" t="s">
        <v>136</v>
      </c>
      <c r="AU133" s="156" t="s">
        <v>79</v>
      </c>
      <c r="AY133" s="19" t="s">
        <v>133</v>
      </c>
      <c r="BE133" s="157">
        <f t="shared" ref="BE133:BE138" si="14">IF(N133="základní",J133,0)</f>
        <v>0</v>
      </c>
      <c r="BF133" s="157">
        <f t="shared" ref="BF133:BF138" si="15">IF(N133="snížená",J133,0)</f>
        <v>0</v>
      </c>
      <c r="BG133" s="157">
        <f t="shared" ref="BG133:BG138" si="16">IF(N133="zákl. přenesená",J133,0)</f>
        <v>0</v>
      </c>
      <c r="BH133" s="157">
        <f t="shared" ref="BH133:BH138" si="17">IF(N133="sníž. přenesená",J133,0)</f>
        <v>0</v>
      </c>
      <c r="BI133" s="157">
        <f t="shared" ref="BI133:BI138" si="18">IF(N133="nulová",J133,0)</f>
        <v>0</v>
      </c>
      <c r="BJ133" s="19" t="s">
        <v>79</v>
      </c>
      <c r="BK133" s="157">
        <f t="shared" ref="BK133:BK138" si="19">ROUND(I133*H133,2)</f>
        <v>0</v>
      </c>
      <c r="BL133" s="19" t="s">
        <v>141</v>
      </c>
      <c r="BM133" s="156" t="s">
        <v>648</v>
      </c>
    </row>
    <row r="134" spans="1:65" s="2" customFormat="1" ht="16.5" customHeight="1">
      <c r="A134" s="34"/>
      <c r="B134" s="144"/>
      <c r="C134" s="145" t="s">
        <v>72</v>
      </c>
      <c r="D134" s="145" t="s">
        <v>136</v>
      </c>
      <c r="E134" s="146" t="s">
        <v>649</v>
      </c>
      <c r="F134" s="147" t="s">
        <v>650</v>
      </c>
      <c r="G134" s="148" t="s">
        <v>163</v>
      </c>
      <c r="H134" s="149">
        <v>400</v>
      </c>
      <c r="I134" s="150"/>
      <c r="J134" s="151">
        <f t="shared" si="10"/>
        <v>0</v>
      </c>
      <c r="K134" s="147" t="s">
        <v>3</v>
      </c>
      <c r="L134" s="35"/>
      <c r="M134" s="152" t="s">
        <v>3</v>
      </c>
      <c r="N134" s="153" t="s">
        <v>43</v>
      </c>
      <c r="O134" s="55"/>
      <c r="P134" s="154">
        <f t="shared" si="11"/>
        <v>0</v>
      </c>
      <c r="Q134" s="154">
        <v>0</v>
      </c>
      <c r="R134" s="154">
        <f t="shared" si="12"/>
        <v>0</v>
      </c>
      <c r="S134" s="154">
        <v>0</v>
      </c>
      <c r="T134" s="155">
        <f t="shared" si="1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141</v>
      </c>
      <c r="AT134" s="156" t="s">
        <v>136</v>
      </c>
      <c r="AU134" s="156" t="s">
        <v>79</v>
      </c>
      <c r="AY134" s="19" t="s">
        <v>133</v>
      </c>
      <c r="BE134" s="157">
        <f t="shared" si="14"/>
        <v>0</v>
      </c>
      <c r="BF134" s="157">
        <f t="shared" si="15"/>
        <v>0</v>
      </c>
      <c r="BG134" s="157">
        <f t="shared" si="16"/>
        <v>0</v>
      </c>
      <c r="BH134" s="157">
        <f t="shared" si="17"/>
        <v>0</v>
      </c>
      <c r="BI134" s="157">
        <f t="shared" si="18"/>
        <v>0</v>
      </c>
      <c r="BJ134" s="19" t="s">
        <v>79</v>
      </c>
      <c r="BK134" s="157">
        <f t="shared" si="19"/>
        <v>0</v>
      </c>
      <c r="BL134" s="19" t="s">
        <v>141</v>
      </c>
      <c r="BM134" s="156" t="s">
        <v>651</v>
      </c>
    </row>
    <row r="135" spans="1:65" s="2" customFormat="1" ht="16.5" customHeight="1">
      <c r="A135" s="34"/>
      <c r="B135" s="144"/>
      <c r="C135" s="145" t="s">
        <v>72</v>
      </c>
      <c r="D135" s="145" t="s">
        <v>136</v>
      </c>
      <c r="E135" s="146" t="s">
        <v>652</v>
      </c>
      <c r="F135" s="147" t="s">
        <v>653</v>
      </c>
      <c r="G135" s="148" t="s">
        <v>163</v>
      </c>
      <c r="H135" s="149">
        <v>160</v>
      </c>
      <c r="I135" s="150"/>
      <c r="J135" s="151">
        <f t="shared" si="10"/>
        <v>0</v>
      </c>
      <c r="K135" s="147" t="s">
        <v>3</v>
      </c>
      <c r="L135" s="35"/>
      <c r="M135" s="152" t="s">
        <v>3</v>
      </c>
      <c r="N135" s="153" t="s">
        <v>43</v>
      </c>
      <c r="O135" s="55"/>
      <c r="P135" s="154">
        <f t="shared" si="11"/>
        <v>0</v>
      </c>
      <c r="Q135" s="154">
        <v>0</v>
      </c>
      <c r="R135" s="154">
        <f t="shared" si="12"/>
        <v>0</v>
      </c>
      <c r="S135" s="154">
        <v>0</v>
      </c>
      <c r="T135" s="155">
        <f t="shared" si="1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6" t="s">
        <v>141</v>
      </c>
      <c r="AT135" s="156" t="s">
        <v>136</v>
      </c>
      <c r="AU135" s="156" t="s">
        <v>79</v>
      </c>
      <c r="AY135" s="19" t="s">
        <v>133</v>
      </c>
      <c r="BE135" s="157">
        <f t="shared" si="14"/>
        <v>0</v>
      </c>
      <c r="BF135" s="157">
        <f t="shared" si="15"/>
        <v>0</v>
      </c>
      <c r="BG135" s="157">
        <f t="shared" si="16"/>
        <v>0</v>
      </c>
      <c r="BH135" s="157">
        <f t="shared" si="17"/>
        <v>0</v>
      </c>
      <c r="BI135" s="157">
        <f t="shared" si="18"/>
        <v>0</v>
      </c>
      <c r="BJ135" s="19" t="s">
        <v>79</v>
      </c>
      <c r="BK135" s="157">
        <f t="shared" si="19"/>
        <v>0</v>
      </c>
      <c r="BL135" s="19" t="s">
        <v>141</v>
      </c>
      <c r="BM135" s="156" t="s">
        <v>654</v>
      </c>
    </row>
    <row r="136" spans="1:65" s="2" customFormat="1" ht="16.5" customHeight="1">
      <c r="A136" s="34"/>
      <c r="B136" s="144"/>
      <c r="C136" s="145" t="s">
        <v>72</v>
      </c>
      <c r="D136" s="145" t="s">
        <v>136</v>
      </c>
      <c r="E136" s="146" t="s">
        <v>655</v>
      </c>
      <c r="F136" s="147" t="s">
        <v>656</v>
      </c>
      <c r="G136" s="148" t="s">
        <v>163</v>
      </c>
      <c r="H136" s="149">
        <v>300</v>
      </c>
      <c r="I136" s="150"/>
      <c r="J136" s="151">
        <f t="shared" si="10"/>
        <v>0</v>
      </c>
      <c r="K136" s="147" t="s">
        <v>3</v>
      </c>
      <c r="L136" s="35"/>
      <c r="M136" s="152" t="s">
        <v>3</v>
      </c>
      <c r="N136" s="153" t="s">
        <v>43</v>
      </c>
      <c r="O136" s="55"/>
      <c r="P136" s="154">
        <f t="shared" si="11"/>
        <v>0</v>
      </c>
      <c r="Q136" s="154">
        <v>0</v>
      </c>
      <c r="R136" s="154">
        <f t="shared" si="12"/>
        <v>0</v>
      </c>
      <c r="S136" s="154">
        <v>0</v>
      </c>
      <c r="T136" s="155">
        <f t="shared" si="1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6" t="s">
        <v>141</v>
      </c>
      <c r="AT136" s="156" t="s">
        <v>136</v>
      </c>
      <c r="AU136" s="156" t="s">
        <v>79</v>
      </c>
      <c r="AY136" s="19" t="s">
        <v>133</v>
      </c>
      <c r="BE136" s="157">
        <f t="shared" si="14"/>
        <v>0</v>
      </c>
      <c r="BF136" s="157">
        <f t="shared" si="15"/>
        <v>0</v>
      </c>
      <c r="BG136" s="157">
        <f t="shared" si="16"/>
        <v>0</v>
      </c>
      <c r="BH136" s="157">
        <f t="shared" si="17"/>
        <v>0</v>
      </c>
      <c r="BI136" s="157">
        <f t="shared" si="18"/>
        <v>0</v>
      </c>
      <c r="BJ136" s="19" t="s">
        <v>79</v>
      </c>
      <c r="BK136" s="157">
        <f t="shared" si="19"/>
        <v>0</v>
      </c>
      <c r="BL136" s="19" t="s">
        <v>141</v>
      </c>
      <c r="BM136" s="156" t="s">
        <v>657</v>
      </c>
    </row>
    <row r="137" spans="1:65" s="2" customFormat="1" ht="16.5" customHeight="1">
      <c r="A137" s="34"/>
      <c r="B137" s="144"/>
      <c r="C137" s="145" t="s">
        <v>72</v>
      </c>
      <c r="D137" s="145" t="s">
        <v>136</v>
      </c>
      <c r="E137" s="146" t="s">
        <v>658</v>
      </c>
      <c r="F137" s="147" t="s">
        <v>659</v>
      </c>
      <c r="G137" s="148" t="s">
        <v>163</v>
      </c>
      <c r="H137" s="149">
        <v>220</v>
      </c>
      <c r="I137" s="150"/>
      <c r="J137" s="151">
        <f t="shared" si="10"/>
        <v>0</v>
      </c>
      <c r="K137" s="147" t="s">
        <v>3</v>
      </c>
      <c r="L137" s="35"/>
      <c r="M137" s="152" t="s">
        <v>3</v>
      </c>
      <c r="N137" s="153" t="s">
        <v>43</v>
      </c>
      <c r="O137" s="55"/>
      <c r="P137" s="154">
        <f t="shared" si="11"/>
        <v>0</v>
      </c>
      <c r="Q137" s="154">
        <v>0</v>
      </c>
      <c r="R137" s="154">
        <f t="shared" si="12"/>
        <v>0</v>
      </c>
      <c r="S137" s="154">
        <v>0</v>
      </c>
      <c r="T137" s="155">
        <f t="shared" si="1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141</v>
      </c>
      <c r="AT137" s="156" t="s">
        <v>136</v>
      </c>
      <c r="AU137" s="156" t="s">
        <v>79</v>
      </c>
      <c r="AY137" s="19" t="s">
        <v>133</v>
      </c>
      <c r="BE137" s="157">
        <f t="shared" si="14"/>
        <v>0</v>
      </c>
      <c r="BF137" s="157">
        <f t="shared" si="15"/>
        <v>0</v>
      </c>
      <c r="BG137" s="157">
        <f t="shared" si="16"/>
        <v>0</v>
      </c>
      <c r="BH137" s="157">
        <f t="shared" si="17"/>
        <v>0</v>
      </c>
      <c r="BI137" s="157">
        <f t="shared" si="18"/>
        <v>0</v>
      </c>
      <c r="BJ137" s="19" t="s">
        <v>79</v>
      </c>
      <c r="BK137" s="157">
        <f t="shared" si="19"/>
        <v>0</v>
      </c>
      <c r="BL137" s="19" t="s">
        <v>141</v>
      </c>
      <c r="BM137" s="156" t="s">
        <v>660</v>
      </c>
    </row>
    <row r="138" spans="1:65" s="2" customFormat="1" ht="16.5" customHeight="1">
      <c r="A138" s="34"/>
      <c r="B138" s="144"/>
      <c r="C138" s="145" t="s">
        <v>72</v>
      </c>
      <c r="D138" s="145" t="s">
        <v>136</v>
      </c>
      <c r="E138" s="146" t="s">
        <v>661</v>
      </c>
      <c r="F138" s="147" t="s">
        <v>662</v>
      </c>
      <c r="G138" s="148" t="s">
        <v>570</v>
      </c>
      <c r="H138" s="149">
        <v>60</v>
      </c>
      <c r="I138" s="150"/>
      <c r="J138" s="151">
        <f t="shared" si="10"/>
        <v>0</v>
      </c>
      <c r="K138" s="147" t="s">
        <v>3</v>
      </c>
      <c r="L138" s="35"/>
      <c r="M138" s="152" t="s">
        <v>3</v>
      </c>
      <c r="N138" s="153" t="s">
        <v>43</v>
      </c>
      <c r="O138" s="55"/>
      <c r="P138" s="154">
        <f t="shared" si="11"/>
        <v>0</v>
      </c>
      <c r="Q138" s="154">
        <v>0</v>
      </c>
      <c r="R138" s="154">
        <f t="shared" si="12"/>
        <v>0</v>
      </c>
      <c r="S138" s="154">
        <v>0</v>
      </c>
      <c r="T138" s="155">
        <f t="shared" si="1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6" t="s">
        <v>141</v>
      </c>
      <c r="AT138" s="156" t="s">
        <v>136</v>
      </c>
      <c r="AU138" s="156" t="s">
        <v>79</v>
      </c>
      <c r="AY138" s="19" t="s">
        <v>133</v>
      </c>
      <c r="BE138" s="157">
        <f t="shared" si="14"/>
        <v>0</v>
      </c>
      <c r="BF138" s="157">
        <f t="shared" si="15"/>
        <v>0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9" t="s">
        <v>79</v>
      </c>
      <c r="BK138" s="157">
        <f t="shared" si="19"/>
        <v>0</v>
      </c>
      <c r="BL138" s="19" t="s">
        <v>141</v>
      </c>
      <c r="BM138" s="156" t="s">
        <v>663</v>
      </c>
    </row>
    <row r="139" spans="1:65" s="12" customFormat="1" ht="25.95" customHeight="1">
      <c r="B139" s="131"/>
      <c r="D139" s="132" t="s">
        <v>71</v>
      </c>
      <c r="E139" s="133" t="s">
        <v>664</v>
      </c>
      <c r="F139" s="133" t="s">
        <v>665</v>
      </c>
      <c r="I139" s="134"/>
      <c r="J139" s="135">
        <f>BK139</f>
        <v>0</v>
      </c>
      <c r="L139" s="131"/>
      <c r="M139" s="136"/>
      <c r="N139" s="137"/>
      <c r="O139" s="137"/>
      <c r="P139" s="138">
        <f>SUM(P140:P148)</f>
        <v>0</v>
      </c>
      <c r="Q139" s="137"/>
      <c r="R139" s="138">
        <f>SUM(R140:R148)</f>
        <v>0</v>
      </c>
      <c r="S139" s="137"/>
      <c r="T139" s="139">
        <f>SUM(T140:T148)</f>
        <v>0</v>
      </c>
      <c r="AR139" s="132" t="s">
        <v>79</v>
      </c>
      <c r="AT139" s="140" t="s">
        <v>71</v>
      </c>
      <c r="AU139" s="140" t="s">
        <v>72</v>
      </c>
      <c r="AY139" s="132" t="s">
        <v>133</v>
      </c>
      <c r="BK139" s="141">
        <f>SUM(BK140:BK148)</f>
        <v>0</v>
      </c>
    </row>
    <row r="140" spans="1:65" s="2" customFormat="1" ht="16.5" customHeight="1">
      <c r="A140" s="34"/>
      <c r="B140" s="144"/>
      <c r="C140" s="145" t="s">
        <v>72</v>
      </c>
      <c r="D140" s="145" t="s">
        <v>136</v>
      </c>
      <c r="E140" s="146" t="s">
        <v>666</v>
      </c>
      <c r="F140" s="147" t="s">
        <v>667</v>
      </c>
      <c r="G140" s="148" t="s">
        <v>570</v>
      </c>
      <c r="H140" s="149">
        <v>2</v>
      </c>
      <c r="I140" s="150"/>
      <c r="J140" s="151">
        <f t="shared" ref="J140:J148" si="20">ROUND(I140*H140,2)</f>
        <v>0</v>
      </c>
      <c r="K140" s="147" t="s">
        <v>3</v>
      </c>
      <c r="L140" s="35"/>
      <c r="M140" s="152" t="s">
        <v>3</v>
      </c>
      <c r="N140" s="153" t="s">
        <v>43</v>
      </c>
      <c r="O140" s="55"/>
      <c r="P140" s="154">
        <f t="shared" ref="P140:P148" si="21">O140*H140</f>
        <v>0</v>
      </c>
      <c r="Q140" s="154">
        <v>0</v>
      </c>
      <c r="R140" s="154">
        <f t="shared" ref="R140:R148" si="22">Q140*H140</f>
        <v>0</v>
      </c>
      <c r="S140" s="154">
        <v>0</v>
      </c>
      <c r="T140" s="155">
        <f t="shared" ref="T140:T148" si="23"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6" t="s">
        <v>141</v>
      </c>
      <c r="AT140" s="156" t="s">
        <v>136</v>
      </c>
      <c r="AU140" s="156" t="s">
        <v>79</v>
      </c>
      <c r="AY140" s="19" t="s">
        <v>133</v>
      </c>
      <c r="BE140" s="157">
        <f t="shared" ref="BE140:BE148" si="24">IF(N140="základní",J140,0)</f>
        <v>0</v>
      </c>
      <c r="BF140" s="157">
        <f t="shared" ref="BF140:BF148" si="25">IF(N140="snížená",J140,0)</f>
        <v>0</v>
      </c>
      <c r="BG140" s="157">
        <f t="shared" ref="BG140:BG148" si="26">IF(N140="zákl. přenesená",J140,0)</f>
        <v>0</v>
      </c>
      <c r="BH140" s="157">
        <f t="shared" ref="BH140:BH148" si="27">IF(N140="sníž. přenesená",J140,0)</f>
        <v>0</v>
      </c>
      <c r="BI140" s="157">
        <f t="shared" ref="BI140:BI148" si="28">IF(N140="nulová",J140,0)</f>
        <v>0</v>
      </c>
      <c r="BJ140" s="19" t="s">
        <v>79</v>
      </c>
      <c r="BK140" s="157">
        <f t="shared" ref="BK140:BK148" si="29">ROUND(I140*H140,2)</f>
        <v>0</v>
      </c>
      <c r="BL140" s="19" t="s">
        <v>141</v>
      </c>
      <c r="BM140" s="156" t="s">
        <v>668</v>
      </c>
    </row>
    <row r="141" spans="1:65" s="2" customFormat="1" ht="16.5" customHeight="1">
      <c r="A141" s="34"/>
      <c r="B141" s="144"/>
      <c r="C141" s="145" t="s">
        <v>72</v>
      </c>
      <c r="D141" s="145" t="s">
        <v>136</v>
      </c>
      <c r="E141" s="146" t="s">
        <v>669</v>
      </c>
      <c r="F141" s="147" t="s">
        <v>670</v>
      </c>
      <c r="G141" s="148" t="s">
        <v>570</v>
      </c>
      <c r="H141" s="149">
        <v>3</v>
      </c>
      <c r="I141" s="150"/>
      <c r="J141" s="151">
        <f t="shared" si="20"/>
        <v>0</v>
      </c>
      <c r="K141" s="147" t="s">
        <v>3</v>
      </c>
      <c r="L141" s="35"/>
      <c r="M141" s="152" t="s">
        <v>3</v>
      </c>
      <c r="N141" s="153" t="s">
        <v>43</v>
      </c>
      <c r="O141" s="55"/>
      <c r="P141" s="154">
        <f t="shared" si="21"/>
        <v>0</v>
      </c>
      <c r="Q141" s="154">
        <v>0</v>
      </c>
      <c r="R141" s="154">
        <f t="shared" si="22"/>
        <v>0</v>
      </c>
      <c r="S141" s="154">
        <v>0</v>
      </c>
      <c r="T141" s="155">
        <f t="shared" si="2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6" t="s">
        <v>141</v>
      </c>
      <c r="AT141" s="156" t="s">
        <v>136</v>
      </c>
      <c r="AU141" s="156" t="s">
        <v>79</v>
      </c>
      <c r="AY141" s="19" t="s">
        <v>133</v>
      </c>
      <c r="BE141" s="157">
        <f t="shared" si="24"/>
        <v>0</v>
      </c>
      <c r="BF141" s="157">
        <f t="shared" si="25"/>
        <v>0</v>
      </c>
      <c r="BG141" s="157">
        <f t="shared" si="26"/>
        <v>0</v>
      </c>
      <c r="BH141" s="157">
        <f t="shared" si="27"/>
        <v>0</v>
      </c>
      <c r="BI141" s="157">
        <f t="shared" si="28"/>
        <v>0</v>
      </c>
      <c r="BJ141" s="19" t="s">
        <v>79</v>
      </c>
      <c r="BK141" s="157">
        <f t="shared" si="29"/>
        <v>0</v>
      </c>
      <c r="BL141" s="19" t="s">
        <v>141</v>
      </c>
      <c r="BM141" s="156" t="s">
        <v>671</v>
      </c>
    </row>
    <row r="142" spans="1:65" s="2" customFormat="1" ht="16.5" customHeight="1">
      <c r="A142" s="34"/>
      <c r="B142" s="144"/>
      <c r="C142" s="145" t="s">
        <v>72</v>
      </c>
      <c r="D142" s="145" t="s">
        <v>136</v>
      </c>
      <c r="E142" s="146" t="s">
        <v>672</v>
      </c>
      <c r="F142" s="147" t="s">
        <v>673</v>
      </c>
      <c r="G142" s="148" t="s">
        <v>570</v>
      </c>
      <c r="H142" s="149">
        <v>1</v>
      </c>
      <c r="I142" s="150"/>
      <c r="J142" s="151">
        <f t="shared" si="20"/>
        <v>0</v>
      </c>
      <c r="K142" s="147" t="s">
        <v>3</v>
      </c>
      <c r="L142" s="35"/>
      <c r="M142" s="152" t="s">
        <v>3</v>
      </c>
      <c r="N142" s="153" t="s">
        <v>43</v>
      </c>
      <c r="O142" s="55"/>
      <c r="P142" s="154">
        <f t="shared" si="21"/>
        <v>0</v>
      </c>
      <c r="Q142" s="154">
        <v>0</v>
      </c>
      <c r="R142" s="154">
        <f t="shared" si="22"/>
        <v>0</v>
      </c>
      <c r="S142" s="154">
        <v>0</v>
      </c>
      <c r="T142" s="155">
        <f t="shared" si="2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6" t="s">
        <v>141</v>
      </c>
      <c r="AT142" s="156" t="s">
        <v>136</v>
      </c>
      <c r="AU142" s="156" t="s">
        <v>79</v>
      </c>
      <c r="AY142" s="19" t="s">
        <v>133</v>
      </c>
      <c r="BE142" s="157">
        <f t="shared" si="24"/>
        <v>0</v>
      </c>
      <c r="BF142" s="157">
        <f t="shared" si="25"/>
        <v>0</v>
      </c>
      <c r="BG142" s="157">
        <f t="shared" si="26"/>
        <v>0</v>
      </c>
      <c r="BH142" s="157">
        <f t="shared" si="27"/>
        <v>0</v>
      </c>
      <c r="BI142" s="157">
        <f t="shared" si="28"/>
        <v>0</v>
      </c>
      <c r="BJ142" s="19" t="s">
        <v>79</v>
      </c>
      <c r="BK142" s="157">
        <f t="shared" si="29"/>
        <v>0</v>
      </c>
      <c r="BL142" s="19" t="s">
        <v>141</v>
      </c>
      <c r="BM142" s="156" t="s">
        <v>674</v>
      </c>
    </row>
    <row r="143" spans="1:65" s="2" customFormat="1" ht="16.5" customHeight="1">
      <c r="A143" s="34"/>
      <c r="B143" s="144"/>
      <c r="C143" s="145" t="s">
        <v>72</v>
      </c>
      <c r="D143" s="145" t="s">
        <v>136</v>
      </c>
      <c r="E143" s="146" t="s">
        <v>675</v>
      </c>
      <c r="F143" s="147" t="s">
        <v>676</v>
      </c>
      <c r="G143" s="148" t="s">
        <v>570</v>
      </c>
      <c r="H143" s="149">
        <v>3</v>
      </c>
      <c r="I143" s="150"/>
      <c r="J143" s="151">
        <f t="shared" si="20"/>
        <v>0</v>
      </c>
      <c r="K143" s="147" t="s">
        <v>3</v>
      </c>
      <c r="L143" s="35"/>
      <c r="M143" s="152" t="s">
        <v>3</v>
      </c>
      <c r="N143" s="153" t="s">
        <v>43</v>
      </c>
      <c r="O143" s="55"/>
      <c r="P143" s="154">
        <f t="shared" si="21"/>
        <v>0</v>
      </c>
      <c r="Q143" s="154">
        <v>0</v>
      </c>
      <c r="R143" s="154">
        <f t="shared" si="22"/>
        <v>0</v>
      </c>
      <c r="S143" s="154">
        <v>0</v>
      </c>
      <c r="T143" s="155">
        <f t="shared" si="2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6" t="s">
        <v>141</v>
      </c>
      <c r="AT143" s="156" t="s">
        <v>136</v>
      </c>
      <c r="AU143" s="156" t="s">
        <v>79</v>
      </c>
      <c r="AY143" s="19" t="s">
        <v>133</v>
      </c>
      <c r="BE143" s="157">
        <f t="shared" si="24"/>
        <v>0</v>
      </c>
      <c r="BF143" s="157">
        <f t="shared" si="25"/>
        <v>0</v>
      </c>
      <c r="BG143" s="157">
        <f t="shared" si="26"/>
        <v>0</v>
      </c>
      <c r="BH143" s="157">
        <f t="shared" si="27"/>
        <v>0</v>
      </c>
      <c r="BI143" s="157">
        <f t="shared" si="28"/>
        <v>0</v>
      </c>
      <c r="BJ143" s="19" t="s">
        <v>79</v>
      </c>
      <c r="BK143" s="157">
        <f t="shared" si="29"/>
        <v>0</v>
      </c>
      <c r="BL143" s="19" t="s">
        <v>141</v>
      </c>
      <c r="BM143" s="156" t="s">
        <v>677</v>
      </c>
    </row>
    <row r="144" spans="1:65" s="2" customFormat="1" ht="16.5" customHeight="1">
      <c r="A144" s="34"/>
      <c r="B144" s="144"/>
      <c r="C144" s="145" t="s">
        <v>72</v>
      </c>
      <c r="D144" s="145" t="s">
        <v>136</v>
      </c>
      <c r="E144" s="146" t="s">
        <v>678</v>
      </c>
      <c r="F144" s="147" t="s">
        <v>679</v>
      </c>
      <c r="G144" s="148" t="s">
        <v>570</v>
      </c>
      <c r="H144" s="149">
        <v>9</v>
      </c>
      <c r="I144" s="150"/>
      <c r="J144" s="151">
        <f t="shared" si="20"/>
        <v>0</v>
      </c>
      <c r="K144" s="147" t="s">
        <v>3</v>
      </c>
      <c r="L144" s="35"/>
      <c r="M144" s="152" t="s">
        <v>3</v>
      </c>
      <c r="N144" s="153" t="s">
        <v>43</v>
      </c>
      <c r="O144" s="55"/>
      <c r="P144" s="154">
        <f t="shared" si="21"/>
        <v>0</v>
      </c>
      <c r="Q144" s="154">
        <v>0</v>
      </c>
      <c r="R144" s="154">
        <f t="shared" si="22"/>
        <v>0</v>
      </c>
      <c r="S144" s="154">
        <v>0</v>
      </c>
      <c r="T144" s="155">
        <f t="shared" si="2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6" t="s">
        <v>141</v>
      </c>
      <c r="AT144" s="156" t="s">
        <v>136</v>
      </c>
      <c r="AU144" s="156" t="s">
        <v>79</v>
      </c>
      <c r="AY144" s="19" t="s">
        <v>133</v>
      </c>
      <c r="BE144" s="157">
        <f t="shared" si="24"/>
        <v>0</v>
      </c>
      <c r="BF144" s="157">
        <f t="shared" si="25"/>
        <v>0</v>
      </c>
      <c r="BG144" s="157">
        <f t="shared" si="26"/>
        <v>0</v>
      </c>
      <c r="BH144" s="157">
        <f t="shared" si="27"/>
        <v>0</v>
      </c>
      <c r="BI144" s="157">
        <f t="shared" si="28"/>
        <v>0</v>
      </c>
      <c r="BJ144" s="19" t="s">
        <v>79</v>
      </c>
      <c r="BK144" s="157">
        <f t="shared" si="29"/>
        <v>0</v>
      </c>
      <c r="BL144" s="19" t="s">
        <v>141</v>
      </c>
      <c r="BM144" s="156" t="s">
        <v>680</v>
      </c>
    </row>
    <row r="145" spans="1:65" s="2" customFormat="1" ht="16.5" customHeight="1">
      <c r="A145" s="34"/>
      <c r="B145" s="144"/>
      <c r="C145" s="145" t="s">
        <v>72</v>
      </c>
      <c r="D145" s="145" t="s">
        <v>136</v>
      </c>
      <c r="E145" s="146" t="s">
        <v>681</v>
      </c>
      <c r="F145" s="147" t="s">
        <v>682</v>
      </c>
      <c r="G145" s="148" t="s">
        <v>570</v>
      </c>
      <c r="H145" s="149">
        <v>10</v>
      </c>
      <c r="I145" s="150"/>
      <c r="J145" s="151">
        <f t="shared" si="20"/>
        <v>0</v>
      </c>
      <c r="K145" s="147" t="s">
        <v>3</v>
      </c>
      <c r="L145" s="35"/>
      <c r="M145" s="152" t="s">
        <v>3</v>
      </c>
      <c r="N145" s="153" t="s">
        <v>43</v>
      </c>
      <c r="O145" s="55"/>
      <c r="P145" s="154">
        <f t="shared" si="21"/>
        <v>0</v>
      </c>
      <c r="Q145" s="154">
        <v>0</v>
      </c>
      <c r="R145" s="154">
        <f t="shared" si="22"/>
        <v>0</v>
      </c>
      <c r="S145" s="154">
        <v>0</v>
      </c>
      <c r="T145" s="155">
        <f t="shared" si="2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6" t="s">
        <v>141</v>
      </c>
      <c r="AT145" s="156" t="s">
        <v>136</v>
      </c>
      <c r="AU145" s="156" t="s">
        <v>79</v>
      </c>
      <c r="AY145" s="19" t="s">
        <v>133</v>
      </c>
      <c r="BE145" s="157">
        <f t="shared" si="24"/>
        <v>0</v>
      </c>
      <c r="BF145" s="157">
        <f t="shared" si="25"/>
        <v>0</v>
      </c>
      <c r="BG145" s="157">
        <f t="shared" si="26"/>
        <v>0</v>
      </c>
      <c r="BH145" s="157">
        <f t="shared" si="27"/>
        <v>0</v>
      </c>
      <c r="BI145" s="157">
        <f t="shared" si="28"/>
        <v>0</v>
      </c>
      <c r="BJ145" s="19" t="s">
        <v>79</v>
      </c>
      <c r="BK145" s="157">
        <f t="shared" si="29"/>
        <v>0</v>
      </c>
      <c r="BL145" s="19" t="s">
        <v>141</v>
      </c>
      <c r="BM145" s="156" t="s">
        <v>683</v>
      </c>
    </row>
    <row r="146" spans="1:65" s="2" customFormat="1" ht="16.5" customHeight="1">
      <c r="A146" s="34"/>
      <c r="B146" s="144"/>
      <c r="C146" s="145" t="s">
        <v>72</v>
      </c>
      <c r="D146" s="145" t="s">
        <v>136</v>
      </c>
      <c r="E146" s="146" t="s">
        <v>684</v>
      </c>
      <c r="F146" s="147" t="s">
        <v>685</v>
      </c>
      <c r="G146" s="148" t="s">
        <v>163</v>
      </c>
      <c r="H146" s="149">
        <v>120</v>
      </c>
      <c r="I146" s="150"/>
      <c r="J146" s="151">
        <f t="shared" si="20"/>
        <v>0</v>
      </c>
      <c r="K146" s="147" t="s">
        <v>3</v>
      </c>
      <c r="L146" s="35"/>
      <c r="M146" s="152" t="s">
        <v>3</v>
      </c>
      <c r="N146" s="153" t="s">
        <v>43</v>
      </c>
      <c r="O146" s="55"/>
      <c r="P146" s="154">
        <f t="shared" si="21"/>
        <v>0</v>
      </c>
      <c r="Q146" s="154">
        <v>0</v>
      </c>
      <c r="R146" s="154">
        <f t="shared" si="22"/>
        <v>0</v>
      </c>
      <c r="S146" s="154">
        <v>0</v>
      </c>
      <c r="T146" s="155">
        <f t="shared" si="2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6" t="s">
        <v>141</v>
      </c>
      <c r="AT146" s="156" t="s">
        <v>136</v>
      </c>
      <c r="AU146" s="156" t="s">
        <v>79</v>
      </c>
      <c r="AY146" s="19" t="s">
        <v>133</v>
      </c>
      <c r="BE146" s="157">
        <f t="shared" si="24"/>
        <v>0</v>
      </c>
      <c r="BF146" s="157">
        <f t="shared" si="25"/>
        <v>0</v>
      </c>
      <c r="BG146" s="157">
        <f t="shared" si="26"/>
        <v>0</v>
      </c>
      <c r="BH146" s="157">
        <f t="shared" si="27"/>
        <v>0</v>
      </c>
      <c r="BI146" s="157">
        <f t="shared" si="28"/>
        <v>0</v>
      </c>
      <c r="BJ146" s="19" t="s">
        <v>79</v>
      </c>
      <c r="BK146" s="157">
        <f t="shared" si="29"/>
        <v>0</v>
      </c>
      <c r="BL146" s="19" t="s">
        <v>141</v>
      </c>
      <c r="BM146" s="156" t="s">
        <v>686</v>
      </c>
    </row>
    <row r="147" spans="1:65" s="2" customFormat="1" ht="16.5" customHeight="1">
      <c r="A147" s="34"/>
      <c r="B147" s="144"/>
      <c r="C147" s="145" t="s">
        <v>72</v>
      </c>
      <c r="D147" s="145" t="s">
        <v>136</v>
      </c>
      <c r="E147" s="146" t="s">
        <v>687</v>
      </c>
      <c r="F147" s="147" t="s">
        <v>688</v>
      </c>
      <c r="G147" s="148" t="s">
        <v>163</v>
      </c>
      <c r="H147" s="149">
        <v>20</v>
      </c>
      <c r="I147" s="150"/>
      <c r="J147" s="151">
        <f t="shared" si="20"/>
        <v>0</v>
      </c>
      <c r="K147" s="147" t="s">
        <v>3</v>
      </c>
      <c r="L147" s="35"/>
      <c r="M147" s="152" t="s">
        <v>3</v>
      </c>
      <c r="N147" s="153" t="s">
        <v>43</v>
      </c>
      <c r="O147" s="55"/>
      <c r="P147" s="154">
        <f t="shared" si="21"/>
        <v>0</v>
      </c>
      <c r="Q147" s="154">
        <v>0</v>
      </c>
      <c r="R147" s="154">
        <f t="shared" si="22"/>
        <v>0</v>
      </c>
      <c r="S147" s="154">
        <v>0</v>
      </c>
      <c r="T147" s="155">
        <f t="shared" si="2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6" t="s">
        <v>141</v>
      </c>
      <c r="AT147" s="156" t="s">
        <v>136</v>
      </c>
      <c r="AU147" s="156" t="s">
        <v>79</v>
      </c>
      <c r="AY147" s="19" t="s">
        <v>133</v>
      </c>
      <c r="BE147" s="157">
        <f t="shared" si="24"/>
        <v>0</v>
      </c>
      <c r="BF147" s="157">
        <f t="shared" si="25"/>
        <v>0</v>
      </c>
      <c r="BG147" s="157">
        <f t="shared" si="26"/>
        <v>0</v>
      </c>
      <c r="BH147" s="157">
        <f t="shared" si="27"/>
        <v>0</v>
      </c>
      <c r="BI147" s="157">
        <f t="shared" si="28"/>
        <v>0</v>
      </c>
      <c r="BJ147" s="19" t="s">
        <v>79</v>
      </c>
      <c r="BK147" s="157">
        <f t="shared" si="29"/>
        <v>0</v>
      </c>
      <c r="BL147" s="19" t="s">
        <v>141</v>
      </c>
      <c r="BM147" s="156" t="s">
        <v>689</v>
      </c>
    </row>
    <row r="148" spans="1:65" s="2" customFormat="1" ht="16.5" customHeight="1">
      <c r="A148" s="34"/>
      <c r="B148" s="144"/>
      <c r="C148" s="145" t="s">
        <v>72</v>
      </c>
      <c r="D148" s="145" t="s">
        <v>136</v>
      </c>
      <c r="E148" s="146" t="s">
        <v>690</v>
      </c>
      <c r="F148" s="147" t="s">
        <v>691</v>
      </c>
      <c r="G148" s="148" t="s">
        <v>307</v>
      </c>
      <c r="H148" s="149">
        <v>1</v>
      </c>
      <c r="I148" s="150"/>
      <c r="J148" s="151">
        <f t="shared" si="20"/>
        <v>0</v>
      </c>
      <c r="K148" s="147" t="s">
        <v>3</v>
      </c>
      <c r="L148" s="35"/>
      <c r="M148" s="152" t="s">
        <v>3</v>
      </c>
      <c r="N148" s="153" t="s">
        <v>43</v>
      </c>
      <c r="O148" s="55"/>
      <c r="P148" s="154">
        <f t="shared" si="21"/>
        <v>0</v>
      </c>
      <c r="Q148" s="154">
        <v>0</v>
      </c>
      <c r="R148" s="154">
        <f t="shared" si="22"/>
        <v>0</v>
      </c>
      <c r="S148" s="154">
        <v>0</v>
      </c>
      <c r="T148" s="155">
        <f t="shared" si="2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6" t="s">
        <v>141</v>
      </c>
      <c r="AT148" s="156" t="s">
        <v>136</v>
      </c>
      <c r="AU148" s="156" t="s">
        <v>79</v>
      </c>
      <c r="AY148" s="19" t="s">
        <v>133</v>
      </c>
      <c r="BE148" s="157">
        <f t="shared" si="24"/>
        <v>0</v>
      </c>
      <c r="BF148" s="157">
        <f t="shared" si="25"/>
        <v>0</v>
      </c>
      <c r="BG148" s="157">
        <f t="shared" si="26"/>
        <v>0</v>
      </c>
      <c r="BH148" s="157">
        <f t="shared" si="27"/>
        <v>0</v>
      </c>
      <c r="BI148" s="157">
        <f t="shared" si="28"/>
        <v>0</v>
      </c>
      <c r="BJ148" s="19" t="s">
        <v>79</v>
      </c>
      <c r="BK148" s="157">
        <f t="shared" si="29"/>
        <v>0</v>
      </c>
      <c r="BL148" s="19" t="s">
        <v>141</v>
      </c>
      <c r="BM148" s="156" t="s">
        <v>692</v>
      </c>
    </row>
    <row r="149" spans="1:65" s="12" customFormat="1" ht="25.95" customHeight="1">
      <c r="B149" s="131"/>
      <c r="D149" s="132" t="s">
        <v>71</v>
      </c>
      <c r="E149" s="133" t="s">
        <v>693</v>
      </c>
      <c r="F149" s="133" t="s">
        <v>694</v>
      </c>
      <c r="I149" s="134"/>
      <c r="J149" s="135">
        <f>BK149</f>
        <v>0</v>
      </c>
      <c r="L149" s="131"/>
      <c r="M149" s="136"/>
      <c r="N149" s="137"/>
      <c r="O149" s="137"/>
      <c r="P149" s="138">
        <f>SUM(P150:P153)</f>
        <v>0</v>
      </c>
      <c r="Q149" s="137"/>
      <c r="R149" s="138">
        <f>SUM(R150:R153)</f>
        <v>0</v>
      </c>
      <c r="S149" s="137"/>
      <c r="T149" s="139">
        <f>SUM(T150:T153)</f>
        <v>0</v>
      </c>
      <c r="AR149" s="132" t="s">
        <v>79</v>
      </c>
      <c r="AT149" s="140" t="s">
        <v>71</v>
      </c>
      <c r="AU149" s="140" t="s">
        <v>72</v>
      </c>
      <c r="AY149" s="132" t="s">
        <v>133</v>
      </c>
      <c r="BK149" s="141">
        <f>SUM(BK150:BK153)</f>
        <v>0</v>
      </c>
    </row>
    <row r="150" spans="1:65" s="2" customFormat="1" ht="16.5" customHeight="1">
      <c r="A150" s="34"/>
      <c r="B150" s="144"/>
      <c r="C150" s="145" t="s">
        <v>72</v>
      </c>
      <c r="D150" s="145" t="s">
        <v>136</v>
      </c>
      <c r="E150" s="146" t="s">
        <v>695</v>
      </c>
      <c r="F150" s="147" t="s">
        <v>696</v>
      </c>
      <c r="G150" s="148" t="s">
        <v>570</v>
      </c>
      <c r="H150" s="149">
        <v>78</v>
      </c>
      <c r="I150" s="150"/>
      <c r="J150" s="151">
        <f>ROUND(I150*H150,2)</f>
        <v>0</v>
      </c>
      <c r="K150" s="147" t="s">
        <v>3</v>
      </c>
      <c r="L150" s="35"/>
      <c r="M150" s="152" t="s">
        <v>3</v>
      </c>
      <c r="N150" s="153" t="s">
        <v>43</v>
      </c>
      <c r="O150" s="55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6" t="s">
        <v>141</v>
      </c>
      <c r="AT150" s="156" t="s">
        <v>136</v>
      </c>
      <c r="AU150" s="156" t="s">
        <v>79</v>
      </c>
      <c r="AY150" s="19" t="s">
        <v>133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9" t="s">
        <v>79</v>
      </c>
      <c r="BK150" s="157">
        <f>ROUND(I150*H150,2)</f>
        <v>0</v>
      </c>
      <c r="BL150" s="19" t="s">
        <v>141</v>
      </c>
      <c r="BM150" s="156" t="s">
        <v>697</v>
      </c>
    </row>
    <row r="151" spans="1:65" s="2" customFormat="1" ht="16.5" customHeight="1">
      <c r="A151" s="34"/>
      <c r="B151" s="144"/>
      <c r="C151" s="145" t="s">
        <v>72</v>
      </c>
      <c r="D151" s="145" t="s">
        <v>136</v>
      </c>
      <c r="E151" s="146" t="s">
        <v>698</v>
      </c>
      <c r="F151" s="147" t="s">
        <v>699</v>
      </c>
      <c r="G151" s="148" t="s">
        <v>570</v>
      </c>
      <c r="H151" s="149">
        <v>1</v>
      </c>
      <c r="I151" s="150"/>
      <c r="J151" s="151">
        <f>ROUND(I151*H151,2)</f>
        <v>0</v>
      </c>
      <c r="K151" s="147" t="s">
        <v>3</v>
      </c>
      <c r="L151" s="35"/>
      <c r="M151" s="152" t="s">
        <v>3</v>
      </c>
      <c r="N151" s="153" t="s">
        <v>43</v>
      </c>
      <c r="O151" s="55"/>
      <c r="P151" s="154">
        <f>O151*H151</f>
        <v>0</v>
      </c>
      <c r="Q151" s="154">
        <v>0</v>
      </c>
      <c r="R151" s="154">
        <f>Q151*H151</f>
        <v>0</v>
      </c>
      <c r="S151" s="154">
        <v>0</v>
      </c>
      <c r="T151" s="155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6" t="s">
        <v>141</v>
      </c>
      <c r="AT151" s="156" t="s">
        <v>136</v>
      </c>
      <c r="AU151" s="156" t="s">
        <v>79</v>
      </c>
      <c r="AY151" s="19" t="s">
        <v>133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9" t="s">
        <v>79</v>
      </c>
      <c r="BK151" s="157">
        <f>ROUND(I151*H151,2)</f>
        <v>0</v>
      </c>
      <c r="BL151" s="19" t="s">
        <v>141</v>
      </c>
      <c r="BM151" s="156" t="s">
        <v>700</v>
      </c>
    </row>
    <row r="152" spans="1:65" s="2" customFormat="1" ht="16.5" customHeight="1">
      <c r="A152" s="34"/>
      <c r="B152" s="144"/>
      <c r="C152" s="145" t="s">
        <v>72</v>
      </c>
      <c r="D152" s="145" t="s">
        <v>136</v>
      </c>
      <c r="E152" s="146" t="s">
        <v>701</v>
      </c>
      <c r="F152" s="147" t="s">
        <v>702</v>
      </c>
      <c r="G152" s="148" t="s">
        <v>570</v>
      </c>
      <c r="H152" s="149">
        <v>1</v>
      </c>
      <c r="I152" s="150"/>
      <c r="J152" s="151">
        <f>ROUND(I152*H152,2)</f>
        <v>0</v>
      </c>
      <c r="K152" s="147" t="s">
        <v>3</v>
      </c>
      <c r="L152" s="35"/>
      <c r="M152" s="152" t="s">
        <v>3</v>
      </c>
      <c r="N152" s="153" t="s">
        <v>43</v>
      </c>
      <c r="O152" s="55"/>
      <c r="P152" s="154">
        <f>O152*H152</f>
        <v>0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6" t="s">
        <v>141</v>
      </c>
      <c r="AT152" s="156" t="s">
        <v>136</v>
      </c>
      <c r="AU152" s="156" t="s">
        <v>79</v>
      </c>
      <c r="AY152" s="19" t="s">
        <v>133</v>
      </c>
      <c r="BE152" s="157">
        <f>IF(N152="základní",J152,0)</f>
        <v>0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9" t="s">
        <v>79</v>
      </c>
      <c r="BK152" s="157">
        <f>ROUND(I152*H152,2)</f>
        <v>0</v>
      </c>
      <c r="BL152" s="19" t="s">
        <v>141</v>
      </c>
      <c r="BM152" s="156" t="s">
        <v>703</v>
      </c>
    </row>
    <row r="153" spans="1:65" s="2" customFormat="1" ht="16.5" customHeight="1">
      <c r="A153" s="34"/>
      <c r="B153" s="144"/>
      <c r="C153" s="145" t="s">
        <v>72</v>
      </c>
      <c r="D153" s="145" t="s">
        <v>136</v>
      </c>
      <c r="E153" s="146" t="s">
        <v>704</v>
      </c>
      <c r="F153" s="147" t="s">
        <v>705</v>
      </c>
      <c r="G153" s="148" t="s">
        <v>570</v>
      </c>
      <c r="H153" s="149">
        <v>18</v>
      </c>
      <c r="I153" s="150"/>
      <c r="J153" s="151">
        <f>ROUND(I153*H153,2)</f>
        <v>0</v>
      </c>
      <c r="K153" s="147" t="s">
        <v>3</v>
      </c>
      <c r="L153" s="35"/>
      <c r="M153" s="152" t="s">
        <v>3</v>
      </c>
      <c r="N153" s="153" t="s">
        <v>43</v>
      </c>
      <c r="O153" s="55"/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6" t="s">
        <v>141</v>
      </c>
      <c r="AT153" s="156" t="s">
        <v>136</v>
      </c>
      <c r="AU153" s="156" t="s">
        <v>79</v>
      </c>
      <c r="AY153" s="19" t="s">
        <v>133</v>
      </c>
      <c r="BE153" s="157">
        <f>IF(N153="základní",J153,0)</f>
        <v>0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9" t="s">
        <v>79</v>
      </c>
      <c r="BK153" s="157">
        <f>ROUND(I153*H153,2)</f>
        <v>0</v>
      </c>
      <c r="BL153" s="19" t="s">
        <v>141</v>
      </c>
      <c r="BM153" s="156" t="s">
        <v>706</v>
      </c>
    </row>
    <row r="154" spans="1:65" s="12" customFormat="1" ht="25.95" customHeight="1">
      <c r="B154" s="131"/>
      <c r="D154" s="132" t="s">
        <v>71</v>
      </c>
      <c r="E154" s="133" t="s">
        <v>707</v>
      </c>
      <c r="F154" s="133" t="s">
        <v>708</v>
      </c>
      <c r="I154" s="134"/>
      <c r="J154" s="135">
        <f>BK154</f>
        <v>0</v>
      </c>
      <c r="L154" s="131"/>
      <c r="M154" s="136"/>
      <c r="N154" s="137"/>
      <c r="O154" s="137"/>
      <c r="P154" s="138">
        <f>SUM(P155:P168)</f>
        <v>0</v>
      </c>
      <c r="Q154" s="137"/>
      <c r="R154" s="138">
        <f>SUM(R155:R168)</f>
        <v>0</v>
      </c>
      <c r="S154" s="137"/>
      <c r="T154" s="139">
        <f>SUM(T155:T168)</f>
        <v>0</v>
      </c>
      <c r="AR154" s="132" t="s">
        <v>79</v>
      </c>
      <c r="AT154" s="140" t="s">
        <v>71</v>
      </c>
      <c r="AU154" s="140" t="s">
        <v>72</v>
      </c>
      <c r="AY154" s="132" t="s">
        <v>133</v>
      </c>
      <c r="BK154" s="141">
        <f>SUM(BK155:BK168)</f>
        <v>0</v>
      </c>
    </row>
    <row r="155" spans="1:65" s="2" customFormat="1" ht="16.5" customHeight="1">
      <c r="A155" s="34"/>
      <c r="B155" s="144"/>
      <c r="C155" s="145" t="s">
        <v>72</v>
      </c>
      <c r="D155" s="145" t="s">
        <v>136</v>
      </c>
      <c r="E155" s="146" t="s">
        <v>709</v>
      </c>
      <c r="F155" s="147" t="s">
        <v>710</v>
      </c>
      <c r="G155" s="148" t="s">
        <v>307</v>
      </c>
      <c r="H155" s="149">
        <v>1</v>
      </c>
      <c r="I155" s="150"/>
      <c r="J155" s="151">
        <f t="shared" ref="J155:J168" si="30">ROUND(I155*H155,2)</f>
        <v>0</v>
      </c>
      <c r="K155" s="147" t="s">
        <v>3</v>
      </c>
      <c r="L155" s="35"/>
      <c r="M155" s="152" t="s">
        <v>3</v>
      </c>
      <c r="N155" s="153" t="s">
        <v>43</v>
      </c>
      <c r="O155" s="55"/>
      <c r="P155" s="154">
        <f t="shared" ref="P155:P168" si="31">O155*H155</f>
        <v>0</v>
      </c>
      <c r="Q155" s="154">
        <v>0</v>
      </c>
      <c r="R155" s="154">
        <f t="shared" ref="R155:R168" si="32">Q155*H155</f>
        <v>0</v>
      </c>
      <c r="S155" s="154">
        <v>0</v>
      </c>
      <c r="T155" s="155">
        <f t="shared" ref="T155:T168" si="33"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6" t="s">
        <v>141</v>
      </c>
      <c r="AT155" s="156" t="s">
        <v>136</v>
      </c>
      <c r="AU155" s="156" t="s">
        <v>79</v>
      </c>
      <c r="AY155" s="19" t="s">
        <v>133</v>
      </c>
      <c r="BE155" s="157">
        <f t="shared" ref="BE155:BE168" si="34">IF(N155="základní",J155,0)</f>
        <v>0</v>
      </c>
      <c r="BF155" s="157">
        <f t="shared" ref="BF155:BF168" si="35">IF(N155="snížená",J155,0)</f>
        <v>0</v>
      </c>
      <c r="BG155" s="157">
        <f t="shared" ref="BG155:BG168" si="36">IF(N155="zákl. přenesená",J155,0)</f>
        <v>0</v>
      </c>
      <c r="BH155" s="157">
        <f t="shared" ref="BH155:BH168" si="37">IF(N155="sníž. přenesená",J155,0)</f>
        <v>0</v>
      </c>
      <c r="BI155" s="157">
        <f t="shared" ref="BI155:BI168" si="38">IF(N155="nulová",J155,0)</f>
        <v>0</v>
      </c>
      <c r="BJ155" s="19" t="s">
        <v>79</v>
      </c>
      <c r="BK155" s="157">
        <f t="shared" ref="BK155:BK168" si="39">ROUND(I155*H155,2)</f>
        <v>0</v>
      </c>
      <c r="BL155" s="19" t="s">
        <v>141</v>
      </c>
      <c r="BM155" s="156" t="s">
        <v>711</v>
      </c>
    </row>
    <row r="156" spans="1:65" s="2" customFormat="1" ht="16.5" customHeight="1">
      <c r="A156" s="34"/>
      <c r="B156" s="144"/>
      <c r="C156" s="145" t="s">
        <v>72</v>
      </c>
      <c r="D156" s="145" t="s">
        <v>136</v>
      </c>
      <c r="E156" s="146" t="s">
        <v>712</v>
      </c>
      <c r="F156" s="147" t="s">
        <v>713</v>
      </c>
      <c r="G156" s="148" t="s">
        <v>163</v>
      </c>
      <c r="H156" s="149">
        <v>30</v>
      </c>
      <c r="I156" s="150"/>
      <c r="J156" s="151">
        <f t="shared" si="30"/>
        <v>0</v>
      </c>
      <c r="K156" s="147" t="s">
        <v>3</v>
      </c>
      <c r="L156" s="35"/>
      <c r="M156" s="152" t="s">
        <v>3</v>
      </c>
      <c r="N156" s="153" t="s">
        <v>43</v>
      </c>
      <c r="O156" s="55"/>
      <c r="P156" s="154">
        <f t="shared" si="31"/>
        <v>0</v>
      </c>
      <c r="Q156" s="154">
        <v>0</v>
      </c>
      <c r="R156" s="154">
        <f t="shared" si="32"/>
        <v>0</v>
      </c>
      <c r="S156" s="154">
        <v>0</v>
      </c>
      <c r="T156" s="155">
        <f t="shared" si="3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6" t="s">
        <v>141</v>
      </c>
      <c r="AT156" s="156" t="s">
        <v>136</v>
      </c>
      <c r="AU156" s="156" t="s">
        <v>79</v>
      </c>
      <c r="AY156" s="19" t="s">
        <v>133</v>
      </c>
      <c r="BE156" s="157">
        <f t="shared" si="34"/>
        <v>0</v>
      </c>
      <c r="BF156" s="157">
        <f t="shared" si="35"/>
        <v>0</v>
      </c>
      <c r="BG156" s="157">
        <f t="shared" si="36"/>
        <v>0</v>
      </c>
      <c r="BH156" s="157">
        <f t="shared" si="37"/>
        <v>0</v>
      </c>
      <c r="BI156" s="157">
        <f t="shared" si="38"/>
        <v>0</v>
      </c>
      <c r="BJ156" s="19" t="s">
        <v>79</v>
      </c>
      <c r="BK156" s="157">
        <f t="shared" si="39"/>
        <v>0</v>
      </c>
      <c r="BL156" s="19" t="s">
        <v>141</v>
      </c>
      <c r="BM156" s="156" t="s">
        <v>714</v>
      </c>
    </row>
    <row r="157" spans="1:65" s="2" customFormat="1" ht="16.5" customHeight="1">
      <c r="A157" s="34"/>
      <c r="B157" s="144"/>
      <c r="C157" s="145" t="s">
        <v>72</v>
      </c>
      <c r="D157" s="145" t="s">
        <v>136</v>
      </c>
      <c r="E157" s="146" t="s">
        <v>715</v>
      </c>
      <c r="F157" s="147" t="s">
        <v>716</v>
      </c>
      <c r="G157" s="148" t="s">
        <v>163</v>
      </c>
      <c r="H157" s="149">
        <v>200</v>
      </c>
      <c r="I157" s="150"/>
      <c r="J157" s="151">
        <f t="shared" si="30"/>
        <v>0</v>
      </c>
      <c r="K157" s="147" t="s">
        <v>3</v>
      </c>
      <c r="L157" s="35"/>
      <c r="M157" s="152" t="s">
        <v>3</v>
      </c>
      <c r="N157" s="153" t="s">
        <v>43</v>
      </c>
      <c r="O157" s="55"/>
      <c r="P157" s="154">
        <f t="shared" si="31"/>
        <v>0</v>
      </c>
      <c r="Q157" s="154">
        <v>0</v>
      </c>
      <c r="R157" s="154">
        <f t="shared" si="32"/>
        <v>0</v>
      </c>
      <c r="S157" s="154">
        <v>0</v>
      </c>
      <c r="T157" s="155">
        <f t="shared" si="3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6" t="s">
        <v>141</v>
      </c>
      <c r="AT157" s="156" t="s">
        <v>136</v>
      </c>
      <c r="AU157" s="156" t="s">
        <v>79</v>
      </c>
      <c r="AY157" s="19" t="s">
        <v>133</v>
      </c>
      <c r="BE157" s="157">
        <f t="shared" si="34"/>
        <v>0</v>
      </c>
      <c r="BF157" s="157">
        <f t="shared" si="35"/>
        <v>0</v>
      </c>
      <c r="BG157" s="157">
        <f t="shared" si="36"/>
        <v>0</v>
      </c>
      <c r="BH157" s="157">
        <f t="shared" si="37"/>
        <v>0</v>
      </c>
      <c r="BI157" s="157">
        <f t="shared" si="38"/>
        <v>0</v>
      </c>
      <c r="BJ157" s="19" t="s">
        <v>79</v>
      </c>
      <c r="BK157" s="157">
        <f t="shared" si="39"/>
        <v>0</v>
      </c>
      <c r="BL157" s="19" t="s">
        <v>141</v>
      </c>
      <c r="BM157" s="156" t="s">
        <v>717</v>
      </c>
    </row>
    <row r="158" spans="1:65" s="2" customFormat="1" ht="16.5" customHeight="1">
      <c r="A158" s="34"/>
      <c r="B158" s="144"/>
      <c r="C158" s="145" t="s">
        <v>72</v>
      </c>
      <c r="D158" s="145" t="s">
        <v>136</v>
      </c>
      <c r="E158" s="146" t="s">
        <v>718</v>
      </c>
      <c r="F158" s="147" t="s">
        <v>719</v>
      </c>
      <c r="G158" s="148" t="s">
        <v>570</v>
      </c>
      <c r="H158" s="149">
        <v>12</v>
      </c>
      <c r="I158" s="150"/>
      <c r="J158" s="151">
        <f t="shared" si="30"/>
        <v>0</v>
      </c>
      <c r="K158" s="147" t="s">
        <v>3</v>
      </c>
      <c r="L158" s="35"/>
      <c r="M158" s="152" t="s">
        <v>3</v>
      </c>
      <c r="N158" s="153" t="s">
        <v>43</v>
      </c>
      <c r="O158" s="55"/>
      <c r="P158" s="154">
        <f t="shared" si="31"/>
        <v>0</v>
      </c>
      <c r="Q158" s="154">
        <v>0</v>
      </c>
      <c r="R158" s="154">
        <f t="shared" si="32"/>
        <v>0</v>
      </c>
      <c r="S158" s="154">
        <v>0</v>
      </c>
      <c r="T158" s="155">
        <f t="shared" si="3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6" t="s">
        <v>141</v>
      </c>
      <c r="AT158" s="156" t="s">
        <v>136</v>
      </c>
      <c r="AU158" s="156" t="s">
        <v>79</v>
      </c>
      <c r="AY158" s="19" t="s">
        <v>133</v>
      </c>
      <c r="BE158" s="157">
        <f t="shared" si="34"/>
        <v>0</v>
      </c>
      <c r="BF158" s="157">
        <f t="shared" si="35"/>
        <v>0</v>
      </c>
      <c r="BG158" s="157">
        <f t="shared" si="36"/>
        <v>0</v>
      </c>
      <c r="BH158" s="157">
        <f t="shared" si="37"/>
        <v>0</v>
      </c>
      <c r="BI158" s="157">
        <f t="shared" si="38"/>
        <v>0</v>
      </c>
      <c r="BJ158" s="19" t="s">
        <v>79</v>
      </c>
      <c r="BK158" s="157">
        <f t="shared" si="39"/>
        <v>0</v>
      </c>
      <c r="BL158" s="19" t="s">
        <v>141</v>
      </c>
      <c r="BM158" s="156" t="s">
        <v>720</v>
      </c>
    </row>
    <row r="159" spans="1:65" s="2" customFormat="1" ht="16.5" customHeight="1">
      <c r="A159" s="34"/>
      <c r="B159" s="144"/>
      <c r="C159" s="145" t="s">
        <v>72</v>
      </c>
      <c r="D159" s="145" t="s">
        <v>136</v>
      </c>
      <c r="E159" s="146" t="s">
        <v>721</v>
      </c>
      <c r="F159" s="147" t="s">
        <v>722</v>
      </c>
      <c r="G159" s="148" t="s">
        <v>570</v>
      </c>
      <c r="H159" s="149">
        <v>4</v>
      </c>
      <c r="I159" s="150"/>
      <c r="J159" s="151">
        <f t="shared" si="30"/>
        <v>0</v>
      </c>
      <c r="K159" s="147" t="s">
        <v>3</v>
      </c>
      <c r="L159" s="35"/>
      <c r="M159" s="152" t="s">
        <v>3</v>
      </c>
      <c r="N159" s="153" t="s">
        <v>43</v>
      </c>
      <c r="O159" s="55"/>
      <c r="P159" s="154">
        <f t="shared" si="31"/>
        <v>0</v>
      </c>
      <c r="Q159" s="154">
        <v>0</v>
      </c>
      <c r="R159" s="154">
        <f t="shared" si="32"/>
        <v>0</v>
      </c>
      <c r="S159" s="154">
        <v>0</v>
      </c>
      <c r="T159" s="155">
        <f t="shared" si="3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6" t="s">
        <v>141</v>
      </c>
      <c r="AT159" s="156" t="s">
        <v>136</v>
      </c>
      <c r="AU159" s="156" t="s">
        <v>79</v>
      </c>
      <c r="AY159" s="19" t="s">
        <v>133</v>
      </c>
      <c r="BE159" s="157">
        <f t="shared" si="34"/>
        <v>0</v>
      </c>
      <c r="BF159" s="157">
        <f t="shared" si="35"/>
        <v>0</v>
      </c>
      <c r="BG159" s="157">
        <f t="shared" si="36"/>
        <v>0</v>
      </c>
      <c r="BH159" s="157">
        <f t="shared" si="37"/>
        <v>0</v>
      </c>
      <c r="BI159" s="157">
        <f t="shared" si="38"/>
        <v>0</v>
      </c>
      <c r="BJ159" s="19" t="s">
        <v>79</v>
      </c>
      <c r="BK159" s="157">
        <f t="shared" si="39"/>
        <v>0</v>
      </c>
      <c r="BL159" s="19" t="s">
        <v>141</v>
      </c>
      <c r="BM159" s="156" t="s">
        <v>723</v>
      </c>
    </row>
    <row r="160" spans="1:65" s="2" customFormat="1" ht="16.5" customHeight="1">
      <c r="A160" s="34"/>
      <c r="B160" s="144"/>
      <c r="C160" s="145" t="s">
        <v>72</v>
      </c>
      <c r="D160" s="145" t="s">
        <v>136</v>
      </c>
      <c r="E160" s="146" t="s">
        <v>724</v>
      </c>
      <c r="F160" s="147" t="s">
        <v>725</v>
      </c>
      <c r="G160" s="148" t="s">
        <v>570</v>
      </c>
      <c r="H160" s="149">
        <v>9</v>
      </c>
      <c r="I160" s="150"/>
      <c r="J160" s="151">
        <f t="shared" si="30"/>
        <v>0</v>
      </c>
      <c r="K160" s="147" t="s">
        <v>3</v>
      </c>
      <c r="L160" s="35"/>
      <c r="M160" s="152" t="s">
        <v>3</v>
      </c>
      <c r="N160" s="153" t="s">
        <v>43</v>
      </c>
      <c r="O160" s="55"/>
      <c r="P160" s="154">
        <f t="shared" si="31"/>
        <v>0</v>
      </c>
      <c r="Q160" s="154">
        <v>0</v>
      </c>
      <c r="R160" s="154">
        <f t="shared" si="32"/>
        <v>0</v>
      </c>
      <c r="S160" s="154">
        <v>0</v>
      </c>
      <c r="T160" s="155">
        <f t="shared" si="3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6" t="s">
        <v>141</v>
      </c>
      <c r="AT160" s="156" t="s">
        <v>136</v>
      </c>
      <c r="AU160" s="156" t="s">
        <v>79</v>
      </c>
      <c r="AY160" s="19" t="s">
        <v>133</v>
      </c>
      <c r="BE160" s="157">
        <f t="shared" si="34"/>
        <v>0</v>
      </c>
      <c r="BF160" s="157">
        <f t="shared" si="35"/>
        <v>0</v>
      </c>
      <c r="BG160" s="157">
        <f t="shared" si="36"/>
        <v>0</v>
      </c>
      <c r="BH160" s="157">
        <f t="shared" si="37"/>
        <v>0</v>
      </c>
      <c r="BI160" s="157">
        <f t="shared" si="38"/>
        <v>0</v>
      </c>
      <c r="BJ160" s="19" t="s">
        <v>79</v>
      </c>
      <c r="BK160" s="157">
        <f t="shared" si="39"/>
        <v>0</v>
      </c>
      <c r="BL160" s="19" t="s">
        <v>141</v>
      </c>
      <c r="BM160" s="156" t="s">
        <v>726</v>
      </c>
    </row>
    <row r="161" spans="1:65" s="2" customFormat="1" ht="16.5" customHeight="1">
      <c r="A161" s="34"/>
      <c r="B161" s="144"/>
      <c r="C161" s="145" t="s">
        <v>72</v>
      </c>
      <c r="D161" s="145" t="s">
        <v>136</v>
      </c>
      <c r="E161" s="146" t="s">
        <v>727</v>
      </c>
      <c r="F161" s="147" t="s">
        <v>728</v>
      </c>
      <c r="G161" s="148" t="s">
        <v>570</v>
      </c>
      <c r="H161" s="149">
        <v>8</v>
      </c>
      <c r="I161" s="150"/>
      <c r="J161" s="151">
        <f t="shared" si="30"/>
        <v>0</v>
      </c>
      <c r="K161" s="147" t="s">
        <v>3</v>
      </c>
      <c r="L161" s="35"/>
      <c r="M161" s="152" t="s">
        <v>3</v>
      </c>
      <c r="N161" s="153" t="s">
        <v>43</v>
      </c>
      <c r="O161" s="55"/>
      <c r="P161" s="154">
        <f t="shared" si="31"/>
        <v>0</v>
      </c>
      <c r="Q161" s="154">
        <v>0</v>
      </c>
      <c r="R161" s="154">
        <f t="shared" si="32"/>
        <v>0</v>
      </c>
      <c r="S161" s="154">
        <v>0</v>
      </c>
      <c r="T161" s="155">
        <f t="shared" si="3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6" t="s">
        <v>141</v>
      </c>
      <c r="AT161" s="156" t="s">
        <v>136</v>
      </c>
      <c r="AU161" s="156" t="s">
        <v>79</v>
      </c>
      <c r="AY161" s="19" t="s">
        <v>133</v>
      </c>
      <c r="BE161" s="157">
        <f t="shared" si="34"/>
        <v>0</v>
      </c>
      <c r="BF161" s="157">
        <f t="shared" si="35"/>
        <v>0</v>
      </c>
      <c r="BG161" s="157">
        <f t="shared" si="36"/>
        <v>0</v>
      </c>
      <c r="BH161" s="157">
        <f t="shared" si="37"/>
        <v>0</v>
      </c>
      <c r="BI161" s="157">
        <f t="shared" si="38"/>
        <v>0</v>
      </c>
      <c r="BJ161" s="19" t="s">
        <v>79</v>
      </c>
      <c r="BK161" s="157">
        <f t="shared" si="39"/>
        <v>0</v>
      </c>
      <c r="BL161" s="19" t="s">
        <v>141</v>
      </c>
      <c r="BM161" s="156" t="s">
        <v>729</v>
      </c>
    </row>
    <row r="162" spans="1:65" s="2" customFormat="1" ht="16.5" customHeight="1">
      <c r="A162" s="34"/>
      <c r="B162" s="144"/>
      <c r="C162" s="145" t="s">
        <v>72</v>
      </c>
      <c r="D162" s="145" t="s">
        <v>136</v>
      </c>
      <c r="E162" s="146" t="s">
        <v>730</v>
      </c>
      <c r="F162" s="147" t="s">
        <v>731</v>
      </c>
      <c r="G162" s="148" t="s">
        <v>570</v>
      </c>
      <c r="H162" s="149">
        <v>8</v>
      </c>
      <c r="I162" s="150"/>
      <c r="J162" s="151">
        <f t="shared" si="30"/>
        <v>0</v>
      </c>
      <c r="K162" s="147" t="s">
        <v>3</v>
      </c>
      <c r="L162" s="35"/>
      <c r="M162" s="152" t="s">
        <v>3</v>
      </c>
      <c r="N162" s="153" t="s">
        <v>43</v>
      </c>
      <c r="O162" s="55"/>
      <c r="P162" s="154">
        <f t="shared" si="31"/>
        <v>0</v>
      </c>
      <c r="Q162" s="154">
        <v>0</v>
      </c>
      <c r="R162" s="154">
        <f t="shared" si="32"/>
        <v>0</v>
      </c>
      <c r="S162" s="154">
        <v>0</v>
      </c>
      <c r="T162" s="155">
        <f t="shared" si="3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6" t="s">
        <v>141</v>
      </c>
      <c r="AT162" s="156" t="s">
        <v>136</v>
      </c>
      <c r="AU162" s="156" t="s">
        <v>79</v>
      </c>
      <c r="AY162" s="19" t="s">
        <v>133</v>
      </c>
      <c r="BE162" s="157">
        <f t="shared" si="34"/>
        <v>0</v>
      </c>
      <c r="BF162" s="157">
        <f t="shared" si="35"/>
        <v>0</v>
      </c>
      <c r="BG162" s="157">
        <f t="shared" si="36"/>
        <v>0</v>
      </c>
      <c r="BH162" s="157">
        <f t="shared" si="37"/>
        <v>0</v>
      </c>
      <c r="BI162" s="157">
        <f t="shared" si="38"/>
        <v>0</v>
      </c>
      <c r="BJ162" s="19" t="s">
        <v>79</v>
      </c>
      <c r="BK162" s="157">
        <f t="shared" si="39"/>
        <v>0</v>
      </c>
      <c r="BL162" s="19" t="s">
        <v>141</v>
      </c>
      <c r="BM162" s="156" t="s">
        <v>732</v>
      </c>
    </row>
    <row r="163" spans="1:65" s="2" customFormat="1" ht="16.5" customHeight="1">
      <c r="A163" s="34"/>
      <c r="B163" s="144"/>
      <c r="C163" s="145" t="s">
        <v>72</v>
      </c>
      <c r="D163" s="145" t="s">
        <v>136</v>
      </c>
      <c r="E163" s="146" t="s">
        <v>733</v>
      </c>
      <c r="F163" s="147" t="s">
        <v>734</v>
      </c>
      <c r="G163" s="148" t="s">
        <v>570</v>
      </c>
      <c r="H163" s="149">
        <v>4</v>
      </c>
      <c r="I163" s="150"/>
      <c r="J163" s="151">
        <f t="shared" si="30"/>
        <v>0</v>
      </c>
      <c r="K163" s="147" t="s">
        <v>3</v>
      </c>
      <c r="L163" s="35"/>
      <c r="M163" s="152" t="s">
        <v>3</v>
      </c>
      <c r="N163" s="153" t="s">
        <v>43</v>
      </c>
      <c r="O163" s="55"/>
      <c r="P163" s="154">
        <f t="shared" si="31"/>
        <v>0</v>
      </c>
      <c r="Q163" s="154">
        <v>0</v>
      </c>
      <c r="R163" s="154">
        <f t="shared" si="32"/>
        <v>0</v>
      </c>
      <c r="S163" s="154">
        <v>0</v>
      </c>
      <c r="T163" s="155">
        <f t="shared" si="3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6" t="s">
        <v>141</v>
      </c>
      <c r="AT163" s="156" t="s">
        <v>136</v>
      </c>
      <c r="AU163" s="156" t="s">
        <v>79</v>
      </c>
      <c r="AY163" s="19" t="s">
        <v>133</v>
      </c>
      <c r="BE163" s="157">
        <f t="shared" si="34"/>
        <v>0</v>
      </c>
      <c r="BF163" s="157">
        <f t="shared" si="35"/>
        <v>0</v>
      </c>
      <c r="BG163" s="157">
        <f t="shared" si="36"/>
        <v>0</v>
      </c>
      <c r="BH163" s="157">
        <f t="shared" si="37"/>
        <v>0</v>
      </c>
      <c r="BI163" s="157">
        <f t="shared" si="38"/>
        <v>0</v>
      </c>
      <c r="BJ163" s="19" t="s">
        <v>79</v>
      </c>
      <c r="BK163" s="157">
        <f t="shared" si="39"/>
        <v>0</v>
      </c>
      <c r="BL163" s="19" t="s">
        <v>141</v>
      </c>
      <c r="BM163" s="156" t="s">
        <v>735</v>
      </c>
    </row>
    <row r="164" spans="1:65" s="2" customFormat="1" ht="16.5" customHeight="1">
      <c r="A164" s="34"/>
      <c r="B164" s="144"/>
      <c r="C164" s="145" t="s">
        <v>72</v>
      </c>
      <c r="D164" s="145" t="s">
        <v>136</v>
      </c>
      <c r="E164" s="146" t="s">
        <v>736</v>
      </c>
      <c r="F164" s="147" t="s">
        <v>737</v>
      </c>
      <c r="G164" s="148" t="s">
        <v>570</v>
      </c>
      <c r="H164" s="149">
        <v>4</v>
      </c>
      <c r="I164" s="150"/>
      <c r="J164" s="151">
        <f t="shared" si="30"/>
        <v>0</v>
      </c>
      <c r="K164" s="147" t="s">
        <v>3</v>
      </c>
      <c r="L164" s="35"/>
      <c r="M164" s="152" t="s">
        <v>3</v>
      </c>
      <c r="N164" s="153" t="s">
        <v>43</v>
      </c>
      <c r="O164" s="55"/>
      <c r="P164" s="154">
        <f t="shared" si="31"/>
        <v>0</v>
      </c>
      <c r="Q164" s="154">
        <v>0</v>
      </c>
      <c r="R164" s="154">
        <f t="shared" si="32"/>
        <v>0</v>
      </c>
      <c r="S164" s="154">
        <v>0</v>
      </c>
      <c r="T164" s="155">
        <f t="shared" si="3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6" t="s">
        <v>141</v>
      </c>
      <c r="AT164" s="156" t="s">
        <v>136</v>
      </c>
      <c r="AU164" s="156" t="s">
        <v>79</v>
      </c>
      <c r="AY164" s="19" t="s">
        <v>133</v>
      </c>
      <c r="BE164" s="157">
        <f t="shared" si="34"/>
        <v>0</v>
      </c>
      <c r="BF164" s="157">
        <f t="shared" si="35"/>
        <v>0</v>
      </c>
      <c r="BG164" s="157">
        <f t="shared" si="36"/>
        <v>0</v>
      </c>
      <c r="BH164" s="157">
        <f t="shared" si="37"/>
        <v>0</v>
      </c>
      <c r="BI164" s="157">
        <f t="shared" si="38"/>
        <v>0</v>
      </c>
      <c r="BJ164" s="19" t="s">
        <v>79</v>
      </c>
      <c r="BK164" s="157">
        <f t="shared" si="39"/>
        <v>0</v>
      </c>
      <c r="BL164" s="19" t="s">
        <v>141</v>
      </c>
      <c r="BM164" s="156" t="s">
        <v>738</v>
      </c>
    </row>
    <row r="165" spans="1:65" s="2" customFormat="1" ht="16.5" customHeight="1">
      <c r="A165" s="34"/>
      <c r="B165" s="144"/>
      <c r="C165" s="145" t="s">
        <v>72</v>
      </c>
      <c r="D165" s="145" t="s">
        <v>136</v>
      </c>
      <c r="E165" s="146" t="s">
        <v>739</v>
      </c>
      <c r="F165" s="147" t="s">
        <v>740</v>
      </c>
      <c r="G165" s="148" t="s">
        <v>570</v>
      </c>
      <c r="H165" s="149">
        <v>400</v>
      </c>
      <c r="I165" s="150"/>
      <c r="J165" s="151">
        <f t="shared" si="30"/>
        <v>0</v>
      </c>
      <c r="K165" s="147" t="s">
        <v>3</v>
      </c>
      <c r="L165" s="35"/>
      <c r="M165" s="152" t="s">
        <v>3</v>
      </c>
      <c r="N165" s="153" t="s">
        <v>43</v>
      </c>
      <c r="O165" s="55"/>
      <c r="P165" s="154">
        <f t="shared" si="31"/>
        <v>0</v>
      </c>
      <c r="Q165" s="154">
        <v>0</v>
      </c>
      <c r="R165" s="154">
        <f t="shared" si="32"/>
        <v>0</v>
      </c>
      <c r="S165" s="154">
        <v>0</v>
      </c>
      <c r="T165" s="155">
        <f t="shared" si="3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6" t="s">
        <v>141</v>
      </c>
      <c r="AT165" s="156" t="s">
        <v>136</v>
      </c>
      <c r="AU165" s="156" t="s">
        <v>79</v>
      </c>
      <c r="AY165" s="19" t="s">
        <v>133</v>
      </c>
      <c r="BE165" s="157">
        <f t="shared" si="34"/>
        <v>0</v>
      </c>
      <c r="BF165" s="157">
        <f t="shared" si="35"/>
        <v>0</v>
      </c>
      <c r="BG165" s="157">
        <f t="shared" si="36"/>
        <v>0</v>
      </c>
      <c r="BH165" s="157">
        <f t="shared" si="37"/>
        <v>0</v>
      </c>
      <c r="BI165" s="157">
        <f t="shared" si="38"/>
        <v>0</v>
      </c>
      <c r="BJ165" s="19" t="s">
        <v>79</v>
      </c>
      <c r="BK165" s="157">
        <f t="shared" si="39"/>
        <v>0</v>
      </c>
      <c r="BL165" s="19" t="s">
        <v>141</v>
      </c>
      <c r="BM165" s="156" t="s">
        <v>741</v>
      </c>
    </row>
    <row r="166" spans="1:65" s="2" customFormat="1" ht="16.5" customHeight="1">
      <c r="A166" s="34"/>
      <c r="B166" s="144"/>
      <c r="C166" s="145" t="s">
        <v>72</v>
      </c>
      <c r="D166" s="145" t="s">
        <v>136</v>
      </c>
      <c r="E166" s="146" t="s">
        <v>742</v>
      </c>
      <c r="F166" s="147" t="s">
        <v>743</v>
      </c>
      <c r="G166" s="148" t="s">
        <v>307</v>
      </c>
      <c r="H166" s="149">
        <v>1</v>
      </c>
      <c r="I166" s="150"/>
      <c r="J166" s="151">
        <f t="shared" si="30"/>
        <v>0</v>
      </c>
      <c r="K166" s="147" t="s">
        <v>3</v>
      </c>
      <c r="L166" s="35"/>
      <c r="M166" s="152" t="s">
        <v>3</v>
      </c>
      <c r="N166" s="153" t="s">
        <v>43</v>
      </c>
      <c r="O166" s="55"/>
      <c r="P166" s="154">
        <f t="shared" si="31"/>
        <v>0</v>
      </c>
      <c r="Q166" s="154">
        <v>0</v>
      </c>
      <c r="R166" s="154">
        <f t="shared" si="32"/>
        <v>0</v>
      </c>
      <c r="S166" s="154">
        <v>0</v>
      </c>
      <c r="T166" s="155">
        <f t="shared" si="3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6" t="s">
        <v>141</v>
      </c>
      <c r="AT166" s="156" t="s">
        <v>136</v>
      </c>
      <c r="AU166" s="156" t="s">
        <v>79</v>
      </c>
      <c r="AY166" s="19" t="s">
        <v>133</v>
      </c>
      <c r="BE166" s="157">
        <f t="shared" si="34"/>
        <v>0</v>
      </c>
      <c r="BF166" s="157">
        <f t="shared" si="35"/>
        <v>0</v>
      </c>
      <c r="BG166" s="157">
        <f t="shared" si="36"/>
        <v>0</v>
      </c>
      <c r="BH166" s="157">
        <f t="shared" si="37"/>
        <v>0</v>
      </c>
      <c r="BI166" s="157">
        <f t="shared" si="38"/>
        <v>0</v>
      </c>
      <c r="BJ166" s="19" t="s">
        <v>79</v>
      </c>
      <c r="BK166" s="157">
        <f t="shared" si="39"/>
        <v>0</v>
      </c>
      <c r="BL166" s="19" t="s">
        <v>141</v>
      </c>
      <c r="BM166" s="156" t="s">
        <v>744</v>
      </c>
    </row>
    <row r="167" spans="1:65" s="2" customFormat="1" ht="16.5" customHeight="1">
      <c r="A167" s="34"/>
      <c r="B167" s="144"/>
      <c r="C167" s="145" t="s">
        <v>72</v>
      </c>
      <c r="D167" s="145" t="s">
        <v>136</v>
      </c>
      <c r="E167" s="146" t="s">
        <v>690</v>
      </c>
      <c r="F167" s="147" t="s">
        <v>691</v>
      </c>
      <c r="G167" s="148" t="s">
        <v>307</v>
      </c>
      <c r="H167" s="149">
        <v>1</v>
      </c>
      <c r="I167" s="150"/>
      <c r="J167" s="151">
        <f t="shared" si="30"/>
        <v>0</v>
      </c>
      <c r="K167" s="147" t="s">
        <v>3</v>
      </c>
      <c r="L167" s="35"/>
      <c r="M167" s="152" t="s">
        <v>3</v>
      </c>
      <c r="N167" s="153" t="s">
        <v>43</v>
      </c>
      <c r="O167" s="55"/>
      <c r="P167" s="154">
        <f t="shared" si="31"/>
        <v>0</v>
      </c>
      <c r="Q167" s="154">
        <v>0</v>
      </c>
      <c r="R167" s="154">
        <f t="shared" si="32"/>
        <v>0</v>
      </c>
      <c r="S167" s="154">
        <v>0</v>
      </c>
      <c r="T167" s="155">
        <f t="shared" si="3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6" t="s">
        <v>141</v>
      </c>
      <c r="AT167" s="156" t="s">
        <v>136</v>
      </c>
      <c r="AU167" s="156" t="s">
        <v>79</v>
      </c>
      <c r="AY167" s="19" t="s">
        <v>133</v>
      </c>
      <c r="BE167" s="157">
        <f t="shared" si="34"/>
        <v>0</v>
      </c>
      <c r="BF167" s="157">
        <f t="shared" si="35"/>
        <v>0</v>
      </c>
      <c r="BG167" s="157">
        <f t="shared" si="36"/>
        <v>0</v>
      </c>
      <c r="BH167" s="157">
        <f t="shared" si="37"/>
        <v>0</v>
      </c>
      <c r="BI167" s="157">
        <f t="shared" si="38"/>
        <v>0</v>
      </c>
      <c r="BJ167" s="19" t="s">
        <v>79</v>
      </c>
      <c r="BK167" s="157">
        <f t="shared" si="39"/>
        <v>0</v>
      </c>
      <c r="BL167" s="19" t="s">
        <v>141</v>
      </c>
      <c r="BM167" s="156" t="s">
        <v>745</v>
      </c>
    </row>
    <row r="168" spans="1:65" s="2" customFormat="1" ht="16.5" customHeight="1">
      <c r="A168" s="34"/>
      <c r="B168" s="144"/>
      <c r="C168" s="145" t="s">
        <v>72</v>
      </c>
      <c r="D168" s="145" t="s">
        <v>136</v>
      </c>
      <c r="E168" s="146" t="s">
        <v>746</v>
      </c>
      <c r="F168" s="147" t="s">
        <v>747</v>
      </c>
      <c r="G168" s="148" t="s">
        <v>307</v>
      </c>
      <c r="H168" s="149">
        <v>1</v>
      </c>
      <c r="I168" s="150"/>
      <c r="J168" s="151">
        <f t="shared" si="30"/>
        <v>0</v>
      </c>
      <c r="K168" s="147" t="s">
        <v>3</v>
      </c>
      <c r="L168" s="35"/>
      <c r="M168" s="152" t="s">
        <v>3</v>
      </c>
      <c r="N168" s="153" t="s">
        <v>43</v>
      </c>
      <c r="O168" s="55"/>
      <c r="P168" s="154">
        <f t="shared" si="31"/>
        <v>0</v>
      </c>
      <c r="Q168" s="154">
        <v>0</v>
      </c>
      <c r="R168" s="154">
        <f t="shared" si="32"/>
        <v>0</v>
      </c>
      <c r="S168" s="154">
        <v>0</v>
      </c>
      <c r="T168" s="155">
        <f t="shared" si="3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56" t="s">
        <v>141</v>
      </c>
      <c r="AT168" s="156" t="s">
        <v>136</v>
      </c>
      <c r="AU168" s="156" t="s">
        <v>79</v>
      </c>
      <c r="AY168" s="19" t="s">
        <v>133</v>
      </c>
      <c r="BE168" s="157">
        <f t="shared" si="34"/>
        <v>0</v>
      </c>
      <c r="BF168" s="157">
        <f t="shared" si="35"/>
        <v>0</v>
      </c>
      <c r="BG168" s="157">
        <f t="shared" si="36"/>
        <v>0</v>
      </c>
      <c r="BH168" s="157">
        <f t="shared" si="37"/>
        <v>0</v>
      </c>
      <c r="BI168" s="157">
        <f t="shared" si="38"/>
        <v>0</v>
      </c>
      <c r="BJ168" s="19" t="s">
        <v>79</v>
      </c>
      <c r="BK168" s="157">
        <f t="shared" si="39"/>
        <v>0</v>
      </c>
      <c r="BL168" s="19" t="s">
        <v>141</v>
      </c>
      <c r="BM168" s="156" t="s">
        <v>748</v>
      </c>
    </row>
    <row r="169" spans="1:65" s="12" customFormat="1" ht="25.95" customHeight="1">
      <c r="B169" s="131"/>
      <c r="D169" s="132" t="s">
        <v>71</v>
      </c>
      <c r="E169" s="133" t="s">
        <v>749</v>
      </c>
      <c r="F169" s="133" t="s">
        <v>750</v>
      </c>
      <c r="I169" s="134"/>
      <c r="J169" s="135">
        <f>BK169</f>
        <v>0</v>
      </c>
      <c r="L169" s="131"/>
      <c r="M169" s="136"/>
      <c r="N169" s="137"/>
      <c r="O169" s="137"/>
      <c r="P169" s="138">
        <f>SUM(P170:P171)</f>
        <v>0</v>
      </c>
      <c r="Q169" s="137"/>
      <c r="R169" s="138">
        <f>SUM(R170:R171)</f>
        <v>0</v>
      </c>
      <c r="S169" s="137"/>
      <c r="T169" s="139">
        <f>SUM(T170:T171)</f>
        <v>0</v>
      </c>
      <c r="AR169" s="132" t="s">
        <v>79</v>
      </c>
      <c r="AT169" s="140" t="s">
        <v>71</v>
      </c>
      <c r="AU169" s="140" t="s">
        <v>72</v>
      </c>
      <c r="AY169" s="132" t="s">
        <v>133</v>
      </c>
      <c r="BK169" s="141">
        <f>SUM(BK170:BK171)</f>
        <v>0</v>
      </c>
    </row>
    <row r="170" spans="1:65" s="2" customFormat="1" ht="16.5" customHeight="1">
      <c r="A170" s="34"/>
      <c r="B170" s="144"/>
      <c r="C170" s="145" t="s">
        <v>72</v>
      </c>
      <c r="D170" s="145" t="s">
        <v>136</v>
      </c>
      <c r="E170" s="146" t="s">
        <v>751</v>
      </c>
      <c r="F170" s="147" t="s">
        <v>752</v>
      </c>
      <c r="G170" s="148" t="s">
        <v>570</v>
      </c>
      <c r="H170" s="149">
        <v>1</v>
      </c>
      <c r="I170" s="150"/>
      <c r="J170" s="151">
        <f>ROUND(I170*H170,2)</f>
        <v>0</v>
      </c>
      <c r="K170" s="147" t="s">
        <v>3</v>
      </c>
      <c r="L170" s="35"/>
      <c r="M170" s="152" t="s">
        <v>3</v>
      </c>
      <c r="N170" s="153" t="s">
        <v>43</v>
      </c>
      <c r="O170" s="55"/>
      <c r="P170" s="154">
        <f>O170*H170</f>
        <v>0</v>
      </c>
      <c r="Q170" s="154">
        <v>0</v>
      </c>
      <c r="R170" s="154">
        <f>Q170*H170</f>
        <v>0</v>
      </c>
      <c r="S170" s="154">
        <v>0</v>
      </c>
      <c r="T170" s="155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6" t="s">
        <v>141</v>
      </c>
      <c r="AT170" s="156" t="s">
        <v>136</v>
      </c>
      <c r="AU170" s="156" t="s">
        <v>79</v>
      </c>
      <c r="AY170" s="19" t="s">
        <v>133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9" t="s">
        <v>79</v>
      </c>
      <c r="BK170" s="157">
        <f>ROUND(I170*H170,2)</f>
        <v>0</v>
      </c>
      <c r="BL170" s="19" t="s">
        <v>141</v>
      </c>
      <c r="BM170" s="156" t="s">
        <v>753</v>
      </c>
    </row>
    <row r="171" spans="1:65" s="2" customFormat="1" ht="16.5" customHeight="1">
      <c r="A171" s="34"/>
      <c r="B171" s="144"/>
      <c r="C171" s="145" t="s">
        <v>72</v>
      </c>
      <c r="D171" s="145" t="s">
        <v>136</v>
      </c>
      <c r="E171" s="146" t="s">
        <v>754</v>
      </c>
      <c r="F171" s="147" t="s">
        <v>755</v>
      </c>
      <c r="G171" s="148" t="s">
        <v>307</v>
      </c>
      <c r="H171" s="149">
        <v>1</v>
      </c>
      <c r="I171" s="150"/>
      <c r="J171" s="151">
        <f>ROUND(I171*H171,2)</f>
        <v>0</v>
      </c>
      <c r="K171" s="147" t="s">
        <v>3</v>
      </c>
      <c r="L171" s="35"/>
      <c r="M171" s="152" t="s">
        <v>3</v>
      </c>
      <c r="N171" s="153" t="s">
        <v>43</v>
      </c>
      <c r="O171" s="55"/>
      <c r="P171" s="154">
        <f>O171*H171</f>
        <v>0</v>
      </c>
      <c r="Q171" s="154">
        <v>0</v>
      </c>
      <c r="R171" s="154">
        <f>Q171*H171</f>
        <v>0</v>
      </c>
      <c r="S171" s="154">
        <v>0</v>
      </c>
      <c r="T171" s="155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56" t="s">
        <v>141</v>
      </c>
      <c r="AT171" s="156" t="s">
        <v>136</v>
      </c>
      <c r="AU171" s="156" t="s">
        <v>79</v>
      </c>
      <c r="AY171" s="19" t="s">
        <v>133</v>
      </c>
      <c r="BE171" s="157">
        <f>IF(N171="základní",J171,0)</f>
        <v>0</v>
      </c>
      <c r="BF171" s="157">
        <f>IF(N171="snížená",J171,0)</f>
        <v>0</v>
      </c>
      <c r="BG171" s="157">
        <f>IF(N171="zákl. přenesená",J171,0)</f>
        <v>0</v>
      </c>
      <c r="BH171" s="157">
        <f>IF(N171="sníž. přenesená",J171,0)</f>
        <v>0</v>
      </c>
      <c r="BI171" s="157">
        <f>IF(N171="nulová",J171,0)</f>
        <v>0</v>
      </c>
      <c r="BJ171" s="19" t="s">
        <v>79</v>
      </c>
      <c r="BK171" s="157">
        <f>ROUND(I171*H171,2)</f>
        <v>0</v>
      </c>
      <c r="BL171" s="19" t="s">
        <v>141</v>
      </c>
      <c r="BM171" s="156" t="s">
        <v>756</v>
      </c>
    </row>
    <row r="172" spans="1:65" s="12" customFormat="1" ht="25.95" customHeight="1">
      <c r="B172" s="131"/>
      <c r="D172" s="132" t="s">
        <v>71</v>
      </c>
      <c r="E172" s="133" t="s">
        <v>757</v>
      </c>
      <c r="F172" s="133" t="s">
        <v>758</v>
      </c>
      <c r="I172" s="134"/>
      <c r="J172" s="135">
        <f>BK172</f>
        <v>0</v>
      </c>
      <c r="L172" s="131"/>
      <c r="M172" s="136"/>
      <c r="N172" s="137"/>
      <c r="O172" s="137"/>
      <c r="P172" s="138">
        <f>SUM(P173:P182)</f>
        <v>0</v>
      </c>
      <c r="Q172" s="137"/>
      <c r="R172" s="138">
        <f>SUM(R173:R182)</f>
        <v>0</v>
      </c>
      <c r="S172" s="137"/>
      <c r="T172" s="139">
        <f>SUM(T173:T182)</f>
        <v>0</v>
      </c>
      <c r="AR172" s="132" t="s">
        <v>79</v>
      </c>
      <c r="AT172" s="140" t="s">
        <v>71</v>
      </c>
      <c r="AU172" s="140" t="s">
        <v>72</v>
      </c>
      <c r="AY172" s="132" t="s">
        <v>133</v>
      </c>
      <c r="BK172" s="141">
        <f>SUM(BK173:BK182)</f>
        <v>0</v>
      </c>
    </row>
    <row r="173" spans="1:65" s="2" customFormat="1" ht="16.5" customHeight="1">
      <c r="A173" s="34"/>
      <c r="B173" s="144"/>
      <c r="C173" s="145" t="s">
        <v>72</v>
      </c>
      <c r="D173" s="145" t="s">
        <v>136</v>
      </c>
      <c r="E173" s="146" t="s">
        <v>759</v>
      </c>
      <c r="F173" s="147" t="s">
        <v>760</v>
      </c>
      <c r="G173" s="148" t="s">
        <v>307</v>
      </c>
      <c r="H173" s="149">
        <v>1</v>
      </c>
      <c r="I173" s="150"/>
      <c r="J173" s="151">
        <f t="shared" ref="J173:J182" si="40">ROUND(I173*H173,2)</f>
        <v>0</v>
      </c>
      <c r="K173" s="147" t="s">
        <v>3</v>
      </c>
      <c r="L173" s="35"/>
      <c r="M173" s="152" t="s">
        <v>3</v>
      </c>
      <c r="N173" s="153" t="s">
        <v>43</v>
      </c>
      <c r="O173" s="55"/>
      <c r="P173" s="154">
        <f t="shared" ref="P173:P182" si="41">O173*H173</f>
        <v>0</v>
      </c>
      <c r="Q173" s="154">
        <v>0</v>
      </c>
      <c r="R173" s="154">
        <f t="shared" ref="R173:R182" si="42">Q173*H173</f>
        <v>0</v>
      </c>
      <c r="S173" s="154">
        <v>0</v>
      </c>
      <c r="T173" s="155">
        <f t="shared" ref="T173:T182" si="43"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6" t="s">
        <v>141</v>
      </c>
      <c r="AT173" s="156" t="s">
        <v>136</v>
      </c>
      <c r="AU173" s="156" t="s">
        <v>79</v>
      </c>
      <c r="AY173" s="19" t="s">
        <v>133</v>
      </c>
      <c r="BE173" s="157">
        <f t="shared" ref="BE173:BE182" si="44">IF(N173="základní",J173,0)</f>
        <v>0</v>
      </c>
      <c r="BF173" s="157">
        <f t="shared" ref="BF173:BF182" si="45">IF(N173="snížená",J173,0)</f>
        <v>0</v>
      </c>
      <c r="BG173" s="157">
        <f t="shared" ref="BG173:BG182" si="46">IF(N173="zákl. přenesená",J173,0)</f>
        <v>0</v>
      </c>
      <c r="BH173" s="157">
        <f t="shared" ref="BH173:BH182" si="47">IF(N173="sníž. přenesená",J173,0)</f>
        <v>0</v>
      </c>
      <c r="BI173" s="157">
        <f t="shared" ref="BI173:BI182" si="48">IF(N173="nulová",J173,0)</f>
        <v>0</v>
      </c>
      <c r="BJ173" s="19" t="s">
        <v>79</v>
      </c>
      <c r="BK173" s="157">
        <f t="shared" ref="BK173:BK182" si="49">ROUND(I173*H173,2)</f>
        <v>0</v>
      </c>
      <c r="BL173" s="19" t="s">
        <v>141</v>
      </c>
      <c r="BM173" s="156" t="s">
        <v>761</v>
      </c>
    </row>
    <row r="174" spans="1:65" s="2" customFormat="1" ht="16.5" customHeight="1">
      <c r="A174" s="34"/>
      <c r="B174" s="144"/>
      <c r="C174" s="145" t="s">
        <v>72</v>
      </c>
      <c r="D174" s="145" t="s">
        <v>136</v>
      </c>
      <c r="E174" s="146" t="s">
        <v>762</v>
      </c>
      <c r="F174" s="147" t="s">
        <v>763</v>
      </c>
      <c r="G174" s="148" t="s">
        <v>307</v>
      </c>
      <c r="H174" s="149">
        <v>1</v>
      </c>
      <c r="I174" s="150"/>
      <c r="J174" s="151">
        <f t="shared" si="40"/>
        <v>0</v>
      </c>
      <c r="K174" s="147" t="s">
        <v>3</v>
      </c>
      <c r="L174" s="35"/>
      <c r="M174" s="152" t="s">
        <v>3</v>
      </c>
      <c r="N174" s="153" t="s">
        <v>43</v>
      </c>
      <c r="O174" s="55"/>
      <c r="P174" s="154">
        <f t="shared" si="41"/>
        <v>0</v>
      </c>
      <c r="Q174" s="154">
        <v>0</v>
      </c>
      <c r="R174" s="154">
        <f t="shared" si="42"/>
        <v>0</v>
      </c>
      <c r="S174" s="154">
        <v>0</v>
      </c>
      <c r="T174" s="155">
        <f t="shared" si="4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56" t="s">
        <v>141</v>
      </c>
      <c r="AT174" s="156" t="s">
        <v>136</v>
      </c>
      <c r="AU174" s="156" t="s">
        <v>79</v>
      </c>
      <c r="AY174" s="19" t="s">
        <v>133</v>
      </c>
      <c r="BE174" s="157">
        <f t="shared" si="44"/>
        <v>0</v>
      </c>
      <c r="BF174" s="157">
        <f t="shared" si="45"/>
        <v>0</v>
      </c>
      <c r="BG174" s="157">
        <f t="shared" si="46"/>
        <v>0</v>
      </c>
      <c r="BH174" s="157">
        <f t="shared" si="47"/>
        <v>0</v>
      </c>
      <c r="BI174" s="157">
        <f t="shared" si="48"/>
        <v>0</v>
      </c>
      <c r="BJ174" s="19" t="s">
        <v>79</v>
      </c>
      <c r="BK174" s="157">
        <f t="shared" si="49"/>
        <v>0</v>
      </c>
      <c r="BL174" s="19" t="s">
        <v>141</v>
      </c>
      <c r="BM174" s="156" t="s">
        <v>764</v>
      </c>
    </row>
    <row r="175" spans="1:65" s="2" customFormat="1" ht="16.5" customHeight="1">
      <c r="A175" s="34"/>
      <c r="B175" s="144"/>
      <c r="C175" s="145" t="s">
        <v>72</v>
      </c>
      <c r="D175" s="145" t="s">
        <v>136</v>
      </c>
      <c r="E175" s="146" t="s">
        <v>765</v>
      </c>
      <c r="F175" s="147" t="s">
        <v>766</v>
      </c>
      <c r="G175" s="148" t="s">
        <v>307</v>
      </c>
      <c r="H175" s="149">
        <v>1</v>
      </c>
      <c r="I175" s="150"/>
      <c r="J175" s="151">
        <f t="shared" si="40"/>
        <v>0</v>
      </c>
      <c r="K175" s="147" t="s">
        <v>3</v>
      </c>
      <c r="L175" s="35"/>
      <c r="M175" s="152" t="s">
        <v>3</v>
      </c>
      <c r="N175" s="153" t="s">
        <v>43</v>
      </c>
      <c r="O175" s="55"/>
      <c r="P175" s="154">
        <f t="shared" si="41"/>
        <v>0</v>
      </c>
      <c r="Q175" s="154">
        <v>0</v>
      </c>
      <c r="R175" s="154">
        <f t="shared" si="42"/>
        <v>0</v>
      </c>
      <c r="S175" s="154">
        <v>0</v>
      </c>
      <c r="T175" s="155">
        <f t="shared" si="4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6" t="s">
        <v>141</v>
      </c>
      <c r="AT175" s="156" t="s">
        <v>136</v>
      </c>
      <c r="AU175" s="156" t="s">
        <v>79</v>
      </c>
      <c r="AY175" s="19" t="s">
        <v>133</v>
      </c>
      <c r="BE175" s="157">
        <f t="shared" si="44"/>
        <v>0</v>
      </c>
      <c r="BF175" s="157">
        <f t="shared" si="45"/>
        <v>0</v>
      </c>
      <c r="BG175" s="157">
        <f t="shared" si="46"/>
        <v>0</v>
      </c>
      <c r="BH175" s="157">
        <f t="shared" si="47"/>
        <v>0</v>
      </c>
      <c r="BI175" s="157">
        <f t="shared" si="48"/>
        <v>0</v>
      </c>
      <c r="BJ175" s="19" t="s">
        <v>79</v>
      </c>
      <c r="BK175" s="157">
        <f t="shared" si="49"/>
        <v>0</v>
      </c>
      <c r="BL175" s="19" t="s">
        <v>141</v>
      </c>
      <c r="BM175" s="156" t="s">
        <v>767</v>
      </c>
    </row>
    <row r="176" spans="1:65" s="2" customFormat="1" ht="16.5" customHeight="1">
      <c r="A176" s="34"/>
      <c r="B176" s="144"/>
      <c r="C176" s="145" t="s">
        <v>72</v>
      </c>
      <c r="D176" s="145" t="s">
        <v>136</v>
      </c>
      <c r="E176" s="146" t="s">
        <v>768</v>
      </c>
      <c r="F176" s="147" t="s">
        <v>769</v>
      </c>
      <c r="G176" s="148" t="s">
        <v>307</v>
      </c>
      <c r="H176" s="149">
        <v>1</v>
      </c>
      <c r="I176" s="150"/>
      <c r="J176" s="151">
        <f t="shared" si="40"/>
        <v>0</v>
      </c>
      <c r="K176" s="147" t="s">
        <v>3</v>
      </c>
      <c r="L176" s="35"/>
      <c r="M176" s="152" t="s">
        <v>3</v>
      </c>
      <c r="N176" s="153" t="s">
        <v>43</v>
      </c>
      <c r="O176" s="55"/>
      <c r="P176" s="154">
        <f t="shared" si="41"/>
        <v>0</v>
      </c>
      <c r="Q176" s="154">
        <v>0</v>
      </c>
      <c r="R176" s="154">
        <f t="shared" si="42"/>
        <v>0</v>
      </c>
      <c r="S176" s="154">
        <v>0</v>
      </c>
      <c r="T176" s="155">
        <f t="shared" si="4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6" t="s">
        <v>141</v>
      </c>
      <c r="AT176" s="156" t="s">
        <v>136</v>
      </c>
      <c r="AU176" s="156" t="s">
        <v>79</v>
      </c>
      <c r="AY176" s="19" t="s">
        <v>133</v>
      </c>
      <c r="BE176" s="157">
        <f t="shared" si="44"/>
        <v>0</v>
      </c>
      <c r="BF176" s="157">
        <f t="shared" si="45"/>
        <v>0</v>
      </c>
      <c r="BG176" s="157">
        <f t="shared" si="46"/>
        <v>0</v>
      </c>
      <c r="BH176" s="157">
        <f t="shared" si="47"/>
        <v>0</v>
      </c>
      <c r="BI176" s="157">
        <f t="shared" si="48"/>
        <v>0</v>
      </c>
      <c r="BJ176" s="19" t="s">
        <v>79</v>
      </c>
      <c r="BK176" s="157">
        <f t="shared" si="49"/>
        <v>0</v>
      </c>
      <c r="BL176" s="19" t="s">
        <v>141</v>
      </c>
      <c r="BM176" s="156" t="s">
        <v>770</v>
      </c>
    </row>
    <row r="177" spans="1:65" s="2" customFormat="1" ht="16.5" customHeight="1">
      <c r="A177" s="34"/>
      <c r="B177" s="144"/>
      <c r="C177" s="145" t="s">
        <v>72</v>
      </c>
      <c r="D177" s="145" t="s">
        <v>136</v>
      </c>
      <c r="E177" s="146" t="s">
        <v>771</v>
      </c>
      <c r="F177" s="147" t="s">
        <v>772</v>
      </c>
      <c r="G177" s="148" t="s">
        <v>307</v>
      </c>
      <c r="H177" s="149">
        <v>1</v>
      </c>
      <c r="I177" s="150"/>
      <c r="J177" s="151">
        <f t="shared" si="40"/>
        <v>0</v>
      </c>
      <c r="K177" s="147" t="s">
        <v>3</v>
      </c>
      <c r="L177" s="35"/>
      <c r="M177" s="152" t="s">
        <v>3</v>
      </c>
      <c r="N177" s="153" t="s">
        <v>43</v>
      </c>
      <c r="O177" s="55"/>
      <c r="P177" s="154">
        <f t="shared" si="41"/>
        <v>0</v>
      </c>
      <c r="Q177" s="154">
        <v>0</v>
      </c>
      <c r="R177" s="154">
        <f t="shared" si="42"/>
        <v>0</v>
      </c>
      <c r="S177" s="154">
        <v>0</v>
      </c>
      <c r="T177" s="155">
        <f t="shared" si="4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56" t="s">
        <v>141</v>
      </c>
      <c r="AT177" s="156" t="s">
        <v>136</v>
      </c>
      <c r="AU177" s="156" t="s">
        <v>79</v>
      </c>
      <c r="AY177" s="19" t="s">
        <v>133</v>
      </c>
      <c r="BE177" s="157">
        <f t="shared" si="44"/>
        <v>0</v>
      </c>
      <c r="BF177" s="157">
        <f t="shared" si="45"/>
        <v>0</v>
      </c>
      <c r="BG177" s="157">
        <f t="shared" si="46"/>
        <v>0</v>
      </c>
      <c r="BH177" s="157">
        <f t="shared" si="47"/>
        <v>0</v>
      </c>
      <c r="BI177" s="157">
        <f t="shared" si="48"/>
        <v>0</v>
      </c>
      <c r="BJ177" s="19" t="s">
        <v>79</v>
      </c>
      <c r="BK177" s="157">
        <f t="shared" si="49"/>
        <v>0</v>
      </c>
      <c r="BL177" s="19" t="s">
        <v>141</v>
      </c>
      <c r="BM177" s="156" t="s">
        <v>773</v>
      </c>
    </row>
    <row r="178" spans="1:65" s="2" customFormat="1" ht="16.5" customHeight="1">
      <c r="A178" s="34"/>
      <c r="B178" s="144"/>
      <c r="C178" s="145" t="s">
        <v>72</v>
      </c>
      <c r="D178" s="145" t="s">
        <v>136</v>
      </c>
      <c r="E178" s="146" t="s">
        <v>774</v>
      </c>
      <c r="F178" s="147" t="s">
        <v>775</v>
      </c>
      <c r="G178" s="148" t="s">
        <v>307</v>
      </c>
      <c r="H178" s="149">
        <v>1</v>
      </c>
      <c r="I178" s="150"/>
      <c r="J178" s="151">
        <f t="shared" si="40"/>
        <v>0</v>
      </c>
      <c r="K178" s="147" t="s">
        <v>3</v>
      </c>
      <c r="L178" s="35"/>
      <c r="M178" s="152" t="s">
        <v>3</v>
      </c>
      <c r="N178" s="153" t="s">
        <v>43</v>
      </c>
      <c r="O178" s="55"/>
      <c r="P178" s="154">
        <f t="shared" si="41"/>
        <v>0</v>
      </c>
      <c r="Q178" s="154">
        <v>0</v>
      </c>
      <c r="R178" s="154">
        <f t="shared" si="42"/>
        <v>0</v>
      </c>
      <c r="S178" s="154">
        <v>0</v>
      </c>
      <c r="T178" s="155">
        <f t="shared" si="4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6" t="s">
        <v>141</v>
      </c>
      <c r="AT178" s="156" t="s">
        <v>136</v>
      </c>
      <c r="AU178" s="156" t="s">
        <v>79</v>
      </c>
      <c r="AY178" s="19" t="s">
        <v>133</v>
      </c>
      <c r="BE178" s="157">
        <f t="shared" si="44"/>
        <v>0</v>
      </c>
      <c r="BF178" s="157">
        <f t="shared" si="45"/>
        <v>0</v>
      </c>
      <c r="BG178" s="157">
        <f t="shared" si="46"/>
        <v>0</v>
      </c>
      <c r="BH178" s="157">
        <f t="shared" si="47"/>
        <v>0</v>
      </c>
      <c r="BI178" s="157">
        <f t="shared" si="48"/>
        <v>0</v>
      </c>
      <c r="BJ178" s="19" t="s">
        <v>79</v>
      </c>
      <c r="BK178" s="157">
        <f t="shared" si="49"/>
        <v>0</v>
      </c>
      <c r="BL178" s="19" t="s">
        <v>141</v>
      </c>
      <c r="BM178" s="156" t="s">
        <v>776</v>
      </c>
    </row>
    <row r="179" spans="1:65" s="2" customFormat="1" ht="16.5" customHeight="1">
      <c r="A179" s="34"/>
      <c r="B179" s="144"/>
      <c r="C179" s="145" t="s">
        <v>72</v>
      </c>
      <c r="D179" s="145" t="s">
        <v>136</v>
      </c>
      <c r="E179" s="146" t="s">
        <v>777</v>
      </c>
      <c r="F179" s="147" t="s">
        <v>778</v>
      </c>
      <c r="G179" s="148" t="s">
        <v>307</v>
      </c>
      <c r="H179" s="149">
        <v>1</v>
      </c>
      <c r="I179" s="150"/>
      <c r="J179" s="151">
        <f t="shared" si="40"/>
        <v>0</v>
      </c>
      <c r="K179" s="147" t="s">
        <v>3</v>
      </c>
      <c r="L179" s="35"/>
      <c r="M179" s="152" t="s">
        <v>3</v>
      </c>
      <c r="N179" s="153" t="s">
        <v>43</v>
      </c>
      <c r="O179" s="55"/>
      <c r="P179" s="154">
        <f t="shared" si="41"/>
        <v>0</v>
      </c>
      <c r="Q179" s="154">
        <v>0</v>
      </c>
      <c r="R179" s="154">
        <f t="shared" si="42"/>
        <v>0</v>
      </c>
      <c r="S179" s="154">
        <v>0</v>
      </c>
      <c r="T179" s="155">
        <f t="shared" si="4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6" t="s">
        <v>141</v>
      </c>
      <c r="AT179" s="156" t="s">
        <v>136</v>
      </c>
      <c r="AU179" s="156" t="s">
        <v>79</v>
      </c>
      <c r="AY179" s="19" t="s">
        <v>133</v>
      </c>
      <c r="BE179" s="157">
        <f t="shared" si="44"/>
        <v>0</v>
      </c>
      <c r="BF179" s="157">
        <f t="shared" si="45"/>
        <v>0</v>
      </c>
      <c r="BG179" s="157">
        <f t="shared" si="46"/>
        <v>0</v>
      </c>
      <c r="BH179" s="157">
        <f t="shared" si="47"/>
        <v>0</v>
      </c>
      <c r="BI179" s="157">
        <f t="shared" si="48"/>
        <v>0</v>
      </c>
      <c r="BJ179" s="19" t="s">
        <v>79</v>
      </c>
      <c r="BK179" s="157">
        <f t="shared" si="49"/>
        <v>0</v>
      </c>
      <c r="BL179" s="19" t="s">
        <v>141</v>
      </c>
      <c r="BM179" s="156" t="s">
        <v>779</v>
      </c>
    </row>
    <row r="180" spans="1:65" s="2" customFormat="1" ht="16.5" customHeight="1">
      <c r="A180" s="34"/>
      <c r="B180" s="144"/>
      <c r="C180" s="145" t="s">
        <v>72</v>
      </c>
      <c r="D180" s="145" t="s">
        <v>136</v>
      </c>
      <c r="E180" s="146" t="s">
        <v>780</v>
      </c>
      <c r="F180" s="147" t="s">
        <v>781</v>
      </c>
      <c r="G180" s="148" t="s">
        <v>307</v>
      </c>
      <c r="H180" s="149">
        <v>1</v>
      </c>
      <c r="I180" s="150"/>
      <c r="J180" s="151">
        <f t="shared" si="40"/>
        <v>0</v>
      </c>
      <c r="K180" s="147" t="s">
        <v>3</v>
      </c>
      <c r="L180" s="35"/>
      <c r="M180" s="152" t="s">
        <v>3</v>
      </c>
      <c r="N180" s="153" t="s">
        <v>43</v>
      </c>
      <c r="O180" s="55"/>
      <c r="P180" s="154">
        <f t="shared" si="41"/>
        <v>0</v>
      </c>
      <c r="Q180" s="154">
        <v>0</v>
      </c>
      <c r="R180" s="154">
        <f t="shared" si="42"/>
        <v>0</v>
      </c>
      <c r="S180" s="154">
        <v>0</v>
      </c>
      <c r="T180" s="155">
        <f t="shared" si="4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6" t="s">
        <v>141</v>
      </c>
      <c r="AT180" s="156" t="s">
        <v>136</v>
      </c>
      <c r="AU180" s="156" t="s">
        <v>79</v>
      </c>
      <c r="AY180" s="19" t="s">
        <v>133</v>
      </c>
      <c r="BE180" s="157">
        <f t="shared" si="44"/>
        <v>0</v>
      </c>
      <c r="BF180" s="157">
        <f t="shared" si="45"/>
        <v>0</v>
      </c>
      <c r="BG180" s="157">
        <f t="shared" si="46"/>
        <v>0</v>
      </c>
      <c r="BH180" s="157">
        <f t="shared" si="47"/>
        <v>0</v>
      </c>
      <c r="BI180" s="157">
        <f t="shared" si="48"/>
        <v>0</v>
      </c>
      <c r="BJ180" s="19" t="s">
        <v>79</v>
      </c>
      <c r="BK180" s="157">
        <f t="shared" si="49"/>
        <v>0</v>
      </c>
      <c r="BL180" s="19" t="s">
        <v>141</v>
      </c>
      <c r="BM180" s="156" t="s">
        <v>782</v>
      </c>
    </row>
    <row r="181" spans="1:65" s="2" customFormat="1" ht="16.5" customHeight="1">
      <c r="A181" s="34"/>
      <c r="B181" s="144"/>
      <c r="C181" s="145" t="s">
        <v>72</v>
      </c>
      <c r="D181" s="145" t="s">
        <v>136</v>
      </c>
      <c r="E181" s="146" t="s">
        <v>783</v>
      </c>
      <c r="F181" s="147" t="s">
        <v>784</v>
      </c>
      <c r="G181" s="148" t="s">
        <v>307</v>
      </c>
      <c r="H181" s="149">
        <v>1</v>
      </c>
      <c r="I181" s="150"/>
      <c r="J181" s="151">
        <f t="shared" si="40"/>
        <v>0</v>
      </c>
      <c r="K181" s="147" t="s">
        <v>3</v>
      </c>
      <c r="L181" s="35"/>
      <c r="M181" s="152" t="s">
        <v>3</v>
      </c>
      <c r="N181" s="153" t="s">
        <v>43</v>
      </c>
      <c r="O181" s="55"/>
      <c r="P181" s="154">
        <f t="shared" si="41"/>
        <v>0</v>
      </c>
      <c r="Q181" s="154">
        <v>0</v>
      </c>
      <c r="R181" s="154">
        <f t="shared" si="42"/>
        <v>0</v>
      </c>
      <c r="S181" s="154">
        <v>0</v>
      </c>
      <c r="T181" s="155">
        <f t="shared" si="4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56" t="s">
        <v>141</v>
      </c>
      <c r="AT181" s="156" t="s">
        <v>136</v>
      </c>
      <c r="AU181" s="156" t="s">
        <v>79</v>
      </c>
      <c r="AY181" s="19" t="s">
        <v>133</v>
      </c>
      <c r="BE181" s="157">
        <f t="shared" si="44"/>
        <v>0</v>
      </c>
      <c r="BF181" s="157">
        <f t="shared" si="45"/>
        <v>0</v>
      </c>
      <c r="BG181" s="157">
        <f t="shared" si="46"/>
        <v>0</v>
      </c>
      <c r="BH181" s="157">
        <f t="shared" si="47"/>
        <v>0</v>
      </c>
      <c r="BI181" s="157">
        <f t="shared" si="48"/>
        <v>0</v>
      </c>
      <c r="BJ181" s="19" t="s">
        <v>79</v>
      </c>
      <c r="BK181" s="157">
        <f t="shared" si="49"/>
        <v>0</v>
      </c>
      <c r="BL181" s="19" t="s">
        <v>141</v>
      </c>
      <c r="BM181" s="156" t="s">
        <v>785</v>
      </c>
    </row>
    <row r="182" spans="1:65" s="2" customFormat="1" ht="16.5" customHeight="1">
      <c r="A182" s="34"/>
      <c r="B182" s="144"/>
      <c r="C182" s="145" t="s">
        <v>72</v>
      </c>
      <c r="D182" s="145" t="s">
        <v>136</v>
      </c>
      <c r="E182" s="146" t="s">
        <v>786</v>
      </c>
      <c r="F182" s="147" t="s">
        <v>787</v>
      </c>
      <c r="G182" s="148" t="s">
        <v>307</v>
      </c>
      <c r="H182" s="149">
        <v>1</v>
      </c>
      <c r="I182" s="150"/>
      <c r="J182" s="151">
        <f t="shared" si="40"/>
        <v>0</v>
      </c>
      <c r="K182" s="147" t="s">
        <v>3</v>
      </c>
      <c r="L182" s="35"/>
      <c r="M182" s="210" t="s">
        <v>3</v>
      </c>
      <c r="N182" s="211" t="s">
        <v>43</v>
      </c>
      <c r="O182" s="208"/>
      <c r="P182" s="212">
        <f t="shared" si="41"/>
        <v>0</v>
      </c>
      <c r="Q182" s="212">
        <v>0</v>
      </c>
      <c r="R182" s="212">
        <f t="shared" si="42"/>
        <v>0</v>
      </c>
      <c r="S182" s="212">
        <v>0</v>
      </c>
      <c r="T182" s="213">
        <f t="shared" si="4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56" t="s">
        <v>141</v>
      </c>
      <c r="AT182" s="156" t="s">
        <v>136</v>
      </c>
      <c r="AU182" s="156" t="s">
        <v>79</v>
      </c>
      <c r="AY182" s="19" t="s">
        <v>133</v>
      </c>
      <c r="BE182" s="157">
        <f t="shared" si="44"/>
        <v>0</v>
      </c>
      <c r="BF182" s="157">
        <f t="shared" si="45"/>
        <v>0</v>
      </c>
      <c r="BG182" s="157">
        <f t="shared" si="46"/>
        <v>0</v>
      </c>
      <c r="BH182" s="157">
        <f t="shared" si="47"/>
        <v>0</v>
      </c>
      <c r="BI182" s="157">
        <f t="shared" si="48"/>
        <v>0</v>
      </c>
      <c r="BJ182" s="19" t="s">
        <v>79</v>
      </c>
      <c r="BK182" s="157">
        <f t="shared" si="49"/>
        <v>0</v>
      </c>
      <c r="BL182" s="19" t="s">
        <v>141</v>
      </c>
      <c r="BM182" s="156" t="s">
        <v>788</v>
      </c>
    </row>
    <row r="183" spans="1:65" s="2" customFormat="1" ht="6.9" customHeight="1">
      <c r="A183" s="34"/>
      <c r="B183" s="44"/>
      <c r="C183" s="45"/>
      <c r="D183" s="45"/>
      <c r="E183" s="45"/>
      <c r="F183" s="45"/>
      <c r="G183" s="45"/>
      <c r="H183" s="45"/>
      <c r="I183" s="45"/>
      <c r="J183" s="45"/>
      <c r="K183" s="45"/>
      <c r="L183" s="35"/>
      <c r="M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</row>
  </sheetData>
  <autoFilter ref="C92:K182" xr:uid="{00000000-0009-0000-0000-000002000000}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76"/>
  <sheetViews>
    <sheetView showGridLines="0" topLeftCell="A83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90</v>
      </c>
    </row>
    <row r="3" spans="1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1:46" s="1" customFormat="1" ht="24.9" customHeight="1">
      <c r="B4" s="22"/>
      <c r="D4" s="23" t="s">
        <v>97</v>
      </c>
      <c r="L4" s="22"/>
      <c r="M4" s="95" t="s">
        <v>11</v>
      </c>
      <c r="AT4" s="19" t="s">
        <v>4</v>
      </c>
    </row>
    <row r="5" spans="1:46" s="1" customFormat="1" ht="6.9" customHeight="1">
      <c r="B5" s="22"/>
      <c r="L5" s="22"/>
    </row>
    <row r="6" spans="1:46" s="1" customFormat="1" ht="12" customHeight="1">
      <c r="B6" s="22"/>
      <c r="D6" s="29" t="s">
        <v>17</v>
      </c>
      <c r="L6" s="22"/>
    </row>
    <row r="7" spans="1:46" s="1" customFormat="1" ht="16.5" customHeight="1">
      <c r="B7" s="22"/>
      <c r="E7" s="337" t="str">
        <f>'Rekapitulace stavby'!K6</f>
        <v>Stavební úpravy - modernizace obvodového pláště</v>
      </c>
      <c r="F7" s="338"/>
      <c r="G7" s="338"/>
      <c r="H7" s="338"/>
      <c r="L7" s="22"/>
    </row>
    <row r="8" spans="1:46" s="2" customFormat="1" ht="12" customHeight="1">
      <c r="A8" s="34"/>
      <c r="B8" s="35"/>
      <c r="C8" s="34"/>
      <c r="D8" s="29" t="s">
        <v>98</v>
      </c>
      <c r="E8" s="34"/>
      <c r="F8" s="34"/>
      <c r="G8" s="34"/>
      <c r="H8" s="34"/>
      <c r="I8" s="34"/>
      <c r="J8" s="34"/>
      <c r="K8" s="34"/>
      <c r="L8" s="9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5"/>
      <c r="C9" s="34"/>
      <c r="D9" s="34"/>
      <c r="E9" s="295" t="s">
        <v>789</v>
      </c>
      <c r="F9" s="339"/>
      <c r="G9" s="339"/>
      <c r="H9" s="339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0.199999999999999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27. 8. 2021</v>
      </c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40" t="str">
        <f>'Rekapitulace stavby'!E14</f>
        <v>Vyplň údaj</v>
      </c>
      <c r="F18" s="320"/>
      <c r="G18" s="320"/>
      <c r="H18" s="320"/>
      <c r="I18" s="29" t="s">
        <v>28</v>
      </c>
      <c r="J18" s="30" t="str">
        <f>'Rekapitulace stavby'!AN14</f>
        <v>Vyplň údaj</v>
      </c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28</v>
      </c>
      <c r="J24" s="27" t="str">
        <f>IF('Rekapitulace stavby'!AN20="","",'Rekapitulace stavby'!AN20)</f>
        <v/>
      </c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7"/>
      <c r="B27" s="98"/>
      <c r="C27" s="97"/>
      <c r="D27" s="97"/>
      <c r="E27" s="325" t="s">
        <v>3</v>
      </c>
      <c r="F27" s="325"/>
      <c r="G27" s="325"/>
      <c r="H27" s="325"/>
      <c r="I27" s="97"/>
      <c r="J27" s="97"/>
      <c r="K27" s="97"/>
      <c r="L27" s="99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100" t="s">
        <v>38</v>
      </c>
      <c r="E30" s="34"/>
      <c r="F30" s="34"/>
      <c r="G30" s="34"/>
      <c r="H30" s="34"/>
      <c r="I30" s="34"/>
      <c r="J30" s="68">
        <f>ROUND(J93, 2)</f>
        <v>0</v>
      </c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01" t="s">
        <v>42</v>
      </c>
      <c r="E33" s="29" t="s">
        <v>43</v>
      </c>
      <c r="F33" s="102">
        <f>ROUND((SUM(BE93:BE375)),  2)</f>
        <v>0</v>
      </c>
      <c r="G33" s="34"/>
      <c r="H33" s="34"/>
      <c r="I33" s="103">
        <v>0.21</v>
      </c>
      <c r="J33" s="102">
        <f>ROUND(((SUM(BE93:BE375))*I33),  2)</f>
        <v>0</v>
      </c>
      <c r="K33" s="34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9" t="s">
        <v>44</v>
      </c>
      <c r="F34" s="102">
        <f>ROUND((SUM(BF93:BF375)),  2)</f>
        <v>0</v>
      </c>
      <c r="G34" s="34"/>
      <c r="H34" s="34"/>
      <c r="I34" s="103">
        <v>0.15</v>
      </c>
      <c r="J34" s="102">
        <f>ROUND(((SUM(BF93:BF375))*I34),  2)</f>
        <v>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hidden="1" customHeight="1">
      <c r="A35" s="34"/>
      <c r="B35" s="35"/>
      <c r="C35" s="34"/>
      <c r="D35" s="34"/>
      <c r="E35" s="29" t="s">
        <v>45</v>
      </c>
      <c r="F35" s="102">
        <f>ROUND((SUM(BG93:BG375)),  2)</f>
        <v>0</v>
      </c>
      <c r="G35" s="34"/>
      <c r="H35" s="34"/>
      <c r="I35" s="103">
        <v>0.21</v>
      </c>
      <c r="J35" s="102">
        <f>0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hidden="1" customHeight="1">
      <c r="A36" s="34"/>
      <c r="B36" s="35"/>
      <c r="C36" s="34"/>
      <c r="D36" s="34"/>
      <c r="E36" s="29" t="s">
        <v>46</v>
      </c>
      <c r="F36" s="102">
        <f>ROUND((SUM(BH93:BH375)),  2)</f>
        <v>0</v>
      </c>
      <c r="G36" s="34"/>
      <c r="H36" s="34"/>
      <c r="I36" s="103">
        <v>0.15</v>
      </c>
      <c r="J36" s="102">
        <f>0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5"/>
      <c r="C37" s="34"/>
      <c r="D37" s="34"/>
      <c r="E37" s="29" t="s">
        <v>47</v>
      </c>
      <c r="F37" s="102">
        <f>ROUND((SUM(BI93:BI375)),  2)</f>
        <v>0</v>
      </c>
      <c r="G37" s="34"/>
      <c r="H37" s="34"/>
      <c r="I37" s="103">
        <v>0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4"/>
      <c r="D39" s="105" t="s">
        <v>48</v>
      </c>
      <c r="E39" s="57"/>
      <c r="F39" s="57"/>
      <c r="G39" s="106" t="s">
        <v>49</v>
      </c>
      <c r="H39" s="107" t="s">
        <v>50</v>
      </c>
      <c r="I39" s="57"/>
      <c r="J39" s="108">
        <f>SUM(J30:J37)</f>
        <v>0</v>
      </c>
      <c r="K39" s="109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100</v>
      </c>
      <c r="D45" s="34"/>
      <c r="E45" s="34"/>
      <c r="F45" s="34"/>
      <c r="G45" s="34"/>
      <c r="H45" s="34"/>
      <c r="I45" s="34"/>
      <c r="J45" s="34"/>
      <c r="K45" s="34"/>
      <c r="L45" s="9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37" t="str">
        <f>E7</f>
        <v>Stavební úpravy - modernizace obvodového pláště</v>
      </c>
      <c r="F48" s="338"/>
      <c r="G48" s="338"/>
      <c r="H48" s="338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12" customHeight="1">
      <c r="A49" s="34"/>
      <c r="B49" s="35"/>
      <c r="C49" s="29" t="s">
        <v>98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16.5" customHeight="1">
      <c r="A50" s="34"/>
      <c r="B50" s="35"/>
      <c r="C50" s="34"/>
      <c r="D50" s="34"/>
      <c r="E50" s="295" t="str">
        <f>E9</f>
        <v>SO-02 - Hala č. 2</v>
      </c>
      <c r="F50" s="339"/>
      <c r="G50" s="339"/>
      <c r="H50" s="339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2" customFormat="1" ht="6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2" customFormat="1" ht="12" customHeight="1">
      <c r="A52" s="34"/>
      <c r="B52" s="35"/>
      <c r="C52" s="29" t="s">
        <v>21</v>
      </c>
      <c r="D52" s="34"/>
      <c r="E52" s="34"/>
      <c r="F52" s="27" t="str">
        <f>F12</f>
        <v>parc. č. 1627/24 a 1627/25</v>
      </c>
      <c r="G52" s="34"/>
      <c r="H52" s="34"/>
      <c r="I52" s="29" t="s">
        <v>23</v>
      </c>
      <c r="J52" s="52" t="str">
        <f>IF(J12="","",J12)</f>
        <v>27. 8. 2021</v>
      </c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6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25.65" customHeight="1">
      <c r="A54" s="34"/>
      <c r="B54" s="35"/>
      <c r="C54" s="29" t="s">
        <v>25</v>
      </c>
      <c r="D54" s="34"/>
      <c r="E54" s="34"/>
      <c r="F54" s="27" t="str">
        <f>E15</f>
        <v>ČZU v Praze</v>
      </c>
      <c r="G54" s="34"/>
      <c r="H54" s="34"/>
      <c r="I54" s="29" t="s">
        <v>31</v>
      </c>
      <c r="J54" s="32" t="str">
        <f>E21</f>
        <v>RH-ARCHITEKTI s.r.o.</v>
      </c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15.15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 xml:space="preserve"> </v>
      </c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2" customFormat="1" ht="29.25" customHeight="1">
      <c r="A57" s="34"/>
      <c r="B57" s="35"/>
      <c r="C57" s="110" t="s">
        <v>101</v>
      </c>
      <c r="D57" s="104"/>
      <c r="E57" s="104"/>
      <c r="F57" s="104"/>
      <c r="G57" s="104"/>
      <c r="H57" s="104"/>
      <c r="I57" s="104"/>
      <c r="J57" s="111" t="s">
        <v>102</v>
      </c>
      <c r="K57" s="10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12" t="s">
        <v>70</v>
      </c>
      <c r="D59" s="34"/>
      <c r="E59" s="34"/>
      <c r="F59" s="34"/>
      <c r="G59" s="34"/>
      <c r="H59" s="34"/>
      <c r="I59" s="34"/>
      <c r="J59" s="68">
        <f>J93</f>
        <v>0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103</v>
      </c>
    </row>
    <row r="60" spans="1:47" s="9" customFormat="1" ht="24.9" customHeight="1">
      <c r="B60" s="113"/>
      <c r="D60" s="114" t="s">
        <v>104</v>
      </c>
      <c r="E60" s="115"/>
      <c r="F60" s="115"/>
      <c r="G60" s="115"/>
      <c r="H60" s="115"/>
      <c r="I60" s="115"/>
      <c r="J60" s="116">
        <f>J94</f>
        <v>0</v>
      </c>
      <c r="L60" s="113"/>
    </row>
    <row r="61" spans="1:47" s="10" customFormat="1" ht="19.95" customHeight="1">
      <c r="B61" s="117"/>
      <c r="D61" s="118" t="s">
        <v>105</v>
      </c>
      <c r="E61" s="119"/>
      <c r="F61" s="119"/>
      <c r="G61" s="119"/>
      <c r="H61" s="119"/>
      <c r="I61" s="119"/>
      <c r="J61" s="120">
        <f>J95</f>
        <v>0</v>
      </c>
      <c r="L61" s="117"/>
    </row>
    <row r="62" spans="1:47" s="10" customFormat="1" ht="19.95" customHeight="1">
      <c r="B62" s="117"/>
      <c r="D62" s="118" t="s">
        <v>106</v>
      </c>
      <c r="E62" s="119"/>
      <c r="F62" s="119"/>
      <c r="G62" s="119"/>
      <c r="H62" s="119"/>
      <c r="I62" s="119"/>
      <c r="J62" s="120">
        <f>J113</f>
        <v>0</v>
      </c>
      <c r="L62" s="117"/>
    </row>
    <row r="63" spans="1:47" s="10" customFormat="1" ht="19.95" customHeight="1">
      <c r="B63" s="117"/>
      <c r="D63" s="118" t="s">
        <v>107</v>
      </c>
      <c r="E63" s="119"/>
      <c r="F63" s="119"/>
      <c r="G63" s="119"/>
      <c r="H63" s="119"/>
      <c r="I63" s="119"/>
      <c r="J63" s="120">
        <f>J120</f>
        <v>0</v>
      </c>
      <c r="L63" s="117"/>
    </row>
    <row r="64" spans="1:47" s="10" customFormat="1" ht="19.95" customHeight="1">
      <c r="B64" s="117"/>
      <c r="D64" s="118" t="s">
        <v>108</v>
      </c>
      <c r="E64" s="119"/>
      <c r="F64" s="119"/>
      <c r="G64" s="119"/>
      <c r="H64" s="119"/>
      <c r="I64" s="119"/>
      <c r="J64" s="120">
        <f>J178</f>
        <v>0</v>
      </c>
      <c r="L64" s="117"/>
    </row>
    <row r="65" spans="1:31" s="10" customFormat="1" ht="19.95" customHeight="1">
      <c r="B65" s="117"/>
      <c r="D65" s="118" t="s">
        <v>109</v>
      </c>
      <c r="E65" s="119"/>
      <c r="F65" s="119"/>
      <c r="G65" s="119"/>
      <c r="H65" s="119"/>
      <c r="I65" s="119"/>
      <c r="J65" s="120">
        <f>J226</f>
        <v>0</v>
      </c>
      <c r="L65" s="117"/>
    </row>
    <row r="66" spans="1:31" s="10" customFormat="1" ht="19.95" customHeight="1">
      <c r="B66" s="117"/>
      <c r="D66" s="118" t="s">
        <v>110</v>
      </c>
      <c r="E66" s="119"/>
      <c r="F66" s="119"/>
      <c r="G66" s="119"/>
      <c r="H66" s="119"/>
      <c r="I66" s="119"/>
      <c r="J66" s="120">
        <f>J236</f>
        <v>0</v>
      </c>
      <c r="L66" s="117"/>
    </row>
    <row r="67" spans="1:31" s="9" customFormat="1" ht="24.9" customHeight="1">
      <c r="B67" s="113"/>
      <c r="D67" s="114" t="s">
        <v>111</v>
      </c>
      <c r="E67" s="115"/>
      <c r="F67" s="115"/>
      <c r="G67" s="115"/>
      <c r="H67" s="115"/>
      <c r="I67" s="115"/>
      <c r="J67" s="116">
        <f>J239</f>
        <v>0</v>
      </c>
      <c r="L67" s="113"/>
    </row>
    <row r="68" spans="1:31" s="10" customFormat="1" ht="19.95" customHeight="1">
      <c r="B68" s="117"/>
      <c r="D68" s="118" t="s">
        <v>112</v>
      </c>
      <c r="E68" s="119"/>
      <c r="F68" s="119"/>
      <c r="G68" s="119"/>
      <c r="H68" s="119"/>
      <c r="I68" s="119"/>
      <c r="J68" s="120">
        <f>J240</f>
        <v>0</v>
      </c>
      <c r="L68" s="117"/>
    </row>
    <row r="69" spans="1:31" s="10" customFormat="1" ht="19.95" customHeight="1">
      <c r="B69" s="117"/>
      <c r="D69" s="118" t="s">
        <v>113</v>
      </c>
      <c r="E69" s="119"/>
      <c r="F69" s="119"/>
      <c r="G69" s="119"/>
      <c r="H69" s="119"/>
      <c r="I69" s="119"/>
      <c r="J69" s="120">
        <f>J272</f>
        <v>0</v>
      </c>
      <c r="L69" s="117"/>
    </row>
    <row r="70" spans="1:31" s="10" customFormat="1" ht="19.95" customHeight="1">
      <c r="B70" s="117"/>
      <c r="D70" s="118" t="s">
        <v>114</v>
      </c>
      <c r="E70" s="119"/>
      <c r="F70" s="119"/>
      <c r="G70" s="119"/>
      <c r="H70" s="119"/>
      <c r="I70" s="119"/>
      <c r="J70" s="120">
        <f>J288</f>
        <v>0</v>
      </c>
      <c r="L70" s="117"/>
    </row>
    <row r="71" spans="1:31" s="10" customFormat="1" ht="19.95" customHeight="1">
      <c r="B71" s="117"/>
      <c r="D71" s="118" t="s">
        <v>115</v>
      </c>
      <c r="E71" s="119"/>
      <c r="F71" s="119"/>
      <c r="G71" s="119"/>
      <c r="H71" s="119"/>
      <c r="I71" s="119"/>
      <c r="J71" s="120">
        <f>J317</f>
        <v>0</v>
      </c>
      <c r="L71" s="117"/>
    </row>
    <row r="72" spans="1:31" s="10" customFormat="1" ht="19.95" customHeight="1">
      <c r="B72" s="117"/>
      <c r="D72" s="118" t="s">
        <v>116</v>
      </c>
      <c r="E72" s="119"/>
      <c r="F72" s="119"/>
      <c r="G72" s="119"/>
      <c r="H72" s="119"/>
      <c r="I72" s="119"/>
      <c r="J72" s="120">
        <f>J335</f>
        <v>0</v>
      </c>
      <c r="L72" s="117"/>
    </row>
    <row r="73" spans="1:31" s="10" customFormat="1" ht="19.95" customHeight="1">
      <c r="B73" s="117"/>
      <c r="D73" s="118" t="s">
        <v>117</v>
      </c>
      <c r="E73" s="119"/>
      <c r="F73" s="119"/>
      <c r="G73" s="119"/>
      <c r="H73" s="119"/>
      <c r="I73" s="119"/>
      <c r="J73" s="120">
        <f>J357</f>
        <v>0</v>
      </c>
      <c r="L73" s="117"/>
    </row>
    <row r="74" spans="1:31" s="2" customFormat="1" ht="21.75" customHeight="1">
      <c r="A74" s="34"/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" customHeight="1">
      <c r="A75" s="34"/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2" customFormat="1" ht="6.9" customHeight="1">
      <c r="A79" s="34"/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4.9" customHeight="1">
      <c r="A80" s="34"/>
      <c r="B80" s="35"/>
      <c r="C80" s="23" t="s">
        <v>118</v>
      </c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2" customFormat="1" ht="6.9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65" s="2" customFormat="1" ht="12" customHeight="1">
      <c r="A82" s="34"/>
      <c r="B82" s="35"/>
      <c r="C82" s="29" t="s">
        <v>17</v>
      </c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65" s="2" customFormat="1" ht="16.5" customHeight="1">
      <c r="A83" s="34"/>
      <c r="B83" s="35"/>
      <c r="C83" s="34"/>
      <c r="D83" s="34"/>
      <c r="E83" s="337" t="str">
        <f>E7</f>
        <v>Stavební úpravy - modernizace obvodového pláště</v>
      </c>
      <c r="F83" s="338"/>
      <c r="G83" s="338"/>
      <c r="H83" s="338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65" s="2" customFormat="1" ht="12" customHeight="1">
      <c r="A84" s="34"/>
      <c r="B84" s="35"/>
      <c r="C84" s="29" t="s">
        <v>98</v>
      </c>
      <c r="D84" s="34"/>
      <c r="E84" s="34"/>
      <c r="F84" s="34"/>
      <c r="G84" s="34"/>
      <c r="H84" s="34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65" s="2" customFormat="1" ht="16.5" customHeight="1">
      <c r="A85" s="34"/>
      <c r="B85" s="35"/>
      <c r="C85" s="34"/>
      <c r="D85" s="34"/>
      <c r="E85" s="295" t="str">
        <f>E9</f>
        <v>SO-02 - Hala č. 2</v>
      </c>
      <c r="F85" s="339"/>
      <c r="G85" s="339"/>
      <c r="H85" s="339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65" s="2" customFormat="1" ht="6.9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65" s="2" customFormat="1" ht="12" customHeight="1">
      <c r="A87" s="34"/>
      <c r="B87" s="35"/>
      <c r="C87" s="29" t="s">
        <v>21</v>
      </c>
      <c r="D87" s="34"/>
      <c r="E87" s="34"/>
      <c r="F87" s="27" t="str">
        <f>F12</f>
        <v>parc. č. 1627/24 a 1627/25</v>
      </c>
      <c r="G87" s="34"/>
      <c r="H87" s="34"/>
      <c r="I87" s="29" t="s">
        <v>23</v>
      </c>
      <c r="J87" s="52" t="str">
        <f>IF(J12="","",J12)</f>
        <v>27. 8. 2021</v>
      </c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65" s="2" customFormat="1" ht="6.9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65" s="2" customFormat="1" ht="25.65" customHeight="1">
      <c r="A89" s="34"/>
      <c r="B89" s="35"/>
      <c r="C89" s="29" t="s">
        <v>25</v>
      </c>
      <c r="D89" s="34"/>
      <c r="E89" s="34"/>
      <c r="F89" s="27" t="str">
        <f>E15</f>
        <v>ČZU v Praze</v>
      </c>
      <c r="G89" s="34"/>
      <c r="H89" s="34"/>
      <c r="I89" s="29" t="s">
        <v>31</v>
      </c>
      <c r="J89" s="32" t="str">
        <f>E21</f>
        <v>RH-ARCHITEKTI s.r.o.</v>
      </c>
      <c r="K89" s="34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65" s="2" customFormat="1" ht="15.15" customHeight="1">
      <c r="A90" s="34"/>
      <c r="B90" s="35"/>
      <c r="C90" s="29" t="s">
        <v>29</v>
      </c>
      <c r="D90" s="34"/>
      <c r="E90" s="34"/>
      <c r="F90" s="27" t="str">
        <f>IF(E18="","",E18)</f>
        <v>Vyplň údaj</v>
      </c>
      <c r="G90" s="34"/>
      <c r="H90" s="34"/>
      <c r="I90" s="29" t="s">
        <v>34</v>
      </c>
      <c r="J90" s="32" t="str">
        <f>E24</f>
        <v xml:space="preserve"> </v>
      </c>
      <c r="K90" s="34"/>
      <c r="L90" s="9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65" s="2" customFormat="1" ht="10.35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9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65" s="11" customFormat="1" ht="29.25" customHeight="1">
      <c r="A92" s="121"/>
      <c r="B92" s="122"/>
      <c r="C92" s="123" t="s">
        <v>119</v>
      </c>
      <c r="D92" s="124" t="s">
        <v>57</v>
      </c>
      <c r="E92" s="124" t="s">
        <v>53</v>
      </c>
      <c r="F92" s="124" t="s">
        <v>54</v>
      </c>
      <c r="G92" s="124" t="s">
        <v>120</v>
      </c>
      <c r="H92" s="124" t="s">
        <v>121</v>
      </c>
      <c r="I92" s="124" t="s">
        <v>122</v>
      </c>
      <c r="J92" s="124" t="s">
        <v>102</v>
      </c>
      <c r="K92" s="125" t="s">
        <v>123</v>
      </c>
      <c r="L92" s="126"/>
      <c r="M92" s="59" t="s">
        <v>3</v>
      </c>
      <c r="N92" s="60" t="s">
        <v>42</v>
      </c>
      <c r="O92" s="60" t="s">
        <v>124</v>
      </c>
      <c r="P92" s="60" t="s">
        <v>125</v>
      </c>
      <c r="Q92" s="60" t="s">
        <v>126</v>
      </c>
      <c r="R92" s="60" t="s">
        <v>127</v>
      </c>
      <c r="S92" s="60" t="s">
        <v>128</v>
      </c>
      <c r="T92" s="61" t="s">
        <v>129</v>
      </c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</row>
    <row r="93" spans="1:65" s="2" customFormat="1" ht="22.8" customHeight="1">
      <c r="A93" s="34"/>
      <c r="B93" s="35"/>
      <c r="C93" s="66" t="s">
        <v>130</v>
      </c>
      <c r="D93" s="34"/>
      <c r="E93" s="34"/>
      <c r="F93" s="34"/>
      <c r="G93" s="34"/>
      <c r="H93" s="34"/>
      <c r="I93" s="34"/>
      <c r="J93" s="127">
        <f>BK93</f>
        <v>0</v>
      </c>
      <c r="K93" s="34"/>
      <c r="L93" s="35"/>
      <c r="M93" s="62"/>
      <c r="N93" s="53"/>
      <c r="O93" s="63"/>
      <c r="P93" s="128">
        <f>P94+P239</f>
        <v>0</v>
      </c>
      <c r="Q93" s="63"/>
      <c r="R93" s="128">
        <f>R94+R239</f>
        <v>18.427910190000002</v>
      </c>
      <c r="S93" s="63"/>
      <c r="T93" s="129">
        <f>T94+T239</f>
        <v>14.83023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71</v>
      </c>
      <c r="AU93" s="19" t="s">
        <v>103</v>
      </c>
      <c r="BK93" s="130">
        <f>BK94+BK239</f>
        <v>0</v>
      </c>
    </row>
    <row r="94" spans="1:65" s="12" customFormat="1" ht="25.95" customHeight="1">
      <c r="B94" s="131"/>
      <c r="D94" s="132" t="s">
        <v>71</v>
      </c>
      <c r="E94" s="133" t="s">
        <v>131</v>
      </c>
      <c r="F94" s="133" t="s">
        <v>132</v>
      </c>
      <c r="I94" s="134"/>
      <c r="J94" s="135">
        <f>BK94</f>
        <v>0</v>
      </c>
      <c r="L94" s="131"/>
      <c r="M94" s="136"/>
      <c r="N94" s="137"/>
      <c r="O94" s="137"/>
      <c r="P94" s="138">
        <f>P95+P113+P120+P178+P226+P236</f>
        <v>0</v>
      </c>
      <c r="Q94" s="137"/>
      <c r="R94" s="138">
        <f>R95+R113+R120+R178+R226+R236</f>
        <v>10.892997530000001</v>
      </c>
      <c r="S94" s="137"/>
      <c r="T94" s="139">
        <f>T95+T113+T120+T178+T226+T236</f>
        <v>13.439646</v>
      </c>
      <c r="AR94" s="132" t="s">
        <v>79</v>
      </c>
      <c r="AT94" s="140" t="s">
        <v>71</v>
      </c>
      <c r="AU94" s="140" t="s">
        <v>72</v>
      </c>
      <c r="AY94" s="132" t="s">
        <v>133</v>
      </c>
      <c r="BK94" s="141">
        <f>BK95+BK113+BK120+BK178+BK226+BK236</f>
        <v>0</v>
      </c>
    </row>
    <row r="95" spans="1:65" s="12" customFormat="1" ht="22.8" customHeight="1">
      <c r="B95" s="131"/>
      <c r="D95" s="132" t="s">
        <v>71</v>
      </c>
      <c r="E95" s="142" t="s">
        <v>134</v>
      </c>
      <c r="F95" s="142" t="s">
        <v>135</v>
      </c>
      <c r="I95" s="134"/>
      <c r="J95" s="143">
        <f>BK95</f>
        <v>0</v>
      </c>
      <c r="L95" s="131"/>
      <c r="M95" s="136"/>
      <c r="N95" s="137"/>
      <c r="O95" s="137"/>
      <c r="P95" s="138">
        <f>SUM(P96:P112)</f>
        <v>0</v>
      </c>
      <c r="Q95" s="137"/>
      <c r="R95" s="138">
        <f>SUM(R96:R112)</f>
        <v>2.847404</v>
      </c>
      <c r="S95" s="137"/>
      <c r="T95" s="139">
        <f>SUM(T96:T112)</f>
        <v>0</v>
      </c>
      <c r="AR95" s="132" t="s">
        <v>79</v>
      </c>
      <c r="AT95" s="140" t="s">
        <v>71</v>
      </c>
      <c r="AU95" s="140" t="s">
        <v>79</v>
      </c>
      <c r="AY95" s="132" t="s">
        <v>133</v>
      </c>
      <c r="BK95" s="141">
        <f>SUM(BK96:BK112)</f>
        <v>0</v>
      </c>
    </row>
    <row r="96" spans="1:65" s="2" customFormat="1" ht="24.15" customHeight="1">
      <c r="A96" s="34"/>
      <c r="B96" s="144"/>
      <c r="C96" s="145" t="s">
        <v>79</v>
      </c>
      <c r="D96" s="145" t="s">
        <v>136</v>
      </c>
      <c r="E96" s="146" t="s">
        <v>137</v>
      </c>
      <c r="F96" s="147" t="s">
        <v>138</v>
      </c>
      <c r="G96" s="148" t="s">
        <v>139</v>
      </c>
      <c r="H96" s="149">
        <v>369.79300000000001</v>
      </c>
      <c r="I96" s="150"/>
      <c r="J96" s="151">
        <f>ROUND(I96*H96,2)</f>
        <v>0</v>
      </c>
      <c r="K96" s="147" t="s">
        <v>140</v>
      </c>
      <c r="L96" s="35"/>
      <c r="M96" s="152" t="s">
        <v>3</v>
      </c>
      <c r="N96" s="153" t="s">
        <v>43</v>
      </c>
      <c r="O96" s="55"/>
      <c r="P96" s="154">
        <f>O96*H96</f>
        <v>0</v>
      </c>
      <c r="Q96" s="154">
        <v>0</v>
      </c>
      <c r="R96" s="154">
        <f>Q96*H96</f>
        <v>0</v>
      </c>
      <c r="S96" s="154">
        <v>0</v>
      </c>
      <c r="T96" s="15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141</v>
      </c>
      <c r="AT96" s="156" t="s">
        <v>136</v>
      </c>
      <c r="AU96" s="156" t="s">
        <v>81</v>
      </c>
      <c r="AY96" s="19" t="s">
        <v>133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19" t="s">
        <v>79</v>
      </c>
      <c r="BK96" s="157">
        <f>ROUND(I96*H96,2)</f>
        <v>0</v>
      </c>
      <c r="BL96" s="19" t="s">
        <v>141</v>
      </c>
      <c r="BM96" s="156" t="s">
        <v>790</v>
      </c>
    </row>
    <row r="97" spans="1:65" s="2" customFormat="1" ht="10.199999999999999">
      <c r="A97" s="34"/>
      <c r="B97" s="35"/>
      <c r="C97" s="34"/>
      <c r="D97" s="158" t="s">
        <v>143</v>
      </c>
      <c r="E97" s="34"/>
      <c r="F97" s="159" t="s">
        <v>144</v>
      </c>
      <c r="G97" s="34"/>
      <c r="H97" s="34"/>
      <c r="I97" s="160"/>
      <c r="J97" s="34"/>
      <c r="K97" s="34"/>
      <c r="L97" s="35"/>
      <c r="M97" s="161"/>
      <c r="N97" s="162"/>
      <c r="O97" s="55"/>
      <c r="P97" s="55"/>
      <c r="Q97" s="55"/>
      <c r="R97" s="55"/>
      <c r="S97" s="55"/>
      <c r="T97" s="56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9" t="s">
        <v>143</v>
      </c>
      <c r="AU97" s="19" t="s">
        <v>81</v>
      </c>
    </row>
    <row r="98" spans="1:65" s="2" customFormat="1" ht="19.2">
      <c r="A98" s="34"/>
      <c r="B98" s="35"/>
      <c r="C98" s="34"/>
      <c r="D98" s="163" t="s">
        <v>145</v>
      </c>
      <c r="E98" s="34"/>
      <c r="F98" s="164" t="s">
        <v>146</v>
      </c>
      <c r="G98" s="34"/>
      <c r="H98" s="34"/>
      <c r="I98" s="160"/>
      <c r="J98" s="34"/>
      <c r="K98" s="34"/>
      <c r="L98" s="35"/>
      <c r="M98" s="161"/>
      <c r="N98" s="162"/>
      <c r="O98" s="55"/>
      <c r="P98" s="55"/>
      <c r="Q98" s="55"/>
      <c r="R98" s="55"/>
      <c r="S98" s="55"/>
      <c r="T98" s="56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9" t="s">
        <v>145</v>
      </c>
      <c r="AU98" s="19" t="s">
        <v>81</v>
      </c>
    </row>
    <row r="99" spans="1:65" s="13" customFormat="1" ht="10.199999999999999">
      <c r="B99" s="165"/>
      <c r="D99" s="163" t="s">
        <v>147</v>
      </c>
      <c r="E99" s="166" t="s">
        <v>3</v>
      </c>
      <c r="F99" s="167" t="s">
        <v>148</v>
      </c>
      <c r="H99" s="168">
        <v>341.57600000000002</v>
      </c>
      <c r="I99" s="169"/>
      <c r="L99" s="165"/>
      <c r="M99" s="170"/>
      <c r="N99" s="171"/>
      <c r="O99" s="171"/>
      <c r="P99" s="171"/>
      <c r="Q99" s="171"/>
      <c r="R99" s="171"/>
      <c r="S99" s="171"/>
      <c r="T99" s="172"/>
      <c r="AT99" s="166" t="s">
        <v>147</v>
      </c>
      <c r="AU99" s="166" t="s">
        <v>81</v>
      </c>
      <c r="AV99" s="13" t="s">
        <v>81</v>
      </c>
      <c r="AW99" s="13" t="s">
        <v>33</v>
      </c>
      <c r="AX99" s="13" t="s">
        <v>72</v>
      </c>
      <c r="AY99" s="166" t="s">
        <v>133</v>
      </c>
    </row>
    <row r="100" spans="1:65" s="13" customFormat="1" ht="10.199999999999999">
      <c r="B100" s="165"/>
      <c r="D100" s="163" t="s">
        <v>147</v>
      </c>
      <c r="E100" s="166" t="s">
        <v>3</v>
      </c>
      <c r="F100" s="167" t="s">
        <v>149</v>
      </c>
      <c r="H100" s="168">
        <v>-53.13</v>
      </c>
      <c r="I100" s="169"/>
      <c r="L100" s="165"/>
      <c r="M100" s="170"/>
      <c r="N100" s="171"/>
      <c r="O100" s="171"/>
      <c r="P100" s="171"/>
      <c r="Q100" s="171"/>
      <c r="R100" s="171"/>
      <c r="S100" s="171"/>
      <c r="T100" s="172"/>
      <c r="AT100" s="166" t="s">
        <v>147</v>
      </c>
      <c r="AU100" s="166" t="s">
        <v>81</v>
      </c>
      <c r="AV100" s="13" t="s">
        <v>81</v>
      </c>
      <c r="AW100" s="13" t="s">
        <v>33</v>
      </c>
      <c r="AX100" s="13" t="s">
        <v>72</v>
      </c>
      <c r="AY100" s="166" t="s">
        <v>133</v>
      </c>
    </row>
    <row r="101" spans="1:65" s="13" customFormat="1" ht="10.199999999999999">
      <c r="B101" s="165"/>
      <c r="D101" s="163" t="s">
        <v>147</v>
      </c>
      <c r="E101" s="166" t="s">
        <v>3</v>
      </c>
      <c r="F101" s="167" t="s">
        <v>150</v>
      </c>
      <c r="H101" s="168">
        <v>23.411000000000001</v>
      </c>
      <c r="I101" s="169"/>
      <c r="L101" s="165"/>
      <c r="M101" s="170"/>
      <c r="N101" s="171"/>
      <c r="O101" s="171"/>
      <c r="P101" s="171"/>
      <c r="Q101" s="171"/>
      <c r="R101" s="171"/>
      <c r="S101" s="171"/>
      <c r="T101" s="172"/>
      <c r="AT101" s="166" t="s">
        <v>147</v>
      </c>
      <c r="AU101" s="166" t="s">
        <v>81</v>
      </c>
      <c r="AV101" s="13" t="s">
        <v>81</v>
      </c>
      <c r="AW101" s="13" t="s">
        <v>33</v>
      </c>
      <c r="AX101" s="13" t="s">
        <v>72</v>
      </c>
      <c r="AY101" s="166" t="s">
        <v>133</v>
      </c>
    </row>
    <row r="102" spans="1:65" s="13" customFormat="1" ht="10.199999999999999">
      <c r="B102" s="165"/>
      <c r="D102" s="163" t="s">
        <v>147</v>
      </c>
      <c r="E102" s="166" t="s">
        <v>3</v>
      </c>
      <c r="F102" s="167" t="s">
        <v>151</v>
      </c>
      <c r="H102" s="168">
        <v>114.18600000000001</v>
      </c>
      <c r="I102" s="169"/>
      <c r="L102" s="165"/>
      <c r="M102" s="170"/>
      <c r="N102" s="171"/>
      <c r="O102" s="171"/>
      <c r="P102" s="171"/>
      <c r="Q102" s="171"/>
      <c r="R102" s="171"/>
      <c r="S102" s="171"/>
      <c r="T102" s="172"/>
      <c r="AT102" s="166" t="s">
        <v>147</v>
      </c>
      <c r="AU102" s="166" t="s">
        <v>81</v>
      </c>
      <c r="AV102" s="13" t="s">
        <v>81</v>
      </c>
      <c r="AW102" s="13" t="s">
        <v>33</v>
      </c>
      <c r="AX102" s="13" t="s">
        <v>72</v>
      </c>
      <c r="AY102" s="166" t="s">
        <v>133</v>
      </c>
    </row>
    <row r="103" spans="1:65" s="13" customFormat="1" ht="10.199999999999999">
      <c r="B103" s="165"/>
      <c r="D103" s="163" t="s">
        <v>147</v>
      </c>
      <c r="E103" s="166" t="s">
        <v>3</v>
      </c>
      <c r="F103" s="167" t="s">
        <v>152</v>
      </c>
      <c r="H103" s="168">
        <v>-14.4</v>
      </c>
      <c r="I103" s="169"/>
      <c r="L103" s="165"/>
      <c r="M103" s="170"/>
      <c r="N103" s="171"/>
      <c r="O103" s="171"/>
      <c r="P103" s="171"/>
      <c r="Q103" s="171"/>
      <c r="R103" s="171"/>
      <c r="S103" s="171"/>
      <c r="T103" s="172"/>
      <c r="AT103" s="166" t="s">
        <v>147</v>
      </c>
      <c r="AU103" s="166" t="s">
        <v>81</v>
      </c>
      <c r="AV103" s="13" t="s">
        <v>81</v>
      </c>
      <c r="AW103" s="13" t="s">
        <v>33</v>
      </c>
      <c r="AX103" s="13" t="s">
        <v>72</v>
      </c>
      <c r="AY103" s="166" t="s">
        <v>133</v>
      </c>
    </row>
    <row r="104" spans="1:65" s="13" customFormat="1" ht="10.199999999999999">
      <c r="B104" s="165"/>
      <c r="D104" s="163" t="s">
        <v>147</v>
      </c>
      <c r="E104" s="166" t="s">
        <v>3</v>
      </c>
      <c r="F104" s="167" t="s">
        <v>791</v>
      </c>
      <c r="H104" s="168">
        <v>-41.04</v>
      </c>
      <c r="I104" s="169"/>
      <c r="L104" s="165"/>
      <c r="M104" s="170"/>
      <c r="N104" s="171"/>
      <c r="O104" s="171"/>
      <c r="P104" s="171"/>
      <c r="Q104" s="171"/>
      <c r="R104" s="171"/>
      <c r="S104" s="171"/>
      <c r="T104" s="172"/>
      <c r="AT104" s="166" t="s">
        <v>147</v>
      </c>
      <c r="AU104" s="166" t="s">
        <v>81</v>
      </c>
      <c r="AV104" s="13" t="s">
        <v>81</v>
      </c>
      <c r="AW104" s="13" t="s">
        <v>33</v>
      </c>
      <c r="AX104" s="13" t="s">
        <v>72</v>
      </c>
      <c r="AY104" s="166" t="s">
        <v>133</v>
      </c>
    </row>
    <row r="105" spans="1:65" s="13" customFormat="1" ht="10.199999999999999">
      <c r="B105" s="165"/>
      <c r="D105" s="163" t="s">
        <v>147</v>
      </c>
      <c r="E105" s="166" t="s">
        <v>3</v>
      </c>
      <c r="F105" s="167" t="s">
        <v>792</v>
      </c>
      <c r="H105" s="168">
        <v>-0.81</v>
      </c>
      <c r="I105" s="169"/>
      <c r="L105" s="165"/>
      <c r="M105" s="170"/>
      <c r="N105" s="171"/>
      <c r="O105" s="171"/>
      <c r="P105" s="171"/>
      <c r="Q105" s="171"/>
      <c r="R105" s="171"/>
      <c r="S105" s="171"/>
      <c r="T105" s="172"/>
      <c r="AT105" s="166" t="s">
        <v>147</v>
      </c>
      <c r="AU105" s="166" t="s">
        <v>81</v>
      </c>
      <c r="AV105" s="13" t="s">
        <v>81</v>
      </c>
      <c r="AW105" s="13" t="s">
        <v>33</v>
      </c>
      <c r="AX105" s="13" t="s">
        <v>72</v>
      </c>
      <c r="AY105" s="166" t="s">
        <v>133</v>
      </c>
    </row>
    <row r="106" spans="1:65" s="14" customFormat="1" ht="10.199999999999999">
      <c r="B106" s="173"/>
      <c r="D106" s="163" t="s">
        <v>147</v>
      </c>
      <c r="E106" s="174" t="s">
        <v>3</v>
      </c>
      <c r="F106" s="175" t="s">
        <v>154</v>
      </c>
      <c r="H106" s="176">
        <v>369.79300000000001</v>
      </c>
      <c r="I106" s="177"/>
      <c r="L106" s="173"/>
      <c r="M106" s="178"/>
      <c r="N106" s="179"/>
      <c r="O106" s="179"/>
      <c r="P106" s="179"/>
      <c r="Q106" s="179"/>
      <c r="R106" s="179"/>
      <c r="S106" s="179"/>
      <c r="T106" s="180"/>
      <c r="AT106" s="174" t="s">
        <v>147</v>
      </c>
      <c r="AU106" s="174" t="s">
        <v>81</v>
      </c>
      <c r="AV106" s="14" t="s">
        <v>141</v>
      </c>
      <c r="AW106" s="14" t="s">
        <v>33</v>
      </c>
      <c r="AX106" s="14" t="s">
        <v>79</v>
      </c>
      <c r="AY106" s="174" t="s">
        <v>133</v>
      </c>
    </row>
    <row r="107" spans="1:65" s="2" customFormat="1" ht="16.5" customHeight="1">
      <c r="A107" s="34"/>
      <c r="B107" s="144"/>
      <c r="C107" s="181" t="s">
        <v>81</v>
      </c>
      <c r="D107" s="181" t="s">
        <v>155</v>
      </c>
      <c r="E107" s="182" t="s">
        <v>156</v>
      </c>
      <c r="F107" s="183" t="s">
        <v>157</v>
      </c>
      <c r="G107" s="184" t="s">
        <v>139</v>
      </c>
      <c r="H107" s="185">
        <v>406.77199999999999</v>
      </c>
      <c r="I107" s="186"/>
      <c r="J107" s="187">
        <f>ROUND(I107*H107,2)</f>
        <v>0</v>
      </c>
      <c r="K107" s="183" t="s">
        <v>3</v>
      </c>
      <c r="L107" s="188"/>
      <c r="M107" s="189" t="s">
        <v>3</v>
      </c>
      <c r="N107" s="190" t="s">
        <v>43</v>
      </c>
      <c r="O107" s="55"/>
      <c r="P107" s="154">
        <f>O107*H107</f>
        <v>0</v>
      </c>
      <c r="Q107" s="154">
        <v>7.0000000000000001E-3</v>
      </c>
      <c r="R107" s="154">
        <f>Q107*H107</f>
        <v>2.847404</v>
      </c>
      <c r="S107" s="154">
        <v>0</v>
      </c>
      <c r="T107" s="155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158</v>
      </c>
      <c r="AT107" s="156" t="s">
        <v>155</v>
      </c>
      <c r="AU107" s="156" t="s">
        <v>81</v>
      </c>
      <c r="AY107" s="19" t="s">
        <v>133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19" t="s">
        <v>79</v>
      </c>
      <c r="BK107" s="157">
        <f>ROUND(I107*H107,2)</f>
        <v>0</v>
      </c>
      <c r="BL107" s="19" t="s">
        <v>141</v>
      </c>
      <c r="BM107" s="156" t="s">
        <v>793</v>
      </c>
    </row>
    <row r="108" spans="1:65" s="13" customFormat="1" ht="10.199999999999999">
      <c r="B108" s="165"/>
      <c r="D108" s="163" t="s">
        <v>147</v>
      </c>
      <c r="F108" s="167" t="s">
        <v>794</v>
      </c>
      <c r="H108" s="168">
        <v>406.77199999999999</v>
      </c>
      <c r="I108" s="169"/>
      <c r="L108" s="165"/>
      <c r="M108" s="170"/>
      <c r="N108" s="171"/>
      <c r="O108" s="171"/>
      <c r="P108" s="171"/>
      <c r="Q108" s="171"/>
      <c r="R108" s="171"/>
      <c r="S108" s="171"/>
      <c r="T108" s="172"/>
      <c r="AT108" s="166" t="s">
        <v>147</v>
      </c>
      <c r="AU108" s="166" t="s">
        <v>81</v>
      </c>
      <c r="AV108" s="13" t="s">
        <v>81</v>
      </c>
      <c r="AW108" s="13" t="s">
        <v>4</v>
      </c>
      <c r="AX108" s="13" t="s">
        <v>79</v>
      </c>
      <c r="AY108" s="166" t="s">
        <v>133</v>
      </c>
    </row>
    <row r="109" spans="1:65" s="2" customFormat="1" ht="16.5" customHeight="1">
      <c r="A109" s="34"/>
      <c r="B109" s="144"/>
      <c r="C109" s="145" t="s">
        <v>134</v>
      </c>
      <c r="D109" s="145" t="s">
        <v>136</v>
      </c>
      <c r="E109" s="146" t="s">
        <v>161</v>
      </c>
      <c r="F109" s="147" t="s">
        <v>162</v>
      </c>
      <c r="G109" s="148" t="s">
        <v>163</v>
      </c>
      <c r="H109" s="149">
        <v>100</v>
      </c>
      <c r="I109" s="150"/>
      <c r="J109" s="151">
        <f>ROUND(I109*H109,2)</f>
        <v>0</v>
      </c>
      <c r="K109" s="147" t="s">
        <v>3</v>
      </c>
      <c r="L109" s="35"/>
      <c r="M109" s="152" t="s">
        <v>3</v>
      </c>
      <c r="N109" s="153" t="s">
        <v>43</v>
      </c>
      <c r="O109" s="55"/>
      <c r="P109" s="154">
        <f>O109*H109</f>
        <v>0</v>
      </c>
      <c r="Q109" s="154">
        <v>0</v>
      </c>
      <c r="R109" s="154">
        <f>Q109*H109</f>
        <v>0</v>
      </c>
      <c r="S109" s="154">
        <v>0</v>
      </c>
      <c r="T109" s="155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141</v>
      </c>
      <c r="AT109" s="156" t="s">
        <v>136</v>
      </c>
      <c r="AU109" s="156" t="s">
        <v>81</v>
      </c>
      <c r="AY109" s="19" t="s">
        <v>133</v>
      </c>
      <c r="BE109" s="157">
        <f>IF(N109="základní",J109,0)</f>
        <v>0</v>
      </c>
      <c r="BF109" s="157">
        <f>IF(N109="snížená",J109,0)</f>
        <v>0</v>
      </c>
      <c r="BG109" s="157">
        <f>IF(N109="zákl. přenesená",J109,0)</f>
        <v>0</v>
      </c>
      <c r="BH109" s="157">
        <f>IF(N109="sníž. přenesená",J109,0)</f>
        <v>0</v>
      </c>
      <c r="BI109" s="157">
        <f>IF(N109="nulová",J109,0)</f>
        <v>0</v>
      </c>
      <c r="BJ109" s="19" t="s">
        <v>79</v>
      </c>
      <c r="BK109" s="157">
        <f>ROUND(I109*H109,2)</f>
        <v>0</v>
      </c>
      <c r="BL109" s="19" t="s">
        <v>141</v>
      </c>
      <c r="BM109" s="156" t="s">
        <v>795</v>
      </c>
    </row>
    <row r="110" spans="1:65" s="13" customFormat="1" ht="10.199999999999999">
      <c r="B110" s="165"/>
      <c r="D110" s="163" t="s">
        <v>147</v>
      </c>
      <c r="E110" s="166" t="s">
        <v>3</v>
      </c>
      <c r="F110" s="167" t="s">
        <v>165</v>
      </c>
      <c r="H110" s="168">
        <v>21.6</v>
      </c>
      <c r="I110" s="169"/>
      <c r="L110" s="165"/>
      <c r="M110" s="170"/>
      <c r="N110" s="171"/>
      <c r="O110" s="171"/>
      <c r="P110" s="171"/>
      <c r="Q110" s="171"/>
      <c r="R110" s="171"/>
      <c r="S110" s="171"/>
      <c r="T110" s="172"/>
      <c r="AT110" s="166" t="s">
        <v>147</v>
      </c>
      <c r="AU110" s="166" t="s">
        <v>81</v>
      </c>
      <c r="AV110" s="13" t="s">
        <v>81</v>
      </c>
      <c r="AW110" s="13" t="s">
        <v>33</v>
      </c>
      <c r="AX110" s="13" t="s">
        <v>72</v>
      </c>
      <c r="AY110" s="166" t="s">
        <v>133</v>
      </c>
    </row>
    <row r="111" spans="1:65" s="13" customFormat="1" ht="10.199999999999999">
      <c r="B111" s="165"/>
      <c r="D111" s="163" t="s">
        <v>147</v>
      </c>
      <c r="E111" s="166" t="s">
        <v>3</v>
      </c>
      <c r="F111" s="167" t="s">
        <v>166</v>
      </c>
      <c r="H111" s="168">
        <v>78.400000000000006</v>
      </c>
      <c r="I111" s="169"/>
      <c r="L111" s="165"/>
      <c r="M111" s="170"/>
      <c r="N111" s="171"/>
      <c r="O111" s="171"/>
      <c r="P111" s="171"/>
      <c r="Q111" s="171"/>
      <c r="R111" s="171"/>
      <c r="S111" s="171"/>
      <c r="T111" s="172"/>
      <c r="AT111" s="166" t="s">
        <v>147</v>
      </c>
      <c r="AU111" s="166" t="s">
        <v>81</v>
      </c>
      <c r="AV111" s="13" t="s">
        <v>81</v>
      </c>
      <c r="AW111" s="13" t="s">
        <v>33</v>
      </c>
      <c r="AX111" s="13" t="s">
        <v>72</v>
      </c>
      <c r="AY111" s="166" t="s">
        <v>133</v>
      </c>
    </row>
    <row r="112" spans="1:65" s="14" customFormat="1" ht="10.199999999999999">
      <c r="B112" s="173"/>
      <c r="D112" s="163" t="s">
        <v>147</v>
      </c>
      <c r="E112" s="174" t="s">
        <v>3</v>
      </c>
      <c r="F112" s="175" t="s">
        <v>154</v>
      </c>
      <c r="H112" s="176">
        <v>100</v>
      </c>
      <c r="I112" s="177"/>
      <c r="L112" s="173"/>
      <c r="M112" s="178"/>
      <c r="N112" s="179"/>
      <c r="O112" s="179"/>
      <c r="P112" s="179"/>
      <c r="Q112" s="179"/>
      <c r="R112" s="179"/>
      <c r="S112" s="179"/>
      <c r="T112" s="180"/>
      <c r="AT112" s="174" t="s">
        <v>147</v>
      </c>
      <c r="AU112" s="174" t="s">
        <v>81</v>
      </c>
      <c r="AV112" s="14" t="s">
        <v>141</v>
      </c>
      <c r="AW112" s="14" t="s">
        <v>33</v>
      </c>
      <c r="AX112" s="14" t="s">
        <v>79</v>
      </c>
      <c r="AY112" s="174" t="s">
        <v>133</v>
      </c>
    </row>
    <row r="113" spans="1:65" s="12" customFormat="1" ht="22.8" customHeight="1">
      <c r="B113" s="131"/>
      <c r="D113" s="132" t="s">
        <v>71</v>
      </c>
      <c r="E113" s="142" t="s">
        <v>141</v>
      </c>
      <c r="F113" s="142" t="s">
        <v>167</v>
      </c>
      <c r="I113" s="134"/>
      <c r="J113" s="143">
        <f>BK113</f>
        <v>0</v>
      </c>
      <c r="L113" s="131"/>
      <c r="M113" s="136"/>
      <c r="N113" s="137"/>
      <c r="O113" s="137"/>
      <c r="P113" s="138">
        <f>SUM(P114:P119)</f>
        <v>0</v>
      </c>
      <c r="Q113" s="137"/>
      <c r="R113" s="138">
        <f>SUM(R114:R119)</f>
        <v>5.5733860000000002</v>
      </c>
      <c r="S113" s="137"/>
      <c r="T113" s="139">
        <f>SUM(T114:T119)</f>
        <v>0</v>
      </c>
      <c r="AR113" s="132" t="s">
        <v>79</v>
      </c>
      <c r="AT113" s="140" t="s">
        <v>71</v>
      </c>
      <c r="AU113" s="140" t="s">
        <v>79</v>
      </c>
      <c r="AY113" s="132" t="s">
        <v>133</v>
      </c>
      <c r="BK113" s="141">
        <f>SUM(BK114:BK119)</f>
        <v>0</v>
      </c>
    </row>
    <row r="114" spans="1:65" s="2" customFormat="1" ht="24.15" customHeight="1">
      <c r="A114" s="34"/>
      <c r="B114" s="144"/>
      <c r="C114" s="145" t="s">
        <v>141</v>
      </c>
      <c r="D114" s="145" t="s">
        <v>136</v>
      </c>
      <c r="E114" s="146" t="s">
        <v>168</v>
      </c>
      <c r="F114" s="147" t="s">
        <v>169</v>
      </c>
      <c r="G114" s="148" t="s">
        <v>139</v>
      </c>
      <c r="H114" s="149">
        <v>723.81600000000003</v>
      </c>
      <c r="I114" s="150"/>
      <c r="J114" s="151">
        <f>ROUND(I114*H114,2)</f>
        <v>0</v>
      </c>
      <c r="K114" s="147" t="s">
        <v>140</v>
      </c>
      <c r="L114" s="35"/>
      <c r="M114" s="152" t="s">
        <v>3</v>
      </c>
      <c r="N114" s="153" t="s">
        <v>43</v>
      </c>
      <c r="O114" s="55"/>
      <c r="P114" s="154">
        <f>O114*H114</f>
        <v>0</v>
      </c>
      <c r="Q114" s="154">
        <v>0</v>
      </c>
      <c r="R114" s="154">
        <f>Q114*H114</f>
        <v>0</v>
      </c>
      <c r="S114" s="154">
        <v>0</v>
      </c>
      <c r="T114" s="155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141</v>
      </c>
      <c r="AT114" s="156" t="s">
        <v>136</v>
      </c>
      <c r="AU114" s="156" t="s">
        <v>81</v>
      </c>
      <c r="AY114" s="19" t="s">
        <v>133</v>
      </c>
      <c r="BE114" s="157">
        <f>IF(N114="základní",J114,0)</f>
        <v>0</v>
      </c>
      <c r="BF114" s="157">
        <f>IF(N114="snížená",J114,0)</f>
        <v>0</v>
      </c>
      <c r="BG114" s="157">
        <f>IF(N114="zákl. přenesená",J114,0)</f>
        <v>0</v>
      </c>
      <c r="BH114" s="157">
        <f>IF(N114="sníž. přenesená",J114,0)</f>
        <v>0</v>
      </c>
      <c r="BI114" s="157">
        <f>IF(N114="nulová",J114,0)</f>
        <v>0</v>
      </c>
      <c r="BJ114" s="19" t="s">
        <v>79</v>
      </c>
      <c r="BK114" s="157">
        <f>ROUND(I114*H114,2)</f>
        <v>0</v>
      </c>
      <c r="BL114" s="19" t="s">
        <v>141</v>
      </c>
      <c r="BM114" s="156" t="s">
        <v>796</v>
      </c>
    </row>
    <row r="115" spans="1:65" s="2" customFormat="1" ht="10.199999999999999">
      <c r="A115" s="34"/>
      <c r="B115" s="35"/>
      <c r="C115" s="34"/>
      <c r="D115" s="158" t="s">
        <v>143</v>
      </c>
      <c r="E115" s="34"/>
      <c r="F115" s="159" t="s">
        <v>171</v>
      </c>
      <c r="G115" s="34"/>
      <c r="H115" s="34"/>
      <c r="I115" s="160"/>
      <c r="J115" s="34"/>
      <c r="K115" s="34"/>
      <c r="L115" s="35"/>
      <c r="M115" s="161"/>
      <c r="N115" s="162"/>
      <c r="O115" s="55"/>
      <c r="P115" s="55"/>
      <c r="Q115" s="55"/>
      <c r="R115" s="55"/>
      <c r="S115" s="55"/>
      <c r="T115" s="5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143</v>
      </c>
      <c r="AU115" s="19" t="s">
        <v>81</v>
      </c>
    </row>
    <row r="116" spans="1:65" s="2" customFormat="1" ht="19.2">
      <c r="A116" s="34"/>
      <c r="B116" s="35"/>
      <c r="C116" s="34"/>
      <c r="D116" s="163" t="s">
        <v>145</v>
      </c>
      <c r="E116" s="34"/>
      <c r="F116" s="164" t="s">
        <v>146</v>
      </c>
      <c r="G116" s="34"/>
      <c r="H116" s="34"/>
      <c r="I116" s="160"/>
      <c r="J116" s="34"/>
      <c r="K116" s="34"/>
      <c r="L116" s="35"/>
      <c r="M116" s="161"/>
      <c r="N116" s="162"/>
      <c r="O116" s="55"/>
      <c r="P116" s="55"/>
      <c r="Q116" s="55"/>
      <c r="R116" s="55"/>
      <c r="S116" s="55"/>
      <c r="T116" s="5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9" t="s">
        <v>145</v>
      </c>
      <c r="AU116" s="19" t="s">
        <v>81</v>
      </c>
    </row>
    <row r="117" spans="1:65" s="13" customFormat="1" ht="10.199999999999999">
      <c r="B117" s="165"/>
      <c r="D117" s="163" t="s">
        <v>147</v>
      </c>
      <c r="E117" s="166" t="s">
        <v>3</v>
      </c>
      <c r="F117" s="167" t="s">
        <v>172</v>
      </c>
      <c r="H117" s="168">
        <v>723.81600000000003</v>
      </c>
      <c r="I117" s="169"/>
      <c r="L117" s="165"/>
      <c r="M117" s="170"/>
      <c r="N117" s="171"/>
      <c r="O117" s="171"/>
      <c r="P117" s="171"/>
      <c r="Q117" s="171"/>
      <c r="R117" s="171"/>
      <c r="S117" s="171"/>
      <c r="T117" s="172"/>
      <c r="AT117" s="166" t="s">
        <v>147</v>
      </c>
      <c r="AU117" s="166" t="s">
        <v>81</v>
      </c>
      <c r="AV117" s="13" t="s">
        <v>81</v>
      </c>
      <c r="AW117" s="13" t="s">
        <v>33</v>
      </c>
      <c r="AX117" s="13" t="s">
        <v>79</v>
      </c>
      <c r="AY117" s="166" t="s">
        <v>133</v>
      </c>
    </row>
    <row r="118" spans="1:65" s="2" customFormat="1" ht="16.5" customHeight="1">
      <c r="A118" s="34"/>
      <c r="B118" s="144"/>
      <c r="C118" s="181" t="s">
        <v>173</v>
      </c>
      <c r="D118" s="181" t="s">
        <v>155</v>
      </c>
      <c r="E118" s="182" t="s">
        <v>174</v>
      </c>
      <c r="F118" s="183" t="s">
        <v>175</v>
      </c>
      <c r="G118" s="184" t="s">
        <v>139</v>
      </c>
      <c r="H118" s="185">
        <v>796.19799999999998</v>
      </c>
      <c r="I118" s="186"/>
      <c r="J118" s="187">
        <f>ROUND(I118*H118,2)</f>
        <v>0</v>
      </c>
      <c r="K118" s="183" t="s">
        <v>3</v>
      </c>
      <c r="L118" s="188"/>
      <c r="M118" s="189" t="s">
        <v>3</v>
      </c>
      <c r="N118" s="190" t="s">
        <v>43</v>
      </c>
      <c r="O118" s="55"/>
      <c r="P118" s="154">
        <f>O118*H118</f>
        <v>0</v>
      </c>
      <c r="Q118" s="154">
        <v>7.0000000000000001E-3</v>
      </c>
      <c r="R118" s="154">
        <f>Q118*H118</f>
        <v>5.5733860000000002</v>
      </c>
      <c r="S118" s="154">
        <v>0</v>
      </c>
      <c r="T118" s="15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158</v>
      </c>
      <c r="AT118" s="156" t="s">
        <v>155</v>
      </c>
      <c r="AU118" s="156" t="s">
        <v>81</v>
      </c>
      <c r="AY118" s="19" t="s">
        <v>133</v>
      </c>
      <c r="BE118" s="157">
        <f>IF(N118="základní",J118,0)</f>
        <v>0</v>
      </c>
      <c r="BF118" s="157">
        <f>IF(N118="snížená",J118,0)</f>
        <v>0</v>
      </c>
      <c r="BG118" s="157">
        <f>IF(N118="zákl. přenesená",J118,0)</f>
        <v>0</v>
      </c>
      <c r="BH118" s="157">
        <f>IF(N118="sníž. přenesená",J118,0)</f>
        <v>0</v>
      </c>
      <c r="BI118" s="157">
        <f>IF(N118="nulová",J118,0)</f>
        <v>0</v>
      </c>
      <c r="BJ118" s="19" t="s">
        <v>79</v>
      </c>
      <c r="BK118" s="157">
        <f>ROUND(I118*H118,2)</f>
        <v>0</v>
      </c>
      <c r="BL118" s="19" t="s">
        <v>141</v>
      </c>
      <c r="BM118" s="156" t="s">
        <v>797</v>
      </c>
    </row>
    <row r="119" spans="1:65" s="13" customFormat="1" ht="10.199999999999999">
      <c r="B119" s="165"/>
      <c r="D119" s="163" t="s">
        <v>147</v>
      </c>
      <c r="F119" s="167" t="s">
        <v>177</v>
      </c>
      <c r="H119" s="168">
        <v>796.19799999999998</v>
      </c>
      <c r="I119" s="169"/>
      <c r="L119" s="165"/>
      <c r="M119" s="170"/>
      <c r="N119" s="171"/>
      <c r="O119" s="171"/>
      <c r="P119" s="171"/>
      <c r="Q119" s="171"/>
      <c r="R119" s="171"/>
      <c r="S119" s="171"/>
      <c r="T119" s="172"/>
      <c r="AT119" s="166" t="s">
        <v>147</v>
      </c>
      <c r="AU119" s="166" t="s">
        <v>81</v>
      </c>
      <c r="AV119" s="13" t="s">
        <v>81</v>
      </c>
      <c r="AW119" s="13" t="s">
        <v>4</v>
      </c>
      <c r="AX119" s="13" t="s">
        <v>79</v>
      </c>
      <c r="AY119" s="166" t="s">
        <v>133</v>
      </c>
    </row>
    <row r="120" spans="1:65" s="12" customFormat="1" ht="22.8" customHeight="1">
      <c r="B120" s="131"/>
      <c r="D120" s="132" t="s">
        <v>71</v>
      </c>
      <c r="E120" s="142" t="s">
        <v>178</v>
      </c>
      <c r="F120" s="142" t="s">
        <v>179</v>
      </c>
      <c r="I120" s="134"/>
      <c r="J120" s="143">
        <f>BK120</f>
        <v>0</v>
      </c>
      <c r="L120" s="131"/>
      <c r="M120" s="136"/>
      <c r="N120" s="137"/>
      <c r="O120" s="137"/>
      <c r="P120" s="138">
        <f>SUM(P121:P177)</f>
        <v>0</v>
      </c>
      <c r="Q120" s="137"/>
      <c r="R120" s="138">
        <f>SUM(R121:R177)</f>
        <v>2.37012753</v>
      </c>
      <c r="S120" s="137"/>
      <c r="T120" s="139">
        <f>SUM(T121:T177)</f>
        <v>0</v>
      </c>
      <c r="AR120" s="132" t="s">
        <v>79</v>
      </c>
      <c r="AT120" s="140" t="s">
        <v>71</v>
      </c>
      <c r="AU120" s="140" t="s">
        <v>79</v>
      </c>
      <c r="AY120" s="132" t="s">
        <v>133</v>
      </c>
      <c r="BK120" s="141">
        <f>SUM(BK121:BK177)</f>
        <v>0</v>
      </c>
    </row>
    <row r="121" spans="1:65" s="2" customFormat="1" ht="16.5" customHeight="1">
      <c r="A121" s="34"/>
      <c r="B121" s="144"/>
      <c r="C121" s="145" t="s">
        <v>178</v>
      </c>
      <c r="D121" s="145" t="s">
        <v>136</v>
      </c>
      <c r="E121" s="146" t="s">
        <v>180</v>
      </c>
      <c r="F121" s="147" t="s">
        <v>181</v>
      </c>
      <c r="G121" s="148" t="s">
        <v>139</v>
      </c>
      <c r="H121" s="149">
        <v>369.79300000000001</v>
      </c>
      <c r="I121" s="150"/>
      <c r="J121" s="151">
        <f>ROUND(I121*H121,2)</f>
        <v>0</v>
      </c>
      <c r="K121" s="147" t="s">
        <v>3</v>
      </c>
      <c r="L121" s="35"/>
      <c r="M121" s="152" t="s">
        <v>3</v>
      </c>
      <c r="N121" s="153" t="s">
        <v>43</v>
      </c>
      <c r="O121" s="55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141</v>
      </c>
      <c r="AT121" s="156" t="s">
        <v>136</v>
      </c>
      <c r="AU121" s="156" t="s">
        <v>81</v>
      </c>
      <c r="AY121" s="19" t="s">
        <v>133</v>
      </c>
      <c r="BE121" s="157">
        <f>IF(N121="základní",J121,0)</f>
        <v>0</v>
      </c>
      <c r="BF121" s="157">
        <f>IF(N121="snížená",J121,0)</f>
        <v>0</v>
      </c>
      <c r="BG121" s="157">
        <f>IF(N121="zákl. přenesená",J121,0)</f>
        <v>0</v>
      </c>
      <c r="BH121" s="157">
        <f>IF(N121="sníž. přenesená",J121,0)</f>
        <v>0</v>
      </c>
      <c r="BI121" s="157">
        <f>IF(N121="nulová",J121,0)</f>
        <v>0</v>
      </c>
      <c r="BJ121" s="19" t="s">
        <v>79</v>
      </c>
      <c r="BK121" s="157">
        <f>ROUND(I121*H121,2)</f>
        <v>0</v>
      </c>
      <c r="BL121" s="19" t="s">
        <v>141</v>
      </c>
      <c r="BM121" s="156" t="s">
        <v>798</v>
      </c>
    </row>
    <row r="122" spans="1:65" s="13" customFormat="1" ht="10.199999999999999">
      <c r="B122" s="165"/>
      <c r="D122" s="163" t="s">
        <v>147</v>
      </c>
      <c r="E122" s="166" t="s">
        <v>3</v>
      </c>
      <c r="F122" s="167" t="s">
        <v>148</v>
      </c>
      <c r="H122" s="168">
        <v>341.57600000000002</v>
      </c>
      <c r="I122" s="169"/>
      <c r="L122" s="165"/>
      <c r="M122" s="170"/>
      <c r="N122" s="171"/>
      <c r="O122" s="171"/>
      <c r="P122" s="171"/>
      <c r="Q122" s="171"/>
      <c r="R122" s="171"/>
      <c r="S122" s="171"/>
      <c r="T122" s="172"/>
      <c r="AT122" s="166" t="s">
        <v>147</v>
      </c>
      <c r="AU122" s="166" t="s">
        <v>81</v>
      </c>
      <c r="AV122" s="13" t="s">
        <v>81</v>
      </c>
      <c r="AW122" s="13" t="s">
        <v>33</v>
      </c>
      <c r="AX122" s="13" t="s">
        <v>72</v>
      </c>
      <c r="AY122" s="166" t="s">
        <v>133</v>
      </c>
    </row>
    <row r="123" spans="1:65" s="13" customFormat="1" ht="10.199999999999999">
      <c r="B123" s="165"/>
      <c r="D123" s="163" t="s">
        <v>147</v>
      </c>
      <c r="E123" s="166" t="s">
        <v>3</v>
      </c>
      <c r="F123" s="167" t="s">
        <v>149</v>
      </c>
      <c r="H123" s="168">
        <v>-53.13</v>
      </c>
      <c r="I123" s="169"/>
      <c r="L123" s="165"/>
      <c r="M123" s="170"/>
      <c r="N123" s="171"/>
      <c r="O123" s="171"/>
      <c r="P123" s="171"/>
      <c r="Q123" s="171"/>
      <c r="R123" s="171"/>
      <c r="S123" s="171"/>
      <c r="T123" s="172"/>
      <c r="AT123" s="166" t="s">
        <v>147</v>
      </c>
      <c r="AU123" s="166" t="s">
        <v>81</v>
      </c>
      <c r="AV123" s="13" t="s">
        <v>81</v>
      </c>
      <c r="AW123" s="13" t="s">
        <v>33</v>
      </c>
      <c r="AX123" s="13" t="s">
        <v>72</v>
      </c>
      <c r="AY123" s="166" t="s">
        <v>133</v>
      </c>
    </row>
    <row r="124" spans="1:65" s="13" customFormat="1" ht="10.199999999999999">
      <c r="B124" s="165"/>
      <c r="D124" s="163" t="s">
        <v>147</v>
      </c>
      <c r="E124" s="166" t="s">
        <v>3</v>
      </c>
      <c r="F124" s="167" t="s">
        <v>150</v>
      </c>
      <c r="H124" s="168">
        <v>23.411000000000001</v>
      </c>
      <c r="I124" s="169"/>
      <c r="L124" s="165"/>
      <c r="M124" s="170"/>
      <c r="N124" s="171"/>
      <c r="O124" s="171"/>
      <c r="P124" s="171"/>
      <c r="Q124" s="171"/>
      <c r="R124" s="171"/>
      <c r="S124" s="171"/>
      <c r="T124" s="172"/>
      <c r="AT124" s="166" t="s">
        <v>147</v>
      </c>
      <c r="AU124" s="166" t="s">
        <v>81</v>
      </c>
      <c r="AV124" s="13" t="s">
        <v>81</v>
      </c>
      <c r="AW124" s="13" t="s">
        <v>33</v>
      </c>
      <c r="AX124" s="13" t="s">
        <v>72</v>
      </c>
      <c r="AY124" s="166" t="s">
        <v>133</v>
      </c>
    </row>
    <row r="125" spans="1:65" s="13" customFormat="1" ht="10.199999999999999">
      <c r="B125" s="165"/>
      <c r="D125" s="163" t="s">
        <v>147</v>
      </c>
      <c r="E125" s="166" t="s">
        <v>3</v>
      </c>
      <c r="F125" s="167" t="s">
        <v>151</v>
      </c>
      <c r="H125" s="168">
        <v>114.18600000000001</v>
      </c>
      <c r="I125" s="169"/>
      <c r="L125" s="165"/>
      <c r="M125" s="170"/>
      <c r="N125" s="171"/>
      <c r="O125" s="171"/>
      <c r="P125" s="171"/>
      <c r="Q125" s="171"/>
      <c r="R125" s="171"/>
      <c r="S125" s="171"/>
      <c r="T125" s="172"/>
      <c r="AT125" s="166" t="s">
        <v>147</v>
      </c>
      <c r="AU125" s="166" t="s">
        <v>81</v>
      </c>
      <c r="AV125" s="13" t="s">
        <v>81</v>
      </c>
      <c r="AW125" s="13" t="s">
        <v>33</v>
      </c>
      <c r="AX125" s="13" t="s">
        <v>72</v>
      </c>
      <c r="AY125" s="166" t="s">
        <v>133</v>
      </c>
    </row>
    <row r="126" spans="1:65" s="13" customFormat="1" ht="10.199999999999999">
      <c r="B126" s="165"/>
      <c r="D126" s="163" t="s">
        <v>147</v>
      </c>
      <c r="E126" s="166" t="s">
        <v>3</v>
      </c>
      <c r="F126" s="167" t="s">
        <v>152</v>
      </c>
      <c r="H126" s="168">
        <v>-14.4</v>
      </c>
      <c r="I126" s="169"/>
      <c r="L126" s="165"/>
      <c r="M126" s="170"/>
      <c r="N126" s="171"/>
      <c r="O126" s="171"/>
      <c r="P126" s="171"/>
      <c r="Q126" s="171"/>
      <c r="R126" s="171"/>
      <c r="S126" s="171"/>
      <c r="T126" s="172"/>
      <c r="AT126" s="166" t="s">
        <v>147</v>
      </c>
      <c r="AU126" s="166" t="s">
        <v>81</v>
      </c>
      <c r="AV126" s="13" t="s">
        <v>81</v>
      </c>
      <c r="AW126" s="13" t="s">
        <v>33</v>
      </c>
      <c r="AX126" s="13" t="s">
        <v>72</v>
      </c>
      <c r="AY126" s="166" t="s">
        <v>133</v>
      </c>
    </row>
    <row r="127" spans="1:65" s="13" customFormat="1" ht="10.199999999999999">
      <c r="B127" s="165"/>
      <c r="D127" s="163" t="s">
        <v>147</v>
      </c>
      <c r="E127" s="166" t="s">
        <v>3</v>
      </c>
      <c r="F127" s="167" t="s">
        <v>791</v>
      </c>
      <c r="H127" s="168">
        <v>-41.04</v>
      </c>
      <c r="I127" s="169"/>
      <c r="L127" s="165"/>
      <c r="M127" s="170"/>
      <c r="N127" s="171"/>
      <c r="O127" s="171"/>
      <c r="P127" s="171"/>
      <c r="Q127" s="171"/>
      <c r="R127" s="171"/>
      <c r="S127" s="171"/>
      <c r="T127" s="172"/>
      <c r="AT127" s="166" t="s">
        <v>147</v>
      </c>
      <c r="AU127" s="166" t="s">
        <v>81</v>
      </c>
      <c r="AV127" s="13" t="s">
        <v>81</v>
      </c>
      <c r="AW127" s="13" t="s">
        <v>33</v>
      </c>
      <c r="AX127" s="13" t="s">
        <v>72</v>
      </c>
      <c r="AY127" s="166" t="s">
        <v>133</v>
      </c>
    </row>
    <row r="128" spans="1:65" s="13" customFormat="1" ht="10.199999999999999">
      <c r="B128" s="165"/>
      <c r="D128" s="163" t="s">
        <v>147</v>
      </c>
      <c r="E128" s="166" t="s">
        <v>3</v>
      </c>
      <c r="F128" s="167" t="s">
        <v>792</v>
      </c>
      <c r="H128" s="168">
        <v>-0.81</v>
      </c>
      <c r="I128" s="169"/>
      <c r="L128" s="165"/>
      <c r="M128" s="170"/>
      <c r="N128" s="171"/>
      <c r="O128" s="171"/>
      <c r="P128" s="171"/>
      <c r="Q128" s="171"/>
      <c r="R128" s="171"/>
      <c r="S128" s="171"/>
      <c r="T128" s="172"/>
      <c r="AT128" s="166" t="s">
        <v>147</v>
      </c>
      <c r="AU128" s="166" t="s">
        <v>81</v>
      </c>
      <c r="AV128" s="13" t="s">
        <v>81</v>
      </c>
      <c r="AW128" s="13" t="s">
        <v>33</v>
      </c>
      <c r="AX128" s="13" t="s">
        <v>72</v>
      </c>
      <c r="AY128" s="166" t="s">
        <v>133</v>
      </c>
    </row>
    <row r="129" spans="1:65" s="14" customFormat="1" ht="10.199999999999999">
      <c r="B129" s="173"/>
      <c r="D129" s="163" t="s">
        <v>147</v>
      </c>
      <c r="E129" s="174" t="s">
        <v>3</v>
      </c>
      <c r="F129" s="175" t="s">
        <v>154</v>
      </c>
      <c r="H129" s="176">
        <v>369.79300000000001</v>
      </c>
      <c r="I129" s="177"/>
      <c r="L129" s="173"/>
      <c r="M129" s="178"/>
      <c r="N129" s="179"/>
      <c r="O129" s="179"/>
      <c r="P129" s="179"/>
      <c r="Q129" s="179"/>
      <c r="R129" s="179"/>
      <c r="S129" s="179"/>
      <c r="T129" s="180"/>
      <c r="AT129" s="174" t="s">
        <v>147</v>
      </c>
      <c r="AU129" s="174" t="s">
        <v>81</v>
      </c>
      <c r="AV129" s="14" t="s">
        <v>141</v>
      </c>
      <c r="AW129" s="14" t="s">
        <v>33</v>
      </c>
      <c r="AX129" s="14" t="s">
        <v>79</v>
      </c>
      <c r="AY129" s="174" t="s">
        <v>133</v>
      </c>
    </row>
    <row r="130" spans="1:65" s="2" customFormat="1" ht="24.15" customHeight="1">
      <c r="A130" s="34"/>
      <c r="B130" s="144"/>
      <c r="C130" s="181" t="s">
        <v>183</v>
      </c>
      <c r="D130" s="181" t="s">
        <v>155</v>
      </c>
      <c r="E130" s="182" t="s">
        <v>184</v>
      </c>
      <c r="F130" s="183" t="s">
        <v>185</v>
      </c>
      <c r="G130" s="184" t="s">
        <v>139</v>
      </c>
      <c r="H130" s="185">
        <v>388.28300000000002</v>
      </c>
      <c r="I130" s="186"/>
      <c r="J130" s="187">
        <f>ROUND(I130*H130,2)</f>
        <v>0</v>
      </c>
      <c r="K130" s="183" t="s">
        <v>140</v>
      </c>
      <c r="L130" s="188"/>
      <c r="M130" s="189" t="s">
        <v>3</v>
      </c>
      <c r="N130" s="190" t="s">
        <v>43</v>
      </c>
      <c r="O130" s="55"/>
      <c r="P130" s="154">
        <f>O130*H130</f>
        <v>0</v>
      </c>
      <c r="Q130" s="154">
        <v>2.7999999999999998E-4</v>
      </c>
      <c r="R130" s="154">
        <f>Q130*H130</f>
        <v>0.10871923999999999</v>
      </c>
      <c r="S130" s="154">
        <v>0</v>
      </c>
      <c r="T130" s="155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158</v>
      </c>
      <c r="AT130" s="156" t="s">
        <v>155</v>
      </c>
      <c r="AU130" s="156" t="s">
        <v>81</v>
      </c>
      <c r="AY130" s="19" t="s">
        <v>133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9" t="s">
        <v>79</v>
      </c>
      <c r="BK130" s="157">
        <f>ROUND(I130*H130,2)</f>
        <v>0</v>
      </c>
      <c r="BL130" s="19" t="s">
        <v>141</v>
      </c>
      <c r="BM130" s="156" t="s">
        <v>799</v>
      </c>
    </row>
    <row r="131" spans="1:65" s="13" customFormat="1" ht="10.199999999999999">
      <c r="B131" s="165"/>
      <c r="D131" s="163" t="s">
        <v>147</v>
      </c>
      <c r="F131" s="167" t="s">
        <v>800</v>
      </c>
      <c r="H131" s="168">
        <v>388.28300000000002</v>
      </c>
      <c r="I131" s="169"/>
      <c r="L131" s="165"/>
      <c r="M131" s="170"/>
      <c r="N131" s="171"/>
      <c r="O131" s="171"/>
      <c r="P131" s="171"/>
      <c r="Q131" s="171"/>
      <c r="R131" s="171"/>
      <c r="S131" s="171"/>
      <c r="T131" s="172"/>
      <c r="AT131" s="166" t="s">
        <v>147</v>
      </c>
      <c r="AU131" s="166" t="s">
        <v>81</v>
      </c>
      <c r="AV131" s="13" t="s">
        <v>81</v>
      </c>
      <c r="AW131" s="13" t="s">
        <v>4</v>
      </c>
      <c r="AX131" s="13" t="s">
        <v>79</v>
      </c>
      <c r="AY131" s="166" t="s">
        <v>133</v>
      </c>
    </row>
    <row r="132" spans="1:65" s="2" customFormat="1" ht="37.799999999999997" customHeight="1">
      <c r="A132" s="34"/>
      <c r="B132" s="144"/>
      <c r="C132" s="145" t="s">
        <v>158</v>
      </c>
      <c r="D132" s="145" t="s">
        <v>136</v>
      </c>
      <c r="E132" s="146" t="s">
        <v>188</v>
      </c>
      <c r="F132" s="147" t="s">
        <v>189</v>
      </c>
      <c r="G132" s="148" t="s">
        <v>139</v>
      </c>
      <c r="H132" s="149">
        <v>142.11699999999999</v>
      </c>
      <c r="I132" s="150"/>
      <c r="J132" s="151">
        <f>ROUND(I132*H132,2)</f>
        <v>0</v>
      </c>
      <c r="K132" s="147" t="s">
        <v>140</v>
      </c>
      <c r="L132" s="35"/>
      <c r="M132" s="152" t="s">
        <v>3</v>
      </c>
      <c r="N132" s="153" t="s">
        <v>43</v>
      </c>
      <c r="O132" s="55"/>
      <c r="P132" s="154">
        <f>O132*H132</f>
        <v>0</v>
      </c>
      <c r="Q132" s="154">
        <v>8.3499999999999998E-3</v>
      </c>
      <c r="R132" s="154">
        <f>Q132*H132</f>
        <v>1.1866769499999998</v>
      </c>
      <c r="S132" s="154">
        <v>0</v>
      </c>
      <c r="T132" s="15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141</v>
      </c>
      <c r="AT132" s="156" t="s">
        <v>136</v>
      </c>
      <c r="AU132" s="156" t="s">
        <v>81</v>
      </c>
      <c r="AY132" s="19" t="s">
        <v>133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9" t="s">
        <v>79</v>
      </c>
      <c r="BK132" s="157">
        <f>ROUND(I132*H132,2)</f>
        <v>0</v>
      </c>
      <c r="BL132" s="19" t="s">
        <v>141</v>
      </c>
      <c r="BM132" s="156" t="s">
        <v>801</v>
      </c>
    </row>
    <row r="133" spans="1:65" s="2" customFormat="1" ht="10.199999999999999">
      <c r="A133" s="34"/>
      <c r="B133" s="35"/>
      <c r="C133" s="34"/>
      <c r="D133" s="158" t="s">
        <v>143</v>
      </c>
      <c r="E133" s="34"/>
      <c r="F133" s="159" t="s">
        <v>191</v>
      </c>
      <c r="G133" s="34"/>
      <c r="H133" s="34"/>
      <c r="I133" s="160"/>
      <c r="J133" s="34"/>
      <c r="K133" s="34"/>
      <c r="L133" s="35"/>
      <c r="M133" s="161"/>
      <c r="N133" s="162"/>
      <c r="O133" s="55"/>
      <c r="P133" s="55"/>
      <c r="Q133" s="55"/>
      <c r="R133" s="55"/>
      <c r="S133" s="55"/>
      <c r="T133" s="56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9" t="s">
        <v>143</v>
      </c>
      <c r="AU133" s="19" t="s">
        <v>81</v>
      </c>
    </row>
    <row r="134" spans="1:65" s="15" customFormat="1" ht="10.199999999999999">
      <c r="B134" s="191"/>
      <c r="D134" s="163" t="s">
        <v>147</v>
      </c>
      <c r="E134" s="192" t="s">
        <v>3</v>
      </c>
      <c r="F134" s="193" t="s">
        <v>192</v>
      </c>
      <c r="H134" s="192" t="s">
        <v>3</v>
      </c>
      <c r="I134" s="194"/>
      <c r="L134" s="191"/>
      <c r="M134" s="195"/>
      <c r="N134" s="196"/>
      <c r="O134" s="196"/>
      <c r="P134" s="196"/>
      <c r="Q134" s="196"/>
      <c r="R134" s="196"/>
      <c r="S134" s="196"/>
      <c r="T134" s="197"/>
      <c r="AT134" s="192" t="s">
        <v>147</v>
      </c>
      <c r="AU134" s="192" t="s">
        <v>81</v>
      </c>
      <c r="AV134" s="15" t="s">
        <v>79</v>
      </c>
      <c r="AW134" s="15" t="s">
        <v>33</v>
      </c>
      <c r="AX134" s="15" t="s">
        <v>72</v>
      </c>
      <c r="AY134" s="192" t="s">
        <v>133</v>
      </c>
    </row>
    <row r="135" spans="1:65" s="13" customFormat="1" ht="10.199999999999999">
      <c r="B135" s="165"/>
      <c r="D135" s="163" t="s">
        <v>147</v>
      </c>
      <c r="E135" s="166" t="s">
        <v>3</v>
      </c>
      <c r="F135" s="167" t="s">
        <v>193</v>
      </c>
      <c r="H135" s="168">
        <v>121.991</v>
      </c>
      <c r="I135" s="169"/>
      <c r="L135" s="165"/>
      <c r="M135" s="170"/>
      <c r="N135" s="171"/>
      <c r="O135" s="171"/>
      <c r="P135" s="171"/>
      <c r="Q135" s="171"/>
      <c r="R135" s="171"/>
      <c r="S135" s="171"/>
      <c r="T135" s="172"/>
      <c r="AT135" s="166" t="s">
        <v>147</v>
      </c>
      <c r="AU135" s="166" t="s">
        <v>81</v>
      </c>
      <c r="AV135" s="13" t="s">
        <v>81</v>
      </c>
      <c r="AW135" s="13" t="s">
        <v>33</v>
      </c>
      <c r="AX135" s="13" t="s">
        <v>72</v>
      </c>
      <c r="AY135" s="166" t="s">
        <v>133</v>
      </c>
    </row>
    <row r="136" spans="1:65" s="13" customFormat="1" ht="10.199999999999999">
      <c r="B136" s="165"/>
      <c r="D136" s="163" t="s">
        <v>147</v>
      </c>
      <c r="E136" s="166" t="s">
        <v>3</v>
      </c>
      <c r="F136" s="167" t="s">
        <v>194</v>
      </c>
      <c r="H136" s="168">
        <v>40.780999999999999</v>
      </c>
      <c r="I136" s="169"/>
      <c r="L136" s="165"/>
      <c r="M136" s="170"/>
      <c r="N136" s="171"/>
      <c r="O136" s="171"/>
      <c r="P136" s="171"/>
      <c r="Q136" s="171"/>
      <c r="R136" s="171"/>
      <c r="S136" s="171"/>
      <c r="T136" s="172"/>
      <c r="AT136" s="166" t="s">
        <v>147</v>
      </c>
      <c r="AU136" s="166" t="s">
        <v>81</v>
      </c>
      <c r="AV136" s="13" t="s">
        <v>81</v>
      </c>
      <c r="AW136" s="13" t="s">
        <v>33</v>
      </c>
      <c r="AX136" s="13" t="s">
        <v>72</v>
      </c>
      <c r="AY136" s="166" t="s">
        <v>133</v>
      </c>
    </row>
    <row r="137" spans="1:65" s="16" customFormat="1" ht="10.199999999999999">
      <c r="B137" s="198"/>
      <c r="D137" s="163" t="s">
        <v>147</v>
      </c>
      <c r="E137" s="199" t="s">
        <v>3</v>
      </c>
      <c r="F137" s="200" t="s">
        <v>195</v>
      </c>
      <c r="H137" s="201">
        <v>162.77199999999999</v>
      </c>
      <c r="I137" s="202"/>
      <c r="L137" s="198"/>
      <c r="M137" s="203"/>
      <c r="N137" s="204"/>
      <c r="O137" s="204"/>
      <c r="P137" s="204"/>
      <c r="Q137" s="204"/>
      <c r="R137" s="204"/>
      <c r="S137" s="204"/>
      <c r="T137" s="205"/>
      <c r="AT137" s="199" t="s">
        <v>147</v>
      </c>
      <c r="AU137" s="199" t="s">
        <v>81</v>
      </c>
      <c r="AV137" s="16" t="s">
        <v>134</v>
      </c>
      <c r="AW137" s="16" t="s">
        <v>33</v>
      </c>
      <c r="AX137" s="16" t="s">
        <v>72</v>
      </c>
      <c r="AY137" s="199" t="s">
        <v>133</v>
      </c>
    </row>
    <row r="138" spans="1:65" s="15" customFormat="1" ht="10.199999999999999">
      <c r="B138" s="191"/>
      <c r="D138" s="163" t="s">
        <v>147</v>
      </c>
      <c r="E138" s="192" t="s">
        <v>3</v>
      </c>
      <c r="F138" s="193" t="s">
        <v>196</v>
      </c>
      <c r="H138" s="192" t="s">
        <v>3</v>
      </c>
      <c r="I138" s="194"/>
      <c r="L138" s="191"/>
      <c r="M138" s="195"/>
      <c r="N138" s="196"/>
      <c r="O138" s="196"/>
      <c r="P138" s="196"/>
      <c r="Q138" s="196"/>
      <c r="R138" s="196"/>
      <c r="S138" s="196"/>
      <c r="T138" s="197"/>
      <c r="AT138" s="192" t="s">
        <v>147</v>
      </c>
      <c r="AU138" s="192" t="s">
        <v>81</v>
      </c>
      <c r="AV138" s="15" t="s">
        <v>79</v>
      </c>
      <c r="AW138" s="15" t="s">
        <v>33</v>
      </c>
      <c r="AX138" s="15" t="s">
        <v>72</v>
      </c>
      <c r="AY138" s="192" t="s">
        <v>133</v>
      </c>
    </row>
    <row r="139" spans="1:65" s="13" customFormat="1" ht="10.199999999999999">
      <c r="B139" s="165"/>
      <c r="D139" s="163" t="s">
        <v>147</v>
      </c>
      <c r="E139" s="166" t="s">
        <v>3</v>
      </c>
      <c r="F139" s="167" t="s">
        <v>802</v>
      </c>
      <c r="H139" s="168">
        <v>-19.440000000000001</v>
      </c>
      <c r="I139" s="169"/>
      <c r="L139" s="165"/>
      <c r="M139" s="170"/>
      <c r="N139" s="171"/>
      <c r="O139" s="171"/>
      <c r="P139" s="171"/>
      <c r="Q139" s="171"/>
      <c r="R139" s="171"/>
      <c r="S139" s="171"/>
      <c r="T139" s="172"/>
      <c r="AT139" s="166" t="s">
        <v>147</v>
      </c>
      <c r="AU139" s="166" t="s">
        <v>81</v>
      </c>
      <c r="AV139" s="13" t="s">
        <v>81</v>
      </c>
      <c r="AW139" s="13" t="s">
        <v>33</v>
      </c>
      <c r="AX139" s="13" t="s">
        <v>72</v>
      </c>
      <c r="AY139" s="166" t="s">
        <v>133</v>
      </c>
    </row>
    <row r="140" spans="1:65" s="13" customFormat="1" ht="10.199999999999999">
      <c r="B140" s="165"/>
      <c r="D140" s="163" t="s">
        <v>147</v>
      </c>
      <c r="E140" s="166" t="s">
        <v>3</v>
      </c>
      <c r="F140" s="167" t="s">
        <v>803</v>
      </c>
      <c r="H140" s="168">
        <v>-1.2150000000000001</v>
      </c>
      <c r="I140" s="169"/>
      <c r="L140" s="165"/>
      <c r="M140" s="170"/>
      <c r="N140" s="171"/>
      <c r="O140" s="171"/>
      <c r="P140" s="171"/>
      <c r="Q140" s="171"/>
      <c r="R140" s="171"/>
      <c r="S140" s="171"/>
      <c r="T140" s="172"/>
      <c r="AT140" s="166" t="s">
        <v>147</v>
      </c>
      <c r="AU140" s="166" t="s">
        <v>81</v>
      </c>
      <c r="AV140" s="13" t="s">
        <v>81</v>
      </c>
      <c r="AW140" s="13" t="s">
        <v>33</v>
      </c>
      <c r="AX140" s="13" t="s">
        <v>72</v>
      </c>
      <c r="AY140" s="166" t="s">
        <v>133</v>
      </c>
    </row>
    <row r="141" spans="1:65" s="16" customFormat="1" ht="10.199999999999999">
      <c r="B141" s="198"/>
      <c r="D141" s="163" t="s">
        <v>147</v>
      </c>
      <c r="E141" s="199" t="s">
        <v>3</v>
      </c>
      <c r="F141" s="200" t="s">
        <v>195</v>
      </c>
      <c r="H141" s="201">
        <v>-20.655000000000001</v>
      </c>
      <c r="I141" s="202"/>
      <c r="L141" s="198"/>
      <c r="M141" s="203"/>
      <c r="N141" s="204"/>
      <c r="O141" s="204"/>
      <c r="P141" s="204"/>
      <c r="Q141" s="204"/>
      <c r="R141" s="204"/>
      <c r="S141" s="204"/>
      <c r="T141" s="205"/>
      <c r="AT141" s="199" t="s">
        <v>147</v>
      </c>
      <c r="AU141" s="199" t="s">
        <v>81</v>
      </c>
      <c r="AV141" s="16" t="s">
        <v>134</v>
      </c>
      <c r="AW141" s="16" t="s">
        <v>33</v>
      </c>
      <c r="AX141" s="16" t="s">
        <v>72</v>
      </c>
      <c r="AY141" s="199" t="s">
        <v>133</v>
      </c>
    </row>
    <row r="142" spans="1:65" s="14" customFormat="1" ht="10.199999999999999">
      <c r="B142" s="173"/>
      <c r="D142" s="163" t="s">
        <v>147</v>
      </c>
      <c r="E142" s="174" t="s">
        <v>3</v>
      </c>
      <c r="F142" s="175" t="s">
        <v>154</v>
      </c>
      <c r="H142" s="176">
        <v>142.11699999999999</v>
      </c>
      <c r="I142" s="177"/>
      <c r="L142" s="173"/>
      <c r="M142" s="178"/>
      <c r="N142" s="179"/>
      <c r="O142" s="179"/>
      <c r="P142" s="179"/>
      <c r="Q142" s="179"/>
      <c r="R142" s="179"/>
      <c r="S142" s="179"/>
      <c r="T142" s="180"/>
      <c r="AT142" s="174" t="s">
        <v>147</v>
      </c>
      <c r="AU142" s="174" t="s">
        <v>81</v>
      </c>
      <c r="AV142" s="14" t="s">
        <v>141</v>
      </c>
      <c r="AW142" s="14" t="s">
        <v>33</v>
      </c>
      <c r="AX142" s="14" t="s">
        <v>79</v>
      </c>
      <c r="AY142" s="174" t="s">
        <v>133</v>
      </c>
    </row>
    <row r="143" spans="1:65" s="2" customFormat="1" ht="16.5" customHeight="1">
      <c r="A143" s="34"/>
      <c r="B143" s="144"/>
      <c r="C143" s="181" t="s">
        <v>198</v>
      </c>
      <c r="D143" s="181" t="s">
        <v>155</v>
      </c>
      <c r="E143" s="182" t="s">
        <v>199</v>
      </c>
      <c r="F143" s="183" t="s">
        <v>200</v>
      </c>
      <c r="G143" s="184" t="s">
        <v>139</v>
      </c>
      <c r="H143" s="185">
        <v>149.22300000000001</v>
      </c>
      <c r="I143" s="186"/>
      <c r="J143" s="187">
        <f>ROUND(I143*H143,2)</f>
        <v>0</v>
      </c>
      <c r="K143" s="183" t="s">
        <v>140</v>
      </c>
      <c r="L143" s="188"/>
      <c r="M143" s="189" t="s">
        <v>3</v>
      </c>
      <c r="N143" s="190" t="s">
        <v>43</v>
      </c>
      <c r="O143" s="55"/>
      <c r="P143" s="154">
        <f>O143*H143</f>
        <v>0</v>
      </c>
      <c r="Q143" s="154">
        <v>1.5E-3</v>
      </c>
      <c r="R143" s="154">
        <f>Q143*H143</f>
        <v>0.22383450000000002</v>
      </c>
      <c r="S143" s="154">
        <v>0</v>
      </c>
      <c r="T143" s="155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6" t="s">
        <v>158</v>
      </c>
      <c r="AT143" s="156" t="s">
        <v>155</v>
      </c>
      <c r="AU143" s="156" t="s">
        <v>81</v>
      </c>
      <c r="AY143" s="19" t="s">
        <v>133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9" t="s">
        <v>79</v>
      </c>
      <c r="BK143" s="157">
        <f>ROUND(I143*H143,2)</f>
        <v>0</v>
      </c>
      <c r="BL143" s="19" t="s">
        <v>141</v>
      </c>
      <c r="BM143" s="156" t="s">
        <v>804</v>
      </c>
    </row>
    <row r="144" spans="1:65" s="13" customFormat="1" ht="10.199999999999999">
      <c r="B144" s="165"/>
      <c r="D144" s="163" t="s">
        <v>147</v>
      </c>
      <c r="F144" s="167" t="s">
        <v>805</v>
      </c>
      <c r="H144" s="168">
        <v>149.22300000000001</v>
      </c>
      <c r="I144" s="169"/>
      <c r="L144" s="165"/>
      <c r="M144" s="170"/>
      <c r="N144" s="171"/>
      <c r="O144" s="171"/>
      <c r="P144" s="171"/>
      <c r="Q144" s="171"/>
      <c r="R144" s="171"/>
      <c r="S144" s="171"/>
      <c r="T144" s="172"/>
      <c r="AT144" s="166" t="s">
        <v>147</v>
      </c>
      <c r="AU144" s="166" t="s">
        <v>81</v>
      </c>
      <c r="AV144" s="13" t="s">
        <v>81</v>
      </c>
      <c r="AW144" s="13" t="s">
        <v>4</v>
      </c>
      <c r="AX144" s="13" t="s">
        <v>79</v>
      </c>
      <c r="AY144" s="166" t="s">
        <v>133</v>
      </c>
    </row>
    <row r="145" spans="1:65" s="2" customFormat="1" ht="24.15" customHeight="1">
      <c r="A145" s="34"/>
      <c r="B145" s="144"/>
      <c r="C145" s="145" t="s">
        <v>203</v>
      </c>
      <c r="D145" s="145" t="s">
        <v>136</v>
      </c>
      <c r="E145" s="146" t="s">
        <v>204</v>
      </c>
      <c r="F145" s="147" t="s">
        <v>205</v>
      </c>
      <c r="G145" s="148" t="s">
        <v>139</v>
      </c>
      <c r="H145" s="149">
        <v>142.11699999999999</v>
      </c>
      <c r="I145" s="150"/>
      <c r="J145" s="151">
        <f>ROUND(I145*H145,2)</f>
        <v>0</v>
      </c>
      <c r="K145" s="147" t="s">
        <v>140</v>
      </c>
      <c r="L145" s="35"/>
      <c r="M145" s="152" t="s">
        <v>3</v>
      </c>
      <c r="N145" s="153" t="s">
        <v>43</v>
      </c>
      <c r="O145" s="55"/>
      <c r="P145" s="154">
        <f>O145*H145</f>
        <v>0</v>
      </c>
      <c r="Q145" s="154">
        <v>8.0000000000000007E-5</v>
      </c>
      <c r="R145" s="154">
        <f>Q145*H145</f>
        <v>1.136936E-2</v>
      </c>
      <c r="S145" s="154">
        <v>0</v>
      </c>
      <c r="T145" s="15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6" t="s">
        <v>141</v>
      </c>
      <c r="AT145" s="156" t="s">
        <v>136</v>
      </c>
      <c r="AU145" s="156" t="s">
        <v>81</v>
      </c>
      <c r="AY145" s="19" t="s">
        <v>133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9" t="s">
        <v>79</v>
      </c>
      <c r="BK145" s="157">
        <f>ROUND(I145*H145,2)</f>
        <v>0</v>
      </c>
      <c r="BL145" s="19" t="s">
        <v>141</v>
      </c>
      <c r="BM145" s="156" t="s">
        <v>806</v>
      </c>
    </row>
    <row r="146" spans="1:65" s="2" customFormat="1" ht="10.199999999999999">
      <c r="A146" s="34"/>
      <c r="B146" s="35"/>
      <c r="C146" s="34"/>
      <c r="D146" s="158" t="s">
        <v>143</v>
      </c>
      <c r="E146" s="34"/>
      <c r="F146" s="159" t="s">
        <v>207</v>
      </c>
      <c r="G146" s="34"/>
      <c r="H146" s="34"/>
      <c r="I146" s="160"/>
      <c r="J146" s="34"/>
      <c r="K146" s="34"/>
      <c r="L146" s="35"/>
      <c r="M146" s="161"/>
      <c r="N146" s="162"/>
      <c r="O146" s="55"/>
      <c r="P146" s="55"/>
      <c r="Q146" s="55"/>
      <c r="R146" s="55"/>
      <c r="S146" s="55"/>
      <c r="T146" s="56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9" t="s">
        <v>143</v>
      </c>
      <c r="AU146" s="19" t="s">
        <v>81</v>
      </c>
    </row>
    <row r="147" spans="1:65" s="2" customFormat="1" ht="16.5" customHeight="1">
      <c r="A147" s="34"/>
      <c r="B147" s="144"/>
      <c r="C147" s="145" t="s">
        <v>208</v>
      </c>
      <c r="D147" s="145" t="s">
        <v>136</v>
      </c>
      <c r="E147" s="146" t="s">
        <v>209</v>
      </c>
      <c r="F147" s="147" t="s">
        <v>210</v>
      </c>
      <c r="G147" s="148" t="s">
        <v>163</v>
      </c>
      <c r="H147" s="149">
        <v>105.27200000000001</v>
      </c>
      <c r="I147" s="150"/>
      <c r="J147" s="151">
        <f>ROUND(I147*H147,2)</f>
        <v>0</v>
      </c>
      <c r="K147" s="147" t="s">
        <v>140</v>
      </c>
      <c r="L147" s="35"/>
      <c r="M147" s="152" t="s">
        <v>3</v>
      </c>
      <c r="N147" s="153" t="s">
        <v>43</v>
      </c>
      <c r="O147" s="55"/>
      <c r="P147" s="154">
        <f>O147*H147</f>
        <v>0</v>
      </c>
      <c r="Q147" s="154">
        <v>3.0000000000000001E-5</v>
      </c>
      <c r="R147" s="154">
        <f>Q147*H147</f>
        <v>3.1581600000000001E-3</v>
      </c>
      <c r="S147" s="154">
        <v>0</v>
      </c>
      <c r="T147" s="155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6" t="s">
        <v>141</v>
      </c>
      <c r="AT147" s="156" t="s">
        <v>136</v>
      </c>
      <c r="AU147" s="156" t="s">
        <v>81</v>
      </c>
      <c r="AY147" s="19" t="s">
        <v>133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9" t="s">
        <v>79</v>
      </c>
      <c r="BK147" s="157">
        <f>ROUND(I147*H147,2)</f>
        <v>0</v>
      </c>
      <c r="BL147" s="19" t="s">
        <v>141</v>
      </c>
      <c r="BM147" s="156" t="s">
        <v>807</v>
      </c>
    </row>
    <row r="148" spans="1:65" s="2" customFormat="1" ht="10.199999999999999">
      <c r="A148" s="34"/>
      <c r="B148" s="35"/>
      <c r="C148" s="34"/>
      <c r="D148" s="158" t="s">
        <v>143</v>
      </c>
      <c r="E148" s="34"/>
      <c r="F148" s="159" t="s">
        <v>212</v>
      </c>
      <c r="G148" s="34"/>
      <c r="H148" s="34"/>
      <c r="I148" s="160"/>
      <c r="J148" s="34"/>
      <c r="K148" s="34"/>
      <c r="L148" s="35"/>
      <c r="M148" s="161"/>
      <c r="N148" s="162"/>
      <c r="O148" s="55"/>
      <c r="P148" s="55"/>
      <c r="Q148" s="55"/>
      <c r="R148" s="55"/>
      <c r="S148" s="55"/>
      <c r="T148" s="56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9" t="s">
        <v>143</v>
      </c>
      <c r="AU148" s="19" t="s">
        <v>81</v>
      </c>
    </row>
    <row r="149" spans="1:65" s="13" customFormat="1" ht="10.199999999999999">
      <c r="B149" s="165"/>
      <c r="D149" s="163" t="s">
        <v>147</v>
      </c>
      <c r="E149" s="166" t="s">
        <v>3</v>
      </c>
      <c r="F149" s="167" t="s">
        <v>213</v>
      </c>
      <c r="H149" s="168">
        <v>90.364000000000004</v>
      </c>
      <c r="I149" s="169"/>
      <c r="L149" s="165"/>
      <c r="M149" s="170"/>
      <c r="N149" s="171"/>
      <c r="O149" s="171"/>
      <c r="P149" s="171"/>
      <c r="Q149" s="171"/>
      <c r="R149" s="171"/>
      <c r="S149" s="171"/>
      <c r="T149" s="172"/>
      <c r="AT149" s="166" t="s">
        <v>147</v>
      </c>
      <c r="AU149" s="166" t="s">
        <v>81</v>
      </c>
      <c r="AV149" s="13" t="s">
        <v>81</v>
      </c>
      <c r="AW149" s="13" t="s">
        <v>33</v>
      </c>
      <c r="AX149" s="13" t="s">
        <v>72</v>
      </c>
      <c r="AY149" s="166" t="s">
        <v>133</v>
      </c>
    </row>
    <row r="150" spans="1:65" s="13" customFormat="1" ht="10.199999999999999">
      <c r="B150" s="165"/>
      <c r="D150" s="163" t="s">
        <v>147</v>
      </c>
      <c r="E150" s="166" t="s">
        <v>3</v>
      </c>
      <c r="F150" s="167" t="s">
        <v>214</v>
      </c>
      <c r="H150" s="168">
        <v>30.207999999999998</v>
      </c>
      <c r="I150" s="169"/>
      <c r="L150" s="165"/>
      <c r="M150" s="170"/>
      <c r="N150" s="171"/>
      <c r="O150" s="171"/>
      <c r="P150" s="171"/>
      <c r="Q150" s="171"/>
      <c r="R150" s="171"/>
      <c r="S150" s="171"/>
      <c r="T150" s="172"/>
      <c r="AT150" s="166" t="s">
        <v>147</v>
      </c>
      <c r="AU150" s="166" t="s">
        <v>81</v>
      </c>
      <c r="AV150" s="13" t="s">
        <v>81</v>
      </c>
      <c r="AW150" s="13" t="s">
        <v>33</v>
      </c>
      <c r="AX150" s="13" t="s">
        <v>72</v>
      </c>
      <c r="AY150" s="166" t="s">
        <v>133</v>
      </c>
    </row>
    <row r="151" spans="1:65" s="13" customFormat="1" ht="10.199999999999999">
      <c r="B151" s="165"/>
      <c r="D151" s="163" t="s">
        <v>147</v>
      </c>
      <c r="E151" s="166" t="s">
        <v>3</v>
      </c>
      <c r="F151" s="167" t="s">
        <v>808</v>
      </c>
      <c r="H151" s="168">
        <v>-14.4</v>
      </c>
      <c r="I151" s="169"/>
      <c r="L151" s="165"/>
      <c r="M151" s="170"/>
      <c r="N151" s="171"/>
      <c r="O151" s="171"/>
      <c r="P151" s="171"/>
      <c r="Q151" s="171"/>
      <c r="R151" s="171"/>
      <c r="S151" s="171"/>
      <c r="T151" s="172"/>
      <c r="AT151" s="166" t="s">
        <v>147</v>
      </c>
      <c r="AU151" s="166" t="s">
        <v>81</v>
      </c>
      <c r="AV151" s="13" t="s">
        <v>81</v>
      </c>
      <c r="AW151" s="13" t="s">
        <v>33</v>
      </c>
      <c r="AX151" s="13" t="s">
        <v>72</v>
      </c>
      <c r="AY151" s="166" t="s">
        <v>133</v>
      </c>
    </row>
    <row r="152" spans="1:65" s="13" customFormat="1" ht="10.199999999999999">
      <c r="B152" s="165"/>
      <c r="D152" s="163" t="s">
        <v>147</v>
      </c>
      <c r="E152" s="166" t="s">
        <v>3</v>
      </c>
      <c r="F152" s="167" t="s">
        <v>809</v>
      </c>
      <c r="H152" s="168">
        <v>-0.9</v>
      </c>
      <c r="I152" s="169"/>
      <c r="L152" s="165"/>
      <c r="M152" s="170"/>
      <c r="N152" s="171"/>
      <c r="O152" s="171"/>
      <c r="P152" s="171"/>
      <c r="Q152" s="171"/>
      <c r="R152" s="171"/>
      <c r="S152" s="171"/>
      <c r="T152" s="172"/>
      <c r="AT152" s="166" t="s">
        <v>147</v>
      </c>
      <c r="AU152" s="166" t="s">
        <v>81</v>
      </c>
      <c r="AV152" s="13" t="s">
        <v>81</v>
      </c>
      <c r="AW152" s="13" t="s">
        <v>33</v>
      </c>
      <c r="AX152" s="13" t="s">
        <v>72</v>
      </c>
      <c r="AY152" s="166" t="s">
        <v>133</v>
      </c>
    </row>
    <row r="153" spans="1:65" s="14" customFormat="1" ht="10.199999999999999">
      <c r="B153" s="173"/>
      <c r="D153" s="163" t="s">
        <v>147</v>
      </c>
      <c r="E153" s="174" t="s">
        <v>3</v>
      </c>
      <c r="F153" s="175" t="s">
        <v>154</v>
      </c>
      <c r="H153" s="176">
        <v>105.27199999999999</v>
      </c>
      <c r="I153" s="177"/>
      <c r="L153" s="173"/>
      <c r="M153" s="178"/>
      <c r="N153" s="179"/>
      <c r="O153" s="179"/>
      <c r="P153" s="179"/>
      <c r="Q153" s="179"/>
      <c r="R153" s="179"/>
      <c r="S153" s="179"/>
      <c r="T153" s="180"/>
      <c r="AT153" s="174" t="s">
        <v>147</v>
      </c>
      <c r="AU153" s="174" t="s">
        <v>81</v>
      </c>
      <c r="AV153" s="14" t="s">
        <v>141</v>
      </c>
      <c r="AW153" s="14" t="s">
        <v>33</v>
      </c>
      <c r="AX153" s="14" t="s">
        <v>79</v>
      </c>
      <c r="AY153" s="174" t="s">
        <v>133</v>
      </c>
    </row>
    <row r="154" spans="1:65" s="2" customFormat="1" ht="16.5" customHeight="1">
      <c r="A154" s="34"/>
      <c r="B154" s="144"/>
      <c r="C154" s="181" t="s">
        <v>216</v>
      </c>
      <c r="D154" s="181" t="s">
        <v>155</v>
      </c>
      <c r="E154" s="182" t="s">
        <v>217</v>
      </c>
      <c r="F154" s="183" t="s">
        <v>218</v>
      </c>
      <c r="G154" s="184" t="s">
        <v>163</v>
      </c>
      <c r="H154" s="185">
        <v>110.536</v>
      </c>
      <c r="I154" s="186"/>
      <c r="J154" s="187">
        <f>ROUND(I154*H154,2)</f>
        <v>0</v>
      </c>
      <c r="K154" s="183" t="s">
        <v>140</v>
      </c>
      <c r="L154" s="188"/>
      <c r="M154" s="189" t="s">
        <v>3</v>
      </c>
      <c r="N154" s="190" t="s">
        <v>43</v>
      </c>
      <c r="O154" s="55"/>
      <c r="P154" s="154">
        <f>O154*H154</f>
        <v>0</v>
      </c>
      <c r="Q154" s="154">
        <v>2.2000000000000001E-4</v>
      </c>
      <c r="R154" s="154">
        <f>Q154*H154</f>
        <v>2.431792E-2</v>
      </c>
      <c r="S154" s="154">
        <v>0</v>
      </c>
      <c r="T154" s="15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6" t="s">
        <v>158</v>
      </c>
      <c r="AT154" s="156" t="s">
        <v>155</v>
      </c>
      <c r="AU154" s="156" t="s">
        <v>81</v>
      </c>
      <c r="AY154" s="19" t="s">
        <v>133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9" t="s">
        <v>79</v>
      </c>
      <c r="BK154" s="157">
        <f>ROUND(I154*H154,2)</f>
        <v>0</v>
      </c>
      <c r="BL154" s="19" t="s">
        <v>141</v>
      </c>
      <c r="BM154" s="156" t="s">
        <v>810</v>
      </c>
    </row>
    <row r="155" spans="1:65" s="13" customFormat="1" ht="10.199999999999999">
      <c r="B155" s="165"/>
      <c r="D155" s="163" t="s">
        <v>147</v>
      </c>
      <c r="F155" s="167" t="s">
        <v>811</v>
      </c>
      <c r="H155" s="168">
        <v>110.536</v>
      </c>
      <c r="I155" s="169"/>
      <c r="L155" s="165"/>
      <c r="M155" s="170"/>
      <c r="N155" s="171"/>
      <c r="O155" s="171"/>
      <c r="P155" s="171"/>
      <c r="Q155" s="171"/>
      <c r="R155" s="171"/>
      <c r="S155" s="171"/>
      <c r="T155" s="172"/>
      <c r="AT155" s="166" t="s">
        <v>147</v>
      </c>
      <c r="AU155" s="166" t="s">
        <v>81</v>
      </c>
      <c r="AV155" s="13" t="s">
        <v>81</v>
      </c>
      <c r="AW155" s="13" t="s">
        <v>4</v>
      </c>
      <c r="AX155" s="13" t="s">
        <v>79</v>
      </c>
      <c r="AY155" s="166" t="s">
        <v>133</v>
      </c>
    </row>
    <row r="156" spans="1:65" s="2" customFormat="1" ht="16.5" customHeight="1">
      <c r="A156" s="34"/>
      <c r="B156" s="144"/>
      <c r="C156" s="145" t="s">
        <v>221</v>
      </c>
      <c r="D156" s="145" t="s">
        <v>136</v>
      </c>
      <c r="E156" s="146" t="s">
        <v>222</v>
      </c>
      <c r="F156" s="147" t="s">
        <v>223</v>
      </c>
      <c r="G156" s="148" t="s">
        <v>163</v>
      </c>
      <c r="H156" s="149">
        <v>27</v>
      </c>
      <c r="I156" s="150"/>
      <c r="J156" s="151">
        <f>ROUND(I156*H156,2)</f>
        <v>0</v>
      </c>
      <c r="K156" s="147" t="s">
        <v>140</v>
      </c>
      <c r="L156" s="35"/>
      <c r="M156" s="152" t="s">
        <v>3</v>
      </c>
      <c r="N156" s="153" t="s">
        <v>43</v>
      </c>
      <c r="O156" s="55"/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6" t="s">
        <v>141</v>
      </c>
      <c r="AT156" s="156" t="s">
        <v>136</v>
      </c>
      <c r="AU156" s="156" t="s">
        <v>81</v>
      </c>
      <c r="AY156" s="19" t="s">
        <v>133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9" t="s">
        <v>79</v>
      </c>
      <c r="BK156" s="157">
        <f>ROUND(I156*H156,2)</f>
        <v>0</v>
      </c>
      <c r="BL156" s="19" t="s">
        <v>141</v>
      </c>
      <c r="BM156" s="156" t="s">
        <v>812</v>
      </c>
    </row>
    <row r="157" spans="1:65" s="2" customFormat="1" ht="10.199999999999999">
      <c r="A157" s="34"/>
      <c r="B157" s="35"/>
      <c r="C157" s="34"/>
      <c r="D157" s="158" t="s">
        <v>143</v>
      </c>
      <c r="E157" s="34"/>
      <c r="F157" s="159" t="s">
        <v>225</v>
      </c>
      <c r="G157" s="34"/>
      <c r="H157" s="34"/>
      <c r="I157" s="160"/>
      <c r="J157" s="34"/>
      <c r="K157" s="34"/>
      <c r="L157" s="35"/>
      <c r="M157" s="161"/>
      <c r="N157" s="162"/>
      <c r="O157" s="55"/>
      <c r="P157" s="55"/>
      <c r="Q157" s="55"/>
      <c r="R157" s="55"/>
      <c r="S157" s="55"/>
      <c r="T157" s="56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9" t="s">
        <v>143</v>
      </c>
      <c r="AU157" s="19" t="s">
        <v>81</v>
      </c>
    </row>
    <row r="158" spans="1:65" s="15" customFormat="1" ht="10.199999999999999">
      <c r="B158" s="191"/>
      <c r="D158" s="163" t="s">
        <v>147</v>
      </c>
      <c r="E158" s="192" t="s">
        <v>3</v>
      </c>
      <c r="F158" s="193" t="s">
        <v>226</v>
      </c>
      <c r="H158" s="192" t="s">
        <v>3</v>
      </c>
      <c r="I158" s="194"/>
      <c r="L158" s="191"/>
      <c r="M158" s="195"/>
      <c r="N158" s="196"/>
      <c r="O158" s="196"/>
      <c r="P158" s="196"/>
      <c r="Q158" s="196"/>
      <c r="R158" s="196"/>
      <c r="S158" s="196"/>
      <c r="T158" s="197"/>
      <c r="AT158" s="192" t="s">
        <v>147</v>
      </c>
      <c r="AU158" s="192" t="s">
        <v>81</v>
      </c>
      <c r="AV158" s="15" t="s">
        <v>79</v>
      </c>
      <c r="AW158" s="15" t="s">
        <v>33</v>
      </c>
      <c r="AX158" s="15" t="s">
        <v>72</v>
      </c>
      <c r="AY158" s="192" t="s">
        <v>133</v>
      </c>
    </row>
    <row r="159" spans="1:65" s="13" customFormat="1" ht="10.199999999999999">
      <c r="B159" s="165"/>
      <c r="D159" s="163" t="s">
        <v>147</v>
      </c>
      <c r="E159" s="166" t="s">
        <v>3</v>
      </c>
      <c r="F159" s="167" t="s">
        <v>813</v>
      </c>
      <c r="H159" s="168">
        <v>10.8</v>
      </c>
      <c r="I159" s="169"/>
      <c r="L159" s="165"/>
      <c r="M159" s="170"/>
      <c r="N159" s="171"/>
      <c r="O159" s="171"/>
      <c r="P159" s="171"/>
      <c r="Q159" s="171"/>
      <c r="R159" s="171"/>
      <c r="S159" s="171"/>
      <c r="T159" s="172"/>
      <c r="AT159" s="166" t="s">
        <v>147</v>
      </c>
      <c r="AU159" s="166" t="s">
        <v>81</v>
      </c>
      <c r="AV159" s="13" t="s">
        <v>81</v>
      </c>
      <c r="AW159" s="13" t="s">
        <v>33</v>
      </c>
      <c r="AX159" s="13" t="s">
        <v>72</v>
      </c>
      <c r="AY159" s="166" t="s">
        <v>133</v>
      </c>
    </row>
    <row r="160" spans="1:65" s="13" customFormat="1" ht="10.199999999999999">
      <c r="B160" s="165"/>
      <c r="D160" s="163" t="s">
        <v>147</v>
      </c>
      <c r="E160" s="166" t="s">
        <v>3</v>
      </c>
      <c r="F160" s="167" t="s">
        <v>814</v>
      </c>
      <c r="H160" s="168">
        <v>2.7</v>
      </c>
      <c r="I160" s="169"/>
      <c r="L160" s="165"/>
      <c r="M160" s="170"/>
      <c r="N160" s="171"/>
      <c r="O160" s="171"/>
      <c r="P160" s="171"/>
      <c r="Q160" s="171"/>
      <c r="R160" s="171"/>
      <c r="S160" s="171"/>
      <c r="T160" s="172"/>
      <c r="AT160" s="166" t="s">
        <v>147</v>
      </c>
      <c r="AU160" s="166" t="s">
        <v>81</v>
      </c>
      <c r="AV160" s="13" t="s">
        <v>81</v>
      </c>
      <c r="AW160" s="13" t="s">
        <v>33</v>
      </c>
      <c r="AX160" s="13" t="s">
        <v>72</v>
      </c>
      <c r="AY160" s="166" t="s">
        <v>133</v>
      </c>
    </row>
    <row r="161" spans="1:65" s="14" customFormat="1" ht="10.199999999999999">
      <c r="B161" s="173"/>
      <c r="D161" s="163" t="s">
        <v>147</v>
      </c>
      <c r="E161" s="174" t="s">
        <v>3</v>
      </c>
      <c r="F161" s="175" t="s">
        <v>154</v>
      </c>
      <c r="H161" s="176">
        <v>13.5</v>
      </c>
      <c r="I161" s="177"/>
      <c r="L161" s="173"/>
      <c r="M161" s="178"/>
      <c r="N161" s="179"/>
      <c r="O161" s="179"/>
      <c r="P161" s="179"/>
      <c r="Q161" s="179"/>
      <c r="R161" s="179"/>
      <c r="S161" s="179"/>
      <c r="T161" s="180"/>
      <c r="AT161" s="174" t="s">
        <v>147</v>
      </c>
      <c r="AU161" s="174" t="s">
        <v>81</v>
      </c>
      <c r="AV161" s="14" t="s">
        <v>141</v>
      </c>
      <c r="AW161" s="14" t="s">
        <v>33</v>
      </c>
      <c r="AX161" s="14" t="s">
        <v>79</v>
      </c>
      <c r="AY161" s="174" t="s">
        <v>133</v>
      </c>
    </row>
    <row r="162" spans="1:65" s="13" customFormat="1" ht="10.199999999999999">
      <c r="B162" s="165"/>
      <c r="D162" s="163" t="s">
        <v>147</v>
      </c>
      <c r="F162" s="167" t="s">
        <v>815</v>
      </c>
      <c r="H162" s="168">
        <v>27</v>
      </c>
      <c r="I162" s="169"/>
      <c r="L162" s="165"/>
      <c r="M162" s="170"/>
      <c r="N162" s="171"/>
      <c r="O162" s="171"/>
      <c r="P162" s="171"/>
      <c r="Q162" s="171"/>
      <c r="R162" s="171"/>
      <c r="S162" s="171"/>
      <c r="T162" s="172"/>
      <c r="AT162" s="166" t="s">
        <v>147</v>
      </c>
      <c r="AU162" s="166" t="s">
        <v>81</v>
      </c>
      <c r="AV162" s="13" t="s">
        <v>81</v>
      </c>
      <c r="AW162" s="13" t="s">
        <v>4</v>
      </c>
      <c r="AX162" s="13" t="s">
        <v>79</v>
      </c>
      <c r="AY162" s="166" t="s">
        <v>133</v>
      </c>
    </row>
    <row r="163" spans="1:65" s="2" customFormat="1" ht="16.5" customHeight="1">
      <c r="A163" s="34"/>
      <c r="B163" s="144"/>
      <c r="C163" s="181" t="s">
        <v>229</v>
      </c>
      <c r="D163" s="181" t="s">
        <v>155</v>
      </c>
      <c r="E163" s="182" t="s">
        <v>230</v>
      </c>
      <c r="F163" s="183" t="s">
        <v>231</v>
      </c>
      <c r="G163" s="184" t="s">
        <v>163</v>
      </c>
      <c r="H163" s="185">
        <v>14.175000000000001</v>
      </c>
      <c r="I163" s="186"/>
      <c r="J163" s="187">
        <f>ROUND(I163*H163,2)</f>
        <v>0</v>
      </c>
      <c r="K163" s="183" t="s">
        <v>140</v>
      </c>
      <c r="L163" s="188"/>
      <c r="M163" s="189" t="s">
        <v>3</v>
      </c>
      <c r="N163" s="190" t="s">
        <v>43</v>
      </c>
      <c r="O163" s="55"/>
      <c r="P163" s="154">
        <f>O163*H163</f>
        <v>0</v>
      </c>
      <c r="Q163" s="154">
        <v>1E-4</v>
      </c>
      <c r="R163" s="154">
        <f>Q163*H163</f>
        <v>1.4175000000000001E-3</v>
      </c>
      <c r="S163" s="154">
        <v>0</v>
      </c>
      <c r="T163" s="155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6" t="s">
        <v>158</v>
      </c>
      <c r="AT163" s="156" t="s">
        <v>155</v>
      </c>
      <c r="AU163" s="156" t="s">
        <v>81</v>
      </c>
      <c r="AY163" s="19" t="s">
        <v>133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9" t="s">
        <v>79</v>
      </c>
      <c r="BK163" s="157">
        <f>ROUND(I163*H163,2)</f>
        <v>0</v>
      </c>
      <c r="BL163" s="19" t="s">
        <v>141</v>
      </c>
      <c r="BM163" s="156" t="s">
        <v>816</v>
      </c>
    </row>
    <row r="164" spans="1:65" s="13" customFormat="1" ht="10.199999999999999">
      <c r="B164" s="165"/>
      <c r="D164" s="163" t="s">
        <v>147</v>
      </c>
      <c r="F164" s="167" t="s">
        <v>817</v>
      </c>
      <c r="H164" s="168">
        <v>14.175000000000001</v>
      </c>
      <c r="I164" s="169"/>
      <c r="L164" s="165"/>
      <c r="M164" s="170"/>
      <c r="N164" s="171"/>
      <c r="O164" s="171"/>
      <c r="P164" s="171"/>
      <c r="Q164" s="171"/>
      <c r="R164" s="171"/>
      <c r="S164" s="171"/>
      <c r="T164" s="172"/>
      <c r="AT164" s="166" t="s">
        <v>147</v>
      </c>
      <c r="AU164" s="166" t="s">
        <v>81</v>
      </c>
      <c r="AV164" s="13" t="s">
        <v>81</v>
      </c>
      <c r="AW164" s="13" t="s">
        <v>4</v>
      </c>
      <c r="AX164" s="13" t="s">
        <v>79</v>
      </c>
      <c r="AY164" s="166" t="s">
        <v>133</v>
      </c>
    </row>
    <row r="165" spans="1:65" s="2" customFormat="1" ht="16.5" customHeight="1">
      <c r="A165" s="34"/>
      <c r="B165" s="144"/>
      <c r="C165" s="181" t="s">
        <v>9</v>
      </c>
      <c r="D165" s="181" t="s">
        <v>155</v>
      </c>
      <c r="E165" s="182" t="s">
        <v>234</v>
      </c>
      <c r="F165" s="183" t="s">
        <v>235</v>
      </c>
      <c r="G165" s="184" t="s">
        <v>163</v>
      </c>
      <c r="H165" s="185">
        <v>14.175000000000001</v>
      </c>
      <c r="I165" s="186"/>
      <c r="J165" s="187">
        <f>ROUND(I165*H165,2)</f>
        <v>0</v>
      </c>
      <c r="K165" s="183" t="s">
        <v>140</v>
      </c>
      <c r="L165" s="188"/>
      <c r="M165" s="189" t="s">
        <v>3</v>
      </c>
      <c r="N165" s="190" t="s">
        <v>43</v>
      </c>
      <c r="O165" s="55"/>
      <c r="P165" s="154">
        <f>O165*H165</f>
        <v>0</v>
      </c>
      <c r="Q165" s="154">
        <v>4.0000000000000003E-5</v>
      </c>
      <c r="R165" s="154">
        <f>Q165*H165</f>
        <v>5.6700000000000012E-4</v>
      </c>
      <c r="S165" s="154">
        <v>0</v>
      </c>
      <c r="T165" s="155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6" t="s">
        <v>158</v>
      </c>
      <c r="AT165" s="156" t="s">
        <v>155</v>
      </c>
      <c r="AU165" s="156" t="s">
        <v>81</v>
      </c>
      <c r="AY165" s="19" t="s">
        <v>133</v>
      </c>
      <c r="BE165" s="157">
        <f>IF(N165="základní",J165,0)</f>
        <v>0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9" t="s">
        <v>79</v>
      </c>
      <c r="BK165" s="157">
        <f>ROUND(I165*H165,2)</f>
        <v>0</v>
      </c>
      <c r="BL165" s="19" t="s">
        <v>141</v>
      </c>
      <c r="BM165" s="156" t="s">
        <v>818</v>
      </c>
    </row>
    <row r="166" spans="1:65" s="13" customFormat="1" ht="10.199999999999999">
      <c r="B166" s="165"/>
      <c r="D166" s="163" t="s">
        <v>147</v>
      </c>
      <c r="F166" s="167" t="s">
        <v>817</v>
      </c>
      <c r="H166" s="168">
        <v>14.175000000000001</v>
      </c>
      <c r="I166" s="169"/>
      <c r="L166" s="165"/>
      <c r="M166" s="170"/>
      <c r="N166" s="171"/>
      <c r="O166" s="171"/>
      <c r="P166" s="171"/>
      <c r="Q166" s="171"/>
      <c r="R166" s="171"/>
      <c r="S166" s="171"/>
      <c r="T166" s="172"/>
      <c r="AT166" s="166" t="s">
        <v>147</v>
      </c>
      <c r="AU166" s="166" t="s">
        <v>81</v>
      </c>
      <c r="AV166" s="13" t="s">
        <v>81</v>
      </c>
      <c r="AW166" s="13" t="s">
        <v>4</v>
      </c>
      <c r="AX166" s="13" t="s">
        <v>79</v>
      </c>
      <c r="AY166" s="166" t="s">
        <v>133</v>
      </c>
    </row>
    <row r="167" spans="1:65" s="2" customFormat="1" ht="21.75" customHeight="1">
      <c r="A167" s="34"/>
      <c r="B167" s="144"/>
      <c r="C167" s="145" t="s">
        <v>237</v>
      </c>
      <c r="D167" s="145" t="s">
        <v>136</v>
      </c>
      <c r="E167" s="146" t="s">
        <v>238</v>
      </c>
      <c r="F167" s="147" t="s">
        <v>239</v>
      </c>
      <c r="G167" s="148" t="s">
        <v>139</v>
      </c>
      <c r="H167" s="149">
        <v>142.11699999999999</v>
      </c>
      <c r="I167" s="150"/>
      <c r="J167" s="151">
        <f>ROUND(I167*H167,2)</f>
        <v>0</v>
      </c>
      <c r="K167" s="147" t="s">
        <v>140</v>
      </c>
      <c r="L167" s="35"/>
      <c r="M167" s="152" t="s">
        <v>3</v>
      </c>
      <c r="N167" s="153" t="s">
        <v>43</v>
      </c>
      <c r="O167" s="55"/>
      <c r="P167" s="154">
        <f>O167*H167</f>
        <v>0</v>
      </c>
      <c r="Q167" s="154">
        <v>5.7000000000000002E-3</v>
      </c>
      <c r="R167" s="154">
        <f>Q167*H167</f>
        <v>0.81006689999999992</v>
      </c>
      <c r="S167" s="154">
        <v>0</v>
      </c>
      <c r="T167" s="15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6" t="s">
        <v>141</v>
      </c>
      <c r="AT167" s="156" t="s">
        <v>136</v>
      </c>
      <c r="AU167" s="156" t="s">
        <v>81</v>
      </c>
      <c r="AY167" s="19" t="s">
        <v>133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9" t="s">
        <v>79</v>
      </c>
      <c r="BK167" s="157">
        <f>ROUND(I167*H167,2)</f>
        <v>0</v>
      </c>
      <c r="BL167" s="19" t="s">
        <v>141</v>
      </c>
      <c r="BM167" s="156" t="s">
        <v>819</v>
      </c>
    </row>
    <row r="168" spans="1:65" s="2" customFormat="1" ht="10.199999999999999">
      <c r="A168" s="34"/>
      <c r="B168" s="35"/>
      <c r="C168" s="34"/>
      <c r="D168" s="158" t="s">
        <v>143</v>
      </c>
      <c r="E168" s="34"/>
      <c r="F168" s="159" t="s">
        <v>241</v>
      </c>
      <c r="G168" s="34"/>
      <c r="H168" s="34"/>
      <c r="I168" s="160"/>
      <c r="J168" s="34"/>
      <c r="K168" s="34"/>
      <c r="L168" s="35"/>
      <c r="M168" s="161"/>
      <c r="N168" s="162"/>
      <c r="O168" s="55"/>
      <c r="P168" s="55"/>
      <c r="Q168" s="55"/>
      <c r="R168" s="55"/>
      <c r="S168" s="55"/>
      <c r="T168" s="56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9" t="s">
        <v>143</v>
      </c>
      <c r="AU168" s="19" t="s">
        <v>81</v>
      </c>
    </row>
    <row r="169" spans="1:65" s="15" customFormat="1" ht="10.199999999999999">
      <c r="B169" s="191"/>
      <c r="D169" s="163" t="s">
        <v>147</v>
      </c>
      <c r="E169" s="192" t="s">
        <v>3</v>
      </c>
      <c r="F169" s="193" t="s">
        <v>192</v>
      </c>
      <c r="H169" s="192" t="s">
        <v>3</v>
      </c>
      <c r="I169" s="194"/>
      <c r="L169" s="191"/>
      <c r="M169" s="195"/>
      <c r="N169" s="196"/>
      <c r="O169" s="196"/>
      <c r="P169" s="196"/>
      <c r="Q169" s="196"/>
      <c r="R169" s="196"/>
      <c r="S169" s="196"/>
      <c r="T169" s="197"/>
      <c r="AT169" s="192" t="s">
        <v>147</v>
      </c>
      <c r="AU169" s="192" t="s">
        <v>81</v>
      </c>
      <c r="AV169" s="15" t="s">
        <v>79</v>
      </c>
      <c r="AW169" s="15" t="s">
        <v>33</v>
      </c>
      <c r="AX169" s="15" t="s">
        <v>72</v>
      </c>
      <c r="AY169" s="192" t="s">
        <v>133</v>
      </c>
    </row>
    <row r="170" spans="1:65" s="13" customFormat="1" ht="10.199999999999999">
      <c r="B170" s="165"/>
      <c r="D170" s="163" t="s">
        <v>147</v>
      </c>
      <c r="E170" s="166" t="s">
        <v>3</v>
      </c>
      <c r="F170" s="167" t="s">
        <v>193</v>
      </c>
      <c r="H170" s="168">
        <v>121.991</v>
      </c>
      <c r="I170" s="169"/>
      <c r="L170" s="165"/>
      <c r="M170" s="170"/>
      <c r="N170" s="171"/>
      <c r="O170" s="171"/>
      <c r="P170" s="171"/>
      <c r="Q170" s="171"/>
      <c r="R170" s="171"/>
      <c r="S170" s="171"/>
      <c r="T170" s="172"/>
      <c r="AT170" s="166" t="s">
        <v>147</v>
      </c>
      <c r="AU170" s="166" t="s">
        <v>81</v>
      </c>
      <c r="AV170" s="13" t="s">
        <v>81</v>
      </c>
      <c r="AW170" s="13" t="s">
        <v>33</v>
      </c>
      <c r="AX170" s="13" t="s">
        <v>72</v>
      </c>
      <c r="AY170" s="166" t="s">
        <v>133</v>
      </c>
    </row>
    <row r="171" spans="1:65" s="13" customFormat="1" ht="10.199999999999999">
      <c r="B171" s="165"/>
      <c r="D171" s="163" t="s">
        <v>147</v>
      </c>
      <c r="E171" s="166" t="s">
        <v>3</v>
      </c>
      <c r="F171" s="167" t="s">
        <v>194</v>
      </c>
      <c r="H171" s="168">
        <v>40.780999999999999</v>
      </c>
      <c r="I171" s="169"/>
      <c r="L171" s="165"/>
      <c r="M171" s="170"/>
      <c r="N171" s="171"/>
      <c r="O171" s="171"/>
      <c r="P171" s="171"/>
      <c r="Q171" s="171"/>
      <c r="R171" s="171"/>
      <c r="S171" s="171"/>
      <c r="T171" s="172"/>
      <c r="AT171" s="166" t="s">
        <v>147</v>
      </c>
      <c r="AU171" s="166" t="s">
        <v>81</v>
      </c>
      <c r="AV171" s="13" t="s">
        <v>81</v>
      </c>
      <c r="AW171" s="13" t="s">
        <v>33</v>
      </c>
      <c r="AX171" s="13" t="s">
        <v>72</v>
      </c>
      <c r="AY171" s="166" t="s">
        <v>133</v>
      </c>
    </row>
    <row r="172" spans="1:65" s="16" customFormat="1" ht="10.199999999999999">
      <c r="B172" s="198"/>
      <c r="D172" s="163" t="s">
        <v>147</v>
      </c>
      <c r="E172" s="199" t="s">
        <v>3</v>
      </c>
      <c r="F172" s="200" t="s">
        <v>195</v>
      </c>
      <c r="H172" s="201">
        <v>162.77199999999999</v>
      </c>
      <c r="I172" s="202"/>
      <c r="L172" s="198"/>
      <c r="M172" s="203"/>
      <c r="N172" s="204"/>
      <c r="O172" s="204"/>
      <c r="P172" s="204"/>
      <c r="Q172" s="204"/>
      <c r="R172" s="204"/>
      <c r="S172" s="204"/>
      <c r="T172" s="205"/>
      <c r="AT172" s="199" t="s">
        <v>147</v>
      </c>
      <c r="AU172" s="199" t="s">
        <v>81</v>
      </c>
      <c r="AV172" s="16" t="s">
        <v>134</v>
      </c>
      <c r="AW172" s="16" t="s">
        <v>33</v>
      </c>
      <c r="AX172" s="16" t="s">
        <v>72</v>
      </c>
      <c r="AY172" s="199" t="s">
        <v>133</v>
      </c>
    </row>
    <row r="173" spans="1:65" s="15" customFormat="1" ht="10.199999999999999">
      <c r="B173" s="191"/>
      <c r="D173" s="163" t="s">
        <v>147</v>
      </c>
      <c r="E173" s="192" t="s">
        <v>3</v>
      </c>
      <c r="F173" s="193" t="s">
        <v>196</v>
      </c>
      <c r="H173" s="192" t="s">
        <v>3</v>
      </c>
      <c r="I173" s="194"/>
      <c r="L173" s="191"/>
      <c r="M173" s="195"/>
      <c r="N173" s="196"/>
      <c r="O173" s="196"/>
      <c r="P173" s="196"/>
      <c r="Q173" s="196"/>
      <c r="R173" s="196"/>
      <c r="S173" s="196"/>
      <c r="T173" s="197"/>
      <c r="AT173" s="192" t="s">
        <v>147</v>
      </c>
      <c r="AU173" s="192" t="s">
        <v>81</v>
      </c>
      <c r="AV173" s="15" t="s">
        <v>79</v>
      </c>
      <c r="AW173" s="15" t="s">
        <v>33</v>
      </c>
      <c r="AX173" s="15" t="s">
        <v>72</v>
      </c>
      <c r="AY173" s="192" t="s">
        <v>133</v>
      </c>
    </row>
    <row r="174" spans="1:65" s="13" customFormat="1" ht="10.199999999999999">
      <c r="B174" s="165"/>
      <c r="D174" s="163" t="s">
        <v>147</v>
      </c>
      <c r="E174" s="166" t="s">
        <v>3</v>
      </c>
      <c r="F174" s="167" t="s">
        <v>802</v>
      </c>
      <c r="H174" s="168">
        <v>-19.440000000000001</v>
      </c>
      <c r="I174" s="169"/>
      <c r="L174" s="165"/>
      <c r="M174" s="170"/>
      <c r="N174" s="171"/>
      <c r="O174" s="171"/>
      <c r="P174" s="171"/>
      <c r="Q174" s="171"/>
      <c r="R174" s="171"/>
      <c r="S174" s="171"/>
      <c r="T174" s="172"/>
      <c r="AT174" s="166" t="s">
        <v>147</v>
      </c>
      <c r="AU174" s="166" t="s">
        <v>81</v>
      </c>
      <c r="AV174" s="13" t="s">
        <v>81</v>
      </c>
      <c r="AW174" s="13" t="s">
        <v>33</v>
      </c>
      <c r="AX174" s="13" t="s">
        <v>72</v>
      </c>
      <c r="AY174" s="166" t="s">
        <v>133</v>
      </c>
    </row>
    <row r="175" spans="1:65" s="13" customFormat="1" ht="10.199999999999999">
      <c r="B175" s="165"/>
      <c r="D175" s="163" t="s">
        <v>147</v>
      </c>
      <c r="E175" s="166" t="s">
        <v>3</v>
      </c>
      <c r="F175" s="167" t="s">
        <v>803</v>
      </c>
      <c r="H175" s="168">
        <v>-1.2150000000000001</v>
      </c>
      <c r="I175" s="169"/>
      <c r="L175" s="165"/>
      <c r="M175" s="170"/>
      <c r="N175" s="171"/>
      <c r="O175" s="171"/>
      <c r="P175" s="171"/>
      <c r="Q175" s="171"/>
      <c r="R175" s="171"/>
      <c r="S175" s="171"/>
      <c r="T175" s="172"/>
      <c r="AT175" s="166" t="s">
        <v>147</v>
      </c>
      <c r="AU175" s="166" t="s">
        <v>81</v>
      </c>
      <c r="AV175" s="13" t="s">
        <v>81</v>
      </c>
      <c r="AW175" s="13" t="s">
        <v>33</v>
      </c>
      <c r="AX175" s="13" t="s">
        <v>72</v>
      </c>
      <c r="AY175" s="166" t="s">
        <v>133</v>
      </c>
    </row>
    <row r="176" spans="1:65" s="16" customFormat="1" ht="10.199999999999999">
      <c r="B176" s="198"/>
      <c r="D176" s="163" t="s">
        <v>147</v>
      </c>
      <c r="E176" s="199" t="s">
        <v>3</v>
      </c>
      <c r="F176" s="200" t="s">
        <v>195</v>
      </c>
      <c r="H176" s="201">
        <v>-20.655000000000001</v>
      </c>
      <c r="I176" s="202"/>
      <c r="L176" s="198"/>
      <c r="M176" s="203"/>
      <c r="N176" s="204"/>
      <c r="O176" s="204"/>
      <c r="P176" s="204"/>
      <c r="Q176" s="204"/>
      <c r="R176" s="204"/>
      <c r="S176" s="204"/>
      <c r="T176" s="205"/>
      <c r="AT176" s="199" t="s">
        <v>147</v>
      </c>
      <c r="AU176" s="199" t="s">
        <v>81</v>
      </c>
      <c r="AV176" s="16" t="s">
        <v>134</v>
      </c>
      <c r="AW176" s="16" t="s">
        <v>33</v>
      </c>
      <c r="AX176" s="16" t="s">
        <v>72</v>
      </c>
      <c r="AY176" s="199" t="s">
        <v>133</v>
      </c>
    </row>
    <row r="177" spans="1:65" s="14" customFormat="1" ht="10.199999999999999">
      <c r="B177" s="173"/>
      <c r="D177" s="163" t="s">
        <v>147</v>
      </c>
      <c r="E177" s="174" t="s">
        <v>3</v>
      </c>
      <c r="F177" s="175" t="s">
        <v>154</v>
      </c>
      <c r="H177" s="176">
        <v>142.11699999999999</v>
      </c>
      <c r="I177" s="177"/>
      <c r="L177" s="173"/>
      <c r="M177" s="178"/>
      <c r="N177" s="179"/>
      <c r="O177" s="179"/>
      <c r="P177" s="179"/>
      <c r="Q177" s="179"/>
      <c r="R177" s="179"/>
      <c r="S177" s="179"/>
      <c r="T177" s="180"/>
      <c r="AT177" s="174" t="s">
        <v>147</v>
      </c>
      <c r="AU177" s="174" t="s">
        <v>81</v>
      </c>
      <c r="AV177" s="14" t="s">
        <v>141</v>
      </c>
      <c r="AW177" s="14" t="s">
        <v>33</v>
      </c>
      <c r="AX177" s="14" t="s">
        <v>79</v>
      </c>
      <c r="AY177" s="174" t="s">
        <v>133</v>
      </c>
    </row>
    <row r="178" spans="1:65" s="12" customFormat="1" ht="22.8" customHeight="1">
      <c r="B178" s="131"/>
      <c r="D178" s="132" t="s">
        <v>71</v>
      </c>
      <c r="E178" s="142" t="s">
        <v>198</v>
      </c>
      <c r="F178" s="142" t="s">
        <v>242</v>
      </c>
      <c r="I178" s="134"/>
      <c r="J178" s="143">
        <f>BK178</f>
        <v>0</v>
      </c>
      <c r="L178" s="131"/>
      <c r="M178" s="136"/>
      <c r="N178" s="137"/>
      <c r="O178" s="137"/>
      <c r="P178" s="138">
        <f>SUM(P179:P225)</f>
        <v>0</v>
      </c>
      <c r="Q178" s="137"/>
      <c r="R178" s="138">
        <f>SUM(R179:R225)</f>
        <v>0.10207999999999999</v>
      </c>
      <c r="S178" s="137"/>
      <c r="T178" s="139">
        <f>SUM(T179:T225)</f>
        <v>13.439646</v>
      </c>
      <c r="AR178" s="132" t="s">
        <v>79</v>
      </c>
      <c r="AT178" s="140" t="s">
        <v>71</v>
      </c>
      <c r="AU178" s="140" t="s">
        <v>79</v>
      </c>
      <c r="AY178" s="132" t="s">
        <v>133</v>
      </c>
      <c r="BK178" s="141">
        <f>SUM(BK179:BK225)</f>
        <v>0</v>
      </c>
    </row>
    <row r="179" spans="1:65" s="2" customFormat="1" ht="24.15" customHeight="1">
      <c r="A179" s="34"/>
      <c r="B179" s="144"/>
      <c r="C179" s="145" t="s">
        <v>243</v>
      </c>
      <c r="D179" s="145" t="s">
        <v>136</v>
      </c>
      <c r="E179" s="146" t="s">
        <v>244</v>
      </c>
      <c r="F179" s="147" t="s">
        <v>245</v>
      </c>
      <c r="G179" s="148" t="s">
        <v>139</v>
      </c>
      <c r="H179" s="149">
        <v>666.3</v>
      </c>
      <c r="I179" s="150"/>
      <c r="J179" s="151">
        <f>ROUND(I179*H179,2)</f>
        <v>0</v>
      </c>
      <c r="K179" s="147" t="s">
        <v>140</v>
      </c>
      <c r="L179" s="35"/>
      <c r="M179" s="152" t="s">
        <v>3</v>
      </c>
      <c r="N179" s="153" t="s">
        <v>43</v>
      </c>
      <c r="O179" s="55"/>
      <c r="P179" s="154">
        <f>O179*H179</f>
        <v>0</v>
      </c>
      <c r="Q179" s="154">
        <v>0</v>
      </c>
      <c r="R179" s="154">
        <f>Q179*H179</f>
        <v>0</v>
      </c>
      <c r="S179" s="154">
        <v>0</v>
      </c>
      <c r="T179" s="15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6" t="s">
        <v>141</v>
      </c>
      <c r="AT179" s="156" t="s">
        <v>136</v>
      </c>
      <c r="AU179" s="156" t="s">
        <v>81</v>
      </c>
      <c r="AY179" s="19" t="s">
        <v>133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9" t="s">
        <v>79</v>
      </c>
      <c r="BK179" s="157">
        <f>ROUND(I179*H179,2)</f>
        <v>0</v>
      </c>
      <c r="BL179" s="19" t="s">
        <v>141</v>
      </c>
      <c r="BM179" s="156" t="s">
        <v>820</v>
      </c>
    </row>
    <row r="180" spans="1:65" s="2" customFormat="1" ht="10.199999999999999">
      <c r="A180" s="34"/>
      <c r="B180" s="35"/>
      <c r="C180" s="34"/>
      <c r="D180" s="158" t="s">
        <v>143</v>
      </c>
      <c r="E180" s="34"/>
      <c r="F180" s="159" t="s">
        <v>247</v>
      </c>
      <c r="G180" s="34"/>
      <c r="H180" s="34"/>
      <c r="I180" s="160"/>
      <c r="J180" s="34"/>
      <c r="K180" s="34"/>
      <c r="L180" s="35"/>
      <c r="M180" s="161"/>
      <c r="N180" s="162"/>
      <c r="O180" s="55"/>
      <c r="P180" s="55"/>
      <c r="Q180" s="55"/>
      <c r="R180" s="55"/>
      <c r="S180" s="55"/>
      <c r="T180" s="56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9" t="s">
        <v>143</v>
      </c>
      <c r="AU180" s="19" t="s">
        <v>81</v>
      </c>
    </row>
    <row r="181" spans="1:65" s="13" customFormat="1" ht="10.199999999999999">
      <c r="B181" s="165"/>
      <c r="D181" s="163" t="s">
        <v>147</v>
      </c>
      <c r="E181" s="166" t="s">
        <v>3</v>
      </c>
      <c r="F181" s="167" t="s">
        <v>248</v>
      </c>
      <c r="H181" s="168">
        <v>470</v>
      </c>
      <c r="I181" s="169"/>
      <c r="L181" s="165"/>
      <c r="M181" s="170"/>
      <c r="N181" s="171"/>
      <c r="O181" s="171"/>
      <c r="P181" s="171"/>
      <c r="Q181" s="171"/>
      <c r="R181" s="171"/>
      <c r="S181" s="171"/>
      <c r="T181" s="172"/>
      <c r="AT181" s="166" t="s">
        <v>147</v>
      </c>
      <c r="AU181" s="166" t="s">
        <v>81</v>
      </c>
      <c r="AV181" s="13" t="s">
        <v>81</v>
      </c>
      <c r="AW181" s="13" t="s">
        <v>33</v>
      </c>
      <c r="AX181" s="13" t="s">
        <v>72</v>
      </c>
      <c r="AY181" s="166" t="s">
        <v>133</v>
      </c>
    </row>
    <row r="182" spans="1:65" s="13" customFormat="1" ht="10.199999999999999">
      <c r="B182" s="165"/>
      <c r="D182" s="163" t="s">
        <v>147</v>
      </c>
      <c r="E182" s="166" t="s">
        <v>3</v>
      </c>
      <c r="F182" s="167" t="s">
        <v>249</v>
      </c>
      <c r="H182" s="168">
        <v>196.3</v>
      </c>
      <c r="I182" s="169"/>
      <c r="L182" s="165"/>
      <c r="M182" s="170"/>
      <c r="N182" s="171"/>
      <c r="O182" s="171"/>
      <c r="P182" s="171"/>
      <c r="Q182" s="171"/>
      <c r="R182" s="171"/>
      <c r="S182" s="171"/>
      <c r="T182" s="172"/>
      <c r="AT182" s="166" t="s">
        <v>147</v>
      </c>
      <c r="AU182" s="166" t="s">
        <v>81</v>
      </c>
      <c r="AV182" s="13" t="s">
        <v>81</v>
      </c>
      <c r="AW182" s="13" t="s">
        <v>33</v>
      </c>
      <c r="AX182" s="13" t="s">
        <v>72</v>
      </c>
      <c r="AY182" s="166" t="s">
        <v>133</v>
      </c>
    </row>
    <row r="183" spans="1:65" s="14" customFormat="1" ht="10.199999999999999">
      <c r="B183" s="173"/>
      <c r="D183" s="163" t="s">
        <v>147</v>
      </c>
      <c r="E183" s="174" t="s">
        <v>3</v>
      </c>
      <c r="F183" s="175" t="s">
        <v>154</v>
      </c>
      <c r="H183" s="176">
        <v>666.3</v>
      </c>
      <c r="I183" s="177"/>
      <c r="L183" s="173"/>
      <c r="M183" s="178"/>
      <c r="N183" s="179"/>
      <c r="O183" s="179"/>
      <c r="P183" s="179"/>
      <c r="Q183" s="179"/>
      <c r="R183" s="179"/>
      <c r="S183" s="179"/>
      <c r="T183" s="180"/>
      <c r="AT183" s="174" t="s">
        <v>147</v>
      </c>
      <c r="AU183" s="174" t="s">
        <v>81</v>
      </c>
      <c r="AV183" s="14" t="s">
        <v>141</v>
      </c>
      <c r="AW183" s="14" t="s">
        <v>33</v>
      </c>
      <c r="AX183" s="14" t="s">
        <v>79</v>
      </c>
      <c r="AY183" s="174" t="s">
        <v>133</v>
      </c>
    </row>
    <row r="184" spans="1:65" s="2" customFormat="1" ht="24.15" customHeight="1">
      <c r="A184" s="34"/>
      <c r="B184" s="144"/>
      <c r="C184" s="145" t="s">
        <v>250</v>
      </c>
      <c r="D184" s="145" t="s">
        <v>136</v>
      </c>
      <c r="E184" s="146" t="s">
        <v>251</v>
      </c>
      <c r="F184" s="147" t="s">
        <v>252</v>
      </c>
      <c r="G184" s="148" t="s">
        <v>139</v>
      </c>
      <c r="H184" s="149">
        <v>39978</v>
      </c>
      <c r="I184" s="150"/>
      <c r="J184" s="151">
        <f>ROUND(I184*H184,2)</f>
        <v>0</v>
      </c>
      <c r="K184" s="147" t="s">
        <v>140</v>
      </c>
      <c r="L184" s="35"/>
      <c r="M184" s="152" t="s">
        <v>3</v>
      </c>
      <c r="N184" s="153" t="s">
        <v>43</v>
      </c>
      <c r="O184" s="55"/>
      <c r="P184" s="154">
        <f>O184*H184</f>
        <v>0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56" t="s">
        <v>141</v>
      </c>
      <c r="AT184" s="156" t="s">
        <v>136</v>
      </c>
      <c r="AU184" s="156" t="s">
        <v>81</v>
      </c>
      <c r="AY184" s="19" t="s">
        <v>133</v>
      </c>
      <c r="BE184" s="157">
        <f>IF(N184="základní",J184,0)</f>
        <v>0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19" t="s">
        <v>79</v>
      </c>
      <c r="BK184" s="157">
        <f>ROUND(I184*H184,2)</f>
        <v>0</v>
      </c>
      <c r="BL184" s="19" t="s">
        <v>141</v>
      </c>
      <c r="BM184" s="156" t="s">
        <v>821</v>
      </c>
    </row>
    <row r="185" spans="1:65" s="2" customFormat="1" ht="10.199999999999999">
      <c r="A185" s="34"/>
      <c r="B185" s="35"/>
      <c r="C185" s="34"/>
      <c r="D185" s="158" t="s">
        <v>143</v>
      </c>
      <c r="E185" s="34"/>
      <c r="F185" s="159" t="s">
        <v>254</v>
      </c>
      <c r="G185" s="34"/>
      <c r="H185" s="34"/>
      <c r="I185" s="160"/>
      <c r="J185" s="34"/>
      <c r="K185" s="34"/>
      <c r="L185" s="35"/>
      <c r="M185" s="161"/>
      <c r="N185" s="162"/>
      <c r="O185" s="55"/>
      <c r="P185" s="55"/>
      <c r="Q185" s="55"/>
      <c r="R185" s="55"/>
      <c r="S185" s="55"/>
      <c r="T185" s="56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9" t="s">
        <v>143</v>
      </c>
      <c r="AU185" s="19" t="s">
        <v>81</v>
      </c>
    </row>
    <row r="186" spans="1:65" s="13" customFormat="1" ht="10.199999999999999">
      <c r="B186" s="165"/>
      <c r="D186" s="163" t="s">
        <v>147</v>
      </c>
      <c r="F186" s="167" t="s">
        <v>255</v>
      </c>
      <c r="H186" s="168">
        <v>39978</v>
      </c>
      <c r="I186" s="169"/>
      <c r="L186" s="165"/>
      <c r="M186" s="170"/>
      <c r="N186" s="171"/>
      <c r="O186" s="171"/>
      <c r="P186" s="171"/>
      <c r="Q186" s="171"/>
      <c r="R186" s="171"/>
      <c r="S186" s="171"/>
      <c r="T186" s="172"/>
      <c r="AT186" s="166" t="s">
        <v>147</v>
      </c>
      <c r="AU186" s="166" t="s">
        <v>81</v>
      </c>
      <c r="AV186" s="13" t="s">
        <v>81</v>
      </c>
      <c r="AW186" s="13" t="s">
        <v>4</v>
      </c>
      <c r="AX186" s="13" t="s">
        <v>79</v>
      </c>
      <c r="AY186" s="166" t="s">
        <v>133</v>
      </c>
    </row>
    <row r="187" spans="1:65" s="2" customFormat="1" ht="24.15" customHeight="1">
      <c r="A187" s="34"/>
      <c r="B187" s="144"/>
      <c r="C187" s="145" t="s">
        <v>256</v>
      </c>
      <c r="D187" s="145" t="s">
        <v>136</v>
      </c>
      <c r="E187" s="146" t="s">
        <v>257</v>
      </c>
      <c r="F187" s="147" t="s">
        <v>258</v>
      </c>
      <c r="G187" s="148" t="s">
        <v>139</v>
      </c>
      <c r="H187" s="149">
        <v>666.3</v>
      </c>
      <c r="I187" s="150"/>
      <c r="J187" s="151">
        <f>ROUND(I187*H187,2)</f>
        <v>0</v>
      </c>
      <c r="K187" s="147" t="s">
        <v>140</v>
      </c>
      <c r="L187" s="35"/>
      <c r="M187" s="152" t="s">
        <v>3</v>
      </c>
      <c r="N187" s="153" t="s">
        <v>43</v>
      </c>
      <c r="O187" s="55"/>
      <c r="P187" s="154">
        <f>O187*H187</f>
        <v>0</v>
      </c>
      <c r="Q187" s="154">
        <v>0</v>
      </c>
      <c r="R187" s="154">
        <f>Q187*H187</f>
        <v>0</v>
      </c>
      <c r="S187" s="154">
        <v>0</v>
      </c>
      <c r="T187" s="155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56" t="s">
        <v>141</v>
      </c>
      <c r="AT187" s="156" t="s">
        <v>136</v>
      </c>
      <c r="AU187" s="156" t="s">
        <v>81</v>
      </c>
      <c r="AY187" s="19" t="s">
        <v>133</v>
      </c>
      <c r="BE187" s="157">
        <f>IF(N187="základní",J187,0)</f>
        <v>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9" t="s">
        <v>79</v>
      </c>
      <c r="BK187" s="157">
        <f>ROUND(I187*H187,2)</f>
        <v>0</v>
      </c>
      <c r="BL187" s="19" t="s">
        <v>141</v>
      </c>
      <c r="BM187" s="156" t="s">
        <v>822</v>
      </c>
    </row>
    <row r="188" spans="1:65" s="2" customFormat="1" ht="10.199999999999999">
      <c r="A188" s="34"/>
      <c r="B188" s="35"/>
      <c r="C188" s="34"/>
      <c r="D188" s="158" t="s">
        <v>143</v>
      </c>
      <c r="E188" s="34"/>
      <c r="F188" s="159" t="s">
        <v>260</v>
      </c>
      <c r="G188" s="34"/>
      <c r="H188" s="34"/>
      <c r="I188" s="160"/>
      <c r="J188" s="34"/>
      <c r="K188" s="34"/>
      <c r="L188" s="35"/>
      <c r="M188" s="161"/>
      <c r="N188" s="162"/>
      <c r="O188" s="55"/>
      <c r="P188" s="55"/>
      <c r="Q188" s="55"/>
      <c r="R188" s="55"/>
      <c r="S188" s="55"/>
      <c r="T188" s="56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9" t="s">
        <v>143</v>
      </c>
      <c r="AU188" s="19" t="s">
        <v>81</v>
      </c>
    </row>
    <row r="189" spans="1:65" s="2" customFormat="1" ht="16.5" customHeight="1">
      <c r="A189" s="34"/>
      <c r="B189" s="144"/>
      <c r="C189" s="145" t="s">
        <v>261</v>
      </c>
      <c r="D189" s="145" t="s">
        <v>136</v>
      </c>
      <c r="E189" s="146" t="s">
        <v>262</v>
      </c>
      <c r="F189" s="147" t="s">
        <v>263</v>
      </c>
      <c r="G189" s="148" t="s">
        <v>139</v>
      </c>
      <c r="H189" s="149">
        <v>666.3</v>
      </c>
      <c r="I189" s="150"/>
      <c r="J189" s="151">
        <f>ROUND(I189*H189,2)</f>
        <v>0</v>
      </c>
      <c r="K189" s="147" t="s">
        <v>140</v>
      </c>
      <c r="L189" s="35"/>
      <c r="M189" s="152" t="s">
        <v>3</v>
      </c>
      <c r="N189" s="153" t="s">
        <v>43</v>
      </c>
      <c r="O189" s="55"/>
      <c r="P189" s="154">
        <f>O189*H189</f>
        <v>0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56" t="s">
        <v>141</v>
      </c>
      <c r="AT189" s="156" t="s">
        <v>136</v>
      </c>
      <c r="AU189" s="156" t="s">
        <v>81</v>
      </c>
      <c r="AY189" s="19" t="s">
        <v>133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9" t="s">
        <v>79</v>
      </c>
      <c r="BK189" s="157">
        <f>ROUND(I189*H189,2)</f>
        <v>0</v>
      </c>
      <c r="BL189" s="19" t="s">
        <v>141</v>
      </c>
      <c r="BM189" s="156" t="s">
        <v>823</v>
      </c>
    </row>
    <row r="190" spans="1:65" s="2" customFormat="1" ht="10.199999999999999">
      <c r="A190" s="34"/>
      <c r="B190" s="35"/>
      <c r="C190" s="34"/>
      <c r="D190" s="158" t="s">
        <v>143</v>
      </c>
      <c r="E190" s="34"/>
      <c r="F190" s="159" t="s">
        <v>265</v>
      </c>
      <c r="G190" s="34"/>
      <c r="H190" s="34"/>
      <c r="I190" s="160"/>
      <c r="J190" s="34"/>
      <c r="K190" s="34"/>
      <c r="L190" s="35"/>
      <c r="M190" s="161"/>
      <c r="N190" s="162"/>
      <c r="O190" s="55"/>
      <c r="P190" s="55"/>
      <c r="Q190" s="55"/>
      <c r="R190" s="55"/>
      <c r="S190" s="55"/>
      <c r="T190" s="56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9" t="s">
        <v>143</v>
      </c>
      <c r="AU190" s="19" t="s">
        <v>81</v>
      </c>
    </row>
    <row r="191" spans="1:65" s="13" customFormat="1" ht="10.199999999999999">
      <c r="B191" s="165"/>
      <c r="D191" s="163" t="s">
        <v>147</v>
      </c>
      <c r="E191" s="166" t="s">
        <v>3</v>
      </c>
      <c r="F191" s="167" t="s">
        <v>248</v>
      </c>
      <c r="H191" s="168">
        <v>470</v>
      </c>
      <c r="I191" s="169"/>
      <c r="L191" s="165"/>
      <c r="M191" s="170"/>
      <c r="N191" s="171"/>
      <c r="O191" s="171"/>
      <c r="P191" s="171"/>
      <c r="Q191" s="171"/>
      <c r="R191" s="171"/>
      <c r="S191" s="171"/>
      <c r="T191" s="172"/>
      <c r="AT191" s="166" t="s">
        <v>147</v>
      </c>
      <c r="AU191" s="166" t="s">
        <v>81</v>
      </c>
      <c r="AV191" s="13" t="s">
        <v>81</v>
      </c>
      <c r="AW191" s="13" t="s">
        <v>33</v>
      </c>
      <c r="AX191" s="13" t="s">
        <v>72</v>
      </c>
      <c r="AY191" s="166" t="s">
        <v>133</v>
      </c>
    </row>
    <row r="192" spans="1:65" s="13" customFormat="1" ht="10.199999999999999">
      <c r="B192" s="165"/>
      <c r="D192" s="163" t="s">
        <v>147</v>
      </c>
      <c r="E192" s="166" t="s">
        <v>3</v>
      </c>
      <c r="F192" s="167" t="s">
        <v>249</v>
      </c>
      <c r="H192" s="168">
        <v>196.3</v>
      </c>
      <c r="I192" s="169"/>
      <c r="L192" s="165"/>
      <c r="M192" s="170"/>
      <c r="N192" s="171"/>
      <c r="O192" s="171"/>
      <c r="P192" s="171"/>
      <c r="Q192" s="171"/>
      <c r="R192" s="171"/>
      <c r="S192" s="171"/>
      <c r="T192" s="172"/>
      <c r="AT192" s="166" t="s">
        <v>147</v>
      </c>
      <c r="AU192" s="166" t="s">
        <v>81</v>
      </c>
      <c r="AV192" s="13" t="s">
        <v>81</v>
      </c>
      <c r="AW192" s="13" t="s">
        <v>33</v>
      </c>
      <c r="AX192" s="13" t="s">
        <v>72</v>
      </c>
      <c r="AY192" s="166" t="s">
        <v>133</v>
      </c>
    </row>
    <row r="193" spans="1:65" s="14" customFormat="1" ht="10.199999999999999">
      <c r="B193" s="173"/>
      <c r="D193" s="163" t="s">
        <v>147</v>
      </c>
      <c r="E193" s="174" t="s">
        <v>3</v>
      </c>
      <c r="F193" s="175" t="s">
        <v>154</v>
      </c>
      <c r="H193" s="176">
        <v>666.3</v>
      </c>
      <c r="I193" s="177"/>
      <c r="L193" s="173"/>
      <c r="M193" s="178"/>
      <c r="N193" s="179"/>
      <c r="O193" s="179"/>
      <c r="P193" s="179"/>
      <c r="Q193" s="179"/>
      <c r="R193" s="179"/>
      <c r="S193" s="179"/>
      <c r="T193" s="180"/>
      <c r="AT193" s="174" t="s">
        <v>147</v>
      </c>
      <c r="AU193" s="174" t="s">
        <v>81</v>
      </c>
      <c r="AV193" s="14" t="s">
        <v>141</v>
      </c>
      <c r="AW193" s="14" t="s">
        <v>33</v>
      </c>
      <c r="AX193" s="14" t="s">
        <v>79</v>
      </c>
      <c r="AY193" s="174" t="s">
        <v>133</v>
      </c>
    </row>
    <row r="194" spans="1:65" s="2" customFormat="1" ht="16.5" customHeight="1">
      <c r="A194" s="34"/>
      <c r="B194" s="144"/>
      <c r="C194" s="145" t="s">
        <v>8</v>
      </c>
      <c r="D194" s="145" t="s">
        <v>136</v>
      </c>
      <c r="E194" s="146" t="s">
        <v>266</v>
      </c>
      <c r="F194" s="147" t="s">
        <v>267</v>
      </c>
      <c r="G194" s="148" t="s">
        <v>139</v>
      </c>
      <c r="H194" s="149">
        <v>39978</v>
      </c>
      <c r="I194" s="150"/>
      <c r="J194" s="151">
        <f>ROUND(I194*H194,2)</f>
        <v>0</v>
      </c>
      <c r="K194" s="147" t="s">
        <v>140</v>
      </c>
      <c r="L194" s="35"/>
      <c r="M194" s="152" t="s">
        <v>3</v>
      </c>
      <c r="N194" s="153" t="s">
        <v>43</v>
      </c>
      <c r="O194" s="55"/>
      <c r="P194" s="154">
        <f>O194*H194</f>
        <v>0</v>
      </c>
      <c r="Q194" s="154">
        <v>0</v>
      </c>
      <c r="R194" s="154">
        <f>Q194*H194</f>
        <v>0</v>
      </c>
      <c r="S194" s="154">
        <v>0</v>
      </c>
      <c r="T194" s="155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6" t="s">
        <v>141</v>
      </c>
      <c r="AT194" s="156" t="s">
        <v>136</v>
      </c>
      <c r="AU194" s="156" t="s">
        <v>81</v>
      </c>
      <c r="AY194" s="19" t="s">
        <v>133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9" t="s">
        <v>79</v>
      </c>
      <c r="BK194" s="157">
        <f>ROUND(I194*H194,2)</f>
        <v>0</v>
      </c>
      <c r="BL194" s="19" t="s">
        <v>141</v>
      </c>
      <c r="BM194" s="156" t="s">
        <v>824</v>
      </c>
    </row>
    <row r="195" spans="1:65" s="2" customFormat="1" ht="10.199999999999999">
      <c r="A195" s="34"/>
      <c r="B195" s="35"/>
      <c r="C195" s="34"/>
      <c r="D195" s="158" t="s">
        <v>143</v>
      </c>
      <c r="E195" s="34"/>
      <c r="F195" s="159" t="s">
        <v>269</v>
      </c>
      <c r="G195" s="34"/>
      <c r="H195" s="34"/>
      <c r="I195" s="160"/>
      <c r="J195" s="34"/>
      <c r="K195" s="34"/>
      <c r="L195" s="35"/>
      <c r="M195" s="161"/>
      <c r="N195" s="162"/>
      <c r="O195" s="55"/>
      <c r="P195" s="55"/>
      <c r="Q195" s="55"/>
      <c r="R195" s="55"/>
      <c r="S195" s="55"/>
      <c r="T195" s="56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9" t="s">
        <v>143</v>
      </c>
      <c r="AU195" s="19" t="s">
        <v>81</v>
      </c>
    </row>
    <row r="196" spans="1:65" s="13" customFormat="1" ht="10.199999999999999">
      <c r="B196" s="165"/>
      <c r="D196" s="163" t="s">
        <v>147</v>
      </c>
      <c r="F196" s="167" t="s">
        <v>255</v>
      </c>
      <c r="H196" s="168">
        <v>39978</v>
      </c>
      <c r="I196" s="169"/>
      <c r="L196" s="165"/>
      <c r="M196" s="170"/>
      <c r="N196" s="171"/>
      <c r="O196" s="171"/>
      <c r="P196" s="171"/>
      <c r="Q196" s="171"/>
      <c r="R196" s="171"/>
      <c r="S196" s="171"/>
      <c r="T196" s="172"/>
      <c r="AT196" s="166" t="s">
        <v>147</v>
      </c>
      <c r="AU196" s="166" t="s">
        <v>81</v>
      </c>
      <c r="AV196" s="13" t="s">
        <v>81</v>
      </c>
      <c r="AW196" s="13" t="s">
        <v>4</v>
      </c>
      <c r="AX196" s="13" t="s">
        <v>79</v>
      </c>
      <c r="AY196" s="166" t="s">
        <v>133</v>
      </c>
    </row>
    <row r="197" spans="1:65" s="2" customFormat="1" ht="16.5" customHeight="1">
      <c r="A197" s="34"/>
      <c r="B197" s="144"/>
      <c r="C197" s="145" t="s">
        <v>270</v>
      </c>
      <c r="D197" s="145" t="s">
        <v>136</v>
      </c>
      <c r="E197" s="146" t="s">
        <v>271</v>
      </c>
      <c r="F197" s="147" t="s">
        <v>272</v>
      </c>
      <c r="G197" s="148" t="s">
        <v>139</v>
      </c>
      <c r="H197" s="149">
        <v>666.3</v>
      </c>
      <c r="I197" s="150"/>
      <c r="J197" s="151">
        <f>ROUND(I197*H197,2)</f>
        <v>0</v>
      </c>
      <c r="K197" s="147" t="s">
        <v>140</v>
      </c>
      <c r="L197" s="35"/>
      <c r="M197" s="152" t="s">
        <v>3</v>
      </c>
      <c r="N197" s="153" t="s">
        <v>43</v>
      </c>
      <c r="O197" s="55"/>
      <c r="P197" s="154">
        <f>O197*H197</f>
        <v>0</v>
      </c>
      <c r="Q197" s="154">
        <v>0</v>
      </c>
      <c r="R197" s="154">
        <f>Q197*H197</f>
        <v>0</v>
      </c>
      <c r="S197" s="154">
        <v>0</v>
      </c>
      <c r="T197" s="155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6" t="s">
        <v>141</v>
      </c>
      <c r="AT197" s="156" t="s">
        <v>136</v>
      </c>
      <c r="AU197" s="156" t="s">
        <v>81</v>
      </c>
      <c r="AY197" s="19" t="s">
        <v>133</v>
      </c>
      <c r="BE197" s="157">
        <f>IF(N197="základní",J197,0)</f>
        <v>0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9" t="s">
        <v>79</v>
      </c>
      <c r="BK197" s="157">
        <f>ROUND(I197*H197,2)</f>
        <v>0</v>
      </c>
      <c r="BL197" s="19" t="s">
        <v>141</v>
      </c>
      <c r="BM197" s="156" t="s">
        <v>825</v>
      </c>
    </row>
    <row r="198" spans="1:65" s="2" customFormat="1" ht="10.199999999999999">
      <c r="A198" s="34"/>
      <c r="B198" s="35"/>
      <c r="C198" s="34"/>
      <c r="D198" s="158" t="s">
        <v>143</v>
      </c>
      <c r="E198" s="34"/>
      <c r="F198" s="159" t="s">
        <v>274</v>
      </c>
      <c r="G198" s="34"/>
      <c r="H198" s="34"/>
      <c r="I198" s="160"/>
      <c r="J198" s="34"/>
      <c r="K198" s="34"/>
      <c r="L198" s="35"/>
      <c r="M198" s="161"/>
      <c r="N198" s="162"/>
      <c r="O198" s="55"/>
      <c r="P198" s="55"/>
      <c r="Q198" s="55"/>
      <c r="R198" s="55"/>
      <c r="S198" s="55"/>
      <c r="T198" s="56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9" t="s">
        <v>143</v>
      </c>
      <c r="AU198" s="19" t="s">
        <v>81</v>
      </c>
    </row>
    <row r="199" spans="1:65" s="2" customFormat="1" ht="24.15" customHeight="1">
      <c r="A199" s="34"/>
      <c r="B199" s="144"/>
      <c r="C199" s="145" t="s">
        <v>275</v>
      </c>
      <c r="D199" s="145" t="s">
        <v>136</v>
      </c>
      <c r="E199" s="146" t="s">
        <v>276</v>
      </c>
      <c r="F199" s="147" t="s">
        <v>277</v>
      </c>
      <c r="G199" s="148" t="s">
        <v>139</v>
      </c>
      <c r="H199" s="149">
        <v>638</v>
      </c>
      <c r="I199" s="150"/>
      <c r="J199" s="151">
        <f>ROUND(I199*H199,2)</f>
        <v>0</v>
      </c>
      <c r="K199" s="147" t="s">
        <v>140</v>
      </c>
      <c r="L199" s="35"/>
      <c r="M199" s="152" t="s">
        <v>3</v>
      </c>
      <c r="N199" s="153" t="s">
        <v>43</v>
      </c>
      <c r="O199" s="55"/>
      <c r="P199" s="154">
        <f>O199*H199</f>
        <v>0</v>
      </c>
      <c r="Q199" s="154">
        <v>1.2999999999999999E-4</v>
      </c>
      <c r="R199" s="154">
        <f>Q199*H199</f>
        <v>8.2939999999999986E-2</v>
      </c>
      <c r="S199" s="154">
        <v>0</v>
      </c>
      <c r="T199" s="155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56" t="s">
        <v>141</v>
      </c>
      <c r="AT199" s="156" t="s">
        <v>136</v>
      </c>
      <c r="AU199" s="156" t="s">
        <v>81</v>
      </c>
      <c r="AY199" s="19" t="s">
        <v>133</v>
      </c>
      <c r="BE199" s="157">
        <f>IF(N199="základní",J199,0)</f>
        <v>0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9" t="s">
        <v>79</v>
      </c>
      <c r="BK199" s="157">
        <f>ROUND(I199*H199,2)</f>
        <v>0</v>
      </c>
      <c r="BL199" s="19" t="s">
        <v>141</v>
      </c>
      <c r="BM199" s="156" t="s">
        <v>826</v>
      </c>
    </row>
    <row r="200" spans="1:65" s="2" customFormat="1" ht="10.199999999999999">
      <c r="A200" s="34"/>
      <c r="B200" s="35"/>
      <c r="C200" s="34"/>
      <c r="D200" s="158" t="s">
        <v>143</v>
      </c>
      <c r="E200" s="34"/>
      <c r="F200" s="159" t="s">
        <v>279</v>
      </c>
      <c r="G200" s="34"/>
      <c r="H200" s="34"/>
      <c r="I200" s="160"/>
      <c r="J200" s="34"/>
      <c r="K200" s="34"/>
      <c r="L200" s="35"/>
      <c r="M200" s="161"/>
      <c r="N200" s="162"/>
      <c r="O200" s="55"/>
      <c r="P200" s="55"/>
      <c r="Q200" s="55"/>
      <c r="R200" s="55"/>
      <c r="S200" s="55"/>
      <c r="T200" s="56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9" t="s">
        <v>143</v>
      </c>
      <c r="AU200" s="19" t="s">
        <v>81</v>
      </c>
    </row>
    <row r="201" spans="1:65" s="15" customFormat="1" ht="10.199999999999999">
      <c r="B201" s="191"/>
      <c r="D201" s="163" t="s">
        <v>147</v>
      </c>
      <c r="E201" s="192" t="s">
        <v>3</v>
      </c>
      <c r="F201" s="193" t="s">
        <v>280</v>
      </c>
      <c r="H201" s="192" t="s">
        <v>3</v>
      </c>
      <c r="I201" s="194"/>
      <c r="L201" s="191"/>
      <c r="M201" s="195"/>
      <c r="N201" s="196"/>
      <c r="O201" s="196"/>
      <c r="P201" s="196"/>
      <c r="Q201" s="196"/>
      <c r="R201" s="196"/>
      <c r="S201" s="196"/>
      <c r="T201" s="197"/>
      <c r="AT201" s="192" t="s">
        <v>147</v>
      </c>
      <c r="AU201" s="192" t="s">
        <v>81</v>
      </c>
      <c r="AV201" s="15" t="s">
        <v>79</v>
      </c>
      <c r="AW201" s="15" t="s">
        <v>33</v>
      </c>
      <c r="AX201" s="15" t="s">
        <v>72</v>
      </c>
      <c r="AY201" s="192" t="s">
        <v>133</v>
      </c>
    </row>
    <row r="202" spans="1:65" s="13" customFormat="1" ht="10.199999999999999">
      <c r="B202" s="165"/>
      <c r="D202" s="163" t="s">
        <v>147</v>
      </c>
      <c r="E202" s="166" t="s">
        <v>3</v>
      </c>
      <c r="F202" s="167" t="s">
        <v>827</v>
      </c>
      <c r="H202" s="168">
        <v>638</v>
      </c>
      <c r="I202" s="169"/>
      <c r="L202" s="165"/>
      <c r="M202" s="170"/>
      <c r="N202" s="171"/>
      <c r="O202" s="171"/>
      <c r="P202" s="171"/>
      <c r="Q202" s="171"/>
      <c r="R202" s="171"/>
      <c r="S202" s="171"/>
      <c r="T202" s="172"/>
      <c r="AT202" s="166" t="s">
        <v>147</v>
      </c>
      <c r="AU202" s="166" t="s">
        <v>81</v>
      </c>
      <c r="AV202" s="13" t="s">
        <v>81</v>
      </c>
      <c r="AW202" s="13" t="s">
        <v>33</v>
      </c>
      <c r="AX202" s="13" t="s">
        <v>79</v>
      </c>
      <c r="AY202" s="166" t="s">
        <v>133</v>
      </c>
    </row>
    <row r="203" spans="1:65" s="2" customFormat="1" ht="24.15" customHeight="1">
      <c r="A203" s="34"/>
      <c r="B203" s="144"/>
      <c r="C203" s="145" t="s">
        <v>282</v>
      </c>
      <c r="D203" s="145" t="s">
        <v>136</v>
      </c>
      <c r="E203" s="146" t="s">
        <v>283</v>
      </c>
      <c r="F203" s="147" t="s">
        <v>284</v>
      </c>
      <c r="G203" s="148" t="s">
        <v>139</v>
      </c>
      <c r="H203" s="149">
        <v>638</v>
      </c>
      <c r="I203" s="150"/>
      <c r="J203" s="151">
        <f>ROUND(I203*H203,2)</f>
        <v>0</v>
      </c>
      <c r="K203" s="147" t="s">
        <v>140</v>
      </c>
      <c r="L203" s="35"/>
      <c r="M203" s="152" t="s">
        <v>3</v>
      </c>
      <c r="N203" s="153" t="s">
        <v>43</v>
      </c>
      <c r="O203" s="55"/>
      <c r="P203" s="154">
        <f>O203*H203</f>
        <v>0</v>
      </c>
      <c r="Q203" s="154">
        <v>3.0000000000000001E-5</v>
      </c>
      <c r="R203" s="154">
        <f>Q203*H203</f>
        <v>1.9140000000000001E-2</v>
      </c>
      <c r="S203" s="154">
        <v>0</v>
      </c>
      <c r="T203" s="155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56" t="s">
        <v>141</v>
      </c>
      <c r="AT203" s="156" t="s">
        <v>136</v>
      </c>
      <c r="AU203" s="156" t="s">
        <v>81</v>
      </c>
      <c r="AY203" s="19" t="s">
        <v>133</v>
      </c>
      <c r="BE203" s="157">
        <f>IF(N203="základní",J203,0)</f>
        <v>0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19" t="s">
        <v>79</v>
      </c>
      <c r="BK203" s="157">
        <f>ROUND(I203*H203,2)</f>
        <v>0</v>
      </c>
      <c r="BL203" s="19" t="s">
        <v>141</v>
      </c>
      <c r="BM203" s="156" t="s">
        <v>828</v>
      </c>
    </row>
    <row r="204" spans="1:65" s="2" customFormat="1" ht="10.199999999999999">
      <c r="A204" s="34"/>
      <c r="B204" s="35"/>
      <c r="C204" s="34"/>
      <c r="D204" s="158" t="s">
        <v>143</v>
      </c>
      <c r="E204" s="34"/>
      <c r="F204" s="159" t="s">
        <v>286</v>
      </c>
      <c r="G204" s="34"/>
      <c r="H204" s="34"/>
      <c r="I204" s="160"/>
      <c r="J204" s="34"/>
      <c r="K204" s="34"/>
      <c r="L204" s="35"/>
      <c r="M204" s="161"/>
      <c r="N204" s="162"/>
      <c r="O204" s="55"/>
      <c r="P204" s="55"/>
      <c r="Q204" s="55"/>
      <c r="R204" s="55"/>
      <c r="S204" s="55"/>
      <c r="T204" s="56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9" t="s">
        <v>143</v>
      </c>
      <c r="AU204" s="19" t="s">
        <v>81</v>
      </c>
    </row>
    <row r="205" spans="1:65" s="2" customFormat="1" ht="21.75" customHeight="1">
      <c r="A205" s="34"/>
      <c r="B205" s="144"/>
      <c r="C205" s="145" t="s">
        <v>287</v>
      </c>
      <c r="D205" s="145" t="s">
        <v>136</v>
      </c>
      <c r="E205" s="146" t="s">
        <v>288</v>
      </c>
      <c r="F205" s="147" t="s">
        <v>289</v>
      </c>
      <c r="G205" s="148" t="s">
        <v>139</v>
      </c>
      <c r="H205" s="149">
        <v>369.79300000000001</v>
      </c>
      <c r="I205" s="150"/>
      <c r="J205" s="151">
        <f>ROUND(I205*H205,2)</f>
        <v>0</v>
      </c>
      <c r="K205" s="147" t="s">
        <v>140</v>
      </c>
      <c r="L205" s="35"/>
      <c r="M205" s="152" t="s">
        <v>3</v>
      </c>
      <c r="N205" s="153" t="s">
        <v>43</v>
      </c>
      <c r="O205" s="55"/>
      <c r="P205" s="154">
        <f>O205*H205</f>
        <v>0</v>
      </c>
      <c r="Q205" s="154">
        <v>0</v>
      </c>
      <c r="R205" s="154">
        <f>Q205*H205</f>
        <v>0</v>
      </c>
      <c r="S205" s="154">
        <v>8.9999999999999993E-3</v>
      </c>
      <c r="T205" s="155">
        <f>S205*H205</f>
        <v>3.3281369999999999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56" t="s">
        <v>141</v>
      </c>
      <c r="AT205" s="156" t="s">
        <v>136</v>
      </c>
      <c r="AU205" s="156" t="s">
        <v>81</v>
      </c>
      <c r="AY205" s="19" t="s">
        <v>133</v>
      </c>
      <c r="BE205" s="157">
        <f>IF(N205="základní",J205,0)</f>
        <v>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9" t="s">
        <v>79</v>
      </c>
      <c r="BK205" s="157">
        <f>ROUND(I205*H205,2)</f>
        <v>0</v>
      </c>
      <c r="BL205" s="19" t="s">
        <v>141</v>
      </c>
      <c r="BM205" s="156" t="s">
        <v>829</v>
      </c>
    </row>
    <row r="206" spans="1:65" s="2" customFormat="1" ht="10.199999999999999">
      <c r="A206" s="34"/>
      <c r="B206" s="35"/>
      <c r="C206" s="34"/>
      <c r="D206" s="158" t="s">
        <v>143</v>
      </c>
      <c r="E206" s="34"/>
      <c r="F206" s="159" t="s">
        <v>291</v>
      </c>
      <c r="G206" s="34"/>
      <c r="H206" s="34"/>
      <c r="I206" s="160"/>
      <c r="J206" s="34"/>
      <c r="K206" s="34"/>
      <c r="L206" s="35"/>
      <c r="M206" s="161"/>
      <c r="N206" s="162"/>
      <c r="O206" s="55"/>
      <c r="P206" s="55"/>
      <c r="Q206" s="55"/>
      <c r="R206" s="55"/>
      <c r="S206" s="55"/>
      <c r="T206" s="56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9" t="s">
        <v>143</v>
      </c>
      <c r="AU206" s="19" t="s">
        <v>81</v>
      </c>
    </row>
    <row r="207" spans="1:65" s="13" customFormat="1" ht="10.199999999999999">
      <c r="B207" s="165"/>
      <c r="D207" s="163" t="s">
        <v>147</v>
      </c>
      <c r="E207" s="166" t="s">
        <v>3</v>
      </c>
      <c r="F207" s="167" t="s">
        <v>148</v>
      </c>
      <c r="H207" s="168">
        <v>341.57600000000002</v>
      </c>
      <c r="I207" s="169"/>
      <c r="L207" s="165"/>
      <c r="M207" s="170"/>
      <c r="N207" s="171"/>
      <c r="O207" s="171"/>
      <c r="P207" s="171"/>
      <c r="Q207" s="171"/>
      <c r="R207" s="171"/>
      <c r="S207" s="171"/>
      <c r="T207" s="172"/>
      <c r="AT207" s="166" t="s">
        <v>147</v>
      </c>
      <c r="AU207" s="166" t="s">
        <v>81</v>
      </c>
      <c r="AV207" s="13" t="s">
        <v>81</v>
      </c>
      <c r="AW207" s="13" t="s">
        <v>33</v>
      </c>
      <c r="AX207" s="13" t="s">
        <v>72</v>
      </c>
      <c r="AY207" s="166" t="s">
        <v>133</v>
      </c>
    </row>
    <row r="208" spans="1:65" s="13" customFormat="1" ht="10.199999999999999">
      <c r="B208" s="165"/>
      <c r="D208" s="163" t="s">
        <v>147</v>
      </c>
      <c r="E208" s="166" t="s">
        <v>3</v>
      </c>
      <c r="F208" s="167" t="s">
        <v>149</v>
      </c>
      <c r="H208" s="168">
        <v>-53.13</v>
      </c>
      <c r="I208" s="169"/>
      <c r="L208" s="165"/>
      <c r="M208" s="170"/>
      <c r="N208" s="171"/>
      <c r="O208" s="171"/>
      <c r="P208" s="171"/>
      <c r="Q208" s="171"/>
      <c r="R208" s="171"/>
      <c r="S208" s="171"/>
      <c r="T208" s="172"/>
      <c r="AT208" s="166" t="s">
        <v>147</v>
      </c>
      <c r="AU208" s="166" t="s">
        <v>81</v>
      </c>
      <c r="AV208" s="13" t="s">
        <v>81</v>
      </c>
      <c r="AW208" s="13" t="s">
        <v>33</v>
      </c>
      <c r="AX208" s="13" t="s">
        <v>72</v>
      </c>
      <c r="AY208" s="166" t="s">
        <v>133</v>
      </c>
    </row>
    <row r="209" spans="1:65" s="13" customFormat="1" ht="10.199999999999999">
      <c r="B209" s="165"/>
      <c r="D209" s="163" t="s">
        <v>147</v>
      </c>
      <c r="E209" s="166" t="s">
        <v>3</v>
      </c>
      <c r="F209" s="167" t="s">
        <v>150</v>
      </c>
      <c r="H209" s="168">
        <v>23.411000000000001</v>
      </c>
      <c r="I209" s="169"/>
      <c r="L209" s="165"/>
      <c r="M209" s="170"/>
      <c r="N209" s="171"/>
      <c r="O209" s="171"/>
      <c r="P209" s="171"/>
      <c r="Q209" s="171"/>
      <c r="R209" s="171"/>
      <c r="S209" s="171"/>
      <c r="T209" s="172"/>
      <c r="AT209" s="166" t="s">
        <v>147</v>
      </c>
      <c r="AU209" s="166" t="s">
        <v>81</v>
      </c>
      <c r="AV209" s="13" t="s">
        <v>81</v>
      </c>
      <c r="AW209" s="13" t="s">
        <v>33</v>
      </c>
      <c r="AX209" s="13" t="s">
        <v>72</v>
      </c>
      <c r="AY209" s="166" t="s">
        <v>133</v>
      </c>
    </row>
    <row r="210" spans="1:65" s="13" customFormat="1" ht="10.199999999999999">
      <c r="B210" s="165"/>
      <c r="D210" s="163" t="s">
        <v>147</v>
      </c>
      <c r="E210" s="166" t="s">
        <v>3</v>
      </c>
      <c r="F210" s="167" t="s">
        <v>151</v>
      </c>
      <c r="H210" s="168">
        <v>114.18600000000001</v>
      </c>
      <c r="I210" s="169"/>
      <c r="L210" s="165"/>
      <c r="M210" s="170"/>
      <c r="N210" s="171"/>
      <c r="O210" s="171"/>
      <c r="P210" s="171"/>
      <c r="Q210" s="171"/>
      <c r="R210" s="171"/>
      <c r="S210" s="171"/>
      <c r="T210" s="172"/>
      <c r="AT210" s="166" t="s">
        <v>147</v>
      </c>
      <c r="AU210" s="166" t="s">
        <v>81</v>
      </c>
      <c r="AV210" s="13" t="s">
        <v>81</v>
      </c>
      <c r="AW210" s="13" t="s">
        <v>33</v>
      </c>
      <c r="AX210" s="13" t="s">
        <v>72</v>
      </c>
      <c r="AY210" s="166" t="s">
        <v>133</v>
      </c>
    </row>
    <row r="211" spans="1:65" s="13" customFormat="1" ht="10.199999999999999">
      <c r="B211" s="165"/>
      <c r="D211" s="163" t="s">
        <v>147</v>
      </c>
      <c r="E211" s="166" t="s">
        <v>3</v>
      </c>
      <c r="F211" s="167" t="s">
        <v>152</v>
      </c>
      <c r="H211" s="168">
        <v>-14.4</v>
      </c>
      <c r="I211" s="169"/>
      <c r="L211" s="165"/>
      <c r="M211" s="170"/>
      <c r="N211" s="171"/>
      <c r="O211" s="171"/>
      <c r="P211" s="171"/>
      <c r="Q211" s="171"/>
      <c r="R211" s="171"/>
      <c r="S211" s="171"/>
      <c r="T211" s="172"/>
      <c r="AT211" s="166" t="s">
        <v>147</v>
      </c>
      <c r="AU211" s="166" t="s">
        <v>81</v>
      </c>
      <c r="AV211" s="13" t="s">
        <v>81</v>
      </c>
      <c r="AW211" s="13" t="s">
        <v>33</v>
      </c>
      <c r="AX211" s="13" t="s">
        <v>72</v>
      </c>
      <c r="AY211" s="166" t="s">
        <v>133</v>
      </c>
    </row>
    <row r="212" spans="1:65" s="13" customFormat="1" ht="10.199999999999999">
      <c r="B212" s="165"/>
      <c r="D212" s="163" t="s">
        <v>147</v>
      </c>
      <c r="E212" s="166" t="s">
        <v>3</v>
      </c>
      <c r="F212" s="167" t="s">
        <v>791</v>
      </c>
      <c r="H212" s="168">
        <v>-41.04</v>
      </c>
      <c r="I212" s="169"/>
      <c r="L212" s="165"/>
      <c r="M212" s="170"/>
      <c r="N212" s="171"/>
      <c r="O212" s="171"/>
      <c r="P212" s="171"/>
      <c r="Q212" s="171"/>
      <c r="R212" s="171"/>
      <c r="S212" s="171"/>
      <c r="T212" s="172"/>
      <c r="AT212" s="166" t="s">
        <v>147</v>
      </c>
      <c r="AU212" s="166" t="s">
        <v>81</v>
      </c>
      <c r="AV212" s="13" t="s">
        <v>81</v>
      </c>
      <c r="AW212" s="13" t="s">
        <v>33</v>
      </c>
      <c r="AX212" s="13" t="s">
        <v>72</v>
      </c>
      <c r="AY212" s="166" t="s">
        <v>133</v>
      </c>
    </row>
    <row r="213" spans="1:65" s="13" customFormat="1" ht="10.199999999999999">
      <c r="B213" s="165"/>
      <c r="D213" s="163" t="s">
        <v>147</v>
      </c>
      <c r="E213" s="166" t="s">
        <v>3</v>
      </c>
      <c r="F213" s="167" t="s">
        <v>792</v>
      </c>
      <c r="H213" s="168">
        <v>-0.81</v>
      </c>
      <c r="I213" s="169"/>
      <c r="L213" s="165"/>
      <c r="M213" s="170"/>
      <c r="N213" s="171"/>
      <c r="O213" s="171"/>
      <c r="P213" s="171"/>
      <c r="Q213" s="171"/>
      <c r="R213" s="171"/>
      <c r="S213" s="171"/>
      <c r="T213" s="172"/>
      <c r="AT213" s="166" t="s">
        <v>147</v>
      </c>
      <c r="AU213" s="166" t="s">
        <v>81</v>
      </c>
      <c r="AV213" s="13" t="s">
        <v>81</v>
      </c>
      <c r="AW213" s="13" t="s">
        <v>33</v>
      </c>
      <c r="AX213" s="13" t="s">
        <v>72</v>
      </c>
      <c r="AY213" s="166" t="s">
        <v>133</v>
      </c>
    </row>
    <row r="214" spans="1:65" s="14" customFormat="1" ht="10.199999999999999">
      <c r="B214" s="173"/>
      <c r="D214" s="163" t="s">
        <v>147</v>
      </c>
      <c r="E214" s="174" t="s">
        <v>3</v>
      </c>
      <c r="F214" s="175" t="s">
        <v>154</v>
      </c>
      <c r="H214" s="176">
        <v>369.79300000000001</v>
      </c>
      <c r="I214" s="177"/>
      <c r="L214" s="173"/>
      <c r="M214" s="178"/>
      <c r="N214" s="179"/>
      <c r="O214" s="179"/>
      <c r="P214" s="179"/>
      <c r="Q214" s="179"/>
      <c r="R214" s="179"/>
      <c r="S214" s="179"/>
      <c r="T214" s="180"/>
      <c r="AT214" s="174" t="s">
        <v>147</v>
      </c>
      <c r="AU214" s="174" t="s">
        <v>81</v>
      </c>
      <c r="AV214" s="14" t="s">
        <v>141</v>
      </c>
      <c r="AW214" s="14" t="s">
        <v>33</v>
      </c>
      <c r="AX214" s="14" t="s">
        <v>79</v>
      </c>
      <c r="AY214" s="174" t="s">
        <v>133</v>
      </c>
    </row>
    <row r="215" spans="1:65" s="2" customFormat="1" ht="21.75" customHeight="1">
      <c r="A215" s="34"/>
      <c r="B215" s="144"/>
      <c r="C215" s="145" t="s">
        <v>292</v>
      </c>
      <c r="D215" s="145" t="s">
        <v>136</v>
      </c>
      <c r="E215" s="146" t="s">
        <v>293</v>
      </c>
      <c r="F215" s="147" t="s">
        <v>294</v>
      </c>
      <c r="G215" s="148" t="s">
        <v>139</v>
      </c>
      <c r="H215" s="149">
        <v>723.81600000000003</v>
      </c>
      <c r="I215" s="150"/>
      <c r="J215" s="151">
        <f>ROUND(I215*H215,2)</f>
        <v>0</v>
      </c>
      <c r="K215" s="147" t="s">
        <v>140</v>
      </c>
      <c r="L215" s="35"/>
      <c r="M215" s="152" t="s">
        <v>3</v>
      </c>
      <c r="N215" s="153" t="s">
        <v>43</v>
      </c>
      <c r="O215" s="55"/>
      <c r="P215" s="154">
        <f>O215*H215</f>
        <v>0</v>
      </c>
      <c r="Q215" s="154">
        <v>0</v>
      </c>
      <c r="R215" s="154">
        <f>Q215*H215</f>
        <v>0</v>
      </c>
      <c r="S215" s="154">
        <v>8.9999999999999993E-3</v>
      </c>
      <c r="T215" s="155">
        <f>S215*H215</f>
        <v>6.5143439999999995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56" t="s">
        <v>141</v>
      </c>
      <c r="AT215" s="156" t="s">
        <v>136</v>
      </c>
      <c r="AU215" s="156" t="s">
        <v>81</v>
      </c>
      <c r="AY215" s="19" t="s">
        <v>133</v>
      </c>
      <c r="BE215" s="157">
        <f>IF(N215="základní",J215,0)</f>
        <v>0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19" t="s">
        <v>79</v>
      </c>
      <c r="BK215" s="157">
        <f>ROUND(I215*H215,2)</f>
        <v>0</v>
      </c>
      <c r="BL215" s="19" t="s">
        <v>141</v>
      </c>
      <c r="BM215" s="156" t="s">
        <v>830</v>
      </c>
    </row>
    <row r="216" spans="1:65" s="2" customFormat="1" ht="10.199999999999999">
      <c r="A216" s="34"/>
      <c r="B216" s="35"/>
      <c r="C216" s="34"/>
      <c r="D216" s="158" t="s">
        <v>143</v>
      </c>
      <c r="E216" s="34"/>
      <c r="F216" s="159" t="s">
        <v>296</v>
      </c>
      <c r="G216" s="34"/>
      <c r="H216" s="34"/>
      <c r="I216" s="160"/>
      <c r="J216" s="34"/>
      <c r="K216" s="34"/>
      <c r="L216" s="35"/>
      <c r="M216" s="161"/>
      <c r="N216" s="162"/>
      <c r="O216" s="55"/>
      <c r="P216" s="55"/>
      <c r="Q216" s="55"/>
      <c r="R216" s="55"/>
      <c r="S216" s="55"/>
      <c r="T216" s="56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9" t="s">
        <v>143</v>
      </c>
      <c r="AU216" s="19" t="s">
        <v>81</v>
      </c>
    </row>
    <row r="217" spans="1:65" s="13" customFormat="1" ht="10.199999999999999">
      <c r="B217" s="165"/>
      <c r="D217" s="163" t="s">
        <v>147</v>
      </c>
      <c r="E217" s="166" t="s">
        <v>3</v>
      </c>
      <c r="F217" s="167" t="s">
        <v>172</v>
      </c>
      <c r="H217" s="168">
        <v>723.81600000000003</v>
      </c>
      <c r="I217" s="169"/>
      <c r="L217" s="165"/>
      <c r="M217" s="170"/>
      <c r="N217" s="171"/>
      <c r="O217" s="171"/>
      <c r="P217" s="171"/>
      <c r="Q217" s="171"/>
      <c r="R217" s="171"/>
      <c r="S217" s="171"/>
      <c r="T217" s="172"/>
      <c r="AT217" s="166" t="s">
        <v>147</v>
      </c>
      <c r="AU217" s="166" t="s">
        <v>81</v>
      </c>
      <c r="AV217" s="13" t="s">
        <v>81</v>
      </c>
      <c r="AW217" s="13" t="s">
        <v>33</v>
      </c>
      <c r="AX217" s="13" t="s">
        <v>79</v>
      </c>
      <c r="AY217" s="166" t="s">
        <v>133</v>
      </c>
    </row>
    <row r="218" spans="1:65" s="2" customFormat="1" ht="21.75" customHeight="1">
      <c r="A218" s="34"/>
      <c r="B218" s="144"/>
      <c r="C218" s="145" t="s">
        <v>297</v>
      </c>
      <c r="D218" s="145" t="s">
        <v>136</v>
      </c>
      <c r="E218" s="146" t="s">
        <v>298</v>
      </c>
      <c r="F218" s="147" t="s">
        <v>299</v>
      </c>
      <c r="G218" s="148" t="s">
        <v>139</v>
      </c>
      <c r="H218" s="149">
        <v>67.53</v>
      </c>
      <c r="I218" s="150"/>
      <c r="J218" s="151">
        <f>ROUND(I218*H218,2)</f>
        <v>0</v>
      </c>
      <c r="K218" s="147" t="s">
        <v>140</v>
      </c>
      <c r="L218" s="35"/>
      <c r="M218" s="152" t="s">
        <v>3</v>
      </c>
      <c r="N218" s="153" t="s">
        <v>43</v>
      </c>
      <c r="O218" s="55"/>
      <c r="P218" s="154">
        <f>O218*H218</f>
        <v>0</v>
      </c>
      <c r="Q218" s="154">
        <v>0</v>
      </c>
      <c r="R218" s="154">
        <f>Q218*H218</f>
        <v>0</v>
      </c>
      <c r="S218" s="154">
        <v>5.0999999999999997E-2</v>
      </c>
      <c r="T218" s="155">
        <f>S218*H218</f>
        <v>3.4440299999999997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56" t="s">
        <v>141</v>
      </c>
      <c r="AT218" s="156" t="s">
        <v>136</v>
      </c>
      <c r="AU218" s="156" t="s">
        <v>81</v>
      </c>
      <c r="AY218" s="19" t="s">
        <v>133</v>
      </c>
      <c r="BE218" s="157">
        <f>IF(N218="základní",J218,0)</f>
        <v>0</v>
      </c>
      <c r="BF218" s="157">
        <f>IF(N218="snížená",J218,0)</f>
        <v>0</v>
      </c>
      <c r="BG218" s="157">
        <f>IF(N218="zákl. přenesená",J218,0)</f>
        <v>0</v>
      </c>
      <c r="BH218" s="157">
        <f>IF(N218="sníž. přenesená",J218,0)</f>
        <v>0</v>
      </c>
      <c r="BI218" s="157">
        <f>IF(N218="nulová",J218,0)</f>
        <v>0</v>
      </c>
      <c r="BJ218" s="19" t="s">
        <v>79</v>
      </c>
      <c r="BK218" s="157">
        <f>ROUND(I218*H218,2)</f>
        <v>0</v>
      </c>
      <c r="BL218" s="19" t="s">
        <v>141</v>
      </c>
      <c r="BM218" s="156" t="s">
        <v>831</v>
      </c>
    </row>
    <row r="219" spans="1:65" s="2" customFormat="1" ht="10.199999999999999">
      <c r="A219" s="34"/>
      <c r="B219" s="35"/>
      <c r="C219" s="34"/>
      <c r="D219" s="158" t="s">
        <v>143</v>
      </c>
      <c r="E219" s="34"/>
      <c r="F219" s="159" t="s">
        <v>301</v>
      </c>
      <c r="G219" s="34"/>
      <c r="H219" s="34"/>
      <c r="I219" s="160"/>
      <c r="J219" s="34"/>
      <c r="K219" s="34"/>
      <c r="L219" s="35"/>
      <c r="M219" s="161"/>
      <c r="N219" s="162"/>
      <c r="O219" s="55"/>
      <c r="P219" s="55"/>
      <c r="Q219" s="55"/>
      <c r="R219" s="55"/>
      <c r="S219" s="55"/>
      <c r="T219" s="56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9" t="s">
        <v>143</v>
      </c>
      <c r="AU219" s="19" t="s">
        <v>81</v>
      </c>
    </row>
    <row r="220" spans="1:65" s="13" customFormat="1" ht="10.199999999999999">
      <c r="B220" s="165"/>
      <c r="D220" s="163" t="s">
        <v>147</v>
      </c>
      <c r="E220" s="166" t="s">
        <v>3</v>
      </c>
      <c r="F220" s="167" t="s">
        <v>302</v>
      </c>
      <c r="H220" s="168">
        <v>14.4</v>
      </c>
      <c r="I220" s="169"/>
      <c r="L220" s="165"/>
      <c r="M220" s="170"/>
      <c r="N220" s="171"/>
      <c r="O220" s="171"/>
      <c r="P220" s="171"/>
      <c r="Q220" s="171"/>
      <c r="R220" s="171"/>
      <c r="S220" s="171"/>
      <c r="T220" s="172"/>
      <c r="AT220" s="166" t="s">
        <v>147</v>
      </c>
      <c r="AU220" s="166" t="s">
        <v>81</v>
      </c>
      <c r="AV220" s="13" t="s">
        <v>81</v>
      </c>
      <c r="AW220" s="13" t="s">
        <v>33</v>
      </c>
      <c r="AX220" s="13" t="s">
        <v>72</v>
      </c>
      <c r="AY220" s="166" t="s">
        <v>133</v>
      </c>
    </row>
    <row r="221" spans="1:65" s="13" customFormat="1" ht="10.199999999999999">
      <c r="B221" s="165"/>
      <c r="D221" s="163" t="s">
        <v>147</v>
      </c>
      <c r="E221" s="166" t="s">
        <v>3</v>
      </c>
      <c r="F221" s="167" t="s">
        <v>303</v>
      </c>
      <c r="H221" s="168">
        <v>53.13</v>
      </c>
      <c r="I221" s="169"/>
      <c r="L221" s="165"/>
      <c r="M221" s="170"/>
      <c r="N221" s="171"/>
      <c r="O221" s="171"/>
      <c r="P221" s="171"/>
      <c r="Q221" s="171"/>
      <c r="R221" s="171"/>
      <c r="S221" s="171"/>
      <c r="T221" s="172"/>
      <c r="AT221" s="166" t="s">
        <v>147</v>
      </c>
      <c r="AU221" s="166" t="s">
        <v>81</v>
      </c>
      <c r="AV221" s="13" t="s">
        <v>81</v>
      </c>
      <c r="AW221" s="13" t="s">
        <v>33</v>
      </c>
      <c r="AX221" s="13" t="s">
        <v>72</v>
      </c>
      <c r="AY221" s="166" t="s">
        <v>133</v>
      </c>
    </row>
    <row r="222" spans="1:65" s="14" customFormat="1" ht="10.199999999999999">
      <c r="B222" s="173"/>
      <c r="D222" s="163" t="s">
        <v>147</v>
      </c>
      <c r="E222" s="174" t="s">
        <v>3</v>
      </c>
      <c r="F222" s="175" t="s">
        <v>154</v>
      </c>
      <c r="H222" s="176">
        <v>67.53</v>
      </c>
      <c r="I222" s="177"/>
      <c r="L222" s="173"/>
      <c r="M222" s="178"/>
      <c r="N222" s="179"/>
      <c r="O222" s="179"/>
      <c r="P222" s="179"/>
      <c r="Q222" s="179"/>
      <c r="R222" s="179"/>
      <c r="S222" s="179"/>
      <c r="T222" s="180"/>
      <c r="AT222" s="174" t="s">
        <v>147</v>
      </c>
      <c r="AU222" s="174" t="s">
        <v>81</v>
      </c>
      <c r="AV222" s="14" t="s">
        <v>141</v>
      </c>
      <c r="AW222" s="14" t="s">
        <v>33</v>
      </c>
      <c r="AX222" s="14" t="s">
        <v>79</v>
      </c>
      <c r="AY222" s="174" t="s">
        <v>133</v>
      </c>
    </row>
    <row r="223" spans="1:65" s="2" customFormat="1" ht="21.75" customHeight="1">
      <c r="A223" s="34"/>
      <c r="B223" s="144"/>
      <c r="C223" s="145" t="s">
        <v>311</v>
      </c>
      <c r="D223" s="145" t="s">
        <v>136</v>
      </c>
      <c r="E223" s="146" t="s">
        <v>832</v>
      </c>
      <c r="F223" s="147" t="s">
        <v>833</v>
      </c>
      <c r="G223" s="148" t="s">
        <v>139</v>
      </c>
      <c r="H223" s="149">
        <v>1.845</v>
      </c>
      <c r="I223" s="150"/>
      <c r="J223" s="151">
        <f>ROUND(I223*H223,2)</f>
        <v>0</v>
      </c>
      <c r="K223" s="147" t="s">
        <v>140</v>
      </c>
      <c r="L223" s="35"/>
      <c r="M223" s="152" t="s">
        <v>3</v>
      </c>
      <c r="N223" s="153" t="s">
        <v>43</v>
      </c>
      <c r="O223" s="55"/>
      <c r="P223" s="154">
        <f>O223*H223</f>
        <v>0</v>
      </c>
      <c r="Q223" s="154">
        <v>0</v>
      </c>
      <c r="R223" s="154">
        <f>Q223*H223</f>
        <v>0</v>
      </c>
      <c r="S223" s="154">
        <v>8.3000000000000004E-2</v>
      </c>
      <c r="T223" s="155">
        <f>S223*H223</f>
        <v>0.15313499999999999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6" t="s">
        <v>141</v>
      </c>
      <c r="AT223" s="156" t="s">
        <v>136</v>
      </c>
      <c r="AU223" s="156" t="s">
        <v>81</v>
      </c>
      <c r="AY223" s="19" t="s">
        <v>133</v>
      </c>
      <c r="BE223" s="157">
        <f>IF(N223="základní",J223,0)</f>
        <v>0</v>
      </c>
      <c r="BF223" s="157">
        <f>IF(N223="snížená",J223,0)</f>
        <v>0</v>
      </c>
      <c r="BG223" s="157">
        <f>IF(N223="zákl. přenesená",J223,0)</f>
        <v>0</v>
      </c>
      <c r="BH223" s="157">
        <f>IF(N223="sníž. přenesená",J223,0)</f>
        <v>0</v>
      </c>
      <c r="BI223" s="157">
        <f>IF(N223="nulová",J223,0)</f>
        <v>0</v>
      </c>
      <c r="BJ223" s="19" t="s">
        <v>79</v>
      </c>
      <c r="BK223" s="157">
        <f>ROUND(I223*H223,2)</f>
        <v>0</v>
      </c>
      <c r="BL223" s="19" t="s">
        <v>141</v>
      </c>
      <c r="BM223" s="156" t="s">
        <v>834</v>
      </c>
    </row>
    <row r="224" spans="1:65" s="2" customFormat="1" ht="10.199999999999999">
      <c r="A224" s="34"/>
      <c r="B224" s="35"/>
      <c r="C224" s="34"/>
      <c r="D224" s="158" t="s">
        <v>143</v>
      </c>
      <c r="E224" s="34"/>
      <c r="F224" s="159" t="s">
        <v>835</v>
      </c>
      <c r="G224" s="34"/>
      <c r="H224" s="34"/>
      <c r="I224" s="160"/>
      <c r="J224" s="34"/>
      <c r="K224" s="34"/>
      <c r="L224" s="35"/>
      <c r="M224" s="161"/>
      <c r="N224" s="162"/>
      <c r="O224" s="55"/>
      <c r="P224" s="55"/>
      <c r="Q224" s="55"/>
      <c r="R224" s="55"/>
      <c r="S224" s="55"/>
      <c r="T224" s="56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9" t="s">
        <v>143</v>
      </c>
      <c r="AU224" s="19" t="s">
        <v>81</v>
      </c>
    </row>
    <row r="225" spans="1:65" s="13" customFormat="1" ht="10.199999999999999">
      <c r="B225" s="165"/>
      <c r="D225" s="163" t="s">
        <v>147</v>
      </c>
      <c r="E225" s="166" t="s">
        <v>3</v>
      </c>
      <c r="F225" s="167" t="s">
        <v>836</v>
      </c>
      <c r="H225" s="168">
        <v>1.845</v>
      </c>
      <c r="I225" s="169"/>
      <c r="L225" s="165"/>
      <c r="M225" s="170"/>
      <c r="N225" s="171"/>
      <c r="O225" s="171"/>
      <c r="P225" s="171"/>
      <c r="Q225" s="171"/>
      <c r="R225" s="171"/>
      <c r="S225" s="171"/>
      <c r="T225" s="172"/>
      <c r="AT225" s="166" t="s">
        <v>147</v>
      </c>
      <c r="AU225" s="166" t="s">
        <v>81</v>
      </c>
      <c r="AV225" s="13" t="s">
        <v>81</v>
      </c>
      <c r="AW225" s="13" t="s">
        <v>33</v>
      </c>
      <c r="AX225" s="13" t="s">
        <v>79</v>
      </c>
      <c r="AY225" s="166" t="s">
        <v>133</v>
      </c>
    </row>
    <row r="226" spans="1:65" s="12" customFormat="1" ht="22.8" customHeight="1">
      <c r="B226" s="131"/>
      <c r="D226" s="132" t="s">
        <v>71</v>
      </c>
      <c r="E226" s="142" t="s">
        <v>309</v>
      </c>
      <c r="F226" s="142" t="s">
        <v>310</v>
      </c>
      <c r="I226" s="134"/>
      <c r="J226" s="143">
        <f>BK226</f>
        <v>0</v>
      </c>
      <c r="L226" s="131"/>
      <c r="M226" s="136"/>
      <c r="N226" s="137"/>
      <c r="O226" s="137"/>
      <c r="P226" s="138">
        <f>SUM(P227:P235)</f>
        <v>0</v>
      </c>
      <c r="Q226" s="137"/>
      <c r="R226" s="138">
        <f>SUM(R227:R235)</f>
        <v>0</v>
      </c>
      <c r="S226" s="137"/>
      <c r="T226" s="139">
        <f>SUM(T227:T235)</f>
        <v>0</v>
      </c>
      <c r="AR226" s="132" t="s">
        <v>79</v>
      </c>
      <c r="AT226" s="140" t="s">
        <v>71</v>
      </c>
      <c r="AU226" s="140" t="s">
        <v>79</v>
      </c>
      <c r="AY226" s="132" t="s">
        <v>133</v>
      </c>
      <c r="BK226" s="141">
        <f>SUM(BK227:BK235)</f>
        <v>0</v>
      </c>
    </row>
    <row r="227" spans="1:65" s="2" customFormat="1" ht="24.15" customHeight="1">
      <c r="A227" s="34"/>
      <c r="B227" s="144"/>
      <c r="C227" s="145" t="s">
        <v>317</v>
      </c>
      <c r="D227" s="145" t="s">
        <v>136</v>
      </c>
      <c r="E227" s="146" t="s">
        <v>312</v>
      </c>
      <c r="F227" s="147" t="s">
        <v>313</v>
      </c>
      <c r="G227" s="148" t="s">
        <v>314</v>
      </c>
      <c r="H227" s="149">
        <v>14.83</v>
      </c>
      <c r="I227" s="150"/>
      <c r="J227" s="151">
        <f>ROUND(I227*H227,2)</f>
        <v>0</v>
      </c>
      <c r="K227" s="147" t="s">
        <v>140</v>
      </c>
      <c r="L227" s="35"/>
      <c r="M227" s="152" t="s">
        <v>3</v>
      </c>
      <c r="N227" s="153" t="s">
        <v>43</v>
      </c>
      <c r="O227" s="55"/>
      <c r="P227" s="154">
        <f>O227*H227</f>
        <v>0</v>
      </c>
      <c r="Q227" s="154">
        <v>0</v>
      </c>
      <c r="R227" s="154">
        <f>Q227*H227</f>
        <v>0</v>
      </c>
      <c r="S227" s="154">
        <v>0</v>
      </c>
      <c r="T227" s="155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56" t="s">
        <v>141</v>
      </c>
      <c r="AT227" s="156" t="s">
        <v>136</v>
      </c>
      <c r="AU227" s="156" t="s">
        <v>81</v>
      </c>
      <c r="AY227" s="19" t="s">
        <v>133</v>
      </c>
      <c r="BE227" s="157">
        <f>IF(N227="základní",J227,0)</f>
        <v>0</v>
      </c>
      <c r="BF227" s="157">
        <f>IF(N227="snížená",J227,0)</f>
        <v>0</v>
      </c>
      <c r="BG227" s="157">
        <f>IF(N227="zákl. přenesená",J227,0)</f>
        <v>0</v>
      </c>
      <c r="BH227" s="157">
        <f>IF(N227="sníž. přenesená",J227,0)</f>
        <v>0</v>
      </c>
      <c r="BI227" s="157">
        <f>IF(N227="nulová",J227,0)</f>
        <v>0</v>
      </c>
      <c r="BJ227" s="19" t="s">
        <v>79</v>
      </c>
      <c r="BK227" s="157">
        <f>ROUND(I227*H227,2)</f>
        <v>0</v>
      </c>
      <c r="BL227" s="19" t="s">
        <v>141</v>
      </c>
      <c r="BM227" s="156" t="s">
        <v>837</v>
      </c>
    </row>
    <row r="228" spans="1:65" s="2" customFormat="1" ht="10.199999999999999">
      <c r="A228" s="34"/>
      <c r="B228" s="35"/>
      <c r="C228" s="34"/>
      <c r="D228" s="158" t="s">
        <v>143</v>
      </c>
      <c r="E228" s="34"/>
      <c r="F228" s="159" t="s">
        <v>316</v>
      </c>
      <c r="G228" s="34"/>
      <c r="H228" s="34"/>
      <c r="I228" s="160"/>
      <c r="J228" s="34"/>
      <c r="K228" s="34"/>
      <c r="L228" s="35"/>
      <c r="M228" s="161"/>
      <c r="N228" s="162"/>
      <c r="O228" s="55"/>
      <c r="P228" s="55"/>
      <c r="Q228" s="55"/>
      <c r="R228" s="55"/>
      <c r="S228" s="55"/>
      <c r="T228" s="56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9" t="s">
        <v>143</v>
      </c>
      <c r="AU228" s="19" t="s">
        <v>81</v>
      </c>
    </row>
    <row r="229" spans="1:65" s="2" customFormat="1" ht="21.75" customHeight="1">
      <c r="A229" s="34"/>
      <c r="B229" s="144"/>
      <c r="C229" s="145" t="s">
        <v>322</v>
      </c>
      <c r="D229" s="145" t="s">
        <v>136</v>
      </c>
      <c r="E229" s="146" t="s">
        <v>318</v>
      </c>
      <c r="F229" s="147" t="s">
        <v>319</v>
      </c>
      <c r="G229" s="148" t="s">
        <v>314</v>
      </c>
      <c r="H229" s="149">
        <v>14.83</v>
      </c>
      <c r="I229" s="150"/>
      <c r="J229" s="151">
        <f>ROUND(I229*H229,2)</f>
        <v>0</v>
      </c>
      <c r="K229" s="147" t="s">
        <v>140</v>
      </c>
      <c r="L229" s="35"/>
      <c r="M229" s="152" t="s">
        <v>3</v>
      </c>
      <c r="N229" s="153" t="s">
        <v>43</v>
      </c>
      <c r="O229" s="55"/>
      <c r="P229" s="154">
        <f>O229*H229</f>
        <v>0</v>
      </c>
      <c r="Q229" s="154">
        <v>0</v>
      </c>
      <c r="R229" s="154">
        <f>Q229*H229</f>
        <v>0</v>
      </c>
      <c r="S229" s="154">
        <v>0</v>
      </c>
      <c r="T229" s="155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56" t="s">
        <v>141</v>
      </c>
      <c r="AT229" s="156" t="s">
        <v>136</v>
      </c>
      <c r="AU229" s="156" t="s">
        <v>81</v>
      </c>
      <c r="AY229" s="19" t="s">
        <v>133</v>
      </c>
      <c r="BE229" s="157">
        <f>IF(N229="základní",J229,0)</f>
        <v>0</v>
      </c>
      <c r="BF229" s="157">
        <f>IF(N229="snížená",J229,0)</f>
        <v>0</v>
      </c>
      <c r="BG229" s="157">
        <f>IF(N229="zákl. přenesená",J229,0)</f>
        <v>0</v>
      </c>
      <c r="BH229" s="157">
        <f>IF(N229="sníž. přenesená",J229,0)</f>
        <v>0</v>
      </c>
      <c r="BI229" s="157">
        <f>IF(N229="nulová",J229,0)</f>
        <v>0</v>
      </c>
      <c r="BJ229" s="19" t="s">
        <v>79</v>
      </c>
      <c r="BK229" s="157">
        <f>ROUND(I229*H229,2)</f>
        <v>0</v>
      </c>
      <c r="BL229" s="19" t="s">
        <v>141</v>
      </c>
      <c r="BM229" s="156" t="s">
        <v>838</v>
      </c>
    </row>
    <row r="230" spans="1:65" s="2" customFormat="1" ht="10.199999999999999">
      <c r="A230" s="34"/>
      <c r="B230" s="35"/>
      <c r="C230" s="34"/>
      <c r="D230" s="158" t="s">
        <v>143</v>
      </c>
      <c r="E230" s="34"/>
      <c r="F230" s="159" t="s">
        <v>321</v>
      </c>
      <c r="G230" s="34"/>
      <c r="H230" s="34"/>
      <c r="I230" s="160"/>
      <c r="J230" s="34"/>
      <c r="K230" s="34"/>
      <c r="L230" s="35"/>
      <c r="M230" s="161"/>
      <c r="N230" s="162"/>
      <c r="O230" s="55"/>
      <c r="P230" s="55"/>
      <c r="Q230" s="55"/>
      <c r="R230" s="55"/>
      <c r="S230" s="55"/>
      <c r="T230" s="56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9" t="s">
        <v>143</v>
      </c>
      <c r="AU230" s="19" t="s">
        <v>81</v>
      </c>
    </row>
    <row r="231" spans="1:65" s="2" customFormat="1" ht="24.15" customHeight="1">
      <c r="A231" s="34"/>
      <c r="B231" s="144"/>
      <c r="C231" s="145" t="s">
        <v>328</v>
      </c>
      <c r="D231" s="145" t="s">
        <v>136</v>
      </c>
      <c r="E231" s="146" t="s">
        <v>323</v>
      </c>
      <c r="F231" s="147" t="s">
        <v>324</v>
      </c>
      <c r="G231" s="148" t="s">
        <v>314</v>
      </c>
      <c r="H231" s="149">
        <v>281.77</v>
      </c>
      <c r="I231" s="150"/>
      <c r="J231" s="151">
        <f>ROUND(I231*H231,2)</f>
        <v>0</v>
      </c>
      <c r="K231" s="147" t="s">
        <v>140</v>
      </c>
      <c r="L231" s="35"/>
      <c r="M231" s="152" t="s">
        <v>3</v>
      </c>
      <c r="N231" s="153" t="s">
        <v>43</v>
      </c>
      <c r="O231" s="55"/>
      <c r="P231" s="154">
        <f>O231*H231</f>
        <v>0</v>
      </c>
      <c r="Q231" s="154">
        <v>0</v>
      </c>
      <c r="R231" s="154">
        <f>Q231*H231</f>
        <v>0</v>
      </c>
      <c r="S231" s="154">
        <v>0</v>
      </c>
      <c r="T231" s="155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56" t="s">
        <v>141</v>
      </c>
      <c r="AT231" s="156" t="s">
        <v>136</v>
      </c>
      <c r="AU231" s="156" t="s">
        <v>81</v>
      </c>
      <c r="AY231" s="19" t="s">
        <v>133</v>
      </c>
      <c r="BE231" s="157">
        <f>IF(N231="základní",J231,0)</f>
        <v>0</v>
      </c>
      <c r="BF231" s="157">
        <f>IF(N231="snížená",J231,0)</f>
        <v>0</v>
      </c>
      <c r="BG231" s="157">
        <f>IF(N231="zákl. přenesená",J231,0)</f>
        <v>0</v>
      </c>
      <c r="BH231" s="157">
        <f>IF(N231="sníž. přenesená",J231,0)</f>
        <v>0</v>
      </c>
      <c r="BI231" s="157">
        <f>IF(N231="nulová",J231,0)</f>
        <v>0</v>
      </c>
      <c r="BJ231" s="19" t="s">
        <v>79</v>
      </c>
      <c r="BK231" s="157">
        <f>ROUND(I231*H231,2)</f>
        <v>0</v>
      </c>
      <c r="BL231" s="19" t="s">
        <v>141</v>
      </c>
      <c r="BM231" s="156" t="s">
        <v>839</v>
      </c>
    </row>
    <row r="232" spans="1:65" s="2" customFormat="1" ht="10.199999999999999">
      <c r="A232" s="34"/>
      <c r="B232" s="35"/>
      <c r="C232" s="34"/>
      <c r="D232" s="158" t="s">
        <v>143</v>
      </c>
      <c r="E232" s="34"/>
      <c r="F232" s="159" t="s">
        <v>326</v>
      </c>
      <c r="G232" s="34"/>
      <c r="H232" s="34"/>
      <c r="I232" s="160"/>
      <c r="J232" s="34"/>
      <c r="K232" s="34"/>
      <c r="L232" s="35"/>
      <c r="M232" s="161"/>
      <c r="N232" s="162"/>
      <c r="O232" s="55"/>
      <c r="P232" s="55"/>
      <c r="Q232" s="55"/>
      <c r="R232" s="55"/>
      <c r="S232" s="55"/>
      <c r="T232" s="56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9" t="s">
        <v>143</v>
      </c>
      <c r="AU232" s="19" t="s">
        <v>81</v>
      </c>
    </row>
    <row r="233" spans="1:65" s="13" customFormat="1" ht="10.199999999999999">
      <c r="B233" s="165"/>
      <c r="D233" s="163" t="s">
        <v>147</v>
      </c>
      <c r="F233" s="167" t="s">
        <v>840</v>
      </c>
      <c r="H233" s="168">
        <v>281.77</v>
      </c>
      <c r="I233" s="169"/>
      <c r="L233" s="165"/>
      <c r="M233" s="170"/>
      <c r="N233" s="171"/>
      <c r="O233" s="171"/>
      <c r="P233" s="171"/>
      <c r="Q233" s="171"/>
      <c r="R233" s="171"/>
      <c r="S233" s="171"/>
      <c r="T233" s="172"/>
      <c r="AT233" s="166" t="s">
        <v>147</v>
      </c>
      <c r="AU233" s="166" t="s">
        <v>81</v>
      </c>
      <c r="AV233" s="13" t="s">
        <v>81</v>
      </c>
      <c r="AW233" s="13" t="s">
        <v>4</v>
      </c>
      <c r="AX233" s="13" t="s">
        <v>79</v>
      </c>
      <c r="AY233" s="166" t="s">
        <v>133</v>
      </c>
    </row>
    <row r="234" spans="1:65" s="2" customFormat="1" ht="24.15" customHeight="1">
      <c r="A234" s="34"/>
      <c r="B234" s="144"/>
      <c r="C234" s="145" t="s">
        <v>335</v>
      </c>
      <c r="D234" s="145" t="s">
        <v>136</v>
      </c>
      <c r="E234" s="146" t="s">
        <v>329</v>
      </c>
      <c r="F234" s="147" t="s">
        <v>330</v>
      </c>
      <c r="G234" s="148" t="s">
        <v>314</v>
      </c>
      <c r="H234" s="149">
        <v>14.83</v>
      </c>
      <c r="I234" s="150"/>
      <c r="J234" s="151">
        <f>ROUND(I234*H234,2)</f>
        <v>0</v>
      </c>
      <c r="K234" s="147" t="s">
        <v>140</v>
      </c>
      <c r="L234" s="35"/>
      <c r="M234" s="152" t="s">
        <v>3</v>
      </c>
      <c r="N234" s="153" t="s">
        <v>43</v>
      </c>
      <c r="O234" s="55"/>
      <c r="P234" s="154">
        <f>O234*H234</f>
        <v>0</v>
      </c>
      <c r="Q234" s="154">
        <v>0</v>
      </c>
      <c r="R234" s="154">
        <f>Q234*H234</f>
        <v>0</v>
      </c>
      <c r="S234" s="154">
        <v>0</v>
      </c>
      <c r="T234" s="155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56" t="s">
        <v>141</v>
      </c>
      <c r="AT234" s="156" t="s">
        <v>136</v>
      </c>
      <c r="AU234" s="156" t="s">
        <v>81</v>
      </c>
      <c r="AY234" s="19" t="s">
        <v>133</v>
      </c>
      <c r="BE234" s="157">
        <f>IF(N234="základní",J234,0)</f>
        <v>0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9" t="s">
        <v>79</v>
      </c>
      <c r="BK234" s="157">
        <f>ROUND(I234*H234,2)</f>
        <v>0</v>
      </c>
      <c r="BL234" s="19" t="s">
        <v>141</v>
      </c>
      <c r="BM234" s="156" t="s">
        <v>841</v>
      </c>
    </row>
    <row r="235" spans="1:65" s="2" customFormat="1" ht="10.199999999999999">
      <c r="A235" s="34"/>
      <c r="B235" s="35"/>
      <c r="C235" s="34"/>
      <c r="D235" s="158" t="s">
        <v>143</v>
      </c>
      <c r="E235" s="34"/>
      <c r="F235" s="159" t="s">
        <v>332</v>
      </c>
      <c r="G235" s="34"/>
      <c r="H235" s="34"/>
      <c r="I235" s="160"/>
      <c r="J235" s="34"/>
      <c r="K235" s="34"/>
      <c r="L235" s="35"/>
      <c r="M235" s="161"/>
      <c r="N235" s="162"/>
      <c r="O235" s="55"/>
      <c r="P235" s="55"/>
      <c r="Q235" s="55"/>
      <c r="R235" s="55"/>
      <c r="S235" s="55"/>
      <c r="T235" s="56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9" t="s">
        <v>143</v>
      </c>
      <c r="AU235" s="19" t="s">
        <v>81</v>
      </c>
    </row>
    <row r="236" spans="1:65" s="12" customFormat="1" ht="22.8" customHeight="1">
      <c r="B236" s="131"/>
      <c r="D236" s="132" t="s">
        <v>71</v>
      </c>
      <c r="E236" s="142" t="s">
        <v>333</v>
      </c>
      <c r="F236" s="142" t="s">
        <v>334</v>
      </c>
      <c r="I236" s="134"/>
      <c r="J236" s="143">
        <f>BK236</f>
        <v>0</v>
      </c>
      <c r="L236" s="131"/>
      <c r="M236" s="136"/>
      <c r="N236" s="137"/>
      <c r="O236" s="137"/>
      <c r="P236" s="138">
        <f>SUM(P237:P238)</f>
        <v>0</v>
      </c>
      <c r="Q236" s="137"/>
      <c r="R236" s="138">
        <f>SUM(R237:R238)</f>
        <v>0</v>
      </c>
      <c r="S236" s="137"/>
      <c r="T236" s="139">
        <f>SUM(T237:T238)</f>
        <v>0</v>
      </c>
      <c r="AR236" s="132" t="s">
        <v>79</v>
      </c>
      <c r="AT236" s="140" t="s">
        <v>71</v>
      </c>
      <c r="AU236" s="140" t="s">
        <v>79</v>
      </c>
      <c r="AY236" s="132" t="s">
        <v>133</v>
      </c>
      <c r="BK236" s="141">
        <f>SUM(BK237:BK238)</f>
        <v>0</v>
      </c>
    </row>
    <row r="237" spans="1:65" s="2" customFormat="1" ht="33" customHeight="1">
      <c r="A237" s="34"/>
      <c r="B237" s="144"/>
      <c r="C237" s="145" t="s">
        <v>344</v>
      </c>
      <c r="D237" s="145" t="s">
        <v>136</v>
      </c>
      <c r="E237" s="146" t="s">
        <v>336</v>
      </c>
      <c r="F237" s="147" t="s">
        <v>337</v>
      </c>
      <c r="G237" s="148" t="s">
        <v>314</v>
      </c>
      <c r="H237" s="149">
        <v>10.893000000000001</v>
      </c>
      <c r="I237" s="150"/>
      <c r="J237" s="151">
        <f>ROUND(I237*H237,2)</f>
        <v>0</v>
      </c>
      <c r="K237" s="147" t="s">
        <v>140</v>
      </c>
      <c r="L237" s="35"/>
      <c r="M237" s="152" t="s">
        <v>3</v>
      </c>
      <c r="N237" s="153" t="s">
        <v>43</v>
      </c>
      <c r="O237" s="55"/>
      <c r="P237" s="154">
        <f>O237*H237</f>
        <v>0</v>
      </c>
      <c r="Q237" s="154">
        <v>0</v>
      </c>
      <c r="R237" s="154">
        <f>Q237*H237</f>
        <v>0</v>
      </c>
      <c r="S237" s="154">
        <v>0</v>
      </c>
      <c r="T237" s="155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56" t="s">
        <v>141</v>
      </c>
      <c r="AT237" s="156" t="s">
        <v>136</v>
      </c>
      <c r="AU237" s="156" t="s">
        <v>81</v>
      </c>
      <c r="AY237" s="19" t="s">
        <v>133</v>
      </c>
      <c r="BE237" s="157">
        <f>IF(N237="základní",J237,0)</f>
        <v>0</v>
      </c>
      <c r="BF237" s="157">
        <f>IF(N237="snížená",J237,0)</f>
        <v>0</v>
      </c>
      <c r="BG237" s="157">
        <f>IF(N237="zákl. přenesená",J237,0)</f>
        <v>0</v>
      </c>
      <c r="BH237" s="157">
        <f>IF(N237="sníž. přenesená",J237,0)</f>
        <v>0</v>
      </c>
      <c r="BI237" s="157">
        <f>IF(N237="nulová",J237,0)</f>
        <v>0</v>
      </c>
      <c r="BJ237" s="19" t="s">
        <v>79</v>
      </c>
      <c r="BK237" s="157">
        <f>ROUND(I237*H237,2)</f>
        <v>0</v>
      </c>
      <c r="BL237" s="19" t="s">
        <v>141</v>
      </c>
      <c r="BM237" s="156" t="s">
        <v>842</v>
      </c>
    </row>
    <row r="238" spans="1:65" s="2" customFormat="1" ht="10.199999999999999">
      <c r="A238" s="34"/>
      <c r="B238" s="35"/>
      <c r="C238" s="34"/>
      <c r="D238" s="158" t="s">
        <v>143</v>
      </c>
      <c r="E238" s="34"/>
      <c r="F238" s="159" t="s">
        <v>339</v>
      </c>
      <c r="G238" s="34"/>
      <c r="H238" s="34"/>
      <c r="I238" s="160"/>
      <c r="J238" s="34"/>
      <c r="K238" s="34"/>
      <c r="L238" s="35"/>
      <c r="M238" s="161"/>
      <c r="N238" s="162"/>
      <c r="O238" s="55"/>
      <c r="P238" s="55"/>
      <c r="Q238" s="55"/>
      <c r="R238" s="55"/>
      <c r="S238" s="55"/>
      <c r="T238" s="56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9" t="s">
        <v>143</v>
      </c>
      <c r="AU238" s="19" t="s">
        <v>81</v>
      </c>
    </row>
    <row r="239" spans="1:65" s="12" customFormat="1" ht="25.95" customHeight="1">
      <c r="B239" s="131"/>
      <c r="D239" s="132" t="s">
        <v>71</v>
      </c>
      <c r="E239" s="133" t="s">
        <v>340</v>
      </c>
      <c r="F239" s="133" t="s">
        <v>341</v>
      </c>
      <c r="I239" s="134"/>
      <c r="J239" s="135">
        <f>BK239</f>
        <v>0</v>
      </c>
      <c r="L239" s="131"/>
      <c r="M239" s="136"/>
      <c r="N239" s="137"/>
      <c r="O239" s="137"/>
      <c r="P239" s="138">
        <f>P240+P272+P288+P317+P335+P357</f>
        <v>0</v>
      </c>
      <c r="Q239" s="137"/>
      <c r="R239" s="138">
        <f>R240+R272+R288+R317+R335+R357</f>
        <v>7.5349126600000007</v>
      </c>
      <c r="S239" s="137"/>
      <c r="T239" s="139">
        <f>T240+T272+T288+T317+T335+T357</f>
        <v>1.390584</v>
      </c>
      <c r="AR239" s="132" t="s">
        <v>81</v>
      </c>
      <c r="AT239" s="140" t="s">
        <v>71</v>
      </c>
      <c r="AU239" s="140" t="s">
        <v>72</v>
      </c>
      <c r="AY239" s="132" t="s">
        <v>133</v>
      </c>
      <c r="BK239" s="141">
        <f>BK240+BK272+BK288+BK317+BK335+BK357</f>
        <v>0</v>
      </c>
    </row>
    <row r="240" spans="1:65" s="12" customFormat="1" ht="22.8" customHeight="1">
      <c r="B240" s="131"/>
      <c r="D240" s="132" t="s">
        <v>71</v>
      </c>
      <c r="E240" s="142" t="s">
        <v>342</v>
      </c>
      <c r="F240" s="142" t="s">
        <v>343</v>
      </c>
      <c r="I240" s="134"/>
      <c r="J240" s="143">
        <f>BK240</f>
        <v>0</v>
      </c>
      <c r="L240" s="131"/>
      <c r="M240" s="136"/>
      <c r="N240" s="137"/>
      <c r="O240" s="137"/>
      <c r="P240" s="138">
        <f>SUM(P241:P271)</f>
        <v>0</v>
      </c>
      <c r="Q240" s="137"/>
      <c r="R240" s="138">
        <f>SUM(R241:R271)</f>
        <v>3.2517445600000006</v>
      </c>
      <c r="S240" s="137"/>
      <c r="T240" s="139">
        <f>SUM(T241:T271)</f>
        <v>0</v>
      </c>
      <c r="AR240" s="132" t="s">
        <v>81</v>
      </c>
      <c r="AT240" s="140" t="s">
        <v>71</v>
      </c>
      <c r="AU240" s="140" t="s">
        <v>79</v>
      </c>
      <c r="AY240" s="132" t="s">
        <v>133</v>
      </c>
      <c r="BK240" s="141">
        <f>SUM(BK241:BK271)</f>
        <v>0</v>
      </c>
    </row>
    <row r="241" spans="1:65" s="2" customFormat="1" ht="24.15" customHeight="1">
      <c r="A241" s="34"/>
      <c r="B241" s="144"/>
      <c r="C241" s="145" t="s">
        <v>356</v>
      </c>
      <c r="D241" s="145" t="s">
        <v>136</v>
      </c>
      <c r="E241" s="146" t="s">
        <v>345</v>
      </c>
      <c r="F241" s="147" t="s">
        <v>346</v>
      </c>
      <c r="G241" s="148" t="s">
        <v>139</v>
      </c>
      <c r="H241" s="149">
        <v>34.804000000000002</v>
      </c>
      <c r="I241" s="150"/>
      <c r="J241" s="151">
        <f>ROUND(I241*H241,2)</f>
        <v>0</v>
      </c>
      <c r="K241" s="147" t="s">
        <v>140</v>
      </c>
      <c r="L241" s="35"/>
      <c r="M241" s="152" t="s">
        <v>3</v>
      </c>
      <c r="N241" s="153" t="s">
        <v>43</v>
      </c>
      <c r="O241" s="55"/>
      <c r="P241" s="154">
        <f>O241*H241</f>
        <v>0</v>
      </c>
      <c r="Q241" s="154">
        <v>1.6000000000000001E-4</v>
      </c>
      <c r="R241" s="154">
        <f>Q241*H241</f>
        <v>5.5686400000000006E-3</v>
      </c>
      <c r="S241" s="154">
        <v>0</v>
      </c>
      <c r="T241" s="155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56" t="s">
        <v>237</v>
      </c>
      <c r="AT241" s="156" t="s">
        <v>136</v>
      </c>
      <c r="AU241" s="156" t="s">
        <v>81</v>
      </c>
      <c r="AY241" s="19" t="s">
        <v>133</v>
      </c>
      <c r="BE241" s="157">
        <f>IF(N241="základní",J241,0)</f>
        <v>0</v>
      </c>
      <c r="BF241" s="157">
        <f>IF(N241="snížená",J241,0)</f>
        <v>0</v>
      </c>
      <c r="BG241" s="157">
        <f>IF(N241="zákl. přenesená",J241,0)</f>
        <v>0</v>
      </c>
      <c r="BH241" s="157">
        <f>IF(N241="sníž. přenesená",J241,0)</f>
        <v>0</v>
      </c>
      <c r="BI241" s="157">
        <f>IF(N241="nulová",J241,0)</f>
        <v>0</v>
      </c>
      <c r="BJ241" s="19" t="s">
        <v>79</v>
      </c>
      <c r="BK241" s="157">
        <f>ROUND(I241*H241,2)</f>
        <v>0</v>
      </c>
      <c r="BL241" s="19" t="s">
        <v>237</v>
      </c>
      <c r="BM241" s="156" t="s">
        <v>843</v>
      </c>
    </row>
    <row r="242" spans="1:65" s="2" customFormat="1" ht="10.199999999999999">
      <c r="A242" s="34"/>
      <c r="B242" s="35"/>
      <c r="C242" s="34"/>
      <c r="D242" s="158" t="s">
        <v>143</v>
      </c>
      <c r="E242" s="34"/>
      <c r="F242" s="159" t="s">
        <v>348</v>
      </c>
      <c r="G242" s="34"/>
      <c r="H242" s="34"/>
      <c r="I242" s="160"/>
      <c r="J242" s="34"/>
      <c r="K242" s="34"/>
      <c r="L242" s="35"/>
      <c r="M242" s="161"/>
      <c r="N242" s="162"/>
      <c r="O242" s="55"/>
      <c r="P242" s="55"/>
      <c r="Q242" s="55"/>
      <c r="R242" s="55"/>
      <c r="S242" s="55"/>
      <c r="T242" s="56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9" t="s">
        <v>143</v>
      </c>
      <c r="AU242" s="19" t="s">
        <v>81</v>
      </c>
    </row>
    <row r="243" spans="1:65" s="15" customFormat="1" ht="10.199999999999999">
      <c r="B243" s="191"/>
      <c r="D243" s="163" t="s">
        <v>147</v>
      </c>
      <c r="E243" s="192" t="s">
        <v>3</v>
      </c>
      <c r="F243" s="193" t="s">
        <v>349</v>
      </c>
      <c r="H243" s="192" t="s">
        <v>3</v>
      </c>
      <c r="I243" s="194"/>
      <c r="L243" s="191"/>
      <c r="M243" s="195"/>
      <c r="N243" s="196"/>
      <c r="O243" s="196"/>
      <c r="P243" s="196"/>
      <c r="Q243" s="196"/>
      <c r="R243" s="196"/>
      <c r="S243" s="196"/>
      <c r="T243" s="197"/>
      <c r="AT243" s="192" t="s">
        <v>147</v>
      </c>
      <c r="AU243" s="192" t="s">
        <v>81</v>
      </c>
      <c r="AV243" s="15" t="s">
        <v>79</v>
      </c>
      <c r="AW243" s="15" t="s">
        <v>33</v>
      </c>
      <c r="AX243" s="15" t="s">
        <v>72</v>
      </c>
      <c r="AY243" s="192" t="s">
        <v>133</v>
      </c>
    </row>
    <row r="244" spans="1:65" s="13" customFormat="1" ht="10.199999999999999">
      <c r="B244" s="165"/>
      <c r="D244" s="163" t="s">
        <v>147</v>
      </c>
      <c r="E244" s="166" t="s">
        <v>3</v>
      </c>
      <c r="F244" s="167" t="s">
        <v>350</v>
      </c>
      <c r="H244" s="168">
        <v>2.64</v>
      </c>
      <c r="I244" s="169"/>
      <c r="L244" s="165"/>
      <c r="M244" s="170"/>
      <c r="N244" s="171"/>
      <c r="O244" s="171"/>
      <c r="P244" s="171"/>
      <c r="Q244" s="171"/>
      <c r="R244" s="171"/>
      <c r="S244" s="171"/>
      <c r="T244" s="172"/>
      <c r="AT244" s="166" t="s">
        <v>147</v>
      </c>
      <c r="AU244" s="166" t="s">
        <v>81</v>
      </c>
      <c r="AV244" s="13" t="s">
        <v>81</v>
      </c>
      <c r="AW244" s="13" t="s">
        <v>33</v>
      </c>
      <c r="AX244" s="13" t="s">
        <v>72</v>
      </c>
      <c r="AY244" s="166" t="s">
        <v>133</v>
      </c>
    </row>
    <row r="245" spans="1:65" s="13" customFormat="1" ht="10.199999999999999">
      <c r="B245" s="165"/>
      <c r="D245" s="163" t="s">
        <v>147</v>
      </c>
      <c r="E245" s="166" t="s">
        <v>3</v>
      </c>
      <c r="F245" s="167" t="s">
        <v>351</v>
      </c>
      <c r="H245" s="168">
        <v>10.164</v>
      </c>
      <c r="I245" s="169"/>
      <c r="L245" s="165"/>
      <c r="M245" s="170"/>
      <c r="N245" s="171"/>
      <c r="O245" s="171"/>
      <c r="P245" s="171"/>
      <c r="Q245" s="171"/>
      <c r="R245" s="171"/>
      <c r="S245" s="171"/>
      <c r="T245" s="172"/>
      <c r="AT245" s="166" t="s">
        <v>147</v>
      </c>
      <c r="AU245" s="166" t="s">
        <v>81</v>
      </c>
      <c r="AV245" s="13" t="s">
        <v>81</v>
      </c>
      <c r="AW245" s="13" t="s">
        <v>33</v>
      </c>
      <c r="AX245" s="13" t="s">
        <v>72</v>
      </c>
      <c r="AY245" s="166" t="s">
        <v>133</v>
      </c>
    </row>
    <row r="246" spans="1:65" s="16" customFormat="1" ht="10.199999999999999">
      <c r="B246" s="198"/>
      <c r="D246" s="163" t="s">
        <v>147</v>
      </c>
      <c r="E246" s="199" t="s">
        <v>3</v>
      </c>
      <c r="F246" s="200" t="s">
        <v>195</v>
      </c>
      <c r="H246" s="201">
        <v>12.804</v>
      </c>
      <c r="I246" s="202"/>
      <c r="L246" s="198"/>
      <c r="M246" s="203"/>
      <c r="N246" s="204"/>
      <c r="O246" s="204"/>
      <c r="P246" s="204"/>
      <c r="Q246" s="204"/>
      <c r="R246" s="204"/>
      <c r="S246" s="204"/>
      <c r="T246" s="205"/>
      <c r="AT246" s="199" t="s">
        <v>147</v>
      </c>
      <c r="AU246" s="199" t="s">
        <v>81</v>
      </c>
      <c r="AV246" s="16" t="s">
        <v>134</v>
      </c>
      <c r="AW246" s="16" t="s">
        <v>33</v>
      </c>
      <c r="AX246" s="16" t="s">
        <v>72</v>
      </c>
      <c r="AY246" s="199" t="s">
        <v>133</v>
      </c>
    </row>
    <row r="247" spans="1:65" s="15" customFormat="1" ht="10.199999999999999">
      <c r="B247" s="191"/>
      <c r="D247" s="163" t="s">
        <v>147</v>
      </c>
      <c r="E247" s="192" t="s">
        <v>3</v>
      </c>
      <c r="F247" s="193" t="s">
        <v>352</v>
      </c>
      <c r="H247" s="192" t="s">
        <v>3</v>
      </c>
      <c r="I247" s="194"/>
      <c r="L247" s="191"/>
      <c r="M247" s="195"/>
      <c r="N247" s="196"/>
      <c r="O247" s="196"/>
      <c r="P247" s="196"/>
      <c r="Q247" s="196"/>
      <c r="R247" s="196"/>
      <c r="S247" s="196"/>
      <c r="T247" s="197"/>
      <c r="AT247" s="192" t="s">
        <v>147</v>
      </c>
      <c r="AU247" s="192" t="s">
        <v>81</v>
      </c>
      <c r="AV247" s="15" t="s">
        <v>79</v>
      </c>
      <c r="AW247" s="15" t="s">
        <v>33</v>
      </c>
      <c r="AX247" s="15" t="s">
        <v>72</v>
      </c>
      <c r="AY247" s="192" t="s">
        <v>133</v>
      </c>
    </row>
    <row r="248" spans="1:65" s="13" customFormat="1" ht="10.199999999999999">
      <c r="B248" s="165"/>
      <c r="D248" s="163" t="s">
        <v>147</v>
      </c>
      <c r="E248" s="166" t="s">
        <v>3</v>
      </c>
      <c r="F248" s="167" t="s">
        <v>350</v>
      </c>
      <c r="H248" s="168">
        <v>2.64</v>
      </c>
      <c r="I248" s="169"/>
      <c r="L248" s="165"/>
      <c r="M248" s="170"/>
      <c r="N248" s="171"/>
      <c r="O248" s="171"/>
      <c r="P248" s="171"/>
      <c r="Q248" s="171"/>
      <c r="R248" s="171"/>
      <c r="S248" s="171"/>
      <c r="T248" s="172"/>
      <c r="AT248" s="166" t="s">
        <v>147</v>
      </c>
      <c r="AU248" s="166" t="s">
        <v>81</v>
      </c>
      <c r="AV248" s="13" t="s">
        <v>81</v>
      </c>
      <c r="AW248" s="13" t="s">
        <v>33</v>
      </c>
      <c r="AX248" s="13" t="s">
        <v>72</v>
      </c>
      <c r="AY248" s="166" t="s">
        <v>133</v>
      </c>
    </row>
    <row r="249" spans="1:65" s="13" customFormat="1" ht="10.199999999999999">
      <c r="B249" s="165"/>
      <c r="D249" s="163" t="s">
        <v>147</v>
      </c>
      <c r="E249" s="166" t="s">
        <v>3</v>
      </c>
      <c r="F249" s="167" t="s">
        <v>351</v>
      </c>
      <c r="H249" s="168">
        <v>10.164</v>
      </c>
      <c r="I249" s="169"/>
      <c r="L249" s="165"/>
      <c r="M249" s="170"/>
      <c r="N249" s="171"/>
      <c r="O249" s="171"/>
      <c r="P249" s="171"/>
      <c r="Q249" s="171"/>
      <c r="R249" s="171"/>
      <c r="S249" s="171"/>
      <c r="T249" s="172"/>
      <c r="AT249" s="166" t="s">
        <v>147</v>
      </c>
      <c r="AU249" s="166" t="s">
        <v>81</v>
      </c>
      <c r="AV249" s="13" t="s">
        <v>81</v>
      </c>
      <c r="AW249" s="13" t="s">
        <v>33</v>
      </c>
      <c r="AX249" s="13" t="s">
        <v>72</v>
      </c>
      <c r="AY249" s="166" t="s">
        <v>133</v>
      </c>
    </row>
    <row r="250" spans="1:65" s="16" customFormat="1" ht="10.199999999999999">
      <c r="B250" s="198"/>
      <c r="D250" s="163" t="s">
        <v>147</v>
      </c>
      <c r="E250" s="199" t="s">
        <v>3</v>
      </c>
      <c r="F250" s="200" t="s">
        <v>195</v>
      </c>
      <c r="H250" s="201">
        <v>12.804</v>
      </c>
      <c r="I250" s="202"/>
      <c r="L250" s="198"/>
      <c r="M250" s="203"/>
      <c r="N250" s="204"/>
      <c r="O250" s="204"/>
      <c r="P250" s="204"/>
      <c r="Q250" s="204"/>
      <c r="R250" s="204"/>
      <c r="S250" s="204"/>
      <c r="T250" s="205"/>
      <c r="AT250" s="199" t="s">
        <v>147</v>
      </c>
      <c r="AU250" s="199" t="s">
        <v>81</v>
      </c>
      <c r="AV250" s="16" t="s">
        <v>134</v>
      </c>
      <c r="AW250" s="16" t="s">
        <v>33</v>
      </c>
      <c r="AX250" s="16" t="s">
        <v>72</v>
      </c>
      <c r="AY250" s="199" t="s">
        <v>133</v>
      </c>
    </row>
    <row r="251" spans="1:65" s="15" customFormat="1" ht="10.199999999999999">
      <c r="B251" s="191"/>
      <c r="D251" s="163" t="s">
        <v>147</v>
      </c>
      <c r="E251" s="192" t="s">
        <v>3</v>
      </c>
      <c r="F251" s="193" t="s">
        <v>353</v>
      </c>
      <c r="H251" s="192" t="s">
        <v>3</v>
      </c>
      <c r="I251" s="194"/>
      <c r="L251" s="191"/>
      <c r="M251" s="195"/>
      <c r="N251" s="196"/>
      <c r="O251" s="196"/>
      <c r="P251" s="196"/>
      <c r="Q251" s="196"/>
      <c r="R251" s="196"/>
      <c r="S251" s="196"/>
      <c r="T251" s="197"/>
      <c r="AT251" s="192" t="s">
        <v>147</v>
      </c>
      <c r="AU251" s="192" t="s">
        <v>81</v>
      </c>
      <c r="AV251" s="15" t="s">
        <v>79</v>
      </c>
      <c r="AW251" s="15" t="s">
        <v>33</v>
      </c>
      <c r="AX251" s="15" t="s">
        <v>72</v>
      </c>
      <c r="AY251" s="192" t="s">
        <v>133</v>
      </c>
    </row>
    <row r="252" spans="1:65" s="13" customFormat="1" ht="10.199999999999999">
      <c r="B252" s="165"/>
      <c r="D252" s="163" t="s">
        <v>147</v>
      </c>
      <c r="E252" s="166" t="s">
        <v>3</v>
      </c>
      <c r="F252" s="167" t="s">
        <v>354</v>
      </c>
      <c r="H252" s="168">
        <v>2.1120000000000001</v>
      </c>
      <c r="I252" s="169"/>
      <c r="L252" s="165"/>
      <c r="M252" s="170"/>
      <c r="N252" s="171"/>
      <c r="O252" s="171"/>
      <c r="P252" s="171"/>
      <c r="Q252" s="171"/>
      <c r="R252" s="171"/>
      <c r="S252" s="171"/>
      <c r="T252" s="172"/>
      <c r="AT252" s="166" t="s">
        <v>147</v>
      </c>
      <c r="AU252" s="166" t="s">
        <v>81</v>
      </c>
      <c r="AV252" s="13" t="s">
        <v>81</v>
      </c>
      <c r="AW252" s="13" t="s">
        <v>33</v>
      </c>
      <c r="AX252" s="13" t="s">
        <v>72</v>
      </c>
      <c r="AY252" s="166" t="s">
        <v>133</v>
      </c>
    </row>
    <row r="253" spans="1:65" s="13" customFormat="1" ht="10.199999999999999">
      <c r="B253" s="165"/>
      <c r="D253" s="163" t="s">
        <v>147</v>
      </c>
      <c r="E253" s="166" t="s">
        <v>3</v>
      </c>
      <c r="F253" s="167" t="s">
        <v>355</v>
      </c>
      <c r="H253" s="168">
        <v>7.0839999999999996</v>
      </c>
      <c r="I253" s="169"/>
      <c r="L253" s="165"/>
      <c r="M253" s="170"/>
      <c r="N253" s="171"/>
      <c r="O253" s="171"/>
      <c r="P253" s="171"/>
      <c r="Q253" s="171"/>
      <c r="R253" s="171"/>
      <c r="S253" s="171"/>
      <c r="T253" s="172"/>
      <c r="AT253" s="166" t="s">
        <v>147</v>
      </c>
      <c r="AU253" s="166" t="s">
        <v>81</v>
      </c>
      <c r="AV253" s="13" t="s">
        <v>81</v>
      </c>
      <c r="AW253" s="13" t="s">
        <v>33</v>
      </c>
      <c r="AX253" s="13" t="s">
        <v>72</v>
      </c>
      <c r="AY253" s="166" t="s">
        <v>133</v>
      </c>
    </row>
    <row r="254" spans="1:65" s="16" customFormat="1" ht="10.199999999999999">
      <c r="B254" s="198"/>
      <c r="D254" s="163" t="s">
        <v>147</v>
      </c>
      <c r="E254" s="199" t="s">
        <v>3</v>
      </c>
      <c r="F254" s="200" t="s">
        <v>195</v>
      </c>
      <c r="H254" s="201">
        <v>9.1959999999999997</v>
      </c>
      <c r="I254" s="202"/>
      <c r="L254" s="198"/>
      <c r="M254" s="203"/>
      <c r="N254" s="204"/>
      <c r="O254" s="204"/>
      <c r="P254" s="204"/>
      <c r="Q254" s="204"/>
      <c r="R254" s="204"/>
      <c r="S254" s="204"/>
      <c r="T254" s="205"/>
      <c r="AT254" s="199" t="s">
        <v>147</v>
      </c>
      <c r="AU254" s="199" t="s">
        <v>81</v>
      </c>
      <c r="AV254" s="16" t="s">
        <v>134</v>
      </c>
      <c r="AW254" s="16" t="s">
        <v>33</v>
      </c>
      <c r="AX254" s="16" t="s">
        <v>72</v>
      </c>
      <c r="AY254" s="199" t="s">
        <v>133</v>
      </c>
    </row>
    <row r="255" spans="1:65" s="14" customFormat="1" ht="10.199999999999999">
      <c r="B255" s="173"/>
      <c r="D255" s="163" t="s">
        <v>147</v>
      </c>
      <c r="E255" s="174" t="s">
        <v>3</v>
      </c>
      <c r="F255" s="175" t="s">
        <v>154</v>
      </c>
      <c r="H255" s="176">
        <v>34.804000000000002</v>
      </c>
      <c r="I255" s="177"/>
      <c r="L255" s="173"/>
      <c r="M255" s="178"/>
      <c r="N255" s="179"/>
      <c r="O255" s="179"/>
      <c r="P255" s="179"/>
      <c r="Q255" s="179"/>
      <c r="R255" s="179"/>
      <c r="S255" s="179"/>
      <c r="T255" s="180"/>
      <c r="AT255" s="174" t="s">
        <v>147</v>
      </c>
      <c r="AU255" s="174" t="s">
        <v>81</v>
      </c>
      <c r="AV255" s="14" t="s">
        <v>141</v>
      </c>
      <c r="AW255" s="14" t="s">
        <v>33</v>
      </c>
      <c r="AX255" s="14" t="s">
        <v>79</v>
      </c>
      <c r="AY255" s="174" t="s">
        <v>133</v>
      </c>
    </row>
    <row r="256" spans="1:65" s="2" customFormat="1" ht="16.5" customHeight="1">
      <c r="A256" s="34"/>
      <c r="B256" s="144"/>
      <c r="C256" s="181" t="s">
        <v>361</v>
      </c>
      <c r="D256" s="181" t="s">
        <v>155</v>
      </c>
      <c r="E256" s="182" t="s">
        <v>357</v>
      </c>
      <c r="F256" s="183" t="s">
        <v>358</v>
      </c>
      <c r="G256" s="184" t="s">
        <v>139</v>
      </c>
      <c r="H256" s="185">
        <v>36.543999999999997</v>
      </c>
      <c r="I256" s="186"/>
      <c r="J256" s="187">
        <f>ROUND(I256*H256,2)</f>
        <v>0</v>
      </c>
      <c r="K256" s="183" t="s">
        <v>140</v>
      </c>
      <c r="L256" s="188"/>
      <c r="M256" s="189" t="s">
        <v>3</v>
      </c>
      <c r="N256" s="190" t="s">
        <v>43</v>
      </c>
      <c r="O256" s="55"/>
      <c r="P256" s="154">
        <f>O256*H256</f>
        <v>0</v>
      </c>
      <c r="Q256" s="154">
        <v>1.4E-3</v>
      </c>
      <c r="R256" s="154">
        <f>Q256*H256</f>
        <v>5.1161599999999995E-2</v>
      </c>
      <c r="S256" s="154">
        <v>0</v>
      </c>
      <c r="T256" s="155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56" t="s">
        <v>335</v>
      </c>
      <c r="AT256" s="156" t="s">
        <v>155</v>
      </c>
      <c r="AU256" s="156" t="s">
        <v>81</v>
      </c>
      <c r="AY256" s="19" t="s">
        <v>133</v>
      </c>
      <c r="BE256" s="157">
        <f>IF(N256="základní",J256,0)</f>
        <v>0</v>
      </c>
      <c r="BF256" s="157">
        <f>IF(N256="snížená",J256,0)</f>
        <v>0</v>
      </c>
      <c r="BG256" s="157">
        <f>IF(N256="zákl. přenesená",J256,0)</f>
        <v>0</v>
      </c>
      <c r="BH256" s="157">
        <f>IF(N256="sníž. přenesená",J256,0)</f>
        <v>0</v>
      </c>
      <c r="BI256" s="157">
        <f>IF(N256="nulová",J256,0)</f>
        <v>0</v>
      </c>
      <c r="BJ256" s="19" t="s">
        <v>79</v>
      </c>
      <c r="BK256" s="157">
        <f>ROUND(I256*H256,2)</f>
        <v>0</v>
      </c>
      <c r="BL256" s="19" t="s">
        <v>237</v>
      </c>
      <c r="BM256" s="156" t="s">
        <v>844</v>
      </c>
    </row>
    <row r="257" spans="1:65" s="13" customFormat="1" ht="10.199999999999999">
      <c r="B257" s="165"/>
      <c r="D257" s="163" t="s">
        <v>147</v>
      </c>
      <c r="F257" s="167" t="s">
        <v>360</v>
      </c>
      <c r="H257" s="168">
        <v>36.543999999999997</v>
      </c>
      <c r="I257" s="169"/>
      <c r="L257" s="165"/>
      <c r="M257" s="170"/>
      <c r="N257" s="171"/>
      <c r="O257" s="171"/>
      <c r="P257" s="171"/>
      <c r="Q257" s="171"/>
      <c r="R257" s="171"/>
      <c r="S257" s="171"/>
      <c r="T257" s="172"/>
      <c r="AT257" s="166" t="s">
        <v>147</v>
      </c>
      <c r="AU257" s="166" t="s">
        <v>81</v>
      </c>
      <c r="AV257" s="13" t="s">
        <v>81</v>
      </c>
      <c r="AW257" s="13" t="s">
        <v>4</v>
      </c>
      <c r="AX257" s="13" t="s">
        <v>79</v>
      </c>
      <c r="AY257" s="166" t="s">
        <v>133</v>
      </c>
    </row>
    <row r="258" spans="1:65" s="2" customFormat="1" ht="16.5" customHeight="1">
      <c r="A258" s="34"/>
      <c r="B258" s="144"/>
      <c r="C258" s="145" t="s">
        <v>366</v>
      </c>
      <c r="D258" s="145" t="s">
        <v>136</v>
      </c>
      <c r="E258" s="146" t="s">
        <v>362</v>
      </c>
      <c r="F258" s="147" t="s">
        <v>363</v>
      </c>
      <c r="G258" s="148" t="s">
        <v>139</v>
      </c>
      <c r="H258" s="149">
        <v>369.79300000000001</v>
      </c>
      <c r="I258" s="150"/>
      <c r="J258" s="151">
        <f>ROUND(I258*H258,2)</f>
        <v>0</v>
      </c>
      <c r="K258" s="147" t="s">
        <v>140</v>
      </c>
      <c r="L258" s="35"/>
      <c r="M258" s="152" t="s">
        <v>3</v>
      </c>
      <c r="N258" s="153" t="s">
        <v>43</v>
      </c>
      <c r="O258" s="55"/>
      <c r="P258" s="154">
        <f>O258*H258</f>
        <v>0</v>
      </c>
      <c r="Q258" s="154">
        <v>2.4000000000000001E-4</v>
      </c>
      <c r="R258" s="154">
        <f>Q258*H258</f>
        <v>8.8750320000000008E-2</v>
      </c>
      <c r="S258" s="154">
        <v>0</v>
      </c>
      <c r="T258" s="155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56" t="s">
        <v>237</v>
      </c>
      <c r="AT258" s="156" t="s">
        <v>136</v>
      </c>
      <c r="AU258" s="156" t="s">
        <v>81</v>
      </c>
      <c r="AY258" s="19" t="s">
        <v>133</v>
      </c>
      <c r="BE258" s="157">
        <f>IF(N258="základní",J258,0)</f>
        <v>0</v>
      </c>
      <c r="BF258" s="157">
        <f>IF(N258="snížená",J258,0)</f>
        <v>0</v>
      </c>
      <c r="BG258" s="157">
        <f>IF(N258="zákl. přenesená",J258,0)</f>
        <v>0</v>
      </c>
      <c r="BH258" s="157">
        <f>IF(N258="sníž. přenesená",J258,0)</f>
        <v>0</v>
      </c>
      <c r="BI258" s="157">
        <f>IF(N258="nulová",J258,0)</f>
        <v>0</v>
      </c>
      <c r="BJ258" s="19" t="s">
        <v>79</v>
      </c>
      <c r="BK258" s="157">
        <f>ROUND(I258*H258,2)</f>
        <v>0</v>
      </c>
      <c r="BL258" s="19" t="s">
        <v>237</v>
      </c>
      <c r="BM258" s="156" t="s">
        <v>845</v>
      </c>
    </row>
    <row r="259" spans="1:65" s="2" customFormat="1" ht="10.199999999999999">
      <c r="A259" s="34"/>
      <c r="B259" s="35"/>
      <c r="C259" s="34"/>
      <c r="D259" s="158" t="s">
        <v>143</v>
      </c>
      <c r="E259" s="34"/>
      <c r="F259" s="159" t="s">
        <v>365</v>
      </c>
      <c r="G259" s="34"/>
      <c r="H259" s="34"/>
      <c r="I259" s="160"/>
      <c r="J259" s="34"/>
      <c r="K259" s="34"/>
      <c r="L259" s="35"/>
      <c r="M259" s="161"/>
      <c r="N259" s="162"/>
      <c r="O259" s="55"/>
      <c r="P259" s="55"/>
      <c r="Q259" s="55"/>
      <c r="R259" s="55"/>
      <c r="S259" s="55"/>
      <c r="T259" s="56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9" t="s">
        <v>143</v>
      </c>
      <c r="AU259" s="19" t="s">
        <v>81</v>
      </c>
    </row>
    <row r="260" spans="1:65" s="13" customFormat="1" ht="10.199999999999999">
      <c r="B260" s="165"/>
      <c r="D260" s="163" t="s">
        <v>147</v>
      </c>
      <c r="E260" s="166" t="s">
        <v>3</v>
      </c>
      <c r="F260" s="167" t="s">
        <v>148</v>
      </c>
      <c r="H260" s="168">
        <v>341.57600000000002</v>
      </c>
      <c r="I260" s="169"/>
      <c r="L260" s="165"/>
      <c r="M260" s="170"/>
      <c r="N260" s="171"/>
      <c r="O260" s="171"/>
      <c r="P260" s="171"/>
      <c r="Q260" s="171"/>
      <c r="R260" s="171"/>
      <c r="S260" s="171"/>
      <c r="T260" s="172"/>
      <c r="AT260" s="166" t="s">
        <v>147</v>
      </c>
      <c r="AU260" s="166" t="s">
        <v>81</v>
      </c>
      <c r="AV260" s="13" t="s">
        <v>81</v>
      </c>
      <c r="AW260" s="13" t="s">
        <v>33</v>
      </c>
      <c r="AX260" s="13" t="s">
        <v>72</v>
      </c>
      <c r="AY260" s="166" t="s">
        <v>133</v>
      </c>
    </row>
    <row r="261" spans="1:65" s="13" customFormat="1" ht="10.199999999999999">
      <c r="B261" s="165"/>
      <c r="D261" s="163" t="s">
        <v>147</v>
      </c>
      <c r="E261" s="166" t="s">
        <v>3</v>
      </c>
      <c r="F261" s="167" t="s">
        <v>149</v>
      </c>
      <c r="H261" s="168">
        <v>-53.13</v>
      </c>
      <c r="I261" s="169"/>
      <c r="L261" s="165"/>
      <c r="M261" s="170"/>
      <c r="N261" s="171"/>
      <c r="O261" s="171"/>
      <c r="P261" s="171"/>
      <c r="Q261" s="171"/>
      <c r="R261" s="171"/>
      <c r="S261" s="171"/>
      <c r="T261" s="172"/>
      <c r="AT261" s="166" t="s">
        <v>147</v>
      </c>
      <c r="AU261" s="166" t="s">
        <v>81</v>
      </c>
      <c r="AV261" s="13" t="s">
        <v>81</v>
      </c>
      <c r="AW261" s="13" t="s">
        <v>33</v>
      </c>
      <c r="AX261" s="13" t="s">
        <v>72</v>
      </c>
      <c r="AY261" s="166" t="s">
        <v>133</v>
      </c>
    </row>
    <row r="262" spans="1:65" s="13" customFormat="1" ht="10.199999999999999">
      <c r="B262" s="165"/>
      <c r="D262" s="163" t="s">
        <v>147</v>
      </c>
      <c r="E262" s="166" t="s">
        <v>3</v>
      </c>
      <c r="F262" s="167" t="s">
        <v>150</v>
      </c>
      <c r="H262" s="168">
        <v>23.411000000000001</v>
      </c>
      <c r="I262" s="169"/>
      <c r="L262" s="165"/>
      <c r="M262" s="170"/>
      <c r="N262" s="171"/>
      <c r="O262" s="171"/>
      <c r="P262" s="171"/>
      <c r="Q262" s="171"/>
      <c r="R262" s="171"/>
      <c r="S262" s="171"/>
      <c r="T262" s="172"/>
      <c r="AT262" s="166" t="s">
        <v>147</v>
      </c>
      <c r="AU262" s="166" t="s">
        <v>81</v>
      </c>
      <c r="AV262" s="13" t="s">
        <v>81</v>
      </c>
      <c r="AW262" s="13" t="s">
        <v>33</v>
      </c>
      <c r="AX262" s="13" t="s">
        <v>72</v>
      </c>
      <c r="AY262" s="166" t="s">
        <v>133</v>
      </c>
    </row>
    <row r="263" spans="1:65" s="13" customFormat="1" ht="10.199999999999999">
      <c r="B263" s="165"/>
      <c r="D263" s="163" t="s">
        <v>147</v>
      </c>
      <c r="E263" s="166" t="s">
        <v>3</v>
      </c>
      <c r="F263" s="167" t="s">
        <v>151</v>
      </c>
      <c r="H263" s="168">
        <v>114.18600000000001</v>
      </c>
      <c r="I263" s="169"/>
      <c r="L263" s="165"/>
      <c r="M263" s="170"/>
      <c r="N263" s="171"/>
      <c r="O263" s="171"/>
      <c r="P263" s="171"/>
      <c r="Q263" s="171"/>
      <c r="R263" s="171"/>
      <c r="S263" s="171"/>
      <c r="T263" s="172"/>
      <c r="AT263" s="166" t="s">
        <v>147</v>
      </c>
      <c r="AU263" s="166" t="s">
        <v>81</v>
      </c>
      <c r="AV263" s="13" t="s">
        <v>81</v>
      </c>
      <c r="AW263" s="13" t="s">
        <v>33</v>
      </c>
      <c r="AX263" s="13" t="s">
        <v>72</v>
      </c>
      <c r="AY263" s="166" t="s">
        <v>133</v>
      </c>
    </row>
    <row r="264" spans="1:65" s="13" customFormat="1" ht="10.199999999999999">
      <c r="B264" s="165"/>
      <c r="D264" s="163" t="s">
        <v>147</v>
      </c>
      <c r="E264" s="166" t="s">
        <v>3</v>
      </c>
      <c r="F264" s="167" t="s">
        <v>152</v>
      </c>
      <c r="H264" s="168">
        <v>-14.4</v>
      </c>
      <c r="I264" s="169"/>
      <c r="L264" s="165"/>
      <c r="M264" s="170"/>
      <c r="N264" s="171"/>
      <c r="O264" s="171"/>
      <c r="P264" s="171"/>
      <c r="Q264" s="171"/>
      <c r="R264" s="171"/>
      <c r="S264" s="171"/>
      <c r="T264" s="172"/>
      <c r="AT264" s="166" t="s">
        <v>147</v>
      </c>
      <c r="AU264" s="166" t="s">
        <v>81</v>
      </c>
      <c r="AV264" s="13" t="s">
        <v>81</v>
      </c>
      <c r="AW264" s="13" t="s">
        <v>33</v>
      </c>
      <c r="AX264" s="13" t="s">
        <v>72</v>
      </c>
      <c r="AY264" s="166" t="s">
        <v>133</v>
      </c>
    </row>
    <row r="265" spans="1:65" s="13" customFormat="1" ht="10.199999999999999">
      <c r="B265" s="165"/>
      <c r="D265" s="163" t="s">
        <v>147</v>
      </c>
      <c r="E265" s="166" t="s">
        <v>3</v>
      </c>
      <c r="F265" s="167" t="s">
        <v>791</v>
      </c>
      <c r="H265" s="168">
        <v>-41.04</v>
      </c>
      <c r="I265" s="169"/>
      <c r="L265" s="165"/>
      <c r="M265" s="170"/>
      <c r="N265" s="171"/>
      <c r="O265" s="171"/>
      <c r="P265" s="171"/>
      <c r="Q265" s="171"/>
      <c r="R265" s="171"/>
      <c r="S265" s="171"/>
      <c r="T265" s="172"/>
      <c r="AT265" s="166" t="s">
        <v>147</v>
      </c>
      <c r="AU265" s="166" t="s">
        <v>81</v>
      </c>
      <c r="AV265" s="13" t="s">
        <v>81</v>
      </c>
      <c r="AW265" s="13" t="s">
        <v>33</v>
      </c>
      <c r="AX265" s="13" t="s">
        <v>72</v>
      </c>
      <c r="AY265" s="166" t="s">
        <v>133</v>
      </c>
    </row>
    <row r="266" spans="1:65" s="13" customFormat="1" ht="10.199999999999999">
      <c r="B266" s="165"/>
      <c r="D266" s="163" t="s">
        <v>147</v>
      </c>
      <c r="E266" s="166" t="s">
        <v>3</v>
      </c>
      <c r="F266" s="167" t="s">
        <v>792</v>
      </c>
      <c r="H266" s="168">
        <v>-0.81</v>
      </c>
      <c r="I266" s="169"/>
      <c r="L266" s="165"/>
      <c r="M266" s="170"/>
      <c r="N266" s="171"/>
      <c r="O266" s="171"/>
      <c r="P266" s="171"/>
      <c r="Q266" s="171"/>
      <c r="R266" s="171"/>
      <c r="S266" s="171"/>
      <c r="T266" s="172"/>
      <c r="AT266" s="166" t="s">
        <v>147</v>
      </c>
      <c r="AU266" s="166" t="s">
        <v>81</v>
      </c>
      <c r="AV266" s="13" t="s">
        <v>81</v>
      </c>
      <c r="AW266" s="13" t="s">
        <v>33</v>
      </c>
      <c r="AX266" s="13" t="s">
        <v>72</v>
      </c>
      <c r="AY266" s="166" t="s">
        <v>133</v>
      </c>
    </row>
    <row r="267" spans="1:65" s="14" customFormat="1" ht="10.199999999999999">
      <c r="B267" s="173"/>
      <c r="D267" s="163" t="s">
        <v>147</v>
      </c>
      <c r="E267" s="174" t="s">
        <v>3</v>
      </c>
      <c r="F267" s="175" t="s">
        <v>154</v>
      </c>
      <c r="H267" s="176">
        <v>369.79300000000001</v>
      </c>
      <c r="I267" s="177"/>
      <c r="L267" s="173"/>
      <c r="M267" s="178"/>
      <c r="N267" s="179"/>
      <c r="O267" s="179"/>
      <c r="P267" s="179"/>
      <c r="Q267" s="179"/>
      <c r="R267" s="179"/>
      <c r="S267" s="179"/>
      <c r="T267" s="180"/>
      <c r="AT267" s="174" t="s">
        <v>147</v>
      </c>
      <c r="AU267" s="174" t="s">
        <v>81</v>
      </c>
      <c r="AV267" s="14" t="s">
        <v>141</v>
      </c>
      <c r="AW267" s="14" t="s">
        <v>33</v>
      </c>
      <c r="AX267" s="14" t="s">
        <v>79</v>
      </c>
      <c r="AY267" s="174" t="s">
        <v>133</v>
      </c>
    </row>
    <row r="268" spans="1:65" s="2" customFormat="1" ht="16.5" customHeight="1">
      <c r="A268" s="34"/>
      <c r="B268" s="144"/>
      <c r="C268" s="181" t="s">
        <v>370</v>
      </c>
      <c r="D268" s="181" t="s">
        <v>155</v>
      </c>
      <c r="E268" s="182" t="s">
        <v>367</v>
      </c>
      <c r="F268" s="183" t="s">
        <v>368</v>
      </c>
      <c r="G268" s="184" t="s">
        <v>139</v>
      </c>
      <c r="H268" s="185">
        <v>388.28300000000002</v>
      </c>
      <c r="I268" s="186"/>
      <c r="J268" s="187">
        <f>ROUND(I268*H268,2)</f>
        <v>0</v>
      </c>
      <c r="K268" s="183" t="s">
        <v>140</v>
      </c>
      <c r="L268" s="188"/>
      <c r="M268" s="189" t="s">
        <v>3</v>
      </c>
      <c r="N268" s="190" t="s">
        <v>43</v>
      </c>
      <c r="O268" s="55"/>
      <c r="P268" s="154">
        <f>O268*H268</f>
        <v>0</v>
      </c>
      <c r="Q268" s="154">
        <v>8.0000000000000002E-3</v>
      </c>
      <c r="R268" s="154">
        <f>Q268*H268</f>
        <v>3.1062640000000004</v>
      </c>
      <c r="S268" s="154">
        <v>0</v>
      </c>
      <c r="T268" s="155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56" t="s">
        <v>335</v>
      </c>
      <c r="AT268" s="156" t="s">
        <v>155</v>
      </c>
      <c r="AU268" s="156" t="s">
        <v>81</v>
      </c>
      <c r="AY268" s="19" t="s">
        <v>133</v>
      </c>
      <c r="BE268" s="157">
        <f>IF(N268="základní",J268,0)</f>
        <v>0</v>
      </c>
      <c r="BF268" s="157">
        <f>IF(N268="snížená",J268,0)</f>
        <v>0</v>
      </c>
      <c r="BG268" s="157">
        <f>IF(N268="zákl. přenesená",J268,0)</f>
        <v>0</v>
      </c>
      <c r="BH268" s="157">
        <f>IF(N268="sníž. přenesená",J268,0)</f>
        <v>0</v>
      </c>
      <c r="BI268" s="157">
        <f>IF(N268="nulová",J268,0)</f>
        <v>0</v>
      </c>
      <c r="BJ268" s="19" t="s">
        <v>79</v>
      </c>
      <c r="BK268" s="157">
        <f>ROUND(I268*H268,2)</f>
        <v>0</v>
      </c>
      <c r="BL268" s="19" t="s">
        <v>237</v>
      </c>
      <c r="BM268" s="156" t="s">
        <v>846</v>
      </c>
    </row>
    <row r="269" spans="1:65" s="13" customFormat="1" ht="10.199999999999999">
      <c r="B269" s="165"/>
      <c r="D269" s="163" t="s">
        <v>147</v>
      </c>
      <c r="F269" s="167" t="s">
        <v>800</v>
      </c>
      <c r="H269" s="168">
        <v>388.28300000000002</v>
      </c>
      <c r="I269" s="169"/>
      <c r="L269" s="165"/>
      <c r="M269" s="170"/>
      <c r="N269" s="171"/>
      <c r="O269" s="171"/>
      <c r="P269" s="171"/>
      <c r="Q269" s="171"/>
      <c r="R269" s="171"/>
      <c r="S269" s="171"/>
      <c r="T269" s="172"/>
      <c r="AT269" s="166" t="s">
        <v>147</v>
      </c>
      <c r="AU269" s="166" t="s">
        <v>81</v>
      </c>
      <c r="AV269" s="13" t="s">
        <v>81</v>
      </c>
      <c r="AW269" s="13" t="s">
        <v>4</v>
      </c>
      <c r="AX269" s="13" t="s">
        <v>79</v>
      </c>
      <c r="AY269" s="166" t="s">
        <v>133</v>
      </c>
    </row>
    <row r="270" spans="1:65" s="2" customFormat="1" ht="24.15" customHeight="1">
      <c r="A270" s="34"/>
      <c r="B270" s="144"/>
      <c r="C270" s="145" t="s">
        <v>377</v>
      </c>
      <c r="D270" s="145" t="s">
        <v>136</v>
      </c>
      <c r="E270" s="146" t="s">
        <v>371</v>
      </c>
      <c r="F270" s="147" t="s">
        <v>372</v>
      </c>
      <c r="G270" s="148" t="s">
        <v>314</v>
      </c>
      <c r="H270" s="149">
        <v>3.2519999999999998</v>
      </c>
      <c r="I270" s="150"/>
      <c r="J270" s="151">
        <f>ROUND(I270*H270,2)</f>
        <v>0</v>
      </c>
      <c r="K270" s="147" t="s">
        <v>140</v>
      </c>
      <c r="L270" s="35"/>
      <c r="M270" s="152" t="s">
        <v>3</v>
      </c>
      <c r="N270" s="153" t="s">
        <v>43</v>
      </c>
      <c r="O270" s="55"/>
      <c r="P270" s="154">
        <f>O270*H270</f>
        <v>0</v>
      </c>
      <c r="Q270" s="154">
        <v>0</v>
      </c>
      <c r="R270" s="154">
        <f>Q270*H270</f>
        <v>0</v>
      </c>
      <c r="S270" s="154">
        <v>0</v>
      </c>
      <c r="T270" s="155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56" t="s">
        <v>237</v>
      </c>
      <c r="AT270" s="156" t="s">
        <v>136</v>
      </c>
      <c r="AU270" s="156" t="s">
        <v>81</v>
      </c>
      <c r="AY270" s="19" t="s">
        <v>133</v>
      </c>
      <c r="BE270" s="157">
        <f>IF(N270="základní",J270,0)</f>
        <v>0</v>
      </c>
      <c r="BF270" s="157">
        <f>IF(N270="snížená",J270,0)</f>
        <v>0</v>
      </c>
      <c r="BG270" s="157">
        <f>IF(N270="zákl. přenesená",J270,0)</f>
        <v>0</v>
      </c>
      <c r="BH270" s="157">
        <f>IF(N270="sníž. přenesená",J270,0)</f>
        <v>0</v>
      </c>
      <c r="BI270" s="157">
        <f>IF(N270="nulová",J270,0)</f>
        <v>0</v>
      </c>
      <c r="BJ270" s="19" t="s">
        <v>79</v>
      </c>
      <c r="BK270" s="157">
        <f>ROUND(I270*H270,2)</f>
        <v>0</v>
      </c>
      <c r="BL270" s="19" t="s">
        <v>237</v>
      </c>
      <c r="BM270" s="156" t="s">
        <v>847</v>
      </c>
    </row>
    <row r="271" spans="1:65" s="2" customFormat="1" ht="10.199999999999999">
      <c r="A271" s="34"/>
      <c r="B271" s="35"/>
      <c r="C271" s="34"/>
      <c r="D271" s="158" t="s">
        <v>143</v>
      </c>
      <c r="E271" s="34"/>
      <c r="F271" s="159" t="s">
        <v>374</v>
      </c>
      <c r="G271" s="34"/>
      <c r="H271" s="34"/>
      <c r="I271" s="160"/>
      <c r="J271" s="34"/>
      <c r="K271" s="34"/>
      <c r="L271" s="35"/>
      <c r="M271" s="161"/>
      <c r="N271" s="162"/>
      <c r="O271" s="55"/>
      <c r="P271" s="55"/>
      <c r="Q271" s="55"/>
      <c r="R271" s="55"/>
      <c r="S271" s="55"/>
      <c r="T271" s="56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9" t="s">
        <v>143</v>
      </c>
      <c r="AU271" s="19" t="s">
        <v>81</v>
      </c>
    </row>
    <row r="272" spans="1:65" s="12" customFormat="1" ht="22.8" customHeight="1">
      <c r="B272" s="131"/>
      <c r="D272" s="132" t="s">
        <v>71</v>
      </c>
      <c r="E272" s="142" t="s">
        <v>375</v>
      </c>
      <c r="F272" s="142" t="s">
        <v>376</v>
      </c>
      <c r="I272" s="134"/>
      <c r="J272" s="143">
        <f>BK272</f>
        <v>0</v>
      </c>
      <c r="L272" s="131"/>
      <c r="M272" s="136"/>
      <c r="N272" s="137"/>
      <c r="O272" s="137"/>
      <c r="P272" s="138">
        <f>SUM(P273:P287)</f>
        <v>0</v>
      </c>
      <c r="Q272" s="137"/>
      <c r="R272" s="138">
        <f>SUM(R273:R287)</f>
        <v>0.87160864000000005</v>
      </c>
      <c r="S272" s="137"/>
      <c r="T272" s="139">
        <f>SUM(T273:T287)</f>
        <v>0</v>
      </c>
      <c r="AR272" s="132" t="s">
        <v>81</v>
      </c>
      <c r="AT272" s="140" t="s">
        <v>71</v>
      </c>
      <c r="AU272" s="140" t="s">
        <v>79</v>
      </c>
      <c r="AY272" s="132" t="s">
        <v>133</v>
      </c>
      <c r="BK272" s="141">
        <f>SUM(BK273:BK287)</f>
        <v>0</v>
      </c>
    </row>
    <row r="273" spans="1:65" s="2" customFormat="1" ht="24.15" customHeight="1">
      <c r="A273" s="34"/>
      <c r="B273" s="144"/>
      <c r="C273" s="145" t="s">
        <v>383</v>
      </c>
      <c r="D273" s="145" t="s">
        <v>136</v>
      </c>
      <c r="E273" s="146" t="s">
        <v>378</v>
      </c>
      <c r="F273" s="147" t="s">
        <v>379</v>
      </c>
      <c r="G273" s="148" t="s">
        <v>380</v>
      </c>
      <c r="H273" s="149">
        <v>1.4370000000000001</v>
      </c>
      <c r="I273" s="150"/>
      <c r="J273" s="151">
        <f>ROUND(I273*H273,2)</f>
        <v>0</v>
      </c>
      <c r="K273" s="147" t="s">
        <v>140</v>
      </c>
      <c r="L273" s="35"/>
      <c r="M273" s="152" t="s">
        <v>3</v>
      </c>
      <c r="N273" s="153" t="s">
        <v>43</v>
      </c>
      <c r="O273" s="55"/>
      <c r="P273" s="154">
        <f>O273*H273</f>
        <v>0</v>
      </c>
      <c r="Q273" s="154">
        <v>1.2199999999999999E-3</v>
      </c>
      <c r="R273" s="154">
        <f>Q273*H273</f>
        <v>1.75314E-3</v>
      </c>
      <c r="S273" s="154">
        <v>0</v>
      </c>
      <c r="T273" s="155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56" t="s">
        <v>237</v>
      </c>
      <c r="AT273" s="156" t="s">
        <v>136</v>
      </c>
      <c r="AU273" s="156" t="s">
        <v>81</v>
      </c>
      <c r="AY273" s="19" t="s">
        <v>133</v>
      </c>
      <c r="BE273" s="157">
        <f>IF(N273="základní",J273,0)</f>
        <v>0</v>
      </c>
      <c r="BF273" s="157">
        <f>IF(N273="snížená",J273,0)</f>
        <v>0</v>
      </c>
      <c r="BG273" s="157">
        <f>IF(N273="zákl. přenesená",J273,0)</f>
        <v>0</v>
      </c>
      <c r="BH273" s="157">
        <f>IF(N273="sníž. přenesená",J273,0)</f>
        <v>0</v>
      </c>
      <c r="BI273" s="157">
        <f>IF(N273="nulová",J273,0)</f>
        <v>0</v>
      </c>
      <c r="BJ273" s="19" t="s">
        <v>79</v>
      </c>
      <c r="BK273" s="157">
        <f>ROUND(I273*H273,2)</f>
        <v>0</v>
      </c>
      <c r="BL273" s="19" t="s">
        <v>237</v>
      </c>
      <c r="BM273" s="156" t="s">
        <v>848</v>
      </c>
    </row>
    <row r="274" spans="1:65" s="2" customFormat="1" ht="10.199999999999999">
      <c r="A274" s="34"/>
      <c r="B274" s="35"/>
      <c r="C274" s="34"/>
      <c r="D274" s="158" t="s">
        <v>143</v>
      </c>
      <c r="E274" s="34"/>
      <c r="F274" s="159" t="s">
        <v>382</v>
      </c>
      <c r="G274" s="34"/>
      <c r="H274" s="34"/>
      <c r="I274" s="160"/>
      <c r="J274" s="34"/>
      <c r="K274" s="34"/>
      <c r="L274" s="35"/>
      <c r="M274" s="161"/>
      <c r="N274" s="162"/>
      <c r="O274" s="55"/>
      <c r="P274" s="55"/>
      <c r="Q274" s="55"/>
      <c r="R274" s="55"/>
      <c r="S274" s="55"/>
      <c r="T274" s="56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9" t="s">
        <v>143</v>
      </c>
      <c r="AU274" s="19" t="s">
        <v>81</v>
      </c>
    </row>
    <row r="275" spans="1:65" s="2" customFormat="1" ht="16.5" customHeight="1">
      <c r="A275" s="34"/>
      <c r="B275" s="144"/>
      <c r="C275" s="145" t="s">
        <v>390</v>
      </c>
      <c r="D275" s="145" t="s">
        <v>136</v>
      </c>
      <c r="E275" s="146" t="s">
        <v>384</v>
      </c>
      <c r="F275" s="147" t="s">
        <v>385</v>
      </c>
      <c r="G275" s="148" t="s">
        <v>163</v>
      </c>
      <c r="H275" s="149">
        <v>554.69000000000005</v>
      </c>
      <c r="I275" s="150"/>
      <c r="J275" s="151">
        <f>ROUND(I275*H275,2)</f>
        <v>0</v>
      </c>
      <c r="K275" s="147" t="s">
        <v>140</v>
      </c>
      <c r="L275" s="35"/>
      <c r="M275" s="152" t="s">
        <v>3</v>
      </c>
      <c r="N275" s="153" t="s">
        <v>43</v>
      </c>
      <c r="O275" s="55"/>
      <c r="P275" s="154">
        <f>O275*H275</f>
        <v>0</v>
      </c>
      <c r="Q275" s="154">
        <v>1.0000000000000001E-5</v>
      </c>
      <c r="R275" s="154">
        <f>Q275*H275</f>
        <v>5.5469000000000013E-3</v>
      </c>
      <c r="S275" s="154">
        <v>0</v>
      </c>
      <c r="T275" s="155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56" t="s">
        <v>237</v>
      </c>
      <c r="AT275" s="156" t="s">
        <v>136</v>
      </c>
      <c r="AU275" s="156" t="s">
        <v>81</v>
      </c>
      <c r="AY275" s="19" t="s">
        <v>133</v>
      </c>
      <c r="BE275" s="157">
        <f>IF(N275="základní",J275,0)</f>
        <v>0</v>
      </c>
      <c r="BF275" s="157">
        <f>IF(N275="snížená",J275,0)</f>
        <v>0</v>
      </c>
      <c r="BG275" s="157">
        <f>IF(N275="zákl. přenesená",J275,0)</f>
        <v>0</v>
      </c>
      <c r="BH275" s="157">
        <f>IF(N275="sníž. přenesená",J275,0)</f>
        <v>0</v>
      </c>
      <c r="BI275" s="157">
        <f>IF(N275="nulová",J275,0)</f>
        <v>0</v>
      </c>
      <c r="BJ275" s="19" t="s">
        <v>79</v>
      </c>
      <c r="BK275" s="157">
        <f>ROUND(I275*H275,2)</f>
        <v>0</v>
      </c>
      <c r="BL275" s="19" t="s">
        <v>237</v>
      </c>
      <c r="BM275" s="156" t="s">
        <v>849</v>
      </c>
    </row>
    <row r="276" spans="1:65" s="2" customFormat="1" ht="10.199999999999999">
      <c r="A276" s="34"/>
      <c r="B276" s="35"/>
      <c r="C276" s="34"/>
      <c r="D276" s="158" t="s">
        <v>143</v>
      </c>
      <c r="E276" s="34"/>
      <c r="F276" s="159" t="s">
        <v>387</v>
      </c>
      <c r="G276" s="34"/>
      <c r="H276" s="34"/>
      <c r="I276" s="160"/>
      <c r="J276" s="34"/>
      <c r="K276" s="34"/>
      <c r="L276" s="35"/>
      <c r="M276" s="161"/>
      <c r="N276" s="162"/>
      <c r="O276" s="55"/>
      <c r="P276" s="55"/>
      <c r="Q276" s="55"/>
      <c r="R276" s="55"/>
      <c r="S276" s="55"/>
      <c r="T276" s="56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9" t="s">
        <v>143</v>
      </c>
      <c r="AU276" s="19" t="s">
        <v>81</v>
      </c>
    </row>
    <row r="277" spans="1:65" s="15" customFormat="1" ht="10.199999999999999">
      <c r="B277" s="191"/>
      <c r="D277" s="163" t="s">
        <v>147</v>
      </c>
      <c r="E277" s="192" t="s">
        <v>3</v>
      </c>
      <c r="F277" s="193" t="s">
        <v>388</v>
      </c>
      <c r="H277" s="192" t="s">
        <v>3</v>
      </c>
      <c r="I277" s="194"/>
      <c r="L277" s="191"/>
      <c r="M277" s="195"/>
      <c r="N277" s="196"/>
      <c r="O277" s="196"/>
      <c r="P277" s="196"/>
      <c r="Q277" s="196"/>
      <c r="R277" s="196"/>
      <c r="S277" s="196"/>
      <c r="T277" s="197"/>
      <c r="AT277" s="192" t="s">
        <v>147</v>
      </c>
      <c r="AU277" s="192" t="s">
        <v>81</v>
      </c>
      <c r="AV277" s="15" t="s">
        <v>79</v>
      </c>
      <c r="AW277" s="15" t="s">
        <v>33</v>
      </c>
      <c r="AX277" s="15" t="s">
        <v>72</v>
      </c>
      <c r="AY277" s="192" t="s">
        <v>133</v>
      </c>
    </row>
    <row r="278" spans="1:65" s="13" customFormat="1" ht="10.199999999999999">
      <c r="B278" s="165"/>
      <c r="D278" s="163" t="s">
        <v>147</v>
      </c>
      <c r="E278" s="166" t="s">
        <v>3</v>
      </c>
      <c r="F278" s="167" t="s">
        <v>850</v>
      </c>
      <c r="H278" s="168">
        <v>554.69000000000005</v>
      </c>
      <c r="I278" s="169"/>
      <c r="L278" s="165"/>
      <c r="M278" s="170"/>
      <c r="N278" s="171"/>
      <c r="O278" s="171"/>
      <c r="P278" s="171"/>
      <c r="Q278" s="171"/>
      <c r="R278" s="171"/>
      <c r="S278" s="171"/>
      <c r="T278" s="172"/>
      <c r="AT278" s="166" t="s">
        <v>147</v>
      </c>
      <c r="AU278" s="166" t="s">
        <v>81</v>
      </c>
      <c r="AV278" s="13" t="s">
        <v>81</v>
      </c>
      <c r="AW278" s="13" t="s">
        <v>33</v>
      </c>
      <c r="AX278" s="13" t="s">
        <v>79</v>
      </c>
      <c r="AY278" s="166" t="s">
        <v>133</v>
      </c>
    </row>
    <row r="279" spans="1:65" s="2" customFormat="1" ht="16.5" customHeight="1">
      <c r="A279" s="34"/>
      <c r="B279" s="144"/>
      <c r="C279" s="181" t="s">
        <v>396</v>
      </c>
      <c r="D279" s="181" t="s">
        <v>155</v>
      </c>
      <c r="E279" s="182" t="s">
        <v>391</v>
      </c>
      <c r="F279" s="183" t="s">
        <v>392</v>
      </c>
      <c r="G279" s="184" t="s">
        <v>380</v>
      </c>
      <c r="H279" s="185">
        <v>1.4370000000000001</v>
      </c>
      <c r="I279" s="186"/>
      <c r="J279" s="187">
        <f>ROUND(I279*H279,2)</f>
        <v>0</v>
      </c>
      <c r="K279" s="183" t="s">
        <v>140</v>
      </c>
      <c r="L279" s="188"/>
      <c r="M279" s="189" t="s">
        <v>3</v>
      </c>
      <c r="N279" s="190" t="s">
        <v>43</v>
      </c>
      <c r="O279" s="55"/>
      <c r="P279" s="154">
        <f>O279*H279</f>
        <v>0</v>
      </c>
      <c r="Q279" s="154">
        <v>0.55000000000000004</v>
      </c>
      <c r="R279" s="154">
        <f>Q279*H279</f>
        <v>0.79035000000000011</v>
      </c>
      <c r="S279" s="154">
        <v>0</v>
      </c>
      <c r="T279" s="155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56" t="s">
        <v>335</v>
      </c>
      <c r="AT279" s="156" t="s">
        <v>155</v>
      </c>
      <c r="AU279" s="156" t="s">
        <v>81</v>
      </c>
      <c r="AY279" s="19" t="s">
        <v>133</v>
      </c>
      <c r="BE279" s="157">
        <f>IF(N279="základní",J279,0)</f>
        <v>0</v>
      </c>
      <c r="BF279" s="157">
        <f>IF(N279="snížená",J279,0)</f>
        <v>0</v>
      </c>
      <c r="BG279" s="157">
        <f>IF(N279="zákl. přenesená",J279,0)</f>
        <v>0</v>
      </c>
      <c r="BH279" s="157">
        <f>IF(N279="sníž. přenesená",J279,0)</f>
        <v>0</v>
      </c>
      <c r="BI279" s="157">
        <f>IF(N279="nulová",J279,0)</f>
        <v>0</v>
      </c>
      <c r="BJ279" s="19" t="s">
        <v>79</v>
      </c>
      <c r="BK279" s="157">
        <f>ROUND(I279*H279,2)</f>
        <v>0</v>
      </c>
      <c r="BL279" s="19" t="s">
        <v>237</v>
      </c>
      <c r="BM279" s="156" t="s">
        <v>851</v>
      </c>
    </row>
    <row r="280" spans="1:65" s="13" customFormat="1" ht="10.199999999999999">
      <c r="B280" s="165"/>
      <c r="D280" s="163" t="s">
        <v>147</v>
      </c>
      <c r="E280" s="166" t="s">
        <v>3</v>
      </c>
      <c r="F280" s="167" t="s">
        <v>852</v>
      </c>
      <c r="H280" s="168">
        <v>1.331</v>
      </c>
      <c r="I280" s="169"/>
      <c r="L280" s="165"/>
      <c r="M280" s="170"/>
      <c r="N280" s="171"/>
      <c r="O280" s="171"/>
      <c r="P280" s="171"/>
      <c r="Q280" s="171"/>
      <c r="R280" s="171"/>
      <c r="S280" s="171"/>
      <c r="T280" s="172"/>
      <c r="AT280" s="166" t="s">
        <v>147</v>
      </c>
      <c r="AU280" s="166" t="s">
        <v>81</v>
      </c>
      <c r="AV280" s="13" t="s">
        <v>81</v>
      </c>
      <c r="AW280" s="13" t="s">
        <v>33</v>
      </c>
      <c r="AX280" s="13" t="s">
        <v>79</v>
      </c>
      <c r="AY280" s="166" t="s">
        <v>133</v>
      </c>
    </row>
    <row r="281" spans="1:65" s="13" customFormat="1" ht="10.199999999999999">
      <c r="B281" s="165"/>
      <c r="D281" s="163" t="s">
        <v>147</v>
      </c>
      <c r="F281" s="167" t="s">
        <v>853</v>
      </c>
      <c r="H281" s="168">
        <v>1.4370000000000001</v>
      </c>
      <c r="I281" s="169"/>
      <c r="L281" s="165"/>
      <c r="M281" s="170"/>
      <c r="N281" s="171"/>
      <c r="O281" s="171"/>
      <c r="P281" s="171"/>
      <c r="Q281" s="171"/>
      <c r="R281" s="171"/>
      <c r="S281" s="171"/>
      <c r="T281" s="172"/>
      <c r="AT281" s="166" t="s">
        <v>147</v>
      </c>
      <c r="AU281" s="166" t="s">
        <v>81</v>
      </c>
      <c r="AV281" s="13" t="s">
        <v>81</v>
      </c>
      <c r="AW281" s="13" t="s">
        <v>4</v>
      </c>
      <c r="AX281" s="13" t="s">
        <v>79</v>
      </c>
      <c r="AY281" s="166" t="s">
        <v>133</v>
      </c>
    </row>
    <row r="282" spans="1:65" s="2" customFormat="1" ht="16.5" customHeight="1">
      <c r="A282" s="34"/>
      <c r="B282" s="144"/>
      <c r="C282" s="145" t="s">
        <v>403</v>
      </c>
      <c r="D282" s="145" t="s">
        <v>136</v>
      </c>
      <c r="E282" s="146" t="s">
        <v>397</v>
      </c>
      <c r="F282" s="147" t="s">
        <v>398</v>
      </c>
      <c r="G282" s="148" t="s">
        <v>139</v>
      </c>
      <c r="H282" s="149">
        <v>369.79300000000001</v>
      </c>
      <c r="I282" s="150"/>
      <c r="J282" s="151">
        <f>ROUND(I282*H282,2)</f>
        <v>0</v>
      </c>
      <c r="K282" s="147" t="s">
        <v>140</v>
      </c>
      <c r="L282" s="35"/>
      <c r="M282" s="152" t="s">
        <v>3</v>
      </c>
      <c r="N282" s="153" t="s">
        <v>43</v>
      </c>
      <c r="O282" s="55"/>
      <c r="P282" s="154">
        <f>O282*H282</f>
        <v>0</v>
      </c>
      <c r="Q282" s="154">
        <v>2.0000000000000001E-4</v>
      </c>
      <c r="R282" s="154">
        <f>Q282*H282</f>
        <v>7.3958599999999999E-2</v>
      </c>
      <c r="S282" s="154">
        <v>0</v>
      </c>
      <c r="T282" s="155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56" t="s">
        <v>237</v>
      </c>
      <c r="AT282" s="156" t="s">
        <v>136</v>
      </c>
      <c r="AU282" s="156" t="s">
        <v>81</v>
      </c>
      <c r="AY282" s="19" t="s">
        <v>133</v>
      </c>
      <c r="BE282" s="157">
        <f>IF(N282="základní",J282,0)</f>
        <v>0</v>
      </c>
      <c r="BF282" s="157">
        <f>IF(N282="snížená",J282,0)</f>
        <v>0</v>
      </c>
      <c r="BG282" s="157">
        <f>IF(N282="zákl. přenesená",J282,0)</f>
        <v>0</v>
      </c>
      <c r="BH282" s="157">
        <f>IF(N282="sníž. přenesená",J282,0)</f>
        <v>0</v>
      </c>
      <c r="BI282" s="157">
        <f>IF(N282="nulová",J282,0)</f>
        <v>0</v>
      </c>
      <c r="BJ282" s="19" t="s">
        <v>79</v>
      </c>
      <c r="BK282" s="157">
        <f>ROUND(I282*H282,2)</f>
        <v>0</v>
      </c>
      <c r="BL282" s="19" t="s">
        <v>237</v>
      </c>
      <c r="BM282" s="156" t="s">
        <v>854</v>
      </c>
    </row>
    <row r="283" spans="1:65" s="2" customFormat="1" ht="10.199999999999999">
      <c r="A283" s="34"/>
      <c r="B283" s="35"/>
      <c r="C283" s="34"/>
      <c r="D283" s="158" t="s">
        <v>143</v>
      </c>
      <c r="E283" s="34"/>
      <c r="F283" s="159" t="s">
        <v>400</v>
      </c>
      <c r="G283" s="34"/>
      <c r="H283" s="34"/>
      <c r="I283" s="160"/>
      <c r="J283" s="34"/>
      <c r="K283" s="34"/>
      <c r="L283" s="35"/>
      <c r="M283" s="161"/>
      <c r="N283" s="162"/>
      <c r="O283" s="55"/>
      <c r="P283" s="55"/>
      <c r="Q283" s="55"/>
      <c r="R283" s="55"/>
      <c r="S283" s="55"/>
      <c r="T283" s="56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9" t="s">
        <v>143</v>
      </c>
      <c r="AU283" s="19" t="s">
        <v>81</v>
      </c>
    </row>
    <row r="284" spans="1:65" s="15" customFormat="1" ht="10.199999999999999">
      <c r="B284" s="191"/>
      <c r="D284" s="163" t="s">
        <v>147</v>
      </c>
      <c r="E284" s="192" t="s">
        <v>3</v>
      </c>
      <c r="F284" s="193" t="s">
        <v>401</v>
      </c>
      <c r="H284" s="192" t="s">
        <v>3</v>
      </c>
      <c r="I284" s="194"/>
      <c r="L284" s="191"/>
      <c r="M284" s="195"/>
      <c r="N284" s="196"/>
      <c r="O284" s="196"/>
      <c r="P284" s="196"/>
      <c r="Q284" s="196"/>
      <c r="R284" s="196"/>
      <c r="S284" s="196"/>
      <c r="T284" s="197"/>
      <c r="AT284" s="192" t="s">
        <v>147</v>
      </c>
      <c r="AU284" s="192" t="s">
        <v>81</v>
      </c>
      <c r="AV284" s="15" t="s">
        <v>79</v>
      </c>
      <c r="AW284" s="15" t="s">
        <v>33</v>
      </c>
      <c r="AX284" s="15" t="s">
        <v>72</v>
      </c>
      <c r="AY284" s="192" t="s">
        <v>133</v>
      </c>
    </row>
    <row r="285" spans="1:65" s="13" customFormat="1" ht="10.199999999999999">
      <c r="B285" s="165"/>
      <c r="D285" s="163" t="s">
        <v>147</v>
      </c>
      <c r="E285" s="166" t="s">
        <v>3</v>
      </c>
      <c r="F285" s="167" t="s">
        <v>855</v>
      </c>
      <c r="H285" s="168">
        <v>369.79300000000001</v>
      </c>
      <c r="I285" s="169"/>
      <c r="L285" s="165"/>
      <c r="M285" s="170"/>
      <c r="N285" s="171"/>
      <c r="O285" s="171"/>
      <c r="P285" s="171"/>
      <c r="Q285" s="171"/>
      <c r="R285" s="171"/>
      <c r="S285" s="171"/>
      <c r="T285" s="172"/>
      <c r="AT285" s="166" t="s">
        <v>147</v>
      </c>
      <c r="AU285" s="166" t="s">
        <v>81</v>
      </c>
      <c r="AV285" s="13" t="s">
        <v>81</v>
      </c>
      <c r="AW285" s="13" t="s">
        <v>33</v>
      </c>
      <c r="AX285" s="13" t="s">
        <v>79</v>
      </c>
      <c r="AY285" s="166" t="s">
        <v>133</v>
      </c>
    </row>
    <row r="286" spans="1:65" s="2" customFormat="1" ht="24.15" customHeight="1">
      <c r="A286" s="34"/>
      <c r="B286" s="144"/>
      <c r="C286" s="145" t="s">
        <v>410</v>
      </c>
      <c r="D286" s="145" t="s">
        <v>136</v>
      </c>
      <c r="E286" s="146" t="s">
        <v>404</v>
      </c>
      <c r="F286" s="147" t="s">
        <v>405</v>
      </c>
      <c r="G286" s="148" t="s">
        <v>314</v>
      </c>
      <c r="H286" s="149">
        <v>0.872</v>
      </c>
      <c r="I286" s="150"/>
      <c r="J286" s="151">
        <f>ROUND(I286*H286,2)</f>
        <v>0</v>
      </c>
      <c r="K286" s="147" t="s">
        <v>140</v>
      </c>
      <c r="L286" s="35"/>
      <c r="M286" s="152" t="s">
        <v>3</v>
      </c>
      <c r="N286" s="153" t="s">
        <v>43</v>
      </c>
      <c r="O286" s="55"/>
      <c r="P286" s="154">
        <f>O286*H286</f>
        <v>0</v>
      </c>
      <c r="Q286" s="154">
        <v>0</v>
      </c>
      <c r="R286" s="154">
        <f>Q286*H286</f>
        <v>0</v>
      </c>
      <c r="S286" s="154">
        <v>0</v>
      </c>
      <c r="T286" s="155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56" t="s">
        <v>237</v>
      </c>
      <c r="AT286" s="156" t="s">
        <v>136</v>
      </c>
      <c r="AU286" s="156" t="s">
        <v>81</v>
      </c>
      <c r="AY286" s="19" t="s">
        <v>133</v>
      </c>
      <c r="BE286" s="157">
        <f>IF(N286="základní",J286,0)</f>
        <v>0</v>
      </c>
      <c r="BF286" s="157">
        <f>IF(N286="snížená",J286,0)</f>
        <v>0</v>
      </c>
      <c r="BG286" s="157">
        <f>IF(N286="zákl. přenesená",J286,0)</f>
        <v>0</v>
      </c>
      <c r="BH286" s="157">
        <f>IF(N286="sníž. přenesená",J286,0)</f>
        <v>0</v>
      </c>
      <c r="BI286" s="157">
        <f>IF(N286="nulová",J286,0)</f>
        <v>0</v>
      </c>
      <c r="BJ286" s="19" t="s">
        <v>79</v>
      </c>
      <c r="BK286" s="157">
        <f>ROUND(I286*H286,2)</f>
        <v>0</v>
      </c>
      <c r="BL286" s="19" t="s">
        <v>237</v>
      </c>
      <c r="BM286" s="156" t="s">
        <v>856</v>
      </c>
    </row>
    <row r="287" spans="1:65" s="2" customFormat="1" ht="10.199999999999999">
      <c r="A287" s="34"/>
      <c r="B287" s="35"/>
      <c r="C287" s="34"/>
      <c r="D287" s="158" t="s">
        <v>143</v>
      </c>
      <c r="E287" s="34"/>
      <c r="F287" s="159" t="s">
        <v>407</v>
      </c>
      <c r="G287" s="34"/>
      <c r="H287" s="34"/>
      <c r="I287" s="160"/>
      <c r="J287" s="34"/>
      <c r="K287" s="34"/>
      <c r="L287" s="35"/>
      <c r="M287" s="161"/>
      <c r="N287" s="162"/>
      <c r="O287" s="55"/>
      <c r="P287" s="55"/>
      <c r="Q287" s="55"/>
      <c r="R287" s="55"/>
      <c r="S287" s="55"/>
      <c r="T287" s="56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9" t="s">
        <v>143</v>
      </c>
      <c r="AU287" s="19" t="s">
        <v>81</v>
      </c>
    </row>
    <row r="288" spans="1:65" s="12" customFormat="1" ht="22.8" customHeight="1">
      <c r="B288" s="131"/>
      <c r="D288" s="132" t="s">
        <v>71</v>
      </c>
      <c r="E288" s="142" t="s">
        <v>408</v>
      </c>
      <c r="F288" s="142" t="s">
        <v>409</v>
      </c>
      <c r="I288" s="134"/>
      <c r="J288" s="143">
        <f>BK288</f>
        <v>0</v>
      </c>
      <c r="L288" s="131"/>
      <c r="M288" s="136"/>
      <c r="N288" s="137"/>
      <c r="O288" s="137"/>
      <c r="P288" s="138">
        <f>SUM(P289:P316)</f>
        <v>0</v>
      </c>
      <c r="Q288" s="137"/>
      <c r="R288" s="138">
        <f>SUM(R289:R316)</f>
        <v>0.45078660000000004</v>
      </c>
      <c r="S288" s="137"/>
      <c r="T288" s="139">
        <f>SUM(T289:T316)</f>
        <v>0.31058399999999997</v>
      </c>
      <c r="AR288" s="132" t="s">
        <v>81</v>
      </c>
      <c r="AT288" s="140" t="s">
        <v>71</v>
      </c>
      <c r="AU288" s="140" t="s">
        <v>79</v>
      </c>
      <c r="AY288" s="132" t="s">
        <v>133</v>
      </c>
      <c r="BK288" s="141">
        <f>SUM(BK289:BK316)</f>
        <v>0</v>
      </c>
    </row>
    <row r="289" spans="1:65" s="2" customFormat="1" ht="16.5" customHeight="1">
      <c r="A289" s="34"/>
      <c r="B289" s="144"/>
      <c r="C289" s="145" t="s">
        <v>415</v>
      </c>
      <c r="D289" s="145" t="s">
        <v>136</v>
      </c>
      <c r="E289" s="146" t="s">
        <v>411</v>
      </c>
      <c r="F289" s="147" t="s">
        <v>412</v>
      </c>
      <c r="G289" s="148" t="s">
        <v>163</v>
      </c>
      <c r="H289" s="149">
        <v>90.36</v>
      </c>
      <c r="I289" s="150"/>
      <c r="J289" s="151">
        <f>ROUND(I289*H289,2)</f>
        <v>0</v>
      </c>
      <c r="K289" s="147" t="s">
        <v>140</v>
      </c>
      <c r="L289" s="35"/>
      <c r="M289" s="152" t="s">
        <v>3</v>
      </c>
      <c r="N289" s="153" t="s">
        <v>43</v>
      </c>
      <c r="O289" s="55"/>
      <c r="P289" s="154">
        <f>O289*H289</f>
        <v>0</v>
      </c>
      <c r="Q289" s="154">
        <v>0</v>
      </c>
      <c r="R289" s="154">
        <f>Q289*H289</f>
        <v>0</v>
      </c>
      <c r="S289" s="154">
        <v>2.5999999999999999E-3</v>
      </c>
      <c r="T289" s="155">
        <f>S289*H289</f>
        <v>0.23493599999999998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56" t="s">
        <v>237</v>
      </c>
      <c r="AT289" s="156" t="s">
        <v>136</v>
      </c>
      <c r="AU289" s="156" t="s">
        <v>81</v>
      </c>
      <c r="AY289" s="19" t="s">
        <v>133</v>
      </c>
      <c r="BE289" s="157">
        <f>IF(N289="základní",J289,0)</f>
        <v>0</v>
      </c>
      <c r="BF289" s="157">
        <f>IF(N289="snížená",J289,0)</f>
        <v>0</v>
      </c>
      <c r="BG289" s="157">
        <f>IF(N289="zákl. přenesená",J289,0)</f>
        <v>0</v>
      </c>
      <c r="BH289" s="157">
        <f>IF(N289="sníž. přenesená",J289,0)</f>
        <v>0</v>
      </c>
      <c r="BI289" s="157">
        <f>IF(N289="nulová",J289,0)</f>
        <v>0</v>
      </c>
      <c r="BJ289" s="19" t="s">
        <v>79</v>
      </c>
      <c r="BK289" s="157">
        <f>ROUND(I289*H289,2)</f>
        <v>0</v>
      </c>
      <c r="BL289" s="19" t="s">
        <v>237</v>
      </c>
      <c r="BM289" s="156" t="s">
        <v>857</v>
      </c>
    </row>
    <row r="290" spans="1:65" s="2" customFormat="1" ht="10.199999999999999">
      <c r="A290" s="34"/>
      <c r="B290" s="35"/>
      <c r="C290" s="34"/>
      <c r="D290" s="158" t="s">
        <v>143</v>
      </c>
      <c r="E290" s="34"/>
      <c r="F290" s="159" t="s">
        <v>414</v>
      </c>
      <c r="G290" s="34"/>
      <c r="H290" s="34"/>
      <c r="I290" s="160"/>
      <c r="J290" s="34"/>
      <c r="K290" s="34"/>
      <c r="L290" s="35"/>
      <c r="M290" s="161"/>
      <c r="N290" s="162"/>
      <c r="O290" s="55"/>
      <c r="P290" s="55"/>
      <c r="Q290" s="55"/>
      <c r="R290" s="55"/>
      <c r="S290" s="55"/>
      <c r="T290" s="56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9" t="s">
        <v>143</v>
      </c>
      <c r="AU290" s="19" t="s">
        <v>81</v>
      </c>
    </row>
    <row r="291" spans="1:65" s="2" customFormat="1" ht="16.5" customHeight="1">
      <c r="A291" s="34"/>
      <c r="B291" s="144"/>
      <c r="C291" s="145" t="s">
        <v>420</v>
      </c>
      <c r="D291" s="145" t="s">
        <v>136</v>
      </c>
      <c r="E291" s="146" t="s">
        <v>416</v>
      </c>
      <c r="F291" s="147" t="s">
        <v>417</v>
      </c>
      <c r="G291" s="148" t="s">
        <v>163</v>
      </c>
      <c r="H291" s="149">
        <v>19.2</v>
      </c>
      <c r="I291" s="150"/>
      <c r="J291" s="151">
        <f>ROUND(I291*H291,2)</f>
        <v>0</v>
      </c>
      <c r="K291" s="147" t="s">
        <v>140</v>
      </c>
      <c r="L291" s="35"/>
      <c r="M291" s="152" t="s">
        <v>3</v>
      </c>
      <c r="N291" s="153" t="s">
        <v>43</v>
      </c>
      <c r="O291" s="55"/>
      <c r="P291" s="154">
        <f>O291*H291</f>
        <v>0</v>
      </c>
      <c r="Q291" s="154">
        <v>0</v>
      </c>
      <c r="R291" s="154">
        <f>Q291*H291</f>
        <v>0</v>
      </c>
      <c r="S291" s="154">
        <v>3.9399999999999999E-3</v>
      </c>
      <c r="T291" s="155">
        <f>S291*H291</f>
        <v>7.5647999999999993E-2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56" t="s">
        <v>237</v>
      </c>
      <c r="AT291" s="156" t="s">
        <v>136</v>
      </c>
      <c r="AU291" s="156" t="s">
        <v>81</v>
      </c>
      <c r="AY291" s="19" t="s">
        <v>133</v>
      </c>
      <c r="BE291" s="157">
        <f>IF(N291="základní",J291,0)</f>
        <v>0</v>
      </c>
      <c r="BF291" s="157">
        <f>IF(N291="snížená",J291,0)</f>
        <v>0</v>
      </c>
      <c r="BG291" s="157">
        <f>IF(N291="zákl. přenesená",J291,0)</f>
        <v>0</v>
      </c>
      <c r="BH291" s="157">
        <f>IF(N291="sníž. přenesená",J291,0)</f>
        <v>0</v>
      </c>
      <c r="BI291" s="157">
        <f>IF(N291="nulová",J291,0)</f>
        <v>0</v>
      </c>
      <c r="BJ291" s="19" t="s">
        <v>79</v>
      </c>
      <c r="BK291" s="157">
        <f>ROUND(I291*H291,2)</f>
        <v>0</v>
      </c>
      <c r="BL291" s="19" t="s">
        <v>237</v>
      </c>
      <c r="BM291" s="156" t="s">
        <v>858</v>
      </c>
    </row>
    <row r="292" spans="1:65" s="2" customFormat="1" ht="10.199999999999999">
      <c r="A292" s="34"/>
      <c r="B292" s="35"/>
      <c r="C292" s="34"/>
      <c r="D292" s="158" t="s">
        <v>143</v>
      </c>
      <c r="E292" s="34"/>
      <c r="F292" s="159" t="s">
        <v>419</v>
      </c>
      <c r="G292" s="34"/>
      <c r="H292" s="34"/>
      <c r="I292" s="160"/>
      <c r="J292" s="34"/>
      <c r="K292" s="34"/>
      <c r="L292" s="35"/>
      <c r="M292" s="161"/>
      <c r="N292" s="162"/>
      <c r="O292" s="55"/>
      <c r="P292" s="55"/>
      <c r="Q292" s="55"/>
      <c r="R292" s="55"/>
      <c r="S292" s="55"/>
      <c r="T292" s="56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9" t="s">
        <v>143</v>
      </c>
      <c r="AU292" s="19" t="s">
        <v>81</v>
      </c>
    </row>
    <row r="293" spans="1:65" s="2" customFormat="1" ht="24.15" customHeight="1">
      <c r="A293" s="34"/>
      <c r="B293" s="144"/>
      <c r="C293" s="145" t="s">
        <v>427</v>
      </c>
      <c r="D293" s="145" t="s">
        <v>136</v>
      </c>
      <c r="E293" s="146" t="s">
        <v>421</v>
      </c>
      <c r="F293" s="147" t="s">
        <v>422</v>
      </c>
      <c r="G293" s="148" t="s">
        <v>163</v>
      </c>
      <c r="H293" s="149">
        <v>58.2</v>
      </c>
      <c r="I293" s="150"/>
      <c r="J293" s="151">
        <f>ROUND(I293*H293,2)</f>
        <v>0</v>
      </c>
      <c r="K293" s="147" t="s">
        <v>140</v>
      </c>
      <c r="L293" s="35"/>
      <c r="M293" s="152" t="s">
        <v>3</v>
      </c>
      <c r="N293" s="153" t="s">
        <v>43</v>
      </c>
      <c r="O293" s="55"/>
      <c r="P293" s="154">
        <f>O293*H293</f>
        <v>0</v>
      </c>
      <c r="Q293" s="154">
        <v>1.3600000000000001E-3</v>
      </c>
      <c r="R293" s="154">
        <f>Q293*H293</f>
        <v>7.9152000000000014E-2</v>
      </c>
      <c r="S293" s="154">
        <v>0</v>
      </c>
      <c r="T293" s="155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56" t="s">
        <v>237</v>
      </c>
      <c r="AT293" s="156" t="s">
        <v>136</v>
      </c>
      <c r="AU293" s="156" t="s">
        <v>81</v>
      </c>
      <c r="AY293" s="19" t="s">
        <v>133</v>
      </c>
      <c r="BE293" s="157">
        <f>IF(N293="základní",J293,0)</f>
        <v>0</v>
      </c>
      <c r="BF293" s="157">
        <f>IF(N293="snížená",J293,0)</f>
        <v>0</v>
      </c>
      <c r="BG293" s="157">
        <f>IF(N293="zákl. přenesená",J293,0)</f>
        <v>0</v>
      </c>
      <c r="BH293" s="157">
        <f>IF(N293="sníž. přenesená",J293,0)</f>
        <v>0</v>
      </c>
      <c r="BI293" s="157">
        <f>IF(N293="nulová",J293,0)</f>
        <v>0</v>
      </c>
      <c r="BJ293" s="19" t="s">
        <v>79</v>
      </c>
      <c r="BK293" s="157">
        <f>ROUND(I293*H293,2)</f>
        <v>0</v>
      </c>
      <c r="BL293" s="19" t="s">
        <v>237</v>
      </c>
      <c r="BM293" s="156" t="s">
        <v>859</v>
      </c>
    </row>
    <row r="294" spans="1:65" s="2" customFormat="1" ht="10.199999999999999">
      <c r="A294" s="34"/>
      <c r="B294" s="35"/>
      <c r="C294" s="34"/>
      <c r="D294" s="158" t="s">
        <v>143</v>
      </c>
      <c r="E294" s="34"/>
      <c r="F294" s="159" t="s">
        <v>424</v>
      </c>
      <c r="G294" s="34"/>
      <c r="H294" s="34"/>
      <c r="I294" s="160"/>
      <c r="J294" s="34"/>
      <c r="K294" s="34"/>
      <c r="L294" s="35"/>
      <c r="M294" s="161"/>
      <c r="N294" s="162"/>
      <c r="O294" s="55"/>
      <c r="P294" s="55"/>
      <c r="Q294" s="55"/>
      <c r="R294" s="55"/>
      <c r="S294" s="55"/>
      <c r="T294" s="56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9" t="s">
        <v>143</v>
      </c>
      <c r="AU294" s="19" t="s">
        <v>81</v>
      </c>
    </row>
    <row r="295" spans="1:65" s="15" customFormat="1" ht="10.199999999999999">
      <c r="B295" s="191"/>
      <c r="D295" s="163" t="s">
        <v>147</v>
      </c>
      <c r="E295" s="192" t="s">
        <v>3</v>
      </c>
      <c r="F295" s="193" t="s">
        <v>349</v>
      </c>
      <c r="H295" s="192" t="s">
        <v>3</v>
      </c>
      <c r="I295" s="194"/>
      <c r="L295" s="191"/>
      <c r="M295" s="195"/>
      <c r="N295" s="196"/>
      <c r="O295" s="196"/>
      <c r="P295" s="196"/>
      <c r="Q295" s="196"/>
      <c r="R295" s="196"/>
      <c r="S295" s="196"/>
      <c r="T295" s="197"/>
      <c r="AT295" s="192" t="s">
        <v>147</v>
      </c>
      <c r="AU295" s="192" t="s">
        <v>81</v>
      </c>
      <c r="AV295" s="15" t="s">
        <v>79</v>
      </c>
      <c r="AW295" s="15" t="s">
        <v>33</v>
      </c>
      <c r="AX295" s="15" t="s">
        <v>72</v>
      </c>
      <c r="AY295" s="192" t="s">
        <v>133</v>
      </c>
    </row>
    <row r="296" spans="1:65" s="13" customFormat="1" ht="10.199999999999999">
      <c r="B296" s="165"/>
      <c r="D296" s="163" t="s">
        <v>147</v>
      </c>
      <c r="E296" s="166" t="s">
        <v>3</v>
      </c>
      <c r="F296" s="167" t="s">
        <v>425</v>
      </c>
      <c r="H296" s="168">
        <v>12</v>
      </c>
      <c r="I296" s="169"/>
      <c r="L296" s="165"/>
      <c r="M296" s="170"/>
      <c r="N296" s="171"/>
      <c r="O296" s="171"/>
      <c r="P296" s="171"/>
      <c r="Q296" s="171"/>
      <c r="R296" s="171"/>
      <c r="S296" s="171"/>
      <c r="T296" s="172"/>
      <c r="AT296" s="166" t="s">
        <v>147</v>
      </c>
      <c r="AU296" s="166" t="s">
        <v>81</v>
      </c>
      <c r="AV296" s="13" t="s">
        <v>81</v>
      </c>
      <c r="AW296" s="13" t="s">
        <v>33</v>
      </c>
      <c r="AX296" s="13" t="s">
        <v>72</v>
      </c>
      <c r="AY296" s="166" t="s">
        <v>133</v>
      </c>
    </row>
    <row r="297" spans="1:65" s="13" customFormat="1" ht="10.199999999999999">
      <c r="B297" s="165"/>
      <c r="D297" s="163" t="s">
        <v>147</v>
      </c>
      <c r="E297" s="166" t="s">
        <v>3</v>
      </c>
      <c r="F297" s="167" t="s">
        <v>426</v>
      </c>
      <c r="H297" s="168">
        <v>46.2</v>
      </c>
      <c r="I297" s="169"/>
      <c r="L297" s="165"/>
      <c r="M297" s="170"/>
      <c r="N297" s="171"/>
      <c r="O297" s="171"/>
      <c r="P297" s="171"/>
      <c r="Q297" s="171"/>
      <c r="R297" s="171"/>
      <c r="S297" s="171"/>
      <c r="T297" s="172"/>
      <c r="AT297" s="166" t="s">
        <v>147</v>
      </c>
      <c r="AU297" s="166" t="s">
        <v>81</v>
      </c>
      <c r="AV297" s="13" t="s">
        <v>81</v>
      </c>
      <c r="AW297" s="13" t="s">
        <v>33</v>
      </c>
      <c r="AX297" s="13" t="s">
        <v>72</v>
      </c>
      <c r="AY297" s="166" t="s">
        <v>133</v>
      </c>
    </row>
    <row r="298" spans="1:65" s="14" customFormat="1" ht="10.199999999999999">
      <c r="B298" s="173"/>
      <c r="D298" s="163" t="s">
        <v>147</v>
      </c>
      <c r="E298" s="174" t="s">
        <v>3</v>
      </c>
      <c r="F298" s="175" t="s">
        <v>154</v>
      </c>
      <c r="H298" s="176">
        <v>58.2</v>
      </c>
      <c r="I298" s="177"/>
      <c r="L298" s="173"/>
      <c r="M298" s="178"/>
      <c r="N298" s="179"/>
      <c r="O298" s="179"/>
      <c r="P298" s="179"/>
      <c r="Q298" s="179"/>
      <c r="R298" s="179"/>
      <c r="S298" s="179"/>
      <c r="T298" s="180"/>
      <c r="AT298" s="174" t="s">
        <v>147</v>
      </c>
      <c r="AU298" s="174" t="s">
        <v>81</v>
      </c>
      <c r="AV298" s="14" t="s">
        <v>141</v>
      </c>
      <c r="AW298" s="14" t="s">
        <v>33</v>
      </c>
      <c r="AX298" s="14" t="s">
        <v>79</v>
      </c>
      <c r="AY298" s="174" t="s">
        <v>133</v>
      </c>
    </row>
    <row r="299" spans="1:65" s="2" customFormat="1" ht="24.15" customHeight="1">
      <c r="A299" s="34"/>
      <c r="B299" s="144"/>
      <c r="C299" s="145" t="s">
        <v>436</v>
      </c>
      <c r="D299" s="145" t="s">
        <v>136</v>
      </c>
      <c r="E299" s="146" t="s">
        <v>428</v>
      </c>
      <c r="F299" s="147" t="s">
        <v>429</v>
      </c>
      <c r="G299" s="148" t="s">
        <v>163</v>
      </c>
      <c r="H299" s="149">
        <v>99.78</v>
      </c>
      <c r="I299" s="150"/>
      <c r="J299" s="151">
        <f>ROUND(I299*H299,2)</f>
        <v>0</v>
      </c>
      <c r="K299" s="147" t="s">
        <v>140</v>
      </c>
      <c r="L299" s="35"/>
      <c r="M299" s="152" t="s">
        <v>3</v>
      </c>
      <c r="N299" s="153" t="s">
        <v>43</v>
      </c>
      <c r="O299" s="55"/>
      <c r="P299" s="154">
        <f>O299*H299</f>
        <v>0</v>
      </c>
      <c r="Q299" s="154">
        <v>1.7899999999999999E-3</v>
      </c>
      <c r="R299" s="154">
        <f>Q299*H299</f>
        <v>0.17860619999999999</v>
      </c>
      <c r="S299" s="154">
        <v>0</v>
      </c>
      <c r="T299" s="155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56" t="s">
        <v>237</v>
      </c>
      <c r="AT299" s="156" t="s">
        <v>136</v>
      </c>
      <c r="AU299" s="156" t="s">
        <v>81</v>
      </c>
      <c r="AY299" s="19" t="s">
        <v>133</v>
      </c>
      <c r="BE299" s="157">
        <f>IF(N299="základní",J299,0)</f>
        <v>0</v>
      </c>
      <c r="BF299" s="157">
        <f>IF(N299="snížená",J299,0)</f>
        <v>0</v>
      </c>
      <c r="BG299" s="157">
        <f>IF(N299="zákl. přenesená",J299,0)</f>
        <v>0</v>
      </c>
      <c r="BH299" s="157">
        <f>IF(N299="sníž. přenesená",J299,0)</f>
        <v>0</v>
      </c>
      <c r="BI299" s="157">
        <f>IF(N299="nulová",J299,0)</f>
        <v>0</v>
      </c>
      <c r="BJ299" s="19" t="s">
        <v>79</v>
      </c>
      <c r="BK299" s="157">
        <f>ROUND(I299*H299,2)</f>
        <v>0</v>
      </c>
      <c r="BL299" s="19" t="s">
        <v>237</v>
      </c>
      <c r="BM299" s="156" t="s">
        <v>860</v>
      </c>
    </row>
    <row r="300" spans="1:65" s="2" customFormat="1" ht="10.199999999999999">
      <c r="A300" s="34"/>
      <c r="B300" s="35"/>
      <c r="C300" s="34"/>
      <c r="D300" s="158" t="s">
        <v>143</v>
      </c>
      <c r="E300" s="34"/>
      <c r="F300" s="159" t="s">
        <v>431</v>
      </c>
      <c r="G300" s="34"/>
      <c r="H300" s="34"/>
      <c r="I300" s="160"/>
      <c r="J300" s="34"/>
      <c r="K300" s="34"/>
      <c r="L300" s="35"/>
      <c r="M300" s="161"/>
      <c r="N300" s="162"/>
      <c r="O300" s="55"/>
      <c r="P300" s="55"/>
      <c r="Q300" s="55"/>
      <c r="R300" s="55"/>
      <c r="S300" s="55"/>
      <c r="T300" s="56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9" t="s">
        <v>143</v>
      </c>
      <c r="AU300" s="19" t="s">
        <v>81</v>
      </c>
    </row>
    <row r="301" spans="1:65" s="2" customFormat="1" ht="19.2">
      <c r="A301" s="34"/>
      <c r="B301" s="35"/>
      <c r="C301" s="34"/>
      <c r="D301" s="163" t="s">
        <v>145</v>
      </c>
      <c r="E301" s="34"/>
      <c r="F301" s="164" t="s">
        <v>432</v>
      </c>
      <c r="G301" s="34"/>
      <c r="H301" s="34"/>
      <c r="I301" s="160"/>
      <c r="J301" s="34"/>
      <c r="K301" s="34"/>
      <c r="L301" s="35"/>
      <c r="M301" s="161"/>
      <c r="N301" s="162"/>
      <c r="O301" s="55"/>
      <c r="P301" s="55"/>
      <c r="Q301" s="55"/>
      <c r="R301" s="55"/>
      <c r="S301" s="55"/>
      <c r="T301" s="56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9" t="s">
        <v>145</v>
      </c>
      <c r="AU301" s="19" t="s">
        <v>81</v>
      </c>
    </row>
    <row r="302" spans="1:65" s="15" customFormat="1" ht="10.199999999999999">
      <c r="B302" s="191"/>
      <c r="D302" s="163" t="s">
        <v>147</v>
      </c>
      <c r="E302" s="192" t="s">
        <v>3</v>
      </c>
      <c r="F302" s="193" t="s">
        <v>433</v>
      </c>
      <c r="H302" s="192" t="s">
        <v>3</v>
      </c>
      <c r="I302" s="194"/>
      <c r="L302" s="191"/>
      <c r="M302" s="195"/>
      <c r="N302" s="196"/>
      <c r="O302" s="196"/>
      <c r="P302" s="196"/>
      <c r="Q302" s="196"/>
      <c r="R302" s="196"/>
      <c r="S302" s="196"/>
      <c r="T302" s="197"/>
      <c r="AT302" s="192" t="s">
        <v>147</v>
      </c>
      <c r="AU302" s="192" t="s">
        <v>81</v>
      </c>
      <c r="AV302" s="15" t="s">
        <v>79</v>
      </c>
      <c r="AW302" s="15" t="s">
        <v>33</v>
      </c>
      <c r="AX302" s="15" t="s">
        <v>72</v>
      </c>
      <c r="AY302" s="192" t="s">
        <v>133</v>
      </c>
    </row>
    <row r="303" spans="1:65" s="15" customFormat="1" ht="10.199999999999999">
      <c r="B303" s="191"/>
      <c r="D303" s="163" t="s">
        <v>147</v>
      </c>
      <c r="E303" s="192" t="s">
        <v>3</v>
      </c>
      <c r="F303" s="193" t="s">
        <v>434</v>
      </c>
      <c r="H303" s="192" t="s">
        <v>3</v>
      </c>
      <c r="I303" s="194"/>
      <c r="L303" s="191"/>
      <c r="M303" s="195"/>
      <c r="N303" s="196"/>
      <c r="O303" s="196"/>
      <c r="P303" s="196"/>
      <c r="Q303" s="196"/>
      <c r="R303" s="196"/>
      <c r="S303" s="196"/>
      <c r="T303" s="197"/>
      <c r="AT303" s="192" t="s">
        <v>147</v>
      </c>
      <c r="AU303" s="192" t="s">
        <v>81</v>
      </c>
      <c r="AV303" s="15" t="s">
        <v>79</v>
      </c>
      <c r="AW303" s="15" t="s">
        <v>33</v>
      </c>
      <c r="AX303" s="15" t="s">
        <v>72</v>
      </c>
      <c r="AY303" s="192" t="s">
        <v>133</v>
      </c>
    </row>
    <row r="304" spans="1:65" s="13" customFormat="1" ht="10.199999999999999">
      <c r="B304" s="165"/>
      <c r="D304" s="163" t="s">
        <v>147</v>
      </c>
      <c r="E304" s="166" t="s">
        <v>3</v>
      </c>
      <c r="F304" s="167" t="s">
        <v>861</v>
      </c>
      <c r="H304" s="168">
        <v>99.78</v>
      </c>
      <c r="I304" s="169"/>
      <c r="L304" s="165"/>
      <c r="M304" s="170"/>
      <c r="N304" s="171"/>
      <c r="O304" s="171"/>
      <c r="P304" s="171"/>
      <c r="Q304" s="171"/>
      <c r="R304" s="171"/>
      <c r="S304" s="171"/>
      <c r="T304" s="172"/>
      <c r="AT304" s="166" t="s">
        <v>147</v>
      </c>
      <c r="AU304" s="166" t="s">
        <v>81</v>
      </c>
      <c r="AV304" s="13" t="s">
        <v>81</v>
      </c>
      <c r="AW304" s="13" t="s">
        <v>33</v>
      </c>
      <c r="AX304" s="13" t="s">
        <v>79</v>
      </c>
      <c r="AY304" s="166" t="s">
        <v>133</v>
      </c>
    </row>
    <row r="305" spans="1:65" s="2" customFormat="1" ht="16.5" customHeight="1">
      <c r="A305" s="34"/>
      <c r="B305" s="144"/>
      <c r="C305" s="145" t="s">
        <v>440</v>
      </c>
      <c r="D305" s="145" t="s">
        <v>136</v>
      </c>
      <c r="E305" s="146" t="s">
        <v>437</v>
      </c>
      <c r="F305" s="147" t="s">
        <v>438</v>
      </c>
      <c r="G305" s="148" t="s">
        <v>307</v>
      </c>
      <c r="H305" s="149">
        <v>1</v>
      </c>
      <c r="I305" s="150"/>
      <c r="J305" s="151">
        <f>ROUND(I305*H305,2)</f>
        <v>0</v>
      </c>
      <c r="K305" s="147" t="s">
        <v>3</v>
      </c>
      <c r="L305" s="35"/>
      <c r="M305" s="152" t="s">
        <v>3</v>
      </c>
      <c r="N305" s="153" t="s">
        <v>43</v>
      </c>
      <c r="O305" s="55"/>
      <c r="P305" s="154">
        <f>O305*H305</f>
        <v>0</v>
      </c>
      <c r="Q305" s="154">
        <v>0</v>
      </c>
      <c r="R305" s="154">
        <f>Q305*H305</f>
        <v>0</v>
      </c>
      <c r="S305" s="154">
        <v>0</v>
      </c>
      <c r="T305" s="155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56" t="s">
        <v>237</v>
      </c>
      <c r="AT305" s="156" t="s">
        <v>136</v>
      </c>
      <c r="AU305" s="156" t="s">
        <v>81</v>
      </c>
      <c r="AY305" s="19" t="s">
        <v>133</v>
      </c>
      <c r="BE305" s="157">
        <f>IF(N305="základní",J305,0)</f>
        <v>0</v>
      </c>
      <c r="BF305" s="157">
        <f>IF(N305="snížená",J305,0)</f>
        <v>0</v>
      </c>
      <c r="BG305" s="157">
        <f>IF(N305="zákl. přenesená",J305,0)</f>
        <v>0</v>
      </c>
      <c r="BH305" s="157">
        <f>IF(N305="sníž. přenesená",J305,0)</f>
        <v>0</v>
      </c>
      <c r="BI305" s="157">
        <f>IF(N305="nulová",J305,0)</f>
        <v>0</v>
      </c>
      <c r="BJ305" s="19" t="s">
        <v>79</v>
      </c>
      <c r="BK305" s="157">
        <f>ROUND(I305*H305,2)</f>
        <v>0</v>
      </c>
      <c r="BL305" s="19" t="s">
        <v>237</v>
      </c>
      <c r="BM305" s="156" t="s">
        <v>862</v>
      </c>
    </row>
    <row r="306" spans="1:65" s="2" customFormat="1" ht="21.75" customHeight="1">
      <c r="A306" s="34"/>
      <c r="B306" s="144"/>
      <c r="C306" s="145" t="s">
        <v>446</v>
      </c>
      <c r="D306" s="145" t="s">
        <v>136</v>
      </c>
      <c r="E306" s="146" t="s">
        <v>441</v>
      </c>
      <c r="F306" s="147" t="s">
        <v>442</v>
      </c>
      <c r="G306" s="148" t="s">
        <v>163</v>
      </c>
      <c r="H306" s="149">
        <v>90.36</v>
      </c>
      <c r="I306" s="150"/>
      <c r="J306" s="151">
        <f>ROUND(I306*H306,2)</f>
        <v>0</v>
      </c>
      <c r="K306" s="147" t="s">
        <v>140</v>
      </c>
      <c r="L306" s="35"/>
      <c r="M306" s="152" t="s">
        <v>3</v>
      </c>
      <c r="N306" s="153" t="s">
        <v>43</v>
      </c>
      <c r="O306" s="55"/>
      <c r="P306" s="154">
        <f>O306*H306</f>
        <v>0</v>
      </c>
      <c r="Q306" s="154">
        <v>1.6900000000000001E-3</v>
      </c>
      <c r="R306" s="154">
        <f>Q306*H306</f>
        <v>0.15270839999999999</v>
      </c>
      <c r="S306" s="154">
        <v>0</v>
      </c>
      <c r="T306" s="155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56" t="s">
        <v>237</v>
      </c>
      <c r="AT306" s="156" t="s">
        <v>136</v>
      </c>
      <c r="AU306" s="156" t="s">
        <v>81</v>
      </c>
      <c r="AY306" s="19" t="s">
        <v>133</v>
      </c>
      <c r="BE306" s="157">
        <f>IF(N306="základní",J306,0)</f>
        <v>0</v>
      </c>
      <c r="BF306" s="157">
        <f>IF(N306="snížená",J306,0)</f>
        <v>0</v>
      </c>
      <c r="BG306" s="157">
        <f>IF(N306="zákl. přenesená",J306,0)</f>
        <v>0</v>
      </c>
      <c r="BH306" s="157">
        <f>IF(N306="sníž. přenesená",J306,0)</f>
        <v>0</v>
      </c>
      <c r="BI306" s="157">
        <f>IF(N306="nulová",J306,0)</f>
        <v>0</v>
      </c>
      <c r="BJ306" s="19" t="s">
        <v>79</v>
      </c>
      <c r="BK306" s="157">
        <f>ROUND(I306*H306,2)</f>
        <v>0</v>
      </c>
      <c r="BL306" s="19" t="s">
        <v>237</v>
      </c>
      <c r="BM306" s="156" t="s">
        <v>863</v>
      </c>
    </row>
    <row r="307" spans="1:65" s="2" customFormat="1" ht="10.199999999999999">
      <c r="A307" s="34"/>
      <c r="B307" s="35"/>
      <c r="C307" s="34"/>
      <c r="D307" s="158" t="s">
        <v>143</v>
      </c>
      <c r="E307" s="34"/>
      <c r="F307" s="159" t="s">
        <v>444</v>
      </c>
      <c r="G307" s="34"/>
      <c r="H307" s="34"/>
      <c r="I307" s="160"/>
      <c r="J307" s="34"/>
      <c r="K307" s="34"/>
      <c r="L307" s="35"/>
      <c r="M307" s="161"/>
      <c r="N307" s="162"/>
      <c r="O307" s="55"/>
      <c r="P307" s="55"/>
      <c r="Q307" s="55"/>
      <c r="R307" s="55"/>
      <c r="S307" s="55"/>
      <c r="T307" s="56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9" t="s">
        <v>143</v>
      </c>
      <c r="AU307" s="19" t="s">
        <v>81</v>
      </c>
    </row>
    <row r="308" spans="1:65" s="15" customFormat="1" ht="10.199999999999999">
      <c r="B308" s="191"/>
      <c r="D308" s="163" t="s">
        <v>147</v>
      </c>
      <c r="E308" s="192" t="s">
        <v>3</v>
      </c>
      <c r="F308" s="193" t="s">
        <v>433</v>
      </c>
      <c r="H308" s="192" t="s">
        <v>3</v>
      </c>
      <c r="I308" s="194"/>
      <c r="L308" s="191"/>
      <c r="M308" s="195"/>
      <c r="N308" s="196"/>
      <c r="O308" s="196"/>
      <c r="P308" s="196"/>
      <c r="Q308" s="196"/>
      <c r="R308" s="196"/>
      <c r="S308" s="196"/>
      <c r="T308" s="197"/>
      <c r="AT308" s="192" t="s">
        <v>147</v>
      </c>
      <c r="AU308" s="192" t="s">
        <v>81</v>
      </c>
      <c r="AV308" s="15" t="s">
        <v>79</v>
      </c>
      <c r="AW308" s="15" t="s">
        <v>33</v>
      </c>
      <c r="AX308" s="15" t="s">
        <v>72</v>
      </c>
      <c r="AY308" s="192" t="s">
        <v>133</v>
      </c>
    </row>
    <row r="309" spans="1:65" s="13" customFormat="1" ht="10.199999999999999">
      <c r="B309" s="165"/>
      <c r="D309" s="163" t="s">
        <v>147</v>
      </c>
      <c r="E309" s="166" t="s">
        <v>3</v>
      </c>
      <c r="F309" s="167" t="s">
        <v>445</v>
      </c>
      <c r="H309" s="168">
        <v>90.36</v>
      </c>
      <c r="I309" s="169"/>
      <c r="L309" s="165"/>
      <c r="M309" s="170"/>
      <c r="N309" s="171"/>
      <c r="O309" s="171"/>
      <c r="P309" s="171"/>
      <c r="Q309" s="171"/>
      <c r="R309" s="171"/>
      <c r="S309" s="171"/>
      <c r="T309" s="172"/>
      <c r="AT309" s="166" t="s">
        <v>147</v>
      </c>
      <c r="AU309" s="166" t="s">
        <v>81</v>
      </c>
      <c r="AV309" s="13" t="s">
        <v>81</v>
      </c>
      <c r="AW309" s="13" t="s">
        <v>33</v>
      </c>
      <c r="AX309" s="13" t="s">
        <v>79</v>
      </c>
      <c r="AY309" s="166" t="s">
        <v>133</v>
      </c>
    </row>
    <row r="310" spans="1:65" s="2" customFormat="1" ht="24.15" customHeight="1">
      <c r="A310" s="34"/>
      <c r="B310" s="144"/>
      <c r="C310" s="145" t="s">
        <v>452</v>
      </c>
      <c r="D310" s="145" t="s">
        <v>136</v>
      </c>
      <c r="E310" s="146" t="s">
        <v>447</v>
      </c>
      <c r="F310" s="147" t="s">
        <v>448</v>
      </c>
      <c r="G310" s="148" t="s">
        <v>163</v>
      </c>
      <c r="H310" s="149">
        <v>19.2</v>
      </c>
      <c r="I310" s="150"/>
      <c r="J310" s="151">
        <f>ROUND(I310*H310,2)</f>
        <v>0</v>
      </c>
      <c r="K310" s="147" t="s">
        <v>140</v>
      </c>
      <c r="L310" s="35"/>
      <c r="M310" s="152" t="s">
        <v>3</v>
      </c>
      <c r="N310" s="153" t="s">
        <v>43</v>
      </c>
      <c r="O310" s="55"/>
      <c r="P310" s="154">
        <f>O310*H310</f>
        <v>0</v>
      </c>
      <c r="Q310" s="154">
        <v>2.0999999999999999E-3</v>
      </c>
      <c r="R310" s="154">
        <f>Q310*H310</f>
        <v>4.0319999999999995E-2</v>
      </c>
      <c r="S310" s="154">
        <v>0</v>
      </c>
      <c r="T310" s="155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56" t="s">
        <v>237</v>
      </c>
      <c r="AT310" s="156" t="s">
        <v>136</v>
      </c>
      <c r="AU310" s="156" t="s">
        <v>81</v>
      </c>
      <c r="AY310" s="19" t="s">
        <v>133</v>
      </c>
      <c r="BE310" s="157">
        <f>IF(N310="základní",J310,0)</f>
        <v>0</v>
      </c>
      <c r="BF310" s="157">
        <f>IF(N310="snížená",J310,0)</f>
        <v>0</v>
      </c>
      <c r="BG310" s="157">
        <f>IF(N310="zákl. přenesená",J310,0)</f>
        <v>0</v>
      </c>
      <c r="BH310" s="157">
        <f>IF(N310="sníž. přenesená",J310,0)</f>
        <v>0</v>
      </c>
      <c r="BI310" s="157">
        <f>IF(N310="nulová",J310,0)</f>
        <v>0</v>
      </c>
      <c r="BJ310" s="19" t="s">
        <v>79</v>
      </c>
      <c r="BK310" s="157">
        <f>ROUND(I310*H310,2)</f>
        <v>0</v>
      </c>
      <c r="BL310" s="19" t="s">
        <v>237</v>
      </c>
      <c r="BM310" s="156" t="s">
        <v>864</v>
      </c>
    </row>
    <row r="311" spans="1:65" s="2" customFormat="1" ht="10.199999999999999">
      <c r="A311" s="34"/>
      <c r="B311" s="35"/>
      <c r="C311" s="34"/>
      <c r="D311" s="158" t="s">
        <v>143</v>
      </c>
      <c r="E311" s="34"/>
      <c r="F311" s="159" t="s">
        <v>450</v>
      </c>
      <c r="G311" s="34"/>
      <c r="H311" s="34"/>
      <c r="I311" s="160"/>
      <c r="J311" s="34"/>
      <c r="K311" s="34"/>
      <c r="L311" s="35"/>
      <c r="M311" s="161"/>
      <c r="N311" s="162"/>
      <c r="O311" s="55"/>
      <c r="P311" s="55"/>
      <c r="Q311" s="55"/>
      <c r="R311" s="55"/>
      <c r="S311" s="55"/>
      <c r="T311" s="56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9" t="s">
        <v>143</v>
      </c>
      <c r="AU311" s="19" t="s">
        <v>81</v>
      </c>
    </row>
    <row r="312" spans="1:65" s="15" customFormat="1" ht="10.199999999999999">
      <c r="B312" s="191"/>
      <c r="D312" s="163" t="s">
        <v>147</v>
      </c>
      <c r="E312" s="192" t="s">
        <v>3</v>
      </c>
      <c r="F312" s="193" t="s">
        <v>433</v>
      </c>
      <c r="H312" s="192" t="s">
        <v>3</v>
      </c>
      <c r="I312" s="194"/>
      <c r="L312" s="191"/>
      <c r="M312" s="195"/>
      <c r="N312" s="196"/>
      <c r="O312" s="196"/>
      <c r="P312" s="196"/>
      <c r="Q312" s="196"/>
      <c r="R312" s="196"/>
      <c r="S312" s="196"/>
      <c r="T312" s="197"/>
      <c r="AT312" s="192" t="s">
        <v>147</v>
      </c>
      <c r="AU312" s="192" t="s">
        <v>81</v>
      </c>
      <c r="AV312" s="15" t="s">
        <v>79</v>
      </c>
      <c r="AW312" s="15" t="s">
        <v>33</v>
      </c>
      <c r="AX312" s="15" t="s">
        <v>72</v>
      </c>
      <c r="AY312" s="192" t="s">
        <v>133</v>
      </c>
    </row>
    <row r="313" spans="1:65" s="13" customFormat="1" ht="10.199999999999999">
      <c r="B313" s="165"/>
      <c r="D313" s="163" t="s">
        <v>147</v>
      </c>
      <c r="E313" s="166" t="s">
        <v>3</v>
      </c>
      <c r="F313" s="167" t="s">
        <v>451</v>
      </c>
      <c r="H313" s="168">
        <v>19.2</v>
      </c>
      <c r="I313" s="169"/>
      <c r="L313" s="165"/>
      <c r="M313" s="170"/>
      <c r="N313" s="171"/>
      <c r="O313" s="171"/>
      <c r="P313" s="171"/>
      <c r="Q313" s="171"/>
      <c r="R313" s="171"/>
      <c r="S313" s="171"/>
      <c r="T313" s="172"/>
      <c r="AT313" s="166" t="s">
        <v>147</v>
      </c>
      <c r="AU313" s="166" t="s">
        <v>81</v>
      </c>
      <c r="AV313" s="13" t="s">
        <v>81</v>
      </c>
      <c r="AW313" s="13" t="s">
        <v>33</v>
      </c>
      <c r="AX313" s="13" t="s">
        <v>79</v>
      </c>
      <c r="AY313" s="166" t="s">
        <v>133</v>
      </c>
    </row>
    <row r="314" spans="1:65" s="2" customFormat="1" ht="16.5" customHeight="1">
      <c r="A314" s="34"/>
      <c r="B314" s="144"/>
      <c r="C314" s="145" t="s">
        <v>456</v>
      </c>
      <c r="D314" s="145" t="s">
        <v>136</v>
      </c>
      <c r="E314" s="146" t="s">
        <v>453</v>
      </c>
      <c r="F314" s="147" t="s">
        <v>454</v>
      </c>
      <c r="G314" s="148" t="s">
        <v>307</v>
      </c>
      <c r="H314" s="149">
        <v>4</v>
      </c>
      <c r="I314" s="150"/>
      <c r="J314" s="151">
        <f>ROUND(I314*H314,2)</f>
        <v>0</v>
      </c>
      <c r="K314" s="147" t="s">
        <v>3</v>
      </c>
      <c r="L314" s="35"/>
      <c r="M314" s="152" t="s">
        <v>3</v>
      </c>
      <c r="N314" s="153" t="s">
        <v>43</v>
      </c>
      <c r="O314" s="55"/>
      <c r="P314" s="154">
        <f>O314*H314</f>
        <v>0</v>
      </c>
      <c r="Q314" s="154">
        <v>0</v>
      </c>
      <c r="R314" s="154">
        <f>Q314*H314</f>
        <v>0</v>
      </c>
      <c r="S314" s="154">
        <v>0</v>
      </c>
      <c r="T314" s="155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56" t="s">
        <v>237</v>
      </c>
      <c r="AT314" s="156" t="s">
        <v>136</v>
      </c>
      <c r="AU314" s="156" t="s">
        <v>81</v>
      </c>
      <c r="AY314" s="19" t="s">
        <v>133</v>
      </c>
      <c r="BE314" s="157">
        <f>IF(N314="základní",J314,0)</f>
        <v>0</v>
      </c>
      <c r="BF314" s="157">
        <f>IF(N314="snížená",J314,0)</f>
        <v>0</v>
      </c>
      <c r="BG314" s="157">
        <f>IF(N314="zákl. přenesená",J314,0)</f>
        <v>0</v>
      </c>
      <c r="BH314" s="157">
        <f>IF(N314="sníž. přenesená",J314,0)</f>
        <v>0</v>
      </c>
      <c r="BI314" s="157">
        <f>IF(N314="nulová",J314,0)</f>
        <v>0</v>
      </c>
      <c r="BJ314" s="19" t="s">
        <v>79</v>
      </c>
      <c r="BK314" s="157">
        <f>ROUND(I314*H314,2)</f>
        <v>0</v>
      </c>
      <c r="BL314" s="19" t="s">
        <v>237</v>
      </c>
      <c r="BM314" s="156" t="s">
        <v>865</v>
      </c>
    </row>
    <row r="315" spans="1:65" s="2" customFormat="1" ht="24.15" customHeight="1">
      <c r="A315" s="34"/>
      <c r="B315" s="144"/>
      <c r="C315" s="145" t="s">
        <v>463</v>
      </c>
      <c r="D315" s="145" t="s">
        <v>136</v>
      </c>
      <c r="E315" s="146" t="s">
        <v>457</v>
      </c>
      <c r="F315" s="147" t="s">
        <v>458</v>
      </c>
      <c r="G315" s="148" t="s">
        <v>314</v>
      </c>
      <c r="H315" s="149">
        <v>0.45100000000000001</v>
      </c>
      <c r="I315" s="150"/>
      <c r="J315" s="151">
        <f>ROUND(I315*H315,2)</f>
        <v>0</v>
      </c>
      <c r="K315" s="147" t="s">
        <v>140</v>
      </c>
      <c r="L315" s="35"/>
      <c r="M315" s="152" t="s">
        <v>3</v>
      </c>
      <c r="N315" s="153" t="s">
        <v>43</v>
      </c>
      <c r="O315" s="55"/>
      <c r="P315" s="154">
        <f>O315*H315</f>
        <v>0</v>
      </c>
      <c r="Q315" s="154">
        <v>0</v>
      </c>
      <c r="R315" s="154">
        <f>Q315*H315</f>
        <v>0</v>
      </c>
      <c r="S315" s="154">
        <v>0</v>
      </c>
      <c r="T315" s="155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56" t="s">
        <v>237</v>
      </c>
      <c r="AT315" s="156" t="s">
        <v>136</v>
      </c>
      <c r="AU315" s="156" t="s">
        <v>81</v>
      </c>
      <c r="AY315" s="19" t="s">
        <v>133</v>
      </c>
      <c r="BE315" s="157">
        <f>IF(N315="základní",J315,0)</f>
        <v>0</v>
      </c>
      <c r="BF315" s="157">
        <f>IF(N315="snížená",J315,0)</f>
        <v>0</v>
      </c>
      <c r="BG315" s="157">
        <f>IF(N315="zákl. přenesená",J315,0)</f>
        <v>0</v>
      </c>
      <c r="BH315" s="157">
        <f>IF(N315="sníž. přenesená",J315,0)</f>
        <v>0</v>
      </c>
      <c r="BI315" s="157">
        <f>IF(N315="nulová",J315,0)</f>
        <v>0</v>
      </c>
      <c r="BJ315" s="19" t="s">
        <v>79</v>
      </c>
      <c r="BK315" s="157">
        <f>ROUND(I315*H315,2)</f>
        <v>0</v>
      </c>
      <c r="BL315" s="19" t="s">
        <v>237</v>
      </c>
      <c r="BM315" s="156" t="s">
        <v>866</v>
      </c>
    </row>
    <row r="316" spans="1:65" s="2" customFormat="1" ht="10.199999999999999">
      <c r="A316" s="34"/>
      <c r="B316" s="35"/>
      <c r="C316" s="34"/>
      <c r="D316" s="158" t="s">
        <v>143</v>
      </c>
      <c r="E316" s="34"/>
      <c r="F316" s="159" t="s">
        <v>460</v>
      </c>
      <c r="G316" s="34"/>
      <c r="H316" s="34"/>
      <c r="I316" s="160"/>
      <c r="J316" s="34"/>
      <c r="K316" s="34"/>
      <c r="L316" s="35"/>
      <c r="M316" s="161"/>
      <c r="N316" s="162"/>
      <c r="O316" s="55"/>
      <c r="P316" s="55"/>
      <c r="Q316" s="55"/>
      <c r="R316" s="55"/>
      <c r="S316" s="55"/>
      <c r="T316" s="56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9" t="s">
        <v>143</v>
      </c>
      <c r="AU316" s="19" t="s">
        <v>81</v>
      </c>
    </row>
    <row r="317" spans="1:65" s="12" customFormat="1" ht="22.8" customHeight="1">
      <c r="B317" s="131"/>
      <c r="D317" s="132" t="s">
        <v>71</v>
      </c>
      <c r="E317" s="142" t="s">
        <v>461</v>
      </c>
      <c r="F317" s="142" t="s">
        <v>462</v>
      </c>
      <c r="I317" s="134"/>
      <c r="J317" s="143">
        <f>BK317</f>
        <v>0</v>
      </c>
      <c r="L317" s="131"/>
      <c r="M317" s="136"/>
      <c r="N317" s="137"/>
      <c r="O317" s="137"/>
      <c r="P317" s="138">
        <f>SUM(P318:P334)</f>
        <v>0</v>
      </c>
      <c r="Q317" s="137"/>
      <c r="R317" s="138">
        <f>SUM(R318:R334)</f>
        <v>2.1229333399999999</v>
      </c>
      <c r="S317" s="137"/>
      <c r="T317" s="139">
        <f>SUM(T318:T334)</f>
        <v>0</v>
      </c>
      <c r="AR317" s="132" t="s">
        <v>81</v>
      </c>
      <c r="AT317" s="140" t="s">
        <v>71</v>
      </c>
      <c r="AU317" s="140" t="s">
        <v>79</v>
      </c>
      <c r="AY317" s="132" t="s">
        <v>133</v>
      </c>
      <c r="BK317" s="141">
        <f>SUM(BK318:BK334)</f>
        <v>0</v>
      </c>
    </row>
    <row r="318" spans="1:65" s="2" customFormat="1" ht="24.15" customHeight="1">
      <c r="A318" s="34"/>
      <c r="B318" s="144"/>
      <c r="C318" s="145" t="s">
        <v>471</v>
      </c>
      <c r="D318" s="145" t="s">
        <v>136</v>
      </c>
      <c r="E318" s="146" t="s">
        <v>464</v>
      </c>
      <c r="F318" s="147" t="s">
        <v>465</v>
      </c>
      <c r="G318" s="148" t="s">
        <v>139</v>
      </c>
      <c r="H318" s="149">
        <v>67.53</v>
      </c>
      <c r="I318" s="150"/>
      <c r="J318" s="151">
        <f>ROUND(I318*H318,2)</f>
        <v>0</v>
      </c>
      <c r="K318" s="147" t="s">
        <v>140</v>
      </c>
      <c r="L318" s="35"/>
      <c r="M318" s="152" t="s">
        <v>3</v>
      </c>
      <c r="N318" s="153" t="s">
        <v>43</v>
      </c>
      <c r="O318" s="55"/>
      <c r="P318" s="154">
        <f>O318*H318</f>
        <v>0</v>
      </c>
      <c r="Q318" s="154">
        <v>2.7E-4</v>
      </c>
      <c r="R318" s="154">
        <f>Q318*H318</f>
        <v>1.8233100000000002E-2</v>
      </c>
      <c r="S318" s="154">
        <v>0</v>
      </c>
      <c r="T318" s="155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56" t="s">
        <v>237</v>
      </c>
      <c r="AT318" s="156" t="s">
        <v>136</v>
      </c>
      <c r="AU318" s="156" t="s">
        <v>81</v>
      </c>
      <c r="AY318" s="19" t="s">
        <v>133</v>
      </c>
      <c r="BE318" s="157">
        <f>IF(N318="základní",J318,0)</f>
        <v>0</v>
      </c>
      <c r="BF318" s="157">
        <f>IF(N318="snížená",J318,0)</f>
        <v>0</v>
      </c>
      <c r="BG318" s="157">
        <f>IF(N318="zákl. přenesená",J318,0)</f>
        <v>0</v>
      </c>
      <c r="BH318" s="157">
        <f>IF(N318="sníž. přenesená",J318,0)</f>
        <v>0</v>
      </c>
      <c r="BI318" s="157">
        <f>IF(N318="nulová",J318,0)</f>
        <v>0</v>
      </c>
      <c r="BJ318" s="19" t="s">
        <v>79</v>
      </c>
      <c r="BK318" s="157">
        <f>ROUND(I318*H318,2)</f>
        <v>0</v>
      </c>
      <c r="BL318" s="19" t="s">
        <v>237</v>
      </c>
      <c r="BM318" s="156" t="s">
        <v>867</v>
      </c>
    </row>
    <row r="319" spans="1:65" s="2" customFormat="1" ht="10.199999999999999">
      <c r="A319" s="34"/>
      <c r="B319" s="35"/>
      <c r="C319" s="34"/>
      <c r="D319" s="158" t="s">
        <v>143</v>
      </c>
      <c r="E319" s="34"/>
      <c r="F319" s="159" t="s">
        <v>467</v>
      </c>
      <c r="G319" s="34"/>
      <c r="H319" s="34"/>
      <c r="I319" s="160"/>
      <c r="J319" s="34"/>
      <c r="K319" s="34"/>
      <c r="L319" s="35"/>
      <c r="M319" s="161"/>
      <c r="N319" s="162"/>
      <c r="O319" s="55"/>
      <c r="P319" s="55"/>
      <c r="Q319" s="55"/>
      <c r="R319" s="55"/>
      <c r="S319" s="55"/>
      <c r="T319" s="56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9" t="s">
        <v>143</v>
      </c>
      <c r="AU319" s="19" t="s">
        <v>81</v>
      </c>
    </row>
    <row r="320" spans="1:65" s="15" customFormat="1" ht="10.199999999999999">
      <c r="B320" s="191"/>
      <c r="D320" s="163" t="s">
        <v>147</v>
      </c>
      <c r="E320" s="192" t="s">
        <v>3</v>
      </c>
      <c r="F320" s="193" t="s">
        <v>468</v>
      </c>
      <c r="H320" s="192" t="s">
        <v>3</v>
      </c>
      <c r="I320" s="194"/>
      <c r="L320" s="191"/>
      <c r="M320" s="195"/>
      <c r="N320" s="196"/>
      <c r="O320" s="196"/>
      <c r="P320" s="196"/>
      <c r="Q320" s="196"/>
      <c r="R320" s="196"/>
      <c r="S320" s="196"/>
      <c r="T320" s="197"/>
      <c r="AT320" s="192" t="s">
        <v>147</v>
      </c>
      <c r="AU320" s="192" t="s">
        <v>81</v>
      </c>
      <c r="AV320" s="15" t="s">
        <v>79</v>
      </c>
      <c r="AW320" s="15" t="s">
        <v>33</v>
      </c>
      <c r="AX320" s="15" t="s">
        <v>72</v>
      </c>
      <c r="AY320" s="192" t="s">
        <v>133</v>
      </c>
    </row>
    <row r="321" spans="1:65" s="13" customFormat="1" ht="10.199999999999999">
      <c r="B321" s="165"/>
      <c r="D321" s="163" t="s">
        <v>147</v>
      </c>
      <c r="E321" s="166" t="s">
        <v>3</v>
      </c>
      <c r="F321" s="167" t="s">
        <v>469</v>
      </c>
      <c r="H321" s="168">
        <v>14.4</v>
      </c>
      <c r="I321" s="169"/>
      <c r="L321" s="165"/>
      <c r="M321" s="170"/>
      <c r="N321" s="171"/>
      <c r="O321" s="171"/>
      <c r="P321" s="171"/>
      <c r="Q321" s="171"/>
      <c r="R321" s="171"/>
      <c r="S321" s="171"/>
      <c r="T321" s="172"/>
      <c r="AT321" s="166" t="s">
        <v>147</v>
      </c>
      <c r="AU321" s="166" t="s">
        <v>81</v>
      </c>
      <c r="AV321" s="13" t="s">
        <v>81</v>
      </c>
      <c r="AW321" s="13" t="s">
        <v>33</v>
      </c>
      <c r="AX321" s="13" t="s">
        <v>72</v>
      </c>
      <c r="AY321" s="166" t="s">
        <v>133</v>
      </c>
    </row>
    <row r="322" spans="1:65" s="13" customFormat="1" ht="10.199999999999999">
      <c r="B322" s="165"/>
      <c r="D322" s="163" t="s">
        <v>147</v>
      </c>
      <c r="E322" s="166" t="s">
        <v>3</v>
      </c>
      <c r="F322" s="167" t="s">
        <v>470</v>
      </c>
      <c r="H322" s="168">
        <v>53.13</v>
      </c>
      <c r="I322" s="169"/>
      <c r="L322" s="165"/>
      <c r="M322" s="170"/>
      <c r="N322" s="171"/>
      <c r="O322" s="171"/>
      <c r="P322" s="171"/>
      <c r="Q322" s="171"/>
      <c r="R322" s="171"/>
      <c r="S322" s="171"/>
      <c r="T322" s="172"/>
      <c r="AT322" s="166" t="s">
        <v>147</v>
      </c>
      <c r="AU322" s="166" t="s">
        <v>81</v>
      </c>
      <c r="AV322" s="13" t="s">
        <v>81</v>
      </c>
      <c r="AW322" s="13" t="s">
        <v>33</v>
      </c>
      <c r="AX322" s="13" t="s">
        <v>72</v>
      </c>
      <c r="AY322" s="166" t="s">
        <v>133</v>
      </c>
    </row>
    <row r="323" spans="1:65" s="14" customFormat="1" ht="10.199999999999999">
      <c r="B323" s="173"/>
      <c r="D323" s="163" t="s">
        <v>147</v>
      </c>
      <c r="E323" s="174" t="s">
        <v>3</v>
      </c>
      <c r="F323" s="175" t="s">
        <v>154</v>
      </c>
      <c r="H323" s="176">
        <v>67.53</v>
      </c>
      <c r="I323" s="177"/>
      <c r="L323" s="173"/>
      <c r="M323" s="178"/>
      <c r="N323" s="179"/>
      <c r="O323" s="179"/>
      <c r="P323" s="179"/>
      <c r="Q323" s="179"/>
      <c r="R323" s="179"/>
      <c r="S323" s="179"/>
      <c r="T323" s="180"/>
      <c r="AT323" s="174" t="s">
        <v>147</v>
      </c>
      <c r="AU323" s="174" t="s">
        <v>81</v>
      </c>
      <c r="AV323" s="14" t="s">
        <v>141</v>
      </c>
      <c r="AW323" s="14" t="s">
        <v>33</v>
      </c>
      <c r="AX323" s="14" t="s">
        <v>79</v>
      </c>
      <c r="AY323" s="174" t="s">
        <v>133</v>
      </c>
    </row>
    <row r="324" spans="1:65" s="2" customFormat="1" ht="16.5" customHeight="1">
      <c r="A324" s="34"/>
      <c r="B324" s="144"/>
      <c r="C324" s="181" t="s">
        <v>476</v>
      </c>
      <c r="D324" s="181" t="s">
        <v>155</v>
      </c>
      <c r="E324" s="182" t="s">
        <v>472</v>
      </c>
      <c r="F324" s="183" t="s">
        <v>473</v>
      </c>
      <c r="G324" s="184" t="s">
        <v>139</v>
      </c>
      <c r="H324" s="185">
        <v>67.53</v>
      </c>
      <c r="I324" s="186"/>
      <c r="J324" s="187">
        <f>ROUND(I324*H324,2)</f>
        <v>0</v>
      </c>
      <c r="K324" s="183" t="s">
        <v>140</v>
      </c>
      <c r="L324" s="188"/>
      <c r="M324" s="189" t="s">
        <v>3</v>
      </c>
      <c r="N324" s="190" t="s">
        <v>43</v>
      </c>
      <c r="O324" s="55"/>
      <c r="P324" s="154">
        <f>O324*H324</f>
        <v>0</v>
      </c>
      <c r="Q324" s="154">
        <v>3.056E-2</v>
      </c>
      <c r="R324" s="154">
        <f>Q324*H324</f>
        <v>2.0637167999999999</v>
      </c>
      <c r="S324" s="154">
        <v>0</v>
      </c>
      <c r="T324" s="155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56" t="s">
        <v>335</v>
      </c>
      <c r="AT324" s="156" t="s">
        <v>155</v>
      </c>
      <c r="AU324" s="156" t="s">
        <v>81</v>
      </c>
      <c r="AY324" s="19" t="s">
        <v>133</v>
      </c>
      <c r="BE324" s="157">
        <f>IF(N324="základní",J324,0)</f>
        <v>0</v>
      </c>
      <c r="BF324" s="157">
        <f>IF(N324="snížená",J324,0)</f>
        <v>0</v>
      </c>
      <c r="BG324" s="157">
        <f>IF(N324="zákl. přenesená",J324,0)</f>
        <v>0</v>
      </c>
      <c r="BH324" s="157">
        <f>IF(N324="sníž. přenesená",J324,0)</f>
        <v>0</v>
      </c>
      <c r="BI324" s="157">
        <f>IF(N324="nulová",J324,0)</f>
        <v>0</v>
      </c>
      <c r="BJ324" s="19" t="s">
        <v>79</v>
      </c>
      <c r="BK324" s="157">
        <f>ROUND(I324*H324,2)</f>
        <v>0</v>
      </c>
      <c r="BL324" s="19" t="s">
        <v>237</v>
      </c>
      <c r="BM324" s="156" t="s">
        <v>868</v>
      </c>
    </row>
    <row r="325" spans="1:65" s="2" customFormat="1" ht="19.2">
      <c r="A325" s="34"/>
      <c r="B325" s="35"/>
      <c r="C325" s="34"/>
      <c r="D325" s="163" t="s">
        <v>145</v>
      </c>
      <c r="E325" s="34"/>
      <c r="F325" s="164" t="s">
        <v>475</v>
      </c>
      <c r="G325" s="34"/>
      <c r="H325" s="34"/>
      <c r="I325" s="160"/>
      <c r="J325" s="34"/>
      <c r="K325" s="34"/>
      <c r="L325" s="35"/>
      <c r="M325" s="161"/>
      <c r="N325" s="162"/>
      <c r="O325" s="55"/>
      <c r="P325" s="55"/>
      <c r="Q325" s="55"/>
      <c r="R325" s="55"/>
      <c r="S325" s="55"/>
      <c r="T325" s="56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9" t="s">
        <v>145</v>
      </c>
      <c r="AU325" s="19" t="s">
        <v>81</v>
      </c>
    </row>
    <row r="326" spans="1:65" s="2" customFormat="1" ht="24.15" customHeight="1">
      <c r="A326" s="34"/>
      <c r="B326" s="144"/>
      <c r="C326" s="145" t="s">
        <v>483</v>
      </c>
      <c r="D326" s="145" t="s">
        <v>136</v>
      </c>
      <c r="E326" s="146" t="s">
        <v>869</v>
      </c>
      <c r="F326" s="147" t="s">
        <v>870</v>
      </c>
      <c r="G326" s="148" t="s">
        <v>499</v>
      </c>
      <c r="H326" s="149">
        <v>1</v>
      </c>
      <c r="I326" s="150"/>
      <c r="J326" s="151">
        <f>ROUND(I326*H326,2)</f>
        <v>0</v>
      </c>
      <c r="K326" s="147" t="s">
        <v>140</v>
      </c>
      <c r="L326" s="35"/>
      <c r="M326" s="152" t="s">
        <v>3</v>
      </c>
      <c r="N326" s="153" t="s">
        <v>43</v>
      </c>
      <c r="O326" s="55"/>
      <c r="P326" s="154">
        <f>O326*H326</f>
        <v>0</v>
      </c>
      <c r="Q326" s="154">
        <v>8.8999999999999995E-4</v>
      </c>
      <c r="R326" s="154">
        <f>Q326*H326</f>
        <v>8.8999999999999995E-4</v>
      </c>
      <c r="S326" s="154">
        <v>0</v>
      </c>
      <c r="T326" s="155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56" t="s">
        <v>237</v>
      </c>
      <c r="AT326" s="156" t="s">
        <v>136</v>
      </c>
      <c r="AU326" s="156" t="s">
        <v>81</v>
      </c>
      <c r="AY326" s="19" t="s">
        <v>133</v>
      </c>
      <c r="BE326" s="157">
        <f>IF(N326="základní",J326,0)</f>
        <v>0</v>
      </c>
      <c r="BF326" s="157">
        <f>IF(N326="snížená",J326,0)</f>
        <v>0</v>
      </c>
      <c r="BG326" s="157">
        <f>IF(N326="zákl. přenesená",J326,0)</f>
        <v>0</v>
      </c>
      <c r="BH326" s="157">
        <f>IF(N326="sníž. přenesená",J326,0)</f>
        <v>0</v>
      </c>
      <c r="BI326" s="157">
        <f>IF(N326="nulová",J326,0)</f>
        <v>0</v>
      </c>
      <c r="BJ326" s="19" t="s">
        <v>79</v>
      </c>
      <c r="BK326" s="157">
        <f>ROUND(I326*H326,2)</f>
        <v>0</v>
      </c>
      <c r="BL326" s="19" t="s">
        <v>237</v>
      </c>
      <c r="BM326" s="156" t="s">
        <v>871</v>
      </c>
    </row>
    <row r="327" spans="1:65" s="2" customFormat="1" ht="10.199999999999999">
      <c r="A327" s="34"/>
      <c r="B327" s="35"/>
      <c r="C327" s="34"/>
      <c r="D327" s="158" t="s">
        <v>143</v>
      </c>
      <c r="E327" s="34"/>
      <c r="F327" s="159" t="s">
        <v>872</v>
      </c>
      <c r="G327" s="34"/>
      <c r="H327" s="34"/>
      <c r="I327" s="160"/>
      <c r="J327" s="34"/>
      <c r="K327" s="34"/>
      <c r="L327" s="35"/>
      <c r="M327" s="161"/>
      <c r="N327" s="162"/>
      <c r="O327" s="55"/>
      <c r="P327" s="55"/>
      <c r="Q327" s="55"/>
      <c r="R327" s="55"/>
      <c r="S327" s="55"/>
      <c r="T327" s="56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9" t="s">
        <v>143</v>
      </c>
      <c r="AU327" s="19" t="s">
        <v>81</v>
      </c>
    </row>
    <row r="328" spans="1:65" s="15" customFormat="1" ht="10.199999999999999">
      <c r="B328" s="191"/>
      <c r="D328" s="163" t="s">
        <v>147</v>
      </c>
      <c r="E328" s="192" t="s">
        <v>3</v>
      </c>
      <c r="F328" s="193" t="s">
        <v>468</v>
      </c>
      <c r="H328" s="192" t="s">
        <v>3</v>
      </c>
      <c r="I328" s="194"/>
      <c r="L328" s="191"/>
      <c r="M328" s="195"/>
      <c r="N328" s="196"/>
      <c r="O328" s="196"/>
      <c r="P328" s="196"/>
      <c r="Q328" s="196"/>
      <c r="R328" s="196"/>
      <c r="S328" s="196"/>
      <c r="T328" s="197"/>
      <c r="AT328" s="192" t="s">
        <v>147</v>
      </c>
      <c r="AU328" s="192" t="s">
        <v>81</v>
      </c>
      <c r="AV328" s="15" t="s">
        <v>79</v>
      </c>
      <c r="AW328" s="15" t="s">
        <v>33</v>
      </c>
      <c r="AX328" s="15" t="s">
        <v>72</v>
      </c>
      <c r="AY328" s="192" t="s">
        <v>133</v>
      </c>
    </row>
    <row r="329" spans="1:65" s="13" customFormat="1" ht="10.199999999999999">
      <c r="B329" s="165"/>
      <c r="D329" s="163" t="s">
        <v>147</v>
      </c>
      <c r="E329" s="166" t="s">
        <v>3</v>
      </c>
      <c r="F329" s="167" t="s">
        <v>873</v>
      </c>
      <c r="H329" s="168">
        <v>1</v>
      </c>
      <c r="I329" s="169"/>
      <c r="L329" s="165"/>
      <c r="M329" s="170"/>
      <c r="N329" s="171"/>
      <c r="O329" s="171"/>
      <c r="P329" s="171"/>
      <c r="Q329" s="171"/>
      <c r="R329" s="171"/>
      <c r="S329" s="171"/>
      <c r="T329" s="172"/>
      <c r="AT329" s="166" t="s">
        <v>147</v>
      </c>
      <c r="AU329" s="166" t="s">
        <v>81</v>
      </c>
      <c r="AV329" s="13" t="s">
        <v>81</v>
      </c>
      <c r="AW329" s="13" t="s">
        <v>33</v>
      </c>
      <c r="AX329" s="13" t="s">
        <v>79</v>
      </c>
      <c r="AY329" s="166" t="s">
        <v>133</v>
      </c>
    </row>
    <row r="330" spans="1:65" s="2" customFormat="1" ht="16.5" customHeight="1">
      <c r="A330" s="34"/>
      <c r="B330" s="144"/>
      <c r="C330" s="181" t="s">
        <v>491</v>
      </c>
      <c r="D330" s="181" t="s">
        <v>155</v>
      </c>
      <c r="E330" s="182" t="s">
        <v>874</v>
      </c>
      <c r="F330" s="183" t="s">
        <v>875</v>
      </c>
      <c r="G330" s="184" t="s">
        <v>139</v>
      </c>
      <c r="H330" s="185">
        <v>1.5760000000000001</v>
      </c>
      <c r="I330" s="186"/>
      <c r="J330" s="187">
        <f>ROUND(I330*H330,2)</f>
        <v>0</v>
      </c>
      <c r="K330" s="183" t="s">
        <v>140</v>
      </c>
      <c r="L330" s="188"/>
      <c r="M330" s="189" t="s">
        <v>3</v>
      </c>
      <c r="N330" s="190" t="s">
        <v>43</v>
      </c>
      <c r="O330" s="55"/>
      <c r="P330" s="154">
        <f>O330*H330</f>
        <v>0</v>
      </c>
      <c r="Q330" s="154">
        <v>2.5440000000000001E-2</v>
      </c>
      <c r="R330" s="154">
        <f>Q330*H330</f>
        <v>4.0093440000000001E-2</v>
      </c>
      <c r="S330" s="154">
        <v>0</v>
      </c>
      <c r="T330" s="155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56" t="s">
        <v>335</v>
      </c>
      <c r="AT330" s="156" t="s">
        <v>155</v>
      </c>
      <c r="AU330" s="156" t="s">
        <v>81</v>
      </c>
      <c r="AY330" s="19" t="s">
        <v>133</v>
      </c>
      <c r="BE330" s="157">
        <f>IF(N330="základní",J330,0)</f>
        <v>0</v>
      </c>
      <c r="BF330" s="157">
        <f>IF(N330="snížená",J330,0)</f>
        <v>0</v>
      </c>
      <c r="BG330" s="157">
        <f>IF(N330="zákl. přenesená",J330,0)</f>
        <v>0</v>
      </c>
      <c r="BH330" s="157">
        <f>IF(N330="sníž. přenesená",J330,0)</f>
        <v>0</v>
      </c>
      <c r="BI330" s="157">
        <f>IF(N330="nulová",J330,0)</f>
        <v>0</v>
      </c>
      <c r="BJ330" s="19" t="s">
        <v>79</v>
      </c>
      <c r="BK330" s="157">
        <f>ROUND(I330*H330,2)</f>
        <v>0</v>
      </c>
      <c r="BL330" s="19" t="s">
        <v>237</v>
      </c>
      <c r="BM330" s="156" t="s">
        <v>876</v>
      </c>
    </row>
    <row r="331" spans="1:65" s="2" customFormat="1" ht="19.2">
      <c r="A331" s="34"/>
      <c r="B331" s="35"/>
      <c r="C331" s="34"/>
      <c r="D331" s="163" t="s">
        <v>145</v>
      </c>
      <c r="E331" s="34"/>
      <c r="F331" s="164" t="s">
        <v>475</v>
      </c>
      <c r="G331" s="34"/>
      <c r="H331" s="34"/>
      <c r="I331" s="160"/>
      <c r="J331" s="34"/>
      <c r="K331" s="34"/>
      <c r="L331" s="35"/>
      <c r="M331" s="161"/>
      <c r="N331" s="162"/>
      <c r="O331" s="55"/>
      <c r="P331" s="55"/>
      <c r="Q331" s="55"/>
      <c r="R331" s="55"/>
      <c r="S331" s="55"/>
      <c r="T331" s="56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9" t="s">
        <v>145</v>
      </c>
      <c r="AU331" s="19" t="s">
        <v>81</v>
      </c>
    </row>
    <row r="332" spans="1:65" s="13" customFormat="1" ht="10.199999999999999">
      <c r="B332" s="165"/>
      <c r="D332" s="163" t="s">
        <v>147</v>
      </c>
      <c r="E332" s="166" t="s">
        <v>3</v>
      </c>
      <c r="F332" s="167" t="s">
        <v>877</v>
      </c>
      <c r="H332" s="168">
        <v>1.5760000000000001</v>
      </c>
      <c r="I332" s="169"/>
      <c r="L332" s="165"/>
      <c r="M332" s="170"/>
      <c r="N332" s="171"/>
      <c r="O332" s="171"/>
      <c r="P332" s="171"/>
      <c r="Q332" s="171"/>
      <c r="R332" s="171"/>
      <c r="S332" s="171"/>
      <c r="T332" s="172"/>
      <c r="AT332" s="166" t="s">
        <v>147</v>
      </c>
      <c r="AU332" s="166" t="s">
        <v>81</v>
      </c>
      <c r="AV332" s="13" t="s">
        <v>81</v>
      </c>
      <c r="AW332" s="13" t="s">
        <v>33</v>
      </c>
      <c r="AX332" s="13" t="s">
        <v>79</v>
      </c>
      <c r="AY332" s="166" t="s">
        <v>133</v>
      </c>
    </row>
    <row r="333" spans="1:65" s="2" customFormat="1" ht="24.15" customHeight="1">
      <c r="A333" s="34"/>
      <c r="B333" s="144"/>
      <c r="C333" s="145" t="s">
        <v>496</v>
      </c>
      <c r="D333" s="145" t="s">
        <v>136</v>
      </c>
      <c r="E333" s="146" t="s">
        <v>477</v>
      </c>
      <c r="F333" s="147" t="s">
        <v>478</v>
      </c>
      <c r="G333" s="148" t="s">
        <v>314</v>
      </c>
      <c r="H333" s="149">
        <v>2.1230000000000002</v>
      </c>
      <c r="I333" s="150"/>
      <c r="J333" s="151">
        <f>ROUND(I333*H333,2)</f>
        <v>0</v>
      </c>
      <c r="K333" s="147" t="s">
        <v>140</v>
      </c>
      <c r="L333" s="35"/>
      <c r="M333" s="152" t="s">
        <v>3</v>
      </c>
      <c r="N333" s="153" t="s">
        <v>43</v>
      </c>
      <c r="O333" s="55"/>
      <c r="P333" s="154">
        <f>O333*H333</f>
        <v>0</v>
      </c>
      <c r="Q333" s="154">
        <v>0</v>
      </c>
      <c r="R333" s="154">
        <f>Q333*H333</f>
        <v>0</v>
      </c>
      <c r="S333" s="154">
        <v>0</v>
      </c>
      <c r="T333" s="155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56" t="s">
        <v>237</v>
      </c>
      <c r="AT333" s="156" t="s">
        <v>136</v>
      </c>
      <c r="AU333" s="156" t="s">
        <v>81</v>
      </c>
      <c r="AY333" s="19" t="s">
        <v>133</v>
      </c>
      <c r="BE333" s="157">
        <f>IF(N333="základní",J333,0)</f>
        <v>0</v>
      </c>
      <c r="BF333" s="157">
        <f>IF(N333="snížená",J333,0)</f>
        <v>0</v>
      </c>
      <c r="BG333" s="157">
        <f>IF(N333="zákl. přenesená",J333,0)</f>
        <v>0</v>
      </c>
      <c r="BH333" s="157">
        <f>IF(N333="sníž. přenesená",J333,0)</f>
        <v>0</v>
      </c>
      <c r="BI333" s="157">
        <f>IF(N333="nulová",J333,0)</f>
        <v>0</v>
      </c>
      <c r="BJ333" s="19" t="s">
        <v>79</v>
      </c>
      <c r="BK333" s="157">
        <f>ROUND(I333*H333,2)</f>
        <v>0</v>
      </c>
      <c r="BL333" s="19" t="s">
        <v>237</v>
      </c>
      <c r="BM333" s="156" t="s">
        <v>878</v>
      </c>
    </row>
    <row r="334" spans="1:65" s="2" customFormat="1" ht="10.199999999999999">
      <c r="A334" s="34"/>
      <c r="B334" s="35"/>
      <c r="C334" s="34"/>
      <c r="D334" s="158" t="s">
        <v>143</v>
      </c>
      <c r="E334" s="34"/>
      <c r="F334" s="159" t="s">
        <v>480</v>
      </c>
      <c r="G334" s="34"/>
      <c r="H334" s="34"/>
      <c r="I334" s="160"/>
      <c r="J334" s="34"/>
      <c r="K334" s="34"/>
      <c r="L334" s="35"/>
      <c r="M334" s="161"/>
      <c r="N334" s="162"/>
      <c r="O334" s="55"/>
      <c r="P334" s="55"/>
      <c r="Q334" s="55"/>
      <c r="R334" s="55"/>
      <c r="S334" s="55"/>
      <c r="T334" s="56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9" t="s">
        <v>143</v>
      </c>
      <c r="AU334" s="19" t="s">
        <v>81</v>
      </c>
    </row>
    <row r="335" spans="1:65" s="12" customFormat="1" ht="22.8" customHeight="1">
      <c r="B335" s="131"/>
      <c r="D335" s="132" t="s">
        <v>71</v>
      </c>
      <c r="E335" s="142" t="s">
        <v>481</v>
      </c>
      <c r="F335" s="142" t="s">
        <v>482</v>
      </c>
      <c r="I335" s="134"/>
      <c r="J335" s="143">
        <f>BK335</f>
        <v>0</v>
      </c>
      <c r="L335" s="131"/>
      <c r="M335" s="136"/>
      <c r="N335" s="137"/>
      <c r="O335" s="137"/>
      <c r="P335" s="138">
        <f>SUM(P336:P356)</f>
        <v>0</v>
      </c>
      <c r="Q335" s="137"/>
      <c r="R335" s="138">
        <f>SUM(R336:R356)</f>
        <v>0.79581840000000015</v>
      </c>
      <c r="S335" s="137"/>
      <c r="T335" s="139">
        <f>SUM(T336:T356)</f>
        <v>1.08</v>
      </c>
      <c r="AR335" s="132" t="s">
        <v>81</v>
      </c>
      <c r="AT335" s="140" t="s">
        <v>71</v>
      </c>
      <c r="AU335" s="140" t="s">
        <v>79</v>
      </c>
      <c r="AY335" s="132" t="s">
        <v>133</v>
      </c>
      <c r="BK335" s="141">
        <f>SUM(BK336:BK356)</f>
        <v>0</v>
      </c>
    </row>
    <row r="336" spans="1:65" s="2" customFormat="1" ht="21.75" customHeight="1">
      <c r="A336" s="34"/>
      <c r="B336" s="144"/>
      <c r="C336" s="145" t="s">
        <v>504</v>
      </c>
      <c r="D336" s="145" t="s">
        <v>136</v>
      </c>
      <c r="E336" s="146" t="s">
        <v>484</v>
      </c>
      <c r="F336" s="147" t="s">
        <v>485</v>
      </c>
      <c r="G336" s="148" t="s">
        <v>163</v>
      </c>
      <c r="H336" s="149">
        <v>158.19999999999999</v>
      </c>
      <c r="I336" s="150"/>
      <c r="J336" s="151">
        <f>ROUND(I336*H336,2)</f>
        <v>0</v>
      </c>
      <c r="K336" s="147" t="s">
        <v>140</v>
      </c>
      <c r="L336" s="35"/>
      <c r="M336" s="152" t="s">
        <v>3</v>
      </c>
      <c r="N336" s="153" t="s">
        <v>43</v>
      </c>
      <c r="O336" s="55"/>
      <c r="P336" s="154">
        <f>O336*H336</f>
        <v>0</v>
      </c>
      <c r="Q336" s="154">
        <v>0</v>
      </c>
      <c r="R336" s="154">
        <f>Q336*H336</f>
        <v>0</v>
      </c>
      <c r="S336" s="154">
        <v>0</v>
      </c>
      <c r="T336" s="155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56" t="s">
        <v>237</v>
      </c>
      <c r="AT336" s="156" t="s">
        <v>136</v>
      </c>
      <c r="AU336" s="156" t="s">
        <v>81</v>
      </c>
      <c r="AY336" s="19" t="s">
        <v>133</v>
      </c>
      <c r="BE336" s="157">
        <f>IF(N336="základní",J336,0)</f>
        <v>0</v>
      </c>
      <c r="BF336" s="157">
        <f>IF(N336="snížená",J336,0)</f>
        <v>0</v>
      </c>
      <c r="BG336" s="157">
        <f>IF(N336="zákl. přenesená",J336,0)</f>
        <v>0</v>
      </c>
      <c r="BH336" s="157">
        <f>IF(N336="sníž. přenesená",J336,0)</f>
        <v>0</v>
      </c>
      <c r="BI336" s="157">
        <f>IF(N336="nulová",J336,0)</f>
        <v>0</v>
      </c>
      <c r="BJ336" s="19" t="s">
        <v>79</v>
      </c>
      <c r="BK336" s="157">
        <f>ROUND(I336*H336,2)</f>
        <v>0</v>
      </c>
      <c r="BL336" s="19" t="s">
        <v>237</v>
      </c>
      <c r="BM336" s="156" t="s">
        <v>879</v>
      </c>
    </row>
    <row r="337" spans="1:65" s="2" customFormat="1" ht="10.199999999999999">
      <c r="A337" s="34"/>
      <c r="B337" s="35"/>
      <c r="C337" s="34"/>
      <c r="D337" s="158" t="s">
        <v>143</v>
      </c>
      <c r="E337" s="34"/>
      <c r="F337" s="159" t="s">
        <v>487</v>
      </c>
      <c r="G337" s="34"/>
      <c r="H337" s="34"/>
      <c r="I337" s="160"/>
      <c r="J337" s="34"/>
      <c r="K337" s="34"/>
      <c r="L337" s="35"/>
      <c r="M337" s="161"/>
      <c r="N337" s="162"/>
      <c r="O337" s="55"/>
      <c r="P337" s="55"/>
      <c r="Q337" s="55"/>
      <c r="R337" s="55"/>
      <c r="S337" s="55"/>
      <c r="T337" s="56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9" t="s">
        <v>143</v>
      </c>
      <c r="AU337" s="19" t="s">
        <v>81</v>
      </c>
    </row>
    <row r="338" spans="1:65" s="15" customFormat="1" ht="10.199999999999999">
      <c r="B338" s="191"/>
      <c r="D338" s="163" t="s">
        <v>147</v>
      </c>
      <c r="E338" s="192" t="s">
        <v>3</v>
      </c>
      <c r="F338" s="193" t="s">
        <v>488</v>
      </c>
      <c r="H338" s="192" t="s">
        <v>3</v>
      </c>
      <c r="I338" s="194"/>
      <c r="L338" s="191"/>
      <c r="M338" s="195"/>
      <c r="N338" s="196"/>
      <c r="O338" s="196"/>
      <c r="P338" s="196"/>
      <c r="Q338" s="196"/>
      <c r="R338" s="196"/>
      <c r="S338" s="196"/>
      <c r="T338" s="197"/>
      <c r="AT338" s="192" t="s">
        <v>147</v>
      </c>
      <c r="AU338" s="192" t="s">
        <v>81</v>
      </c>
      <c r="AV338" s="15" t="s">
        <v>79</v>
      </c>
      <c r="AW338" s="15" t="s">
        <v>33</v>
      </c>
      <c r="AX338" s="15" t="s">
        <v>72</v>
      </c>
      <c r="AY338" s="192" t="s">
        <v>133</v>
      </c>
    </row>
    <row r="339" spans="1:65" s="13" customFormat="1" ht="10.199999999999999">
      <c r="B339" s="165"/>
      <c r="D339" s="163" t="s">
        <v>147</v>
      </c>
      <c r="E339" s="166" t="s">
        <v>3</v>
      </c>
      <c r="F339" s="167" t="s">
        <v>489</v>
      </c>
      <c r="H339" s="168">
        <v>33.6</v>
      </c>
      <c r="I339" s="169"/>
      <c r="L339" s="165"/>
      <c r="M339" s="170"/>
      <c r="N339" s="171"/>
      <c r="O339" s="171"/>
      <c r="P339" s="171"/>
      <c r="Q339" s="171"/>
      <c r="R339" s="171"/>
      <c r="S339" s="171"/>
      <c r="T339" s="172"/>
      <c r="AT339" s="166" t="s">
        <v>147</v>
      </c>
      <c r="AU339" s="166" t="s">
        <v>81</v>
      </c>
      <c r="AV339" s="13" t="s">
        <v>81</v>
      </c>
      <c r="AW339" s="13" t="s">
        <v>33</v>
      </c>
      <c r="AX339" s="13" t="s">
        <v>72</v>
      </c>
      <c r="AY339" s="166" t="s">
        <v>133</v>
      </c>
    </row>
    <row r="340" spans="1:65" s="13" customFormat="1" ht="10.199999999999999">
      <c r="B340" s="165"/>
      <c r="D340" s="163" t="s">
        <v>147</v>
      </c>
      <c r="E340" s="166" t="s">
        <v>3</v>
      </c>
      <c r="F340" s="167" t="s">
        <v>490</v>
      </c>
      <c r="H340" s="168">
        <v>124.6</v>
      </c>
      <c r="I340" s="169"/>
      <c r="L340" s="165"/>
      <c r="M340" s="170"/>
      <c r="N340" s="171"/>
      <c r="O340" s="171"/>
      <c r="P340" s="171"/>
      <c r="Q340" s="171"/>
      <c r="R340" s="171"/>
      <c r="S340" s="171"/>
      <c r="T340" s="172"/>
      <c r="AT340" s="166" t="s">
        <v>147</v>
      </c>
      <c r="AU340" s="166" t="s">
        <v>81</v>
      </c>
      <c r="AV340" s="13" t="s">
        <v>81</v>
      </c>
      <c r="AW340" s="13" t="s">
        <v>33</v>
      </c>
      <c r="AX340" s="13" t="s">
        <v>72</v>
      </c>
      <c r="AY340" s="166" t="s">
        <v>133</v>
      </c>
    </row>
    <row r="341" spans="1:65" s="14" customFormat="1" ht="10.199999999999999">
      <c r="B341" s="173"/>
      <c r="D341" s="163" t="s">
        <v>147</v>
      </c>
      <c r="E341" s="174" t="s">
        <v>3</v>
      </c>
      <c r="F341" s="175" t="s">
        <v>154</v>
      </c>
      <c r="H341" s="176">
        <v>158.19999999999999</v>
      </c>
      <c r="I341" s="177"/>
      <c r="L341" s="173"/>
      <c r="M341" s="178"/>
      <c r="N341" s="179"/>
      <c r="O341" s="179"/>
      <c r="P341" s="179"/>
      <c r="Q341" s="179"/>
      <c r="R341" s="179"/>
      <c r="S341" s="179"/>
      <c r="T341" s="180"/>
      <c r="AT341" s="174" t="s">
        <v>147</v>
      </c>
      <c r="AU341" s="174" t="s">
        <v>81</v>
      </c>
      <c r="AV341" s="14" t="s">
        <v>141</v>
      </c>
      <c r="AW341" s="14" t="s">
        <v>33</v>
      </c>
      <c r="AX341" s="14" t="s">
        <v>79</v>
      </c>
      <c r="AY341" s="174" t="s">
        <v>133</v>
      </c>
    </row>
    <row r="342" spans="1:65" s="2" customFormat="1" ht="16.5" customHeight="1">
      <c r="A342" s="34"/>
      <c r="B342" s="144"/>
      <c r="C342" s="181" t="s">
        <v>510</v>
      </c>
      <c r="D342" s="181" t="s">
        <v>155</v>
      </c>
      <c r="E342" s="182" t="s">
        <v>492</v>
      </c>
      <c r="F342" s="183" t="s">
        <v>493</v>
      </c>
      <c r="G342" s="184" t="s">
        <v>139</v>
      </c>
      <c r="H342" s="185">
        <v>47.46</v>
      </c>
      <c r="I342" s="186"/>
      <c r="J342" s="187">
        <f>ROUND(I342*H342,2)</f>
        <v>0</v>
      </c>
      <c r="K342" s="183" t="s">
        <v>140</v>
      </c>
      <c r="L342" s="188"/>
      <c r="M342" s="189" t="s">
        <v>3</v>
      </c>
      <c r="N342" s="190" t="s">
        <v>43</v>
      </c>
      <c r="O342" s="55"/>
      <c r="P342" s="154">
        <f>O342*H342</f>
        <v>0</v>
      </c>
      <c r="Q342" s="154">
        <v>1E-3</v>
      </c>
      <c r="R342" s="154">
        <f>Q342*H342</f>
        <v>4.7460000000000002E-2</v>
      </c>
      <c r="S342" s="154">
        <v>0</v>
      </c>
      <c r="T342" s="155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56" t="s">
        <v>335</v>
      </c>
      <c r="AT342" s="156" t="s">
        <v>155</v>
      </c>
      <c r="AU342" s="156" t="s">
        <v>81</v>
      </c>
      <c r="AY342" s="19" t="s">
        <v>133</v>
      </c>
      <c r="BE342" s="157">
        <f>IF(N342="základní",J342,0)</f>
        <v>0</v>
      </c>
      <c r="BF342" s="157">
        <f>IF(N342="snížená",J342,0)</f>
        <v>0</v>
      </c>
      <c r="BG342" s="157">
        <f>IF(N342="zákl. přenesená",J342,0)</f>
        <v>0</v>
      </c>
      <c r="BH342" s="157">
        <f>IF(N342="sníž. přenesená",J342,0)</f>
        <v>0</v>
      </c>
      <c r="BI342" s="157">
        <f>IF(N342="nulová",J342,0)</f>
        <v>0</v>
      </c>
      <c r="BJ342" s="19" t="s">
        <v>79</v>
      </c>
      <c r="BK342" s="157">
        <f>ROUND(I342*H342,2)</f>
        <v>0</v>
      </c>
      <c r="BL342" s="19" t="s">
        <v>237</v>
      </c>
      <c r="BM342" s="156" t="s">
        <v>880</v>
      </c>
    </row>
    <row r="343" spans="1:65" s="13" customFormat="1" ht="10.199999999999999">
      <c r="B343" s="165"/>
      <c r="D343" s="163" t="s">
        <v>147</v>
      </c>
      <c r="E343" s="166" t="s">
        <v>3</v>
      </c>
      <c r="F343" s="167" t="s">
        <v>495</v>
      </c>
      <c r="H343" s="168">
        <v>47.46</v>
      </c>
      <c r="I343" s="169"/>
      <c r="L343" s="165"/>
      <c r="M343" s="170"/>
      <c r="N343" s="171"/>
      <c r="O343" s="171"/>
      <c r="P343" s="171"/>
      <c r="Q343" s="171"/>
      <c r="R343" s="171"/>
      <c r="S343" s="171"/>
      <c r="T343" s="172"/>
      <c r="AT343" s="166" t="s">
        <v>147</v>
      </c>
      <c r="AU343" s="166" t="s">
        <v>81</v>
      </c>
      <c r="AV343" s="13" t="s">
        <v>81</v>
      </c>
      <c r="AW343" s="13" t="s">
        <v>33</v>
      </c>
      <c r="AX343" s="13" t="s">
        <v>79</v>
      </c>
      <c r="AY343" s="166" t="s">
        <v>133</v>
      </c>
    </row>
    <row r="344" spans="1:65" s="2" customFormat="1" ht="21.75" customHeight="1">
      <c r="A344" s="34"/>
      <c r="B344" s="144"/>
      <c r="C344" s="145" t="s">
        <v>515</v>
      </c>
      <c r="D344" s="145" t="s">
        <v>136</v>
      </c>
      <c r="E344" s="146" t="s">
        <v>881</v>
      </c>
      <c r="F344" s="147" t="s">
        <v>882</v>
      </c>
      <c r="G344" s="148" t="s">
        <v>499</v>
      </c>
      <c r="H344" s="149">
        <v>4</v>
      </c>
      <c r="I344" s="150"/>
      <c r="J344" s="151">
        <f>ROUND(I344*H344,2)</f>
        <v>0</v>
      </c>
      <c r="K344" s="147" t="s">
        <v>140</v>
      </c>
      <c r="L344" s="35"/>
      <c r="M344" s="152" t="s">
        <v>3</v>
      </c>
      <c r="N344" s="153" t="s">
        <v>43</v>
      </c>
      <c r="O344" s="55"/>
      <c r="P344" s="154">
        <f>O344*H344</f>
        <v>0</v>
      </c>
      <c r="Q344" s="154">
        <v>0</v>
      </c>
      <c r="R344" s="154">
        <f>Q344*H344</f>
        <v>0</v>
      </c>
      <c r="S344" s="154">
        <v>0</v>
      </c>
      <c r="T344" s="155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56" t="s">
        <v>237</v>
      </c>
      <c r="AT344" s="156" t="s">
        <v>136</v>
      </c>
      <c r="AU344" s="156" t="s">
        <v>81</v>
      </c>
      <c r="AY344" s="19" t="s">
        <v>133</v>
      </c>
      <c r="BE344" s="157">
        <f>IF(N344="základní",J344,0)</f>
        <v>0</v>
      </c>
      <c r="BF344" s="157">
        <f>IF(N344="snížená",J344,0)</f>
        <v>0</v>
      </c>
      <c r="BG344" s="157">
        <f>IF(N344="zákl. přenesená",J344,0)</f>
        <v>0</v>
      </c>
      <c r="BH344" s="157">
        <f>IF(N344="sníž. přenesená",J344,0)</f>
        <v>0</v>
      </c>
      <c r="BI344" s="157">
        <f>IF(N344="nulová",J344,0)</f>
        <v>0</v>
      </c>
      <c r="BJ344" s="19" t="s">
        <v>79</v>
      </c>
      <c r="BK344" s="157">
        <f>ROUND(I344*H344,2)</f>
        <v>0</v>
      </c>
      <c r="BL344" s="19" t="s">
        <v>237</v>
      </c>
      <c r="BM344" s="156" t="s">
        <v>883</v>
      </c>
    </row>
    <row r="345" spans="1:65" s="2" customFormat="1" ht="10.199999999999999">
      <c r="A345" s="34"/>
      <c r="B345" s="35"/>
      <c r="C345" s="34"/>
      <c r="D345" s="158" t="s">
        <v>143</v>
      </c>
      <c r="E345" s="34"/>
      <c r="F345" s="159" t="s">
        <v>884</v>
      </c>
      <c r="G345" s="34"/>
      <c r="H345" s="34"/>
      <c r="I345" s="160"/>
      <c r="J345" s="34"/>
      <c r="K345" s="34"/>
      <c r="L345" s="35"/>
      <c r="M345" s="161"/>
      <c r="N345" s="162"/>
      <c r="O345" s="55"/>
      <c r="P345" s="55"/>
      <c r="Q345" s="55"/>
      <c r="R345" s="55"/>
      <c r="S345" s="55"/>
      <c r="T345" s="56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9" t="s">
        <v>143</v>
      </c>
      <c r="AU345" s="19" t="s">
        <v>81</v>
      </c>
    </row>
    <row r="346" spans="1:65" s="15" customFormat="1" ht="10.199999999999999">
      <c r="B346" s="191"/>
      <c r="D346" s="163" t="s">
        <v>147</v>
      </c>
      <c r="E346" s="192" t="s">
        <v>3</v>
      </c>
      <c r="F346" s="193" t="s">
        <v>502</v>
      </c>
      <c r="H346" s="192" t="s">
        <v>3</v>
      </c>
      <c r="I346" s="194"/>
      <c r="L346" s="191"/>
      <c r="M346" s="195"/>
      <c r="N346" s="196"/>
      <c r="O346" s="196"/>
      <c r="P346" s="196"/>
      <c r="Q346" s="196"/>
      <c r="R346" s="196"/>
      <c r="S346" s="196"/>
      <c r="T346" s="197"/>
      <c r="AT346" s="192" t="s">
        <v>147</v>
      </c>
      <c r="AU346" s="192" t="s">
        <v>81</v>
      </c>
      <c r="AV346" s="15" t="s">
        <v>79</v>
      </c>
      <c r="AW346" s="15" t="s">
        <v>33</v>
      </c>
      <c r="AX346" s="15" t="s">
        <v>72</v>
      </c>
      <c r="AY346" s="192" t="s">
        <v>133</v>
      </c>
    </row>
    <row r="347" spans="1:65" s="13" customFormat="1" ht="10.199999999999999">
      <c r="B347" s="165"/>
      <c r="D347" s="163" t="s">
        <v>147</v>
      </c>
      <c r="E347" s="166" t="s">
        <v>3</v>
      </c>
      <c r="F347" s="167" t="s">
        <v>885</v>
      </c>
      <c r="H347" s="168">
        <v>4</v>
      </c>
      <c r="I347" s="169"/>
      <c r="L347" s="165"/>
      <c r="M347" s="170"/>
      <c r="N347" s="171"/>
      <c r="O347" s="171"/>
      <c r="P347" s="171"/>
      <c r="Q347" s="171"/>
      <c r="R347" s="171"/>
      <c r="S347" s="171"/>
      <c r="T347" s="172"/>
      <c r="AT347" s="166" t="s">
        <v>147</v>
      </c>
      <c r="AU347" s="166" t="s">
        <v>81</v>
      </c>
      <c r="AV347" s="13" t="s">
        <v>81</v>
      </c>
      <c r="AW347" s="13" t="s">
        <v>33</v>
      </c>
      <c r="AX347" s="13" t="s">
        <v>79</v>
      </c>
      <c r="AY347" s="166" t="s">
        <v>133</v>
      </c>
    </row>
    <row r="348" spans="1:65" s="2" customFormat="1" ht="16.5" customHeight="1">
      <c r="A348" s="34"/>
      <c r="B348" s="144"/>
      <c r="C348" s="181" t="s">
        <v>519</v>
      </c>
      <c r="D348" s="181" t="s">
        <v>155</v>
      </c>
      <c r="E348" s="182" t="s">
        <v>505</v>
      </c>
      <c r="F348" s="183" t="s">
        <v>506</v>
      </c>
      <c r="G348" s="184" t="s">
        <v>139</v>
      </c>
      <c r="H348" s="185">
        <v>51.84</v>
      </c>
      <c r="I348" s="186"/>
      <c r="J348" s="187">
        <f>ROUND(I348*H348,2)</f>
        <v>0</v>
      </c>
      <c r="K348" s="183" t="s">
        <v>140</v>
      </c>
      <c r="L348" s="188"/>
      <c r="M348" s="189" t="s">
        <v>3</v>
      </c>
      <c r="N348" s="190" t="s">
        <v>43</v>
      </c>
      <c r="O348" s="55"/>
      <c r="P348" s="154">
        <f>O348*H348</f>
        <v>0</v>
      </c>
      <c r="Q348" s="154">
        <v>1.3509999999999999E-2</v>
      </c>
      <c r="R348" s="154">
        <f>Q348*H348</f>
        <v>0.70035840000000005</v>
      </c>
      <c r="S348" s="154">
        <v>0</v>
      </c>
      <c r="T348" s="155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56" t="s">
        <v>335</v>
      </c>
      <c r="AT348" s="156" t="s">
        <v>155</v>
      </c>
      <c r="AU348" s="156" t="s">
        <v>81</v>
      </c>
      <c r="AY348" s="19" t="s">
        <v>133</v>
      </c>
      <c r="BE348" s="157">
        <f>IF(N348="základní",J348,0)</f>
        <v>0</v>
      </c>
      <c r="BF348" s="157">
        <f>IF(N348="snížená",J348,0)</f>
        <v>0</v>
      </c>
      <c r="BG348" s="157">
        <f>IF(N348="zákl. přenesená",J348,0)</f>
        <v>0</v>
      </c>
      <c r="BH348" s="157">
        <f>IF(N348="sníž. přenesená",J348,0)</f>
        <v>0</v>
      </c>
      <c r="BI348" s="157">
        <f>IF(N348="nulová",J348,0)</f>
        <v>0</v>
      </c>
      <c r="BJ348" s="19" t="s">
        <v>79</v>
      </c>
      <c r="BK348" s="157">
        <f>ROUND(I348*H348,2)</f>
        <v>0</v>
      </c>
      <c r="BL348" s="19" t="s">
        <v>237</v>
      </c>
      <c r="BM348" s="156" t="s">
        <v>886</v>
      </c>
    </row>
    <row r="349" spans="1:65" s="13" customFormat="1" ht="10.199999999999999">
      <c r="B349" s="165"/>
      <c r="D349" s="163" t="s">
        <v>147</v>
      </c>
      <c r="E349" s="166" t="s">
        <v>3</v>
      </c>
      <c r="F349" s="167" t="s">
        <v>887</v>
      </c>
      <c r="H349" s="168">
        <v>51.84</v>
      </c>
      <c r="I349" s="169"/>
      <c r="L349" s="165"/>
      <c r="M349" s="170"/>
      <c r="N349" s="171"/>
      <c r="O349" s="171"/>
      <c r="P349" s="171"/>
      <c r="Q349" s="171"/>
      <c r="R349" s="171"/>
      <c r="S349" s="171"/>
      <c r="T349" s="172"/>
      <c r="AT349" s="166" t="s">
        <v>147</v>
      </c>
      <c r="AU349" s="166" t="s">
        <v>81</v>
      </c>
      <c r="AV349" s="13" t="s">
        <v>81</v>
      </c>
      <c r="AW349" s="13" t="s">
        <v>33</v>
      </c>
      <c r="AX349" s="13" t="s">
        <v>79</v>
      </c>
      <c r="AY349" s="166" t="s">
        <v>133</v>
      </c>
    </row>
    <row r="350" spans="1:65" s="2" customFormat="1" ht="16.5" customHeight="1">
      <c r="A350" s="34"/>
      <c r="B350" s="144"/>
      <c r="C350" s="145" t="s">
        <v>524</v>
      </c>
      <c r="D350" s="145" t="s">
        <v>136</v>
      </c>
      <c r="E350" s="146" t="s">
        <v>511</v>
      </c>
      <c r="F350" s="147" t="s">
        <v>512</v>
      </c>
      <c r="G350" s="148" t="s">
        <v>499</v>
      </c>
      <c r="H350" s="149">
        <v>4</v>
      </c>
      <c r="I350" s="150"/>
      <c r="J350" s="151">
        <f>ROUND(I350*H350,2)</f>
        <v>0</v>
      </c>
      <c r="K350" s="147" t="s">
        <v>140</v>
      </c>
      <c r="L350" s="35"/>
      <c r="M350" s="152" t="s">
        <v>3</v>
      </c>
      <c r="N350" s="153" t="s">
        <v>43</v>
      </c>
      <c r="O350" s="55"/>
      <c r="P350" s="154">
        <f>O350*H350</f>
        <v>0</v>
      </c>
      <c r="Q350" s="154">
        <v>0</v>
      </c>
      <c r="R350" s="154">
        <f>Q350*H350</f>
        <v>0</v>
      </c>
      <c r="S350" s="154">
        <v>0</v>
      </c>
      <c r="T350" s="155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56" t="s">
        <v>237</v>
      </c>
      <c r="AT350" s="156" t="s">
        <v>136</v>
      </c>
      <c r="AU350" s="156" t="s">
        <v>81</v>
      </c>
      <c r="AY350" s="19" t="s">
        <v>133</v>
      </c>
      <c r="BE350" s="157">
        <f>IF(N350="základní",J350,0)</f>
        <v>0</v>
      </c>
      <c r="BF350" s="157">
        <f>IF(N350="snížená",J350,0)</f>
        <v>0</v>
      </c>
      <c r="BG350" s="157">
        <f>IF(N350="zákl. přenesená",J350,0)</f>
        <v>0</v>
      </c>
      <c r="BH350" s="157">
        <f>IF(N350="sníž. přenesená",J350,0)</f>
        <v>0</v>
      </c>
      <c r="BI350" s="157">
        <f>IF(N350="nulová",J350,0)</f>
        <v>0</v>
      </c>
      <c r="BJ350" s="19" t="s">
        <v>79</v>
      </c>
      <c r="BK350" s="157">
        <f>ROUND(I350*H350,2)</f>
        <v>0</v>
      </c>
      <c r="BL350" s="19" t="s">
        <v>237</v>
      </c>
      <c r="BM350" s="156" t="s">
        <v>888</v>
      </c>
    </row>
    <row r="351" spans="1:65" s="2" customFormat="1" ht="10.199999999999999">
      <c r="A351" s="34"/>
      <c r="B351" s="35"/>
      <c r="C351" s="34"/>
      <c r="D351" s="158" t="s">
        <v>143</v>
      </c>
      <c r="E351" s="34"/>
      <c r="F351" s="159" t="s">
        <v>514</v>
      </c>
      <c r="G351" s="34"/>
      <c r="H351" s="34"/>
      <c r="I351" s="160"/>
      <c r="J351" s="34"/>
      <c r="K351" s="34"/>
      <c r="L351" s="35"/>
      <c r="M351" s="161"/>
      <c r="N351" s="162"/>
      <c r="O351" s="55"/>
      <c r="P351" s="55"/>
      <c r="Q351" s="55"/>
      <c r="R351" s="55"/>
      <c r="S351" s="55"/>
      <c r="T351" s="56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T351" s="19" t="s">
        <v>143</v>
      </c>
      <c r="AU351" s="19" t="s">
        <v>81</v>
      </c>
    </row>
    <row r="352" spans="1:65" s="2" customFormat="1" ht="16.5" customHeight="1">
      <c r="A352" s="34"/>
      <c r="B352" s="144"/>
      <c r="C352" s="181" t="s">
        <v>531</v>
      </c>
      <c r="D352" s="181" t="s">
        <v>155</v>
      </c>
      <c r="E352" s="182" t="s">
        <v>516</v>
      </c>
      <c r="F352" s="183" t="s">
        <v>517</v>
      </c>
      <c r="G352" s="184" t="s">
        <v>499</v>
      </c>
      <c r="H352" s="185">
        <v>4</v>
      </c>
      <c r="I352" s="186"/>
      <c r="J352" s="187">
        <f>ROUND(I352*H352,2)</f>
        <v>0</v>
      </c>
      <c r="K352" s="183" t="s">
        <v>140</v>
      </c>
      <c r="L352" s="188"/>
      <c r="M352" s="189" t="s">
        <v>3</v>
      </c>
      <c r="N352" s="190" t="s">
        <v>43</v>
      </c>
      <c r="O352" s="55"/>
      <c r="P352" s="154">
        <f>O352*H352</f>
        <v>0</v>
      </c>
      <c r="Q352" s="154">
        <v>1.2E-2</v>
      </c>
      <c r="R352" s="154">
        <f>Q352*H352</f>
        <v>4.8000000000000001E-2</v>
      </c>
      <c r="S352" s="154">
        <v>0</v>
      </c>
      <c r="T352" s="155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56" t="s">
        <v>335</v>
      </c>
      <c r="AT352" s="156" t="s">
        <v>155</v>
      </c>
      <c r="AU352" s="156" t="s">
        <v>81</v>
      </c>
      <c r="AY352" s="19" t="s">
        <v>133</v>
      </c>
      <c r="BE352" s="157">
        <f>IF(N352="základní",J352,0)</f>
        <v>0</v>
      </c>
      <c r="BF352" s="157">
        <f>IF(N352="snížená",J352,0)</f>
        <v>0</v>
      </c>
      <c r="BG352" s="157">
        <f>IF(N352="zákl. přenesená",J352,0)</f>
        <v>0</v>
      </c>
      <c r="BH352" s="157">
        <f>IF(N352="sníž. přenesená",J352,0)</f>
        <v>0</v>
      </c>
      <c r="BI352" s="157">
        <f>IF(N352="nulová",J352,0)</f>
        <v>0</v>
      </c>
      <c r="BJ352" s="19" t="s">
        <v>79</v>
      </c>
      <c r="BK352" s="157">
        <f>ROUND(I352*H352,2)</f>
        <v>0</v>
      </c>
      <c r="BL352" s="19" t="s">
        <v>237</v>
      </c>
      <c r="BM352" s="156" t="s">
        <v>889</v>
      </c>
    </row>
    <row r="353" spans="1:65" s="2" customFormat="1" ht="16.5" customHeight="1">
      <c r="A353" s="34"/>
      <c r="B353" s="144"/>
      <c r="C353" s="145" t="s">
        <v>539</v>
      </c>
      <c r="D353" s="145" t="s">
        <v>136</v>
      </c>
      <c r="E353" s="146" t="s">
        <v>520</v>
      </c>
      <c r="F353" s="147" t="s">
        <v>521</v>
      </c>
      <c r="G353" s="148" t="s">
        <v>499</v>
      </c>
      <c r="H353" s="149">
        <v>4</v>
      </c>
      <c r="I353" s="150"/>
      <c r="J353" s="151">
        <f>ROUND(I353*H353,2)</f>
        <v>0</v>
      </c>
      <c r="K353" s="147" t="s">
        <v>140</v>
      </c>
      <c r="L353" s="35"/>
      <c r="M353" s="152" t="s">
        <v>3</v>
      </c>
      <c r="N353" s="153" t="s">
        <v>43</v>
      </c>
      <c r="O353" s="55"/>
      <c r="P353" s="154">
        <f>O353*H353</f>
        <v>0</v>
      </c>
      <c r="Q353" s="154">
        <v>0</v>
      </c>
      <c r="R353" s="154">
        <f>Q353*H353</f>
        <v>0</v>
      </c>
      <c r="S353" s="154">
        <v>0.27</v>
      </c>
      <c r="T353" s="155">
        <f>S353*H353</f>
        <v>1.08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56" t="s">
        <v>237</v>
      </c>
      <c r="AT353" s="156" t="s">
        <v>136</v>
      </c>
      <c r="AU353" s="156" t="s">
        <v>81</v>
      </c>
      <c r="AY353" s="19" t="s">
        <v>133</v>
      </c>
      <c r="BE353" s="157">
        <f>IF(N353="základní",J353,0)</f>
        <v>0</v>
      </c>
      <c r="BF353" s="157">
        <f>IF(N353="snížená",J353,0)</f>
        <v>0</v>
      </c>
      <c r="BG353" s="157">
        <f>IF(N353="zákl. přenesená",J353,0)</f>
        <v>0</v>
      </c>
      <c r="BH353" s="157">
        <f>IF(N353="sníž. přenesená",J353,0)</f>
        <v>0</v>
      </c>
      <c r="BI353" s="157">
        <f>IF(N353="nulová",J353,0)</f>
        <v>0</v>
      </c>
      <c r="BJ353" s="19" t="s">
        <v>79</v>
      </c>
      <c r="BK353" s="157">
        <f>ROUND(I353*H353,2)</f>
        <v>0</v>
      </c>
      <c r="BL353" s="19" t="s">
        <v>237</v>
      </c>
      <c r="BM353" s="156" t="s">
        <v>890</v>
      </c>
    </row>
    <row r="354" spans="1:65" s="2" customFormat="1" ht="10.199999999999999">
      <c r="A354" s="34"/>
      <c r="B354" s="35"/>
      <c r="C354" s="34"/>
      <c r="D354" s="158" t="s">
        <v>143</v>
      </c>
      <c r="E354" s="34"/>
      <c r="F354" s="159" t="s">
        <v>523</v>
      </c>
      <c r="G354" s="34"/>
      <c r="H354" s="34"/>
      <c r="I354" s="160"/>
      <c r="J354" s="34"/>
      <c r="K354" s="34"/>
      <c r="L354" s="35"/>
      <c r="M354" s="161"/>
      <c r="N354" s="162"/>
      <c r="O354" s="55"/>
      <c r="P354" s="55"/>
      <c r="Q354" s="55"/>
      <c r="R354" s="55"/>
      <c r="S354" s="55"/>
      <c r="T354" s="56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T354" s="19" t="s">
        <v>143</v>
      </c>
      <c r="AU354" s="19" t="s">
        <v>81</v>
      </c>
    </row>
    <row r="355" spans="1:65" s="2" customFormat="1" ht="24.15" customHeight="1">
      <c r="A355" s="34"/>
      <c r="B355" s="144"/>
      <c r="C355" s="145" t="s">
        <v>545</v>
      </c>
      <c r="D355" s="145" t="s">
        <v>136</v>
      </c>
      <c r="E355" s="146" t="s">
        <v>525</v>
      </c>
      <c r="F355" s="147" t="s">
        <v>526</v>
      </c>
      <c r="G355" s="148" t="s">
        <v>314</v>
      </c>
      <c r="H355" s="149">
        <v>0.79600000000000004</v>
      </c>
      <c r="I355" s="150"/>
      <c r="J355" s="151">
        <f>ROUND(I355*H355,2)</f>
        <v>0</v>
      </c>
      <c r="K355" s="147" t="s">
        <v>140</v>
      </c>
      <c r="L355" s="35"/>
      <c r="M355" s="152" t="s">
        <v>3</v>
      </c>
      <c r="N355" s="153" t="s">
        <v>43</v>
      </c>
      <c r="O355" s="55"/>
      <c r="P355" s="154">
        <f>O355*H355</f>
        <v>0</v>
      </c>
      <c r="Q355" s="154">
        <v>0</v>
      </c>
      <c r="R355" s="154">
        <f>Q355*H355</f>
        <v>0</v>
      </c>
      <c r="S355" s="154">
        <v>0</v>
      </c>
      <c r="T355" s="155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56" t="s">
        <v>237</v>
      </c>
      <c r="AT355" s="156" t="s">
        <v>136</v>
      </c>
      <c r="AU355" s="156" t="s">
        <v>81</v>
      </c>
      <c r="AY355" s="19" t="s">
        <v>133</v>
      </c>
      <c r="BE355" s="157">
        <f>IF(N355="základní",J355,0)</f>
        <v>0</v>
      </c>
      <c r="BF355" s="157">
        <f>IF(N355="snížená",J355,0)</f>
        <v>0</v>
      </c>
      <c r="BG355" s="157">
        <f>IF(N355="zákl. přenesená",J355,0)</f>
        <v>0</v>
      </c>
      <c r="BH355" s="157">
        <f>IF(N355="sníž. přenesená",J355,0)</f>
        <v>0</v>
      </c>
      <c r="BI355" s="157">
        <f>IF(N355="nulová",J355,0)</f>
        <v>0</v>
      </c>
      <c r="BJ355" s="19" t="s">
        <v>79</v>
      </c>
      <c r="BK355" s="157">
        <f>ROUND(I355*H355,2)</f>
        <v>0</v>
      </c>
      <c r="BL355" s="19" t="s">
        <v>237</v>
      </c>
      <c r="BM355" s="156" t="s">
        <v>891</v>
      </c>
    </row>
    <row r="356" spans="1:65" s="2" customFormat="1" ht="10.199999999999999">
      <c r="A356" s="34"/>
      <c r="B356" s="35"/>
      <c r="C356" s="34"/>
      <c r="D356" s="158" t="s">
        <v>143</v>
      </c>
      <c r="E356" s="34"/>
      <c r="F356" s="159" t="s">
        <v>528</v>
      </c>
      <c r="G356" s="34"/>
      <c r="H356" s="34"/>
      <c r="I356" s="160"/>
      <c r="J356" s="34"/>
      <c r="K356" s="34"/>
      <c r="L356" s="35"/>
      <c r="M356" s="161"/>
      <c r="N356" s="162"/>
      <c r="O356" s="55"/>
      <c r="P356" s="55"/>
      <c r="Q356" s="55"/>
      <c r="R356" s="55"/>
      <c r="S356" s="55"/>
      <c r="T356" s="56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9" t="s">
        <v>143</v>
      </c>
      <c r="AU356" s="19" t="s">
        <v>81</v>
      </c>
    </row>
    <row r="357" spans="1:65" s="12" customFormat="1" ht="22.8" customHeight="1">
      <c r="B357" s="131"/>
      <c r="D357" s="132" t="s">
        <v>71</v>
      </c>
      <c r="E357" s="142" t="s">
        <v>529</v>
      </c>
      <c r="F357" s="142" t="s">
        <v>530</v>
      </c>
      <c r="I357" s="134"/>
      <c r="J357" s="143">
        <f>BK357</f>
        <v>0</v>
      </c>
      <c r="L357" s="131"/>
      <c r="M357" s="136"/>
      <c r="N357" s="137"/>
      <c r="O357" s="137"/>
      <c r="P357" s="138">
        <f>SUM(P358:P375)</f>
        <v>0</v>
      </c>
      <c r="Q357" s="137"/>
      <c r="R357" s="138">
        <f>SUM(R358:R375)</f>
        <v>4.2021119999999995E-2</v>
      </c>
      <c r="S357" s="137"/>
      <c r="T357" s="139">
        <f>SUM(T358:T375)</f>
        <v>0</v>
      </c>
      <c r="AR357" s="132" t="s">
        <v>81</v>
      </c>
      <c r="AT357" s="140" t="s">
        <v>71</v>
      </c>
      <c r="AU357" s="140" t="s">
        <v>79</v>
      </c>
      <c r="AY357" s="132" t="s">
        <v>133</v>
      </c>
      <c r="BK357" s="141">
        <f>SUM(BK358:BK375)</f>
        <v>0</v>
      </c>
    </row>
    <row r="358" spans="1:65" s="2" customFormat="1" ht="16.5" customHeight="1">
      <c r="A358" s="34"/>
      <c r="B358" s="144"/>
      <c r="C358" s="145" t="s">
        <v>550</v>
      </c>
      <c r="D358" s="145" t="s">
        <v>136</v>
      </c>
      <c r="E358" s="146" t="s">
        <v>532</v>
      </c>
      <c r="F358" s="147" t="s">
        <v>533</v>
      </c>
      <c r="G358" s="148" t="s">
        <v>139</v>
      </c>
      <c r="H358" s="149">
        <v>67.775999999999996</v>
      </c>
      <c r="I358" s="150"/>
      <c r="J358" s="151">
        <f>ROUND(I358*H358,2)</f>
        <v>0</v>
      </c>
      <c r="K358" s="147" t="s">
        <v>140</v>
      </c>
      <c r="L358" s="35"/>
      <c r="M358" s="152" t="s">
        <v>3</v>
      </c>
      <c r="N358" s="153" t="s">
        <v>43</v>
      </c>
      <c r="O358" s="55"/>
      <c r="P358" s="154">
        <f>O358*H358</f>
        <v>0</v>
      </c>
      <c r="Q358" s="154">
        <v>6.0000000000000002E-5</v>
      </c>
      <c r="R358" s="154">
        <f>Q358*H358</f>
        <v>4.0665599999999994E-3</v>
      </c>
      <c r="S358" s="154">
        <v>0</v>
      </c>
      <c r="T358" s="155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156" t="s">
        <v>237</v>
      </c>
      <c r="AT358" s="156" t="s">
        <v>136</v>
      </c>
      <c r="AU358" s="156" t="s">
        <v>81</v>
      </c>
      <c r="AY358" s="19" t="s">
        <v>133</v>
      </c>
      <c r="BE358" s="157">
        <f>IF(N358="základní",J358,0)</f>
        <v>0</v>
      </c>
      <c r="BF358" s="157">
        <f>IF(N358="snížená",J358,0)</f>
        <v>0</v>
      </c>
      <c r="BG358" s="157">
        <f>IF(N358="zákl. přenesená",J358,0)</f>
        <v>0</v>
      </c>
      <c r="BH358" s="157">
        <f>IF(N358="sníž. přenesená",J358,0)</f>
        <v>0</v>
      </c>
      <c r="BI358" s="157">
        <f>IF(N358="nulová",J358,0)</f>
        <v>0</v>
      </c>
      <c r="BJ358" s="19" t="s">
        <v>79</v>
      </c>
      <c r="BK358" s="157">
        <f>ROUND(I358*H358,2)</f>
        <v>0</v>
      </c>
      <c r="BL358" s="19" t="s">
        <v>237</v>
      </c>
      <c r="BM358" s="156" t="s">
        <v>892</v>
      </c>
    </row>
    <row r="359" spans="1:65" s="2" customFormat="1" ht="10.199999999999999">
      <c r="A359" s="34"/>
      <c r="B359" s="35"/>
      <c r="C359" s="34"/>
      <c r="D359" s="158" t="s">
        <v>143</v>
      </c>
      <c r="E359" s="34"/>
      <c r="F359" s="159" t="s">
        <v>535</v>
      </c>
      <c r="G359" s="34"/>
      <c r="H359" s="34"/>
      <c r="I359" s="160"/>
      <c r="J359" s="34"/>
      <c r="K359" s="34"/>
      <c r="L359" s="35"/>
      <c r="M359" s="161"/>
      <c r="N359" s="162"/>
      <c r="O359" s="55"/>
      <c r="P359" s="55"/>
      <c r="Q359" s="55"/>
      <c r="R359" s="55"/>
      <c r="S359" s="55"/>
      <c r="T359" s="56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T359" s="19" t="s">
        <v>143</v>
      </c>
      <c r="AU359" s="19" t="s">
        <v>81</v>
      </c>
    </row>
    <row r="360" spans="1:65" s="15" customFormat="1" ht="10.199999999999999">
      <c r="B360" s="191"/>
      <c r="D360" s="163" t="s">
        <v>147</v>
      </c>
      <c r="E360" s="192" t="s">
        <v>3</v>
      </c>
      <c r="F360" s="193" t="s">
        <v>536</v>
      </c>
      <c r="H360" s="192" t="s">
        <v>3</v>
      </c>
      <c r="I360" s="194"/>
      <c r="L360" s="191"/>
      <c r="M360" s="195"/>
      <c r="N360" s="196"/>
      <c r="O360" s="196"/>
      <c r="P360" s="196"/>
      <c r="Q360" s="196"/>
      <c r="R360" s="196"/>
      <c r="S360" s="196"/>
      <c r="T360" s="197"/>
      <c r="AT360" s="192" t="s">
        <v>147</v>
      </c>
      <c r="AU360" s="192" t="s">
        <v>81</v>
      </c>
      <c r="AV360" s="15" t="s">
        <v>79</v>
      </c>
      <c r="AW360" s="15" t="s">
        <v>33</v>
      </c>
      <c r="AX360" s="15" t="s">
        <v>72</v>
      </c>
      <c r="AY360" s="192" t="s">
        <v>133</v>
      </c>
    </row>
    <row r="361" spans="1:65" s="13" customFormat="1" ht="10.199999999999999">
      <c r="B361" s="165"/>
      <c r="D361" s="163" t="s">
        <v>147</v>
      </c>
      <c r="E361" s="166" t="s">
        <v>3</v>
      </c>
      <c r="F361" s="167" t="s">
        <v>537</v>
      </c>
      <c r="H361" s="168">
        <v>52.767000000000003</v>
      </c>
      <c r="I361" s="169"/>
      <c r="L361" s="165"/>
      <c r="M361" s="170"/>
      <c r="N361" s="171"/>
      <c r="O361" s="171"/>
      <c r="P361" s="171"/>
      <c r="Q361" s="171"/>
      <c r="R361" s="171"/>
      <c r="S361" s="171"/>
      <c r="T361" s="172"/>
      <c r="AT361" s="166" t="s">
        <v>147</v>
      </c>
      <c r="AU361" s="166" t="s">
        <v>81</v>
      </c>
      <c r="AV361" s="13" t="s">
        <v>81</v>
      </c>
      <c r="AW361" s="13" t="s">
        <v>33</v>
      </c>
      <c r="AX361" s="13" t="s">
        <v>72</v>
      </c>
      <c r="AY361" s="166" t="s">
        <v>133</v>
      </c>
    </row>
    <row r="362" spans="1:65" s="13" customFormat="1" ht="10.199999999999999">
      <c r="B362" s="165"/>
      <c r="D362" s="163" t="s">
        <v>147</v>
      </c>
      <c r="E362" s="166" t="s">
        <v>3</v>
      </c>
      <c r="F362" s="167" t="s">
        <v>538</v>
      </c>
      <c r="H362" s="168">
        <v>15.009</v>
      </c>
      <c r="I362" s="169"/>
      <c r="L362" s="165"/>
      <c r="M362" s="170"/>
      <c r="N362" s="171"/>
      <c r="O362" s="171"/>
      <c r="P362" s="171"/>
      <c r="Q362" s="171"/>
      <c r="R362" s="171"/>
      <c r="S362" s="171"/>
      <c r="T362" s="172"/>
      <c r="AT362" s="166" t="s">
        <v>147</v>
      </c>
      <c r="AU362" s="166" t="s">
        <v>81</v>
      </c>
      <c r="AV362" s="13" t="s">
        <v>81</v>
      </c>
      <c r="AW362" s="13" t="s">
        <v>33</v>
      </c>
      <c r="AX362" s="13" t="s">
        <v>72</v>
      </c>
      <c r="AY362" s="166" t="s">
        <v>133</v>
      </c>
    </row>
    <row r="363" spans="1:65" s="14" customFormat="1" ht="10.199999999999999">
      <c r="B363" s="173"/>
      <c r="D363" s="163" t="s">
        <v>147</v>
      </c>
      <c r="E363" s="174" t="s">
        <v>3</v>
      </c>
      <c r="F363" s="175" t="s">
        <v>154</v>
      </c>
      <c r="H363" s="176">
        <v>67.775999999999996</v>
      </c>
      <c r="I363" s="177"/>
      <c r="L363" s="173"/>
      <c r="M363" s="178"/>
      <c r="N363" s="179"/>
      <c r="O363" s="179"/>
      <c r="P363" s="179"/>
      <c r="Q363" s="179"/>
      <c r="R363" s="179"/>
      <c r="S363" s="179"/>
      <c r="T363" s="180"/>
      <c r="AT363" s="174" t="s">
        <v>147</v>
      </c>
      <c r="AU363" s="174" t="s">
        <v>81</v>
      </c>
      <c r="AV363" s="14" t="s">
        <v>141</v>
      </c>
      <c r="AW363" s="14" t="s">
        <v>33</v>
      </c>
      <c r="AX363" s="14" t="s">
        <v>79</v>
      </c>
      <c r="AY363" s="174" t="s">
        <v>133</v>
      </c>
    </row>
    <row r="364" spans="1:65" s="2" customFormat="1" ht="16.5" customHeight="1">
      <c r="A364" s="34"/>
      <c r="B364" s="144"/>
      <c r="C364" s="145" t="s">
        <v>304</v>
      </c>
      <c r="D364" s="145" t="s">
        <v>136</v>
      </c>
      <c r="E364" s="146" t="s">
        <v>540</v>
      </c>
      <c r="F364" s="147" t="s">
        <v>541</v>
      </c>
      <c r="G364" s="148" t="s">
        <v>139</v>
      </c>
      <c r="H364" s="149">
        <v>135.55199999999999</v>
      </c>
      <c r="I364" s="150"/>
      <c r="J364" s="151">
        <f>ROUND(I364*H364,2)</f>
        <v>0</v>
      </c>
      <c r="K364" s="147" t="s">
        <v>140</v>
      </c>
      <c r="L364" s="35"/>
      <c r="M364" s="152" t="s">
        <v>3</v>
      </c>
      <c r="N364" s="153" t="s">
        <v>43</v>
      </c>
      <c r="O364" s="55"/>
      <c r="P364" s="154">
        <f>O364*H364</f>
        <v>0</v>
      </c>
      <c r="Q364" s="154">
        <v>1.3999999999999999E-4</v>
      </c>
      <c r="R364" s="154">
        <f>Q364*H364</f>
        <v>1.8977279999999996E-2</v>
      </c>
      <c r="S364" s="154">
        <v>0</v>
      </c>
      <c r="T364" s="155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56" t="s">
        <v>237</v>
      </c>
      <c r="AT364" s="156" t="s">
        <v>136</v>
      </c>
      <c r="AU364" s="156" t="s">
        <v>81</v>
      </c>
      <c r="AY364" s="19" t="s">
        <v>133</v>
      </c>
      <c r="BE364" s="157">
        <f>IF(N364="základní",J364,0)</f>
        <v>0</v>
      </c>
      <c r="BF364" s="157">
        <f>IF(N364="snížená",J364,0)</f>
        <v>0</v>
      </c>
      <c r="BG364" s="157">
        <f>IF(N364="zákl. přenesená",J364,0)</f>
        <v>0</v>
      </c>
      <c r="BH364" s="157">
        <f>IF(N364="sníž. přenesená",J364,0)</f>
        <v>0</v>
      </c>
      <c r="BI364" s="157">
        <f>IF(N364="nulová",J364,0)</f>
        <v>0</v>
      </c>
      <c r="BJ364" s="19" t="s">
        <v>79</v>
      </c>
      <c r="BK364" s="157">
        <f>ROUND(I364*H364,2)</f>
        <v>0</v>
      </c>
      <c r="BL364" s="19" t="s">
        <v>237</v>
      </c>
      <c r="BM364" s="156" t="s">
        <v>893</v>
      </c>
    </row>
    <row r="365" spans="1:65" s="2" customFormat="1" ht="10.199999999999999">
      <c r="A365" s="34"/>
      <c r="B365" s="35"/>
      <c r="C365" s="34"/>
      <c r="D365" s="158" t="s">
        <v>143</v>
      </c>
      <c r="E365" s="34"/>
      <c r="F365" s="159" t="s">
        <v>543</v>
      </c>
      <c r="G365" s="34"/>
      <c r="H365" s="34"/>
      <c r="I365" s="160"/>
      <c r="J365" s="34"/>
      <c r="K365" s="34"/>
      <c r="L365" s="35"/>
      <c r="M365" s="161"/>
      <c r="N365" s="162"/>
      <c r="O365" s="55"/>
      <c r="P365" s="55"/>
      <c r="Q365" s="55"/>
      <c r="R365" s="55"/>
      <c r="S365" s="55"/>
      <c r="T365" s="56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T365" s="19" t="s">
        <v>143</v>
      </c>
      <c r="AU365" s="19" t="s">
        <v>81</v>
      </c>
    </row>
    <row r="366" spans="1:65" s="15" customFormat="1" ht="10.199999999999999">
      <c r="B366" s="191"/>
      <c r="D366" s="163" t="s">
        <v>147</v>
      </c>
      <c r="E366" s="192" t="s">
        <v>3</v>
      </c>
      <c r="F366" s="193" t="s">
        <v>536</v>
      </c>
      <c r="H366" s="192" t="s">
        <v>3</v>
      </c>
      <c r="I366" s="194"/>
      <c r="L366" s="191"/>
      <c r="M366" s="195"/>
      <c r="N366" s="196"/>
      <c r="O366" s="196"/>
      <c r="P366" s="196"/>
      <c r="Q366" s="196"/>
      <c r="R366" s="196"/>
      <c r="S366" s="196"/>
      <c r="T366" s="197"/>
      <c r="AT366" s="192" t="s">
        <v>147</v>
      </c>
      <c r="AU366" s="192" t="s">
        <v>81</v>
      </c>
      <c r="AV366" s="15" t="s">
        <v>79</v>
      </c>
      <c r="AW366" s="15" t="s">
        <v>33</v>
      </c>
      <c r="AX366" s="15" t="s">
        <v>72</v>
      </c>
      <c r="AY366" s="192" t="s">
        <v>133</v>
      </c>
    </row>
    <row r="367" spans="1:65" s="13" customFormat="1" ht="10.199999999999999">
      <c r="B367" s="165"/>
      <c r="D367" s="163" t="s">
        <v>147</v>
      </c>
      <c r="E367" s="166" t="s">
        <v>3</v>
      </c>
      <c r="F367" s="167" t="s">
        <v>537</v>
      </c>
      <c r="H367" s="168">
        <v>52.767000000000003</v>
      </c>
      <c r="I367" s="169"/>
      <c r="L367" s="165"/>
      <c r="M367" s="170"/>
      <c r="N367" s="171"/>
      <c r="O367" s="171"/>
      <c r="P367" s="171"/>
      <c r="Q367" s="171"/>
      <c r="R367" s="171"/>
      <c r="S367" s="171"/>
      <c r="T367" s="172"/>
      <c r="AT367" s="166" t="s">
        <v>147</v>
      </c>
      <c r="AU367" s="166" t="s">
        <v>81</v>
      </c>
      <c r="AV367" s="13" t="s">
        <v>81</v>
      </c>
      <c r="AW367" s="13" t="s">
        <v>33</v>
      </c>
      <c r="AX367" s="13" t="s">
        <v>72</v>
      </c>
      <c r="AY367" s="166" t="s">
        <v>133</v>
      </c>
    </row>
    <row r="368" spans="1:65" s="13" customFormat="1" ht="10.199999999999999">
      <c r="B368" s="165"/>
      <c r="D368" s="163" t="s">
        <v>147</v>
      </c>
      <c r="E368" s="166" t="s">
        <v>3</v>
      </c>
      <c r="F368" s="167" t="s">
        <v>538</v>
      </c>
      <c r="H368" s="168">
        <v>15.009</v>
      </c>
      <c r="I368" s="169"/>
      <c r="L368" s="165"/>
      <c r="M368" s="170"/>
      <c r="N368" s="171"/>
      <c r="O368" s="171"/>
      <c r="P368" s="171"/>
      <c r="Q368" s="171"/>
      <c r="R368" s="171"/>
      <c r="S368" s="171"/>
      <c r="T368" s="172"/>
      <c r="AT368" s="166" t="s">
        <v>147</v>
      </c>
      <c r="AU368" s="166" t="s">
        <v>81</v>
      </c>
      <c r="AV368" s="13" t="s">
        <v>81</v>
      </c>
      <c r="AW368" s="13" t="s">
        <v>33</v>
      </c>
      <c r="AX368" s="13" t="s">
        <v>72</v>
      </c>
      <c r="AY368" s="166" t="s">
        <v>133</v>
      </c>
    </row>
    <row r="369" spans="1:65" s="14" customFormat="1" ht="10.199999999999999">
      <c r="B369" s="173"/>
      <c r="D369" s="163" t="s">
        <v>147</v>
      </c>
      <c r="E369" s="174" t="s">
        <v>3</v>
      </c>
      <c r="F369" s="175" t="s">
        <v>154</v>
      </c>
      <c r="H369" s="176">
        <v>67.775999999999996</v>
      </c>
      <c r="I369" s="177"/>
      <c r="L369" s="173"/>
      <c r="M369" s="178"/>
      <c r="N369" s="179"/>
      <c r="O369" s="179"/>
      <c r="P369" s="179"/>
      <c r="Q369" s="179"/>
      <c r="R369" s="179"/>
      <c r="S369" s="179"/>
      <c r="T369" s="180"/>
      <c r="AT369" s="174" t="s">
        <v>147</v>
      </c>
      <c r="AU369" s="174" t="s">
        <v>81</v>
      </c>
      <c r="AV369" s="14" t="s">
        <v>141</v>
      </c>
      <c r="AW369" s="14" t="s">
        <v>33</v>
      </c>
      <c r="AX369" s="14" t="s">
        <v>79</v>
      </c>
      <c r="AY369" s="174" t="s">
        <v>133</v>
      </c>
    </row>
    <row r="370" spans="1:65" s="13" customFormat="1" ht="10.199999999999999">
      <c r="B370" s="165"/>
      <c r="D370" s="163" t="s">
        <v>147</v>
      </c>
      <c r="F370" s="167" t="s">
        <v>544</v>
      </c>
      <c r="H370" s="168">
        <v>135.55199999999999</v>
      </c>
      <c r="I370" s="169"/>
      <c r="L370" s="165"/>
      <c r="M370" s="170"/>
      <c r="N370" s="171"/>
      <c r="O370" s="171"/>
      <c r="P370" s="171"/>
      <c r="Q370" s="171"/>
      <c r="R370" s="171"/>
      <c r="S370" s="171"/>
      <c r="T370" s="172"/>
      <c r="AT370" s="166" t="s">
        <v>147</v>
      </c>
      <c r="AU370" s="166" t="s">
        <v>81</v>
      </c>
      <c r="AV370" s="13" t="s">
        <v>81</v>
      </c>
      <c r="AW370" s="13" t="s">
        <v>4</v>
      </c>
      <c r="AX370" s="13" t="s">
        <v>79</v>
      </c>
      <c r="AY370" s="166" t="s">
        <v>133</v>
      </c>
    </row>
    <row r="371" spans="1:65" s="2" customFormat="1" ht="16.5" customHeight="1">
      <c r="A371" s="34"/>
      <c r="B371" s="144"/>
      <c r="C371" s="145" t="s">
        <v>637</v>
      </c>
      <c r="D371" s="145" t="s">
        <v>136</v>
      </c>
      <c r="E371" s="146" t="s">
        <v>546</v>
      </c>
      <c r="F371" s="147" t="s">
        <v>547</v>
      </c>
      <c r="G371" s="148" t="s">
        <v>139</v>
      </c>
      <c r="H371" s="149">
        <v>67.775999999999996</v>
      </c>
      <c r="I371" s="150"/>
      <c r="J371" s="151">
        <f>ROUND(I371*H371,2)</f>
        <v>0</v>
      </c>
      <c r="K371" s="147" t="s">
        <v>140</v>
      </c>
      <c r="L371" s="35"/>
      <c r="M371" s="152" t="s">
        <v>3</v>
      </c>
      <c r="N371" s="153" t="s">
        <v>43</v>
      </c>
      <c r="O371" s="55"/>
      <c r="P371" s="154">
        <f>O371*H371</f>
        <v>0</v>
      </c>
      <c r="Q371" s="154">
        <v>1.3999999999999999E-4</v>
      </c>
      <c r="R371" s="154">
        <f>Q371*H371</f>
        <v>9.4886399999999978E-3</v>
      </c>
      <c r="S371" s="154">
        <v>0</v>
      </c>
      <c r="T371" s="155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56" t="s">
        <v>237</v>
      </c>
      <c r="AT371" s="156" t="s">
        <v>136</v>
      </c>
      <c r="AU371" s="156" t="s">
        <v>81</v>
      </c>
      <c r="AY371" s="19" t="s">
        <v>133</v>
      </c>
      <c r="BE371" s="157">
        <f>IF(N371="základní",J371,0)</f>
        <v>0</v>
      </c>
      <c r="BF371" s="157">
        <f>IF(N371="snížená",J371,0)</f>
        <v>0</v>
      </c>
      <c r="BG371" s="157">
        <f>IF(N371="zákl. přenesená",J371,0)</f>
        <v>0</v>
      </c>
      <c r="BH371" s="157">
        <f>IF(N371="sníž. přenesená",J371,0)</f>
        <v>0</v>
      </c>
      <c r="BI371" s="157">
        <f>IF(N371="nulová",J371,0)</f>
        <v>0</v>
      </c>
      <c r="BJ371" s="19" t="s">
        <v>79</v>
      </c>
      <c r="BK371" s="157">
        <f>ROUND(I371*H371,2)</f>
        <v>0</v>
      </c>
      <c r="BL371" s="19" t="s">
        <v>237</v>
      </c>
      <c r="BM371" s="156" t="s">
        <v>894</v>
      </c>
    </row>
    <row r="372" spans="1:65" s="2" customFormat="1" ht="10.199999999999999">
      <c r="A372" s="34"/>
      <c r="B372" s="35"/>
      <c r="C372" s="34"/>
      <c r="D372" s="158" t="s">
        <v>143</v>
      </c>
      <c r="E372" s="34"/>
      <c r="F372" s="159" t="s">
        <v>549</v>
      </c>
      <c r="G372" s="34"/>
      <c r="H372" s="34"/>
      <c r="I372" s="160"/>
      <c r="J372" s="34"/>
      <c r="K372" s="34"/>
      <c r="L372" s="35"/>
      <c r="M372" s="161"/>
      <c r="N372" s="162"/>
      <c r="O372" s="55"/>
      <c r="P372" s="55"/>
      <c r="Q372" s="55"/>
      <c r="R372" s="55"/>
      <c r="S372" s="55"/>
      <c r="T372" s="56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T372" s="19" t="s">
        <v>143</v>
      </c>
      <c r="AU372" s="19" t="s">
        <v>81</v>
      </c>
    </row>
    <row r="373" spans="1:65" s="2" customFormat="1" ht="16.5" customHeight="1">
      <c r="A373" s="34"/>
      <c r="B373" s="144"/>
      <c r="C373" s="145" t="s">
        <v>895</v>
      </c>
      <c r="D373" s="145" t="s">
        <v>136</v>
      </c>
      <c r="E373" s="146" t="s">
        <v>551</v>
      </c>
      <c r="F373" s="147" t="s">
        <v>552</v>
      </c>
      <c r="G373" s="148" t="s">
        <v>139</v>
      </c>
      <c r="H373" s="149">
        <v>67.775999999999996</v>
      </c>
      <c r="I373" s="150"/>
      <c r="J373" s="151">
        <f>ROUND(I373*H373,2)</f>
        <v>0</v>
      </c>
      <c r="K373" s="147" t="s">
        <v>140</v>
      </c>
      <c r="L373" s="35"/>
      <c r="M373" s="152" t="s">
        <v>3</v>
      </c>
      <c r="N373" s="153" t="s">
        <v>43</v>
      </c>
      <c r="O373" s="55"/>
      <c r="P373" s="154">
        <f>O373*H373</f>
        <v>0</v>
      </c>
      <c r="Q373" s="154">
        <v>1.3999999999999999E-4</v>
      </c>
      <c r="R373" s="154">
        <f>Q373*H373</f>
        <v>9.4886399999999978E-3</v>
      </c>
      <c r="S373" s="154">
        <v>0</v>
      </c>
      <c r="T373" s="155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56" t="s">
        <v>237</v>
      </c>
      <c r="AT373" s="156" t="s">
        <v>136</v>
      </c>
      <c r="AU373" s="156" t="s">
        <v>81</v>
      </c>
      <c r="AY373" s="19" t="s">
        <v>133</v>
      </c>
      <c r="BE373" s="157">
        <f>IF(N373="základní",J373,0)</f>
        <v>0</v>
      </c>
      <c r="BF373" s="157">
        <f>IF(N373="snížená",J373,0)</f>
        <v>0</v>
      </c>
      <c r="BG373" s="157">
        <f>IF(N373="zákl. přenesená",J373,0)</f>
        <v>0</v>
      </c>
      <c r="BH373" s="157">
        <f>IF(N373="sníž. přenesená",J373,0)</f>
        <v>0</v>
      </c>
      <c r="BI373" s="157">
        <f>IF(N373="nulová",J373,0)</f>
        <v>0</v>
      </c>
      <c r="BJ373" s="19" t="s">
        <v>79</v>
      </c>
      <c r="BK373" s="157">
        <f>ROUND(I373*H373,2)</f>
        <v>0</v>
      </c>
      <c r="BL373" s="19" t="s">
        <v>237</v>
      </c>
      <c r="BM373" s="156" t="s">
        <v>896</v>
      </c>
    </row>
    <row r="374" spans="1:65" s="2" customFormat="1" ht="10.199999999999999">
      <c r="A374" s="34"/>
      <c r="B374" s="35"/>
      <c r="C374" s="34"/>
      <c r="D374" s="158" t="s">
        <v>143</v>
      </c>
      <c r="E374" s="34"/>
      <c r="F374" s="159" t="s">
        <v>554</v>
      </c>
      <c r="G374" s="34"/>
      <c r="H374" s="34"/>
      <c r="I374" s="160"/>
      <c r="J374" s="34"/>
      <c r="K374" s="34"/>
      <c r="L374" s="35"/>
      <c r="M374" s="161"/>
      <c r="N374" s="162"/>
      <c r="O374" s="55"/>
      <c r="P374" s="55"/>
      <c r="Q374" s="55"/>
      <c r="R374" s="55"/>
      <c r="S374" s="55"/>
      <c r="T374" s="56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T374" s="19" t="s">
        <v>143</v>
      </c>
      <c r="AU374" s="19" t="s">
        <v>81</v>
      </c>
    </row>
    <row r="375" spans="1:65" s="2" customFormat="1" ht="19.2">
      <c r="A375" s="34"/>
      <c r="B375" s="35"/>
      <c r="C375" s="34"/>
      <c r="D375" s="163" t="s">
        <v>145</v>
      </c>
      <c r="E375" s="34"/>
      <c r="F375" s="164" t="s">
        <v>555</v>
      </c>
      <c r="G375" s="34"/>
      <c r="H375" s="34"/>
      <c r="I375" s="160"/>
      <c r="J375" s="34"/>
      <c r="K375" s="34"/>
      <c r="L375" s="35"/>
      <c r="M375" s="206"/>
      <c r="N375" s="207"/>
      <c r="O375" s="208"/>
      <c r="P375" s="208"/>
      <c r="Q375" s="208"/>
      <c r="R375" s="208"/>
      <c r="S375" s="208"/>
      <c r="T375" s="209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T375" s="19" t="s">
        <v>145</v>
      </c>
      <c r="AU375" s="19" t="s">
        <v>81</v>
      </c>
    </row>
    <row r="376" spans="1:65" s="2" customFormat="1" ht="6.9" customHeight="1">
      <c r="A376" s="34"/>
      <c r="B376" s="44"/>
      <c r="C376" s="45"/>
      <c r="D376" s="45"/>
      <c r="E376" s="45"/>
      <c r="F376" s="45"/>
      <c r="G376" s="45"/>
      <c r="H376" s="45"/>
      <c r="I376" s="45"/>
      <c r="J376" s="45"/>
      <c r="K376" s="45"/>
      <c r="L376" s="35"/>
      <c r="M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</row>
  </sheetData>
  <autoFilter ref="C92:K375" xr:uid="{00000000-0009-0000-0000-000003000000}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xr:uid="{00000000-0004-0000-0300-000000000000}"/>
    <hyperlink ref="F115" r:id="rId2" xr:uid="{00000000-0004-0000-0300-000001000000}"/>
    <hyperlink ref="F133" r:id="rId3" xr:uid="{00000000-0004-0000-0300-000002000000}"/>
    <hyperlink ref="F146" r:id="rId4" xr:uid="{00000000-0004-0000-0300-000003000000}"/>
    <hyperlink ref="F148" r:id="rId5" xr:uid="{00000000-0004-0000-0300-000004000000}"/>
    <hyperlink ref="F157" r:id="rId6" xr:uid="{00000000-0004-0000-0300-000005000000}"/>
    <hyperlink ref="F168" r:id="rId7" xr:uid="{00000000-0004-0000-0300-000006000000}"/>
    <hyperlink ref="F180" r:id="rId8" xr:uid="{00000000-0004-0000-0300-000007000000}"/>
    <hyperlink ref="F185" r:id="rId9" xr:uid="{00000000-0004-0000-0300-000008000000}"/>
    <hyperlink ref="F188" r:id="rId10" xr:uid="{00000000-0004-0000-0300-000009000000}"/>
    <hyperlink ref="F190" r:id="rId11" xr:uid="{00000000-0004-0000-0300-00000A000000}"/>
    <hyperlink ref="F195" r:id="rId12" xr:uid="{00000000-0004-0000-0300-00000B000000}"/>
    <hyperlink ref="F198" r:id="rId13" xr:uid="{00000000-0004-0000-0300-00000C000000}"/>
    <hyperlink ref="F200" r:id="rId14" xr:uid="{00000000-0004-0000-0300-00000D000000}"/>
    <hyperlink ref="F204" r:id="rId15" xr:uid="{00000000-0004-0000-0300-00000E000000}"/>
    <hyperlink ref="F206" r:id="rId16" xr:uid="{00000000-0004-0000-0300-00000F000000}"/>
    <hyperlink ref="F216" r:id="rId17" xr:uid="{00000000-0004-0000-0300-000010000000}"/>
    <hyperlink ref="F219" r:id="rId18" xr:uid="{00000000-0004-0000-0300-000011000000}"/>
    <hyperlink ref="F224" r:id="rId19" xr:uid="{00000000-0004-0000-0300-000012000000}"/>
    <hyperlink ref="F228" r:id="rId20" xr:uid="{00000000-0004-0000-0300-000013000000}"/>
    <hyperlink ref="F230" r:id="rId21" xr:uid="{00000000-0004-0000-0300-000014000000}"/>
    <hyperlink ref="F232" r:id="rId22" xr:uid="{00000000-0004-0000-0300-000015000000}"/>
    <hyperlink ref="F235" r:id="rId23" xr:uid="{00000000-0004-0000-0300-000016000000}"/>
    <hyperlink ref="F238" r:id="rId24" xr:uid="{00000000-0004-0000-0300-000017000000}"/>
    <hyperlink ref="F242" r:id="rId25" xr:uid="{00000000-0004-0000-0300-000018000000}"/>
    <hyperlink ref="F259" r:id="rId26" xr:uid="{00000000-0004-0000-0300-000019000000}"/>
    <hyperlink ref="F271" r:id="rId27" xr:uid="{00000000-0004-0000-0300-00001A000000}"/>
    <hyperlink ref="F274" r:id="rId28" xr:uid="{00000000-0004-0000-0300-00001B000000}"/>
    <hyperlink ref="F276" r:id="rId29" xr:uid="{00000000-0004-0000-0300-00001C000000}"/>
    <hyperlink ref="F283" r:id="rId30" xr:uid="{00000000-0004-0000-0300-00001D000000}"/>
    <hyperlink ref="F287" r:id="rId31" xr:uid="{00000000-0004-0000-0300-00001E000000}"/>
    <hyperlink ref="F290" r:id="rId32" xr:uid="{00000000-0004-0000-0300-00001F000000}"/>
    <hyperlink ref="F292" r:id="rId33" xr:uid="{00000000-0004-0000-0300-000020000000}"/>
    <hyperlink ref="F294" r:id="rId34" xr:uid="{00000000-0004-0000-0300-000021000000}"/>
    <hyperlink ref="F300" r:id="rId35" xr:uid="{00000000-0004-0000-0300-000022000000}"/>
    <hyperlink ref="F307" r:id="rId36" xr:uid="{00000000-0004-0000-0300-000023000000}"/>
    <hyperlink ref="F311" r:id="rId37" xr:uid="{00000000-0004-0000-0300-000024000000}"/>
    <hyperlink ref="F316" r:id="rId38" xr:uid="{00000000-0004-0000-0300-000025000000}"/>
    <hyperlink ref="F319" r:id="rId39" xr:uid="{00000000-0004-0000-0300-000026000000}"/>
    <hyperlink ref="F327" r:id="rId40" xr:uid="{00000000-0004-0000-0300-000027000000}"/>
    <hyperlink ref="F334" r:id="rId41" xr:uid="{00000000-0004-0000-0300-000028000000}"/>
    <hyperlink ref="F337" r:id="rId42" xr:uid="{00000000-0004-0000-0300-000029000000}"/>
    <hyperlink ref="F345" r:id="rId43" xr:uid="{00000000-0004-0000-0300-00002A000000}"/>
    <hyperlink ref="F351" r:id="rId44" xr:uid="{00000000-0004-0000-0300-00002B000000}"/>
    <hyperlink ref="F354" r:id="rId45" xr:uid="{00000000-0004-0000-0300-00002C000000}"/>
    <hyperlink ref="F356" r:id="rId46" xr:uid="{00000000-0004-0000-0300-00002D000000}"/>
    <hyperlink ref="F359" r:id="rId47" xr:uid="{00000000-0004-0000-0300-00002E000000}"/>
    <hyperlink ref="F365" r:id="rId48" xr:uid="{00000000-0004-0000-0300-00002F000000}"/>
    <hyperlink ref="F372" r:id="rId49" xr:uid="{00000000-0004-0000-0300-000030000000}"/>
    <hyperlink ref="F374" r:id="rId50" xr:uid="{00000000-0004-0000-0300-000031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5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70"/>
  <sheetViews>
    <sheetView showGridLines="0" topLeftCell="A97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93</v>
      </c>
    </row>
    <row r="3" spans="1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1:46" s="1" customFormat="1" ht="24.9" customHeight="1">
      <c r="B4" s="22"/>
      <c r="D4" s="23" t="s">
        <v>97</v>
      </c>
      <c r="L4" s="22"/>
      <c r="M4" s="95" t="s">
        <v>11</v>
      </c>
      <c r="AT4" s="19" t="s">
        <v>4</v>
      </c>
    </row>
    <row r="5" spans="1:46" s="1" customFormat="1" ht="6.9" customHeight="1">
      <c r="B5" s="22"/>
      <c r="L5" s="22"/>
    </row>
    <row r="6" spans="1:46" s="1" customFormat="1" ht="12" customHeight="1">
      <c r="B6" s="22"/>
      <c r="D6" s="29" t="s">
        <v>17</v>
      </c>
      <c r="L6" s="22"/>
    </row>
    <row r="7" spans="1:46" s="1" customFormat="1" ht="16.5" customHeight="1">
      <c r="B7" s="22"/>
      <c r="E7" s="337" t="str">
        <f>'Rekapitulace stavby'!K6</f>
        <v>Stavební úpravy - modernizace obvodového pláště</v>
      </c>
      <c r="F7" s="338"/>
      <c r="G7" s="338"/>
      <c r="H7" s="338"/>
      <c r="L7" s="22"/>
    </row>
    <row r="8" spans="1:46" s="1" customFormat="1" ht="12" customHeight="1">
      <c r="B8" s="22"/>
      <c r="D8" s="29" t="s">
        <v>98</v>
      </c>
      <c r="L8" s="22"/>
    </row>
    <row r="9" spans="1:46" s="2" customFormat="1" ht="16.5" customHeight="1">
      <c r="A9" s="34"/>
      <c r="B9" s="35"/>
      <c r="C9" s="34"/>
      <c r="D9" s="34"/>
      <c r="E9" s="337" t="s">
        <v>789</v>
      </c>
      <c r="F9" s="339"/>
      <c r="G9" s="339"/>
      <c r="H9" s="339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5"/>
      <c r="C10" s="34"/>
      <c r="D10" s="29" t="s">
        <v>556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6.5" customHeight="1">
      <c r="A11" s="34"/>
      <c r="B11" s="35"/>
      <c r="C11" s="34"/>
      <c r="D11" s="34"/>
      <c r="E11" s="295" t="s">
        <v>897</v>
      </c>
      <c r="F11" s="339"/>
      <c r="G11" s="339"/>
      <c r="H11" s="339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0.199999999999999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5"/>
      <c r="C14" s="34"/>
      <c r="D14" s="29" t="s">
        <v>21</v>
      </c>
      <c r="E14" s="34"/>
      <c r="F14" s="27" t="s">
        <v>35</v>
      </c>
      <c r="G14" s="34"/>
      <c r="H14" s="34"/>
      <c r="I14" s="29" t="s">
        <v>23</v>
      </c>
      <c r="J14" s="52" t="str">
        <f>'Rekapitulace stavby'!AN8</f>
        <v>27. 8. 2021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tr">
        <f>IF('Rekapitulace stavby'!AN10="","",'Rekapitulace stavby'!AN10)</f>
        <v/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tr">
        <f>IF('Rekapitulace stavby'!E11="","",'Rekapitulace stavby'!E11)</f>
        <v>ČZU v Praze</v>
      </c>
      <c r="F17" s="34"/>
      <c r="G17" s="34"/>
      <c r="H17" s="34"/>
      <c r="I17" s="29" t="s">
        <v>28</v>
      </c>
      <c r="J17" s="27" t="str">
        <f>IF('Rekapitulace stavby'!AN11="","",'Rekapitulace stavby'!AN11)</f>
        <v/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0" t="str">
        <f>'Rekapitulace stavby'!E14</f>
        <v>Vyplň údaj</v>
      </c>
      <c r="F20" s="320"/>
      <c r="G20" s="320"/>
      <c r="H20" s="320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tr">
        <f>IF('Rekapitulace stavby'!AN16="","",'Rekapitulace stavby'!AN16)</f>
        <v/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tr">
        <f>IF('Rekapitulace stavby'!E17="","",'Rekapitulace stavby'!E17)</f>
        <v>RH-ARCHITEKTI s.r.o.</v>
      </c>
      <c r="F23" s="34"/>
      <c r="G23" s="34"/>
      <c r="H23" s="34"/>
      <c r="I23" s="29" t="s">
        <v>28</v>
      </c>
      <c r="J23" s="27" t="str">
        <f>IF('Rekapitulace stavby'!AN17="","",'Rekapitulace stavby'!AN17)</f>
        <v/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28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97"/>
      <c r="B29" s="98"/>
      <c r="C29" s="97"/>
      <c r="D29" s="97"/>
      <c r="E29" s="325" t="s">
        <v>3</v>
      </c>
      <c r="F29" s="325"/>
      <c r="G29" s="325"/>
      <c r="H29" s="325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38</v>
      </c>
      <c r="E32" s="34"/>
      <c r="F32" s="34"/>
      <c r="G32" s="34"/>
      <c r="H32" s="34"/>
      <c r="I32" s="34"/>
      <c r="J32" s="68">
        <f>ROUND(J92, 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5"/>
      <c r="C35" s="34"/>
      <c r="D35" s="101" t="s">
        <v>42</v>
      </c>
      <c r="E35" s="29" t="s">
        <v>43</v>
      </c>
      <c r="F35" s="102">
        <f>ROUND((SUM(BE92:BE169)),  2)</f>
        <v>0</v>
      </c>
      <c r="G35" s="34"/>
      <c r="H35" s="34"/>
      <c r="I35" s="103">
        <v>0.21</v>
      </c>
      <c r="J35" s="102">
        <f>ROUND(((SUM(BE92:BE169))*I35),  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5"/>
      <c r="C36" s="34"/>
      <c r="D36" s="34"/>
      <c r="E36" s="29" t="s">
        <v>44</v>
      </c>
      <c r="F36" s="102">
        <f>ROUND((SUM(BF92:BF169)),  2)</f>
        <v>0</v>
      </c>
      <c r="G36" s="34"/>
      <c r="H36" s="34"/>
      <c r="I36" s="103">
        <v>0.15</v>
      </c>
      <c r="J36" s="102">
        <f>ROUND(((SUM(BF92:BF169))*I36),  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5"/>
      <c r="C37" s="34"/>
      <c r="D37" s="34"/>
      <c r="E37" s="29" t="s">
        <v>45</v>
      </c>
      <c r="F37" s="102">
        <f>ROUND((SUM(BG92:BG169)),  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hidden="1" customHeight="1">
      <c r="A38" s="34"/>
      <c r="B38" s="35"/>
      <c r="C38" s="34"/>
      <c r="D38" s="34"/>
      <c r="E38" s="29" t="s">
        <v>46</v>
      </c>
      <c r="F38" s="102">
        <f>ROUND((SUM(BH92:BH169)),  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5"/>
      <c r="C39" s="34"/>
      <c r="D39" s="34"/>
      <c r="E39" s="29" t="s">
        <v>47</v>
      </c>
      <c r="F39" s="102">
        <f>ROUND((SUM(BI92:BI169)),  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" customHeight="1">
      <c r="A47" s="34"/>
      <c r="B47" s="35"/>
      <c r="C47" s="23" t="s">
        <v>100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16.5" customHeight="1">
      <c r="A50" s="34"/>
      <c r="B50" s="35"/>
      <c r="C50" s="34"/>
      <c r="D50" s="34"/>
      <c r="E50" s="337" t="str">
        <f>E7</f>
        <v>Stavební úpravy - modernizace obvodového pláště</v>
      </c>
      <c r="F50" s="338"/>
      <c r="G50" s="338"/>
      <c r="H50" s="338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1" customFormat="1" ht="12" customHeight="1">
      <c r="B51" s="22"/>
      <c r="C51" s="29" t="s">
        <v>98</v>
      </c>
      <c r="L51" s="22"/>
    </row>
    <row r="52" spans="1:47" s="2" customFormat="1" ht="16.5" customHeight="1">
      <c r="A52" s="34"/>
      <c r="B52" s="35"/>
      <c r="C52" s="34"/>
      <c r="D52" s="34"/>
      <c r="E52" s="337" t="s">
        <v>789</v>
      </c>
      <c r="F52" s="339"/>
      <c r="G52" s="339"/>
      <c r="H52" s="339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12" customHeight="1">
      <c r="A53" s="34"/>
      <c r="B53" s="35"/>
      <c r="C53" s="29" t="s">
        <v>556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16.5" customHeight="1">
      <c r="A54" s="34"/>
      <c r="B54" s="35"/>
      <c r="C54" s="34"/>
      <c r="D54" s="34"/>
      <c r="E54" s="295" t="str">
        <f>E11</f>
        <v>EL-02 - Výkaz výměr hala č.2</v>
      </c>
      <c r="F54" s="339"/>
      <c r="G54" s="339"/>
      <c r="H54" s="339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6.9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2" t="str">
        <f>IF(J14="","",J14)</f>
        <v>27. 8. 2021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2" customFormat="1" ht="6.9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2" customFormat="1" ht="25.65" customHeight="1">
      <c r="A58" s="34"/>
      <c r="B58" s="35"/>
      <c r="C58" s="29" t="s">
        <v>25</v>
      </c>
      <c r="D58" s="34"/>
      <c r="E58" s="34"/>
      <c r="F58" s="27" t="str">
        <f>E17</f>
        <v>ČZU v Praze</v>
      </c>
      <c r="G58" s="34"/>
      <c r="H58" s="34"/>
      <c r="I58" s="29" t="s">
        <v>31</v>
      </c>
      <c r="J58" s="32" t="str">
        <f>E23</f>
        <v>RH-ARCHITEKTI s.r.o.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15.15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47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47" s="2" customFormat="1" ht="29.25" customHeight="1">
      <c r="A61" s="34"/>
      <c r="B61" s="35"/>
      <c r="C61" s="110" t="s">
        <v>101</v>
      </c>
      <c r="D61" s="104"/>
      <c r="E61" s="104"/>
      <c r="F61" s="104"/>
      <c r="G61" s="104"/>
      <c r="H61" s="104"/>
      <c r="I61" s="104"/>
      <c r="J61" s="111" t="s">
        <v>102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47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8" customHeight="1">
      <c r="A63" s="34"/>
      <c r="B63" s="35"/>
      <c r="C63" s="112" t="s">
        <v>70</v>
      </c>
      <c r="D63" s="34"/>
      <c r="E63" s="34"/>
      <c r="F63" s="34"/>
      <c r="G63" s="34"/>
      <c r="H63" s="34"/>
      <c r="I63" s="34"/>
      <c r="J63" s="68">
        <f>J92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103</v>
      </c>
    </row>
    <row r="64" spans="1:47" s="9" customFormat="1" ht="24.9" customHeight="1">
      <c r="B64" s="113"/>
      <c r="D64" s="114" t="s">
        <v>898</v>
      </c>
      <c r="E64" s="115"/>
      <c r="F64" s="115"/>
      <c r="G64" s="115"/>
      <c r="H64" s="115"/>
      <c r="I64" s="115"/>
      <c r="J64" s="116">
        <f>J93</f>
        <v>0</v>
      </c>
      <c r="L64" s="113"/>
    </row>
    <row r="65" spans="1:31" s="9" customFormat="1" ht="24.9" customHeight="1">
      <c r="B65" s="113"/>
      <c r="D65" s="114" t="s">
        <v>899</v>
      </c>
      <c r="E65" s="115"/>
      <c r="F65" s="115"/>
      <c r="G65" s="115"/>
      <c r="H65" s="115"/>
      <c r="I65" s="115"/>
      <c r="J65" s="116">
        <f>J122</f>
        <v>0</v>
      </c>
      <c r="L65" s="113"/>
    </row>
    <row r="66" spans="1:31" s="9" customFormat="1" ht="24.9" customHeight="1">
      <c r="B66" s="113"/>
      <c r="D66" s="114" t="s">
        <v>900</v>
      </c>
      <c r="E66" s="115"/>
      <c r="F66" s="115"/>
      <c r="G66" s="115"/>
      <c r="H66" s="115"/>
      <c r="I66" s="115"/>
      <c r="J66" s="116">
        <f>J129</f>
        <v>0</v>
      </c>
      <c r="L66" s="113"/>
    </row>
    <row r="67" spans="1:31" s="9" customFormat="1" ht="24.9" customHeight="1">
      <c r="B67" s="113"/>
      <c r="D67" s="114" t="s">
        <v>901</v>
      </c>
      <c r="E67" s="115"/>
      <c r="F67" s="115"/>
      <c r="G67" s="115"/>
      <c r="H67" s="115"/>
      <c r="I67" s="115"/>
      <c r="J67" s="116">
        <f>J137</f>
        <v>0</v>
      </c>
      <c r="L67" s="113"/>
    </row>
    <row r="68" spans="1:31" s="9" customFormat="1" ht="24.9" customHeight="1">
      <c r="B68" s="113"/>
      <c r="D68" s="114" t="s">
        <v>902</v>
      </c>
      <c r="E68" s="115"/>
      <c r="F68" s="115"/>
      <c r="G68" s="115"/>
      <c r="H68" s="115"/>
      <c r="I68" s="115"/>
      <c r="J68" s="116">
        <f>J141</f>
        <v>0</v>
      </c>
      <c r="L68" s="113"/>
    </row>
    <row r="69" spans="1:31" s="9" customFormat="1" ht="24.9" customHeight="1">
      <c r="B69" s="113"/>
      <c r="D69" s="114" t="s">
        <v>903</v>
      </c>
      <c r="E69" s="115"/>
      <c r="F69" s="115"/>
      <c r="G69" s="115"/>
      <c r="H69" s="115"/>
      <c r="I69" s="115"/>
      <c r="J69" s="116">
        <f>J156</f>
        <v>0</v>
      </c>
      <c r="L69" s="113"/>
    </row>
    <row r="70" spans="1:31" s="9" customFormat="1" ht="24.9" customHeight="1">
      <c r="B70" s="113"/>
      <c r="D70" s="114" t="s">
        <v>904</v>
      </c>
      <c r="E70" s="115"/>
      <c r="F70" s="115"/>
      <c r="G70" s="115"/>
      <c r="H70" s="115"/>
      <c r="I70" s="115"/>
      <c r="J70" s="116">
        <f>J159</f>
        <v>0</v>
      </c>
      <c r="L70" s="113"/>
    </row>
    <row r="71" spans="1:31" s="2" customFormat="1" ht="21.75" customHeight="1">
      <c r="A71" s="34"/>
      <c r="B71" s="35"/>
      <c r="C71" s="34"/>
      <c r="D71" s="34"/>
      <c r="E71" s="34"/>
      <c r="F71" s="34"/>
      <c r="G71" s="34"/>
      <c r="H71" s="34"/>
      <c r="I71" s="34"/>
      <c r="J71" s="34"/>
      <c r="K71" s="34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" customHeight="1">
      <c r="A72" s="34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6" spans="1:31" s="2" customFormat="1" ht="6.9" customHeight="1">
      <c r="A76" s="34"/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4.9" customHeight="1">
      <c r="A77" s="34"/>
      <c r="B77" s="35"/>
      <c r="C77" s="23" t="s">
        <v>118</v>
      </c>
      <c r="D77" s="34"/>
      <c r="E77" s="34"/>
      <c r="F77" s="34"/>
      <c r="G77" s="34"/>
      <c r="H77" s="34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17</v>
      </c>
      <c r="D79" s="34"/>
      <c r="E79" s="34"/>
      <c r="F79" s="34"/>
      <c r="G79" s="34"/>
      <c r="H79" s="34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4"/>
      <c r="D80" s="34"/>
      <c r="E80" s="337" t="str">
        <f>E7</f>
        <v>Stavební úpravy - modernizace obvodového pláště</v>
      </c>
      <c r="F80" s="338"/>
      <c r="G80" s="338"/>
      <c r="H80" s="338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1" customFormat="1" ht="12" customHeight="1">
      <c r="B81" s="22"/>
      <c r="C81" s="29" t="s">
        <v>98</v>
      </c>
      <c r="L81" s="22"/>
    </row>
    <row r="82" spans="1:65" s="2" customFormat="1" ht="16.5" customHeight="1">
      <c r="A82" s="34"/>
      <c r="B82" s="35"/>
      <c r="C82" s="34"/>
      <c r="D82" s="34"/>
      <c r="E82" s="337" t="s">
        <v>789</v>
      </c>
      <c r="F82" s="339"/>
      <c r="G82" s="339"/>
      <c r="H82" s="339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65" s="2" customFormat="1" ht="12" customHeight="1">
      <c r="A83" s="34"/>
      <c r="B83" s="35"/>
      <c r="C83" s="29" t="s">
        <v>556</v>
      </c>
      <c r="D83" s="34"/>
      <c r="E83" s="34"/>
      <c r="F83" s="34"/>
      <c r="G83" s="34"/>
      <c r="H83" s="34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65" s="2" customFormat="1" ht="16.5" customHeight="1">
      <c r="A84" s="34"/>
      <c r="B84" s="35"/>
      <c r="C84" s="34"/>
      <c r="D84" s="34"/>
      <c r="E84" s="295" t="str">
        <f>E11</f>
        <v>EL-02 - Výkaz výměr hala č.2</v>
      </c>
      <c r="F84" s="339"/>
      <c r="G84" s="339"/>
      <c r="H84" s="339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65" s="2" customFormat="1" ht="6.9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65" s="2" customFormat="1" ht="12" customHeight="1">
      <c r="A86" s="34"/>
      <c r="B86" s="35"/>
      <c r="C86" s="29" t="s">
        <v>21</v>
      </c>
      <c r="D86" s="34"/>
      <c r="E86" s="34"/>
      <c r="F86" s="27" t="str">
        <f>F14</f>
        <v xml:space="preserve"> </v>
      </c>
      <c r="G86" s="34"/>
      <c r="H86" s="34"/>
      <c r="I86" s="29" t="s">
        <v>23</v>
      </c>
      <c r="J86" s="52" t="str">
        <f>IF(J14="","",J14)</f>
        <v>27. 8. 2021</v>
      </c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65" s="2" customFormat="1" ht="6.9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65" s="2" customFormat="1" ht="25.65" customHeight="1">
      <c r="A88" s="34"/>
      <c r="B88" s="35"/>
      <c r="C88" s="29" t="s">
        <v>25</v>
      </c>
      <c r="D88" s="34"/>
      <c r="E88" s="34"/>
      <c r="F88" s="27" t="str">
        <f>E17</f>
        <v>ČZU v Praze</v>
      </c>
      <c r="G88" s="34"/>
      <c r="H88" s="34"/>
      <c r="I88" s="29" t="s">
        <v>31</v>
      </c>
      <c r="J88" s="32" t="str">
        <f>E23</f>
        <v>RH-ARCHITEKTI s.r.o.</v>
      </c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65" s="2" customFormat="1" ht="15.15" customHeight="1">
      <c r="A89" s="34"/>
      <c r="B89" s="35"/>
      <c r="C89" s="29" t="s">
        <v>29</v>
      </c>
      <c r="D89" s="34"/>
      <c r="E89" s="34"/>
      <c r="F89" s="27" t="str">
        <f>IF(E20="","",E20)</f>
        <v>Vyplň údaj</v>
      </c>
      <c r="G89" s="34"/>
      <c r="H89" s="34"/>
      <c r="I89" s="29" t="s">
        <v>34</v>
      </c>
      <c r="J89" s="32" t="str">
        <f>E26</f>
        <v xml:space="preserve"> </v>
      </c>
      <c r="K89" s="34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65" s="2" customFormat="1" ht="10.3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9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65" s="11" customFormat="1" ht="29.25" customHeight="1">
      <c r="A91" s="121"/>
      <c r="B91" s="122"/>
      <c r="C91" s="123" t="s">
        <v>119</v>
      </c>
      <c r="D91" s="124" t="s">
        <v>57</v>
      </c>
      <c r="E91" s="124" t="s">
        <v>53</v>
      </c>
      <c r="F91" s="124" t="s">
        <v>54</v>
      </c>
      <c r="G91" s="124" t="s">
        <v>120</v>
      </c>
      <c r="H91" s="124" t="s">
        <v>121</v>
      </c>
      <c r="I91" s="124" t="s">
        <v>122</v>
      </c>
      <c r="J91" s="124" t="s">
        <v>102</v>
      </c>
      <c r="K91" s="125" t="s">
        <v>123</v>
      </c>
      <c r="L91" s="126"/>
      <c r="M91" s="59" t="s">
        <v>3</v>
      </c>
      <c r="N91" s="60" t="s">
        <v>42</v>
      </c>
      <c r="O91" s="60" t="s">
        <v>124</v>
      </c>
      <c r="P91" s="60" t="s">
        <v>125</v>
      </c>
      <c r="Q91" s="60" t="s">
        <v>126</v>
      </c>
      <c r="R91" s="60" t="s">
        <v>127</v>
      </c>
      <c r="S91" s="60" t="s">
        <v>128</v>
      </c>
      <c r="T91" s="61" t="s">
        <v>129</v>
      </c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</row>
    <row r="92" spans="1:65" s="2" customFormat="1" ht="22.8" customHeight="1">
      <c r="A92" s="34"/>
      <c r="B92" s="35"/>
      <c r="C92" s="66" t="s">
        <v>130</v>
      </c>
      <c r="D92" s="34"/>
      <c r="E92" s="34"/>
      <c r="F92" s="34"/>
      <c r="G92" s="34"/>
      <c r="H92" s="34"/>
      <c r="I92" s="34"/>
      <c r="J92" s="127">
        <f>BK92</f>
        <v>0</v>
      </c>
      <c r="K92" s="34"/>
      <c r="L92" s="35"/>
      <c r="M92" s="62"/>
      <c r="N92" s="53"/>
      <c r="O92" s="63"/>
      <c r="P92" s="128">
        <f>P93+P122+P129+P137+P141+P156+P159</f>
        <v>0</v>
      </c>
      <c r="Q92" s="63"/>
      <c r="R92" s="128">
        <f>R93+R122+R129+R137+R141+R156+R159</f>
        <v>0</v>
      </c>
      <c r="S92" s="63"/>
      <c r="T92" s="129">
        <f>T93+T122+T129+T137+T141+T156+T159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71</v>
      </c>
      <c r="AU92" s="19" t="s">
        <v>103</v>
      </c>
      <c r="BK92" s="130">
        <f>BK93+BK122+BK129+BK137+BK141+BK156+BK159</f>
        <v>0</v>
      </c>
    </row>
    <row r="93" spans="1:65" s="12" customFormat="1" ht="25.95" customHeight="1">
      <c r="B93" s="131"/>
      <c r="D93" s="132" t="s">
        <v>71</v>
      </c>
      <c r="E93" s="133" t="s">
        <v>566</v>
      </c>
      <c r="F93" s="133" t="s">
        <v>905</v>
      </c>
      <c r="I93" s="134"/>
      <c r="J93" s="135">
        <f>BK93</f>
        <v>0</v>
      </c>
      <c r="L93" s="131"/>
      <c r="M93" s="136"/>
      <c r="N93" s="137"/>
      <c r="O93" s="137"/>
      <c r="P93" s="138">
        <f>SUM(P94:P121)</f>
        <v>0</v>
      </c>
      <c r="Q93" s="137"/>
      <c r="R93" s="138">
        <f>SUM(R94:R121)</f>
        <v>0</v>
      </c>
      <c r="S93" s="137"/>
      <c r="T93" s="139">
        <f>SUM(T94:T121)</f>
        <v>0</v>
      </c>
      <c r="AR93" s="132" t="s">
        <v>79</v>
      </c>
      <c r="AT93" s="140" t="s">
        <v>71</v>
      </c>
      <c r="AU93" s="140" t="s">
        <v>72</v>
      </c>
      <c r="AY93" s="132" t="s">
        <v>133</v>
      </c>
      <c r="BK93" s="141">
        <f>SUM(BK94:BK121)</f>
        <v>0</v>
      </c>
    </row>
    <row r="94" spans="1:65" s="2" customFormat="1" ht="24.15" customHeight="1">
      <c r="A94" s="34"/>
      <c r="B94" s="144"/>
      <c r="C94" s="145" t="s">
        <v>72</v>
      </c>
      <c r="D94" s="145" t="s">
        <v>136</v>
      </c>
      <c r="E94" s="146" t="s">
        <v>581</v>
      </c>
      <c r="F94" s="147" t="s">
        <v>582</v>
      </c>
      <c r="G94" s="148" t="s">
        <v>570</v>
      </c>
      <c r="H94" s="149">
        <v>1</v>
      </c>
      <c r="I94" s="150"/>
      <c r="J94" s="151">
        <f t="shared" ref="J94:J121" si="0">ROUND(I94*H94,2)</f>
        <v>0</v>
      </c>
      <c r="K94" s="147" t="s">
        <v>3</v>
      </c>
      <c r="L94" s="35"/>
      <c r="M94" s="152" t="s">
        <v>3</v>
      </c>
      <c r="N94" s="153" t="s">
        <v>43</v>
      </c>
      <c r="O94" s="55"/>
      <c r="P94" s="154">
        <f t="shared" ref="P94:P121" si="1">O94*H94</f>
        <v>0</v>
      </c>
      <c r="Q94" s="154">
        <v>0</v>
      </c>
      <c r="R94" s="154">
        <f t="shared" ref="R94:R121" si="2">Q94*H94</f>
        <v>0</v>
      </c>
      <c r="S94" s="154">
        <v>0</v>
      </c>
      <c r="T94" s="155">
        <f t="shared" ref="T94:T121" si="3"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141</v>
      </c>
      <c r="AT94" s="156" t="s">
        <v>136</v>
      </c>
      <c r="AU94" s="156" t="s">
        <v>79</v>
      </c>
      <c r="AY94" s="19" t="s">
        <v>133</v>
      </c>
      <c r="BE94" s="157">
        <f t="shared" ref="BE94:BE121" si="4">IF(N94="základní",J94,0)</f>
        <v>0</v>
      </c>
      <c r="BF94" s="157">
        <f t="shared" ref="BF94:BF121" si="5">IF(N94="snížená",J94,0)</f>
        <v>0</v>
      </c>
      <c r="BG94" s="157">
        <f t="shared" ref="BG94:BG121" si="6">IF(N94="zákl. přenesená",J94,0)</f>
        <v>0</v>
      </c>
      <c r="BH94" s="157">
        <f t="shared" ref="BH94:BH121" si="7">IF(N94="sníž. přenesená",J94,0)</f>
        <v>0</v>
      </c>
      <c r="BI94" s="157">
        <f t="shared" ref="BI94:BI121" si="8">IF(N94="nulová",J94,0)</f>
        <v>0</v>
      </c>
      <c r="BJ94" s="19" t="s">
        <v>79</v>
      </c>
      <c r="BK94" s="157">
        <f t="shared" ref="BK94:BK121" si="9">ROUND(I94*H94,2)</f>
        <v>0</v>
      </c>
      <c r="BL94" s="19" t="s">
        <v>141</v>
      </c>
      <c r="BM94" s="156" t="s">
        <v>81</v>
      </c>
    </row>
    <row r="95" spans="1:65" s="2" customFormat="1" ht="16.5" customHeight="1">
      <c r="A95" s="34"/>
      <c r="B95" s="144"/>
      <c r="C95" s="145" t="s">
        <v>72</v>
      </c>
      <c r="D95" s="145" t="s">
        <v>136</v>
      </c>
      <c r="E95" s="146" t="s">
        <v>583</v>
      </c>
      <c r="F95" s="147" t="s">
        <v>584</v>
      </c>
      <c r="G95" s="148" t="s">
        <v>570</v>
      </c>
      <c r="H95" s="149">
        <v>1</v>
      </c>
      <c r="I95" s="150"/>
      <c r="J95" s="151">
        <f t="shared" si="0"/>
        <v>0</v>
      </c>
      <c r="K95" s="147" t="s">
        <v>3</v>
      </c>
      <c r="L95" s="35"/>
      <c r="M95" s="152" t="s">
        <v>3</v>
      </c>
      <c r="N95" s="153" t="s">
        <v>43</v>
      </c>
      <c r="O95" s="55"/>
      <c r="P95" s="154">
        <f t="shared" si="1"/>
        <v>0</v>
      </c>
      <c r="Q95" s="154">
        <v>0</v>
      </c>
      <c r="R95" s="154">
        <f t="shared" si="2"/>
        <v>0</v>
      </c>
      <c r="S95" s="154">
        <v>0</v>
      </c>
      <c r="T95" s="155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141</v>
      </c>
      <c r="AT95" s="156" t="s">
        <v>136</v>
      </c>
      <c r="AU95" s="156" t="s">
        <v>79</v>
      </c>
      <c r="AY95" s="19" t="s">
        <v>133</v>
      </c>
      <c r="BE95" s="157">
        <f t="shared" si="4"/>
        <v>0</v>
      </c>
      <c r="BF95" s="157">
        <f t="shared" si="5"/>
        <v>0</v>
      </c>
      <c r="BG95" s="157">
        <f t="shared" si="6"/>
        <v>0</v>
      </c>
      <c r="BH95" s="157">
        <f t="shared" si="7"/>
        <v>0</v>
      </c>
      <c r="BI95" s="157">
        <f t="shared" si="8"/>
        <v>0</v>
      </c>
      <c r="BJ95" s="19" t="s">
        <v>79</v>
      </c>
      <c r="BK95" s="157">
        <f t="shared" si="9"/>
        <v>0</v>
      </c>
      <c r="BL95" s="19" t="s">
        <v>141</v>
      </c>
      <c r="BM95" s="156" t="s">
        <v>141</v>
      </c>
    </row>
    <row r="96" spans="1:65" s="2" customFormat="1" ht="16.5" customHeight="1">
      <c r="A96" s="34"/>
      <c r="B96" s="144"/>
      <c r="C96" s="145" t="s">
        <v>72</v>
      </c>
      <c r="D96" s="145" t="s">
        <v>136</v>
      </c>
      <c r="E96" s="146" t="s">
        <v>589</v>
      </c>
      <c r="F96" s="147" t="s">
        <v>590</v>
      </c>
      <c r="G96" s="148" t="s">
        <v>570</v>
      </c>
      <c r="H96" s="149">
        <v>1</v>
      </c>
      <c r="I96" s="150"/>
      <c r="J96" s="151">
        <f t="shared" si="0"/>
        <v>0</v>
      </c>
      <c r="K96" s="147" t="s">
        <v>3</v>
      </c>
      <c r="L96" s="35"/>
      <c r="M96" s="152" t="s">
        <v>3</v>
      </c>
      <c r="N96" s="153" t="s">
        <v>43</v>
      </c>
      <c r="O96" s="55"/>
      <c r="P96" s="154">
        <f t="shared" si="1"/>
        <v>0</v>
      </c>
      <c r="Q96" s="154">
        <v>0</v>
      </c>
      <c r="R96" s="154">
        <f t="shared" si="2"/>
        <v>0</v>
      </c>
      <c r="S96" s="154">
        <v>0</v>
      </c>
      <c r="T96" s="155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141</v>
      </c>
      <c r="AT96" s="156" t="s">
        <v>136</v>
      </c>
      <c r="AU96" s="156" t="s">
        <v>79</v>
      </c>
      <c r="AY96" s="19" t="s">
        <v>133</v>
      </c>
      <c r="BE96" s="157">
        <f t="shared" si="4"/>
        <v>0</v>
      </c>
      <c r="BF96" s="157">
        <f t="shared" si="5"/>
        <v>0</v>
      </c>
      <c r="BG96" s="157">
        <f t="shared" si="6"/>
        <v>0</v>
      </c>
      <c r="BH96" s="157">
        <f t="shared" si="7"/>
        <v>0</v>
      </c>
      <c r="BI96" s="157">
        <f t="shared" si="8"/>
        <v>0</v>
      </c>
      <c r="BJ96" s="19" t="s">
        <v>79</v>
      </c>
      <c r="BK96" s="157">
        <f t="shared" si="9"/>
        <v>0</v>
      </c>
      <c r="BL96" s="19" t="s">
        <v>141</v>
      </c>
      <c r="BM96" s="156" t="s">
        <v>178</v>
      </c>
    </row>
    <row r="97" spans="1:65" s="2" customFormat="1" ht="16.5" customHeight="1">
      <c r="A97" s="34"/>
      <c r="B97" s="144"/>
      <c r="C97" s="145" t="s">
        <v>72</v>
      </c>
      <c r="D97" s="145" t="s">
        <v>136</v>
      </c>
      <c r="E97" s="146" t="s">
        <v>906</v>
      </c>
      <c r="F97" s="147" t="s">
        <v>907</v>
      </c>
      <c r="G97" s="148" t="s">
        <v>570</v>
      </c>
      <c r="H97" s="149">
        <v>1</v>
      </c>
      <c r="I97" s="150"/>
      <c r="J97" s="151">
        <f t="shared" si="0"/>
        <v>0</v>
      </c>
      <c r="K97" s="147" t="s">
        <v>3</v>
      </c>
      <c r="L97" s="35"/>
      <c r="M97" s="152" t="s">
        <v>3</v>
      </c>
      <c r="N97" s="153" t="s">
        <v>43</v>
      </c>
      <c r="O97" s="55"/>
      <c r="P97" s="154">
        <f t="shared" si="1"/>
        <v>0</v>
      </c>
      <c r="Q97" s="154">
        <v>0</v>
      </c>
      <c r="R97" s="154">
        <f t="shared" si="2"/>
        <v>0</v>
      </c>
      <c r="S97" s="154">
        <v>0</v>
      </c>
      <c r="T97" s="155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141</v>
      </c>
      <c r="AT97" s="156" t="s">
        <v>136</v>
      </c>
      <c r="AU97" s="156" t="s">
        <v>79</v>
      </c>
      <c r="AY97" s="19" t="s">
        <v>133</v>
      </c>
      <c r="BE97" s="157">
        <f t="shared" si="4"/>
        <v>0</v>
      </c>
      <c r="BF97" s="157">
        <f t="shared" si="5"/>
        <v>0</v>
      </c>
      <c r="BG97" s="157">
        <f t="shared" si="6"/>
        <v>0</v>
      </c>
      <c r="BH97" s="157">
        <f t="shared" si="7"/>
        <v>0</v>
      </c>
      <c r="BI97" s="157">
        <f t="shared" si="8"/>
        <v>0</v>
      </c>
      <c r="BJ97" s="19" t="s">
        <v>79</v>
      </c>
      <c r="BK97" s="157">
        <f t="shared" si="9"/>
        <v>0</v>
      </c>
      <c r="BL97" s="19" t="s">
        <v>141</v>
      </c>
      <c r="BM97" s="156" t="s">
        <v>158</v>
      </c>
    </row>
    <row r="98" spans="1:65" s="2" customFormat="1" ht="16.5" customHeight="1">
      <c r="A98" s="34"/>
      <c r="B98" s="144"/>
      <c r="C98" s="145" t="s">
        <v>72</v>
      </c>
      <c r="D98" s="145" t="s">
        <v>136</v>
      </c>
      <c r="E98" s="146" t="s">
        <v>587</v>
      </c>
      <c r="F98" s="147" t="s">
        <v>588</v>
      </c>
      <c r="G98" s="148" t="s">
        <v>570</v>
      </c>
      <c r="H98" s="149">
        <v>3</v>
      </c>
      <c r="I98" s="150"/>
      <c r="J98" s="151">
        <f t="shared" si="0"/>
        <v>0</v>
      </c>
      <c r="K98" s="147" t="s">
        <v>3</v>
      </c>
      <c r="L98" s="35"/>
      <c r="M98" s="152" t="s">
        <v>3</v>
      </c>
      <c r="N98" s="153" t="s">
        <v>43</v>
      </c>
      <c r="O98" s="55"/>
      <c r="P98" s="154">
        <f t="shared" si="1"/>
        <v>0</v>
      </c>
      <c r="Q98" s="154">
        <v>0</v>
      </c>
      <c r="R98" s="154">
        <f t="shared" si="2"/>
        <v>0</v>
      </c>
      <c r="S98" s="154">
        <v>0</v>
      </c>
      <c r="T98" s="155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141</v>
      </c>
      <c r="AT98" s="156" t="s">
        <v>136</v>
      </c>
      <c r="AU98" s="156" t="s">
        <v>79</v>
      </c>
      <c r="AY98" s="19" t="s">
        <v>133</v>
      </c>
      <c r="BE98" s="157">
        <f t="shared" si="4"/>
        <v>0</v>
      </c>
      <c r="BF98" s="157">
        <f t="shared" si="5"/>
        <v>0</v>
      </c>
      <c r="BG98" s="157">
        <f t="shared" si="6"/>
        <v>0</v>
      </c>
      <c r="BH98" s="157">
        <f t="shared" si="7"/>
        <v>0</v>
      </c>
      <c r="BI98" s="157">
        <f t="shared" si="8"/>
        <v>0</v>
      </c>
      <c r="BJ98" s="19" t="s">
        <v>79</v>
      </c>
      <c r="BK98" s="157">
        <f t="shared" si="9"/>
        <v>0</v>
      </c>
      <c r="BL98" s="19" t="s">
        <v>141</v>
      </c>
      <c r="BM98" s="156" t="s">
        <v>203</v>
      </c>
    </row>
    <row r="99" spans="1:65" s="2" customFormat="1" ht="16.5" customHeight="1">
      <c r="A99" s="34"/>
      <c r="B99" s="144"/>
      <c r="C99" s="145" t="s">
        <v>72</v>
      </c>
      <c r="D99" s="145" t="s">
        <v>136</v>
      </c>
      <c r="E99" s="146" t="s">
        <v>908</v>
      </c>
      <c r="F99" s="147" t="s">
        <v>592</v>
      </c>
      <c r="G99" s="148" t="s">
        <v>570</v>
      </c>
      <c r="H99" s="149">
        <v>4</v>
      </c>
      <c r="I99" s="150"/>
      <c r="J99" s="151">
        <f t="shared" si="0"/>
        <v>0</v>
      </c>
      <c r="K99" s="147" t="s">
        <v>3</v>
      </c>
      <c r="L99" s="35"/>
      <c r="M99" s="152" t="s">
        <v>3</v>
      </c>
      <c r="N99" s="153" t="s">
        <v>43</v>
      </c>
      <c r="O99" s="55"/>
      <c r="P99" s="154">
        <f t="shared" si="1"/>
        <v>0</v>
      </c>
      <c r="Q99" s="154">
        <v>0</v>
      </c>
      <c r="R99" s="154">
        <f t="shared" si="2"/>
        <v>0</v>
      </c>
      <c r="S99" s="154">
        <v>0</v>
      </c>
      <c r="T99" s="155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141</v>
      </c>
      <c r="AT99" s="156" t="s">
        <v>136</v>
      </c>
      <c r="AU99" s="156" t="s">
        <v>79</v>
      </c>
      <c r="AY99" s="19" t="s">
        <v>133</v>
      </c>
      <c r="BE99" s="157">
        <f t="shared" si="4"/>
        <v>0</v>
      </c>
      <c r="BF99" s="157">
        <f t="shared" si="5"/>
        <v>0</v>
      </c>
      <c r="BG99" s="157">
        <f t="shared" si="6"/>
        <v>0</v>
      </c>
      <c r="BH99" s="157">
        <f t="shared" si="7"/>
        <v>0</v>
      </c>
      <c r="BI99" s="157">
        <f t="shared" si="8"/>
        <v>0</v>
      </c>
      <c r="BJ99" s="19" t="s">
        <v>79</v>
      </c>
      <c r="BK99" s="157">
        <f t="shared" si="9"/>
        <v>0</v>
      </c>
      <c r="BL99" s="19" t="s">
        <v>141</v>
      </c>
      <c r="BM99" s="156" t="s">
        <v>216</v>
      </c>
    </row>
    <row r="100" spans="1:65" s="2" customFormat="1" ht="16.5" customHeight="1">
      <c r="A100" s="34"/>
      <c r="B100" s="144"/>
      <c r="C100" s="145" t="s">
        <v>72</v>
      </c>
      <c r="D100" s="145" t="s">
        <v>136</v>
      </c>
      <c r="E100" s="146" t="s">
        <v>909</v>
      </c>
      <c r="F100" s="147" t="s">
        <v>598</v>
      </c>
      <c r="G100" s="148" t="s">
        <v>570</v>
      </c>
      <c r="H100" s="149">
        <v>4</v>
      </c>
      <c r="I100" s="150"/>
      <c r="J100" s="151">
        <f t="shared" si="0"/>
        <v>0</v>
      </c>
      <c r="K100" s="147" t="s">
        <v>3</v>
      </c>
      <c r="L100" s="35"/>
      <c r="M100" s="152" t="s">
        <v>3</v>
      </c>
      <c r="N100" s="153" t="s">
        <v>43</v>
      </c>
      <c r="O100" s="55"/>
      <c r="P100" s="154">
        <f t="shared" si="1"/>
        <v>0</v>
      </c>
      <c r="Q100" s="154">
        <v>0</v>
      </c>
      <c r="R100" s="154">
        <f t="shared" si="2"/>
        <v>0</v>
      </c>
      <c r="S100" s="154">
        <v>0</v>
      </c>
      <c r="T100" s="155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141</v>
      </c>
      <c r="AT100" s="156" t="s">
        <v>136</v>
      </c>
      <c r="AU100" s="156" t="s">
        <v>79</v>
      </c>
      <c r="AY100" s="19" t="s">
        <v>133</v>
      </c>
      <c r="BE100" s="157">
        <f t="shared" si="4"/>
        <v>0</v>
      </c>
      <c r="BF100" s="157">
        <f t="shared" si="5"/>
        <v>0</v>
      </c>
      <c r="BG100" s="157">
        <f t="shared" si="6"/>
        <v>0</v>
      </c>
      <c r="BH100" s="157">
        <f t="shared" si="7"/>
        <v>0</v>
      </c>
      <c r="BI100" s="157">
        <f t="shared" si="8"/>
        <v>0</v>
      </c>
      <c r="BJ100" s="19" t="s">
        <v>79</v>
      </c>
      <c r="BK100" s="157">
        <f t="shared" si="9"/>
        <v>0</v>
      </c>
      <c r="BL100" s="19" t="s">
        <v>141</v>
      </c>
      <c r="BM100" s="156" t="s">
        <v>229</v>
      </c>
    </row>
    <row r="101" spans="1:65" s="2" customFormat="1" ht="16.5" customHeight="1">
      <c r="A101" s="34"/>
      <c r="B101" s="144"/>
      <c r="C101" s="145" t="s">
        <v>72</v>
      </c>
      <c r="D101" s="145" t="s">
        <v>136</v>
      </c>
      <c r="E101" s="146" t="s">
        <v>910</v>
      </c>
      <c r="F101" s="147" t="s">
        <v>596</v>
      </c>
      <c r="G101" s="148" t="s">
        <v>570</v>
      </c>
      <c r="H101" s="149">
        <v>2</v>
      </c>
      <c r="I101" s="150"/>
      <c r="J101" s="151">
        <f t="shared" si="0"/>
        <v>0</v>
      </c>
      <c r="K101" s="147" t="s">
        <v>3</v>
      </c>
      <c r="L101" s="35"/>
      <c r="M101" s="152" t="s">
        <v>3</v>
      </c>
      <c r="N101" s="153" t="s">
        <v>43</v>
      </c>
      <c r="O101" s="55"/>
      <c r="P101" s="154">
        <f t="shared" si="1"/>
        <v>0</v>
      </c>
      <c r="Q101" s="154">
        <v>0</v>
      </c>
      <c r="R101" s="154">
        <f t="shared" si="2"/>
        <v>0</v>
      </c>
      <c r="S101" s="154">
        <v>0</v>
      </c>
      <c r="T101" s="155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141</v>
      </c>
      <c r="AT101" s="156" t="s">
        <v>136</v>
      </c>
      <c r="AU101" s="156" t="s">
        <v>79</v>
      </c>
      <c r="AY101" s="19" t="s">
        <v>133</v>
      </c>
      <c r="BE101" s="157">
        <f t="shared" si="4"/>
        <v>0</v>
      </c>
      <c r="BF101" s="157">
        <f t="shared" si="5"/>
        <v>0</v>
      </c>
      <c r="BG101" s="157">
        <f t="shared" si="6"/>
        <v>0</v>
      </c>
      <c r="BH101" s="157">
        <f t="shared" si="7"/>
        <v>0</v>
      </c>
      <c r="BI101" s="157">
        <f t="shared" si="8"/>
        <v>0</v>
      </c>
      <c r="BJ101" s="19" t="s">
        <v>79</v>
      </c>
      <c r="BK101" s="157">
        <f t="shared" si="9"/>
        <v>0</v>
      </c>
      <c r="BL101" s="19" t="s">
        <v>141</v>
      </c>
      <c r="BM101" s="156" t="s">
        <v>237</v>
      </c>
    </row>
    <row r="102" spans="1:65" s="2" customFormat="1" ht="16.5" customHeight="1">
      <c r="A102" s="34"/>
      <c r="B102" s="144"/>
      <c r="C102" s="145" t="s">
        <v>72</v>
      </c>
      <c r="D102" s="145" t="s">
        <v>136</v>
      </c>
      <c r="E102" s="146" t="s">
        <v>911</v>
      </c>
      <c r="F102" s="147" t="s">
        <v>600</v>
      </c>
      <c r="G102" s="148" t="s">
        <v>570</v>
      </c>
      <c r="H102" s="149">
        <v>2</v>
      </c>
      <c r="I102" s="150"/>
      <c r="J102" s="151">
        <f t="shared" si="0"/>
        <v>0</v>
      </c>
      <c r="K102" s="147" t="s">
        <v>3</v>
      </c>
      <c r="L102" s="35"/>
      <c r="M102" s="152" t="s">
        <v>3</v>
      </c>
      <c r="N102" s="153" t="s">
        <v>43</v>
      </c>
      <c r="O102" s="55"/>
      <c r="P102" s="154">
        <f t="shared" si="1"/>
        <v>0</v>
      </c>
      <c r="Q102" s="154">
        <v>0</v>
      </c>
      <c r="R102" s="154">
        <f t="shared" si="2"/>
        <v>0</v>
      </c>
      <c r="S102" s="154">
        <v>0</v>
      </c>
      <c r="T102" s="155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141</v>
      </c>
      <c r="AT102" s="156" t="s">
        <v>136</v>
      </c>
      <c r="AU102" s="156" t="s">
        <v>79</v>
      </c>
      <c r="AY102" s="19" t="s">
        <v>133</v>
      </c>
      <c r="BE102" s="157">
        <f t="shared" si="4"/>
        <v>0</v>
      </c>
      <c r="BF102" s="157">
        <f t="shared" si="5"/>
        <v>0</v>
      </c>
      <c r="BG102" s="157">
        <f t="shared" si="6"/>
        <v>0</v>
      </c>
      <c r="BH102" s="157">
        <f t="shared" si="7"/>
        <v>0</v>
      </c>
      <c r="BI102" s="157">
        <f t="shared" si="8"/>
        <v>0</v>
      </c>
      <c r="BJ102" s="19" t="s">
        <v>79</v>
      </c>
      <c r="BK102" s="157">
        <f t="shared" si="9"/>
        <v>0</v>
      </c>
      <c r="BL102" s="19" t="s">
        <v>141</v>
      </c>
      <c r="BM102" s="156" t="s">
        <v>250</v>
      </c>
    </row>
    <row r="103" spans="1:65" s="2" customFormat="1" ht="16.5" customHeight="1">
      <c r="A103" s="34"/>
      <c r="B103" s="144"/>
      <c r="C103" s="145" t="s">
        <v>72</v>
      </c>
      <c r="D103" s="145" t="s">
        <v>136</v>
      </c>
      <c r="E103" s="146" t="s">
        <v>912</v>
      </c>
      <c r="F103" s="147" t="s">
        <v>602</v>
      </c>
      <c r="G103" s="148" t="s">
        <v>570</v>
      </c>
      <c r="H103" s="149">
        <v>17</v>
      </c>
      <c r="I103" s="150"/>
      <c r="J103" s="151">
        <f t="shared" si="0"/>
        <v>0</v>
      </c>
      <c r="K103" s="147" t="s">
        <v>3</v>
      </c>
      <c r="L103" s="35"/>
      <c r="M103" s="152" t="s">
        <v>3</v>
      </c>
      <c r="N103" s="153" t="s">
        <v>43</v>
      </c>
      <c r="O103" s="55"/>
      <c r="P103" s="154">
        <f t="shared" si="1"/>
        <v>0</v>
      </c>
      <c r="Q103" s="154">
        <v>0</v>
      </c>
      <c r="R103" s="154">
        <f t="shared" si="2"/>
        <v>0</v>
      </c>
      <c r="S103" s="154">
        <v>0</v>
      </c>
      <c r="T103" s="155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6" t="s">
        <v>141</v>
      </c>
      <c r="AT103" s="156" t="s">
        <v>136</v>
      </c>
      <c r="AU103" s="156" t="s">
        <v>79</v>
      </c>
      <c r="AY103" s="19" t="s">
        <v>133</v>
      </c>
      <c r="BE103" s="157">
        <f t="shared" si="4"/>
        <v>0</v>
      </c>
      <c r="BF103" s="157">
        <f t="shared" si="5"/>
        <v>0</v>
      </c>
      <c r="BG103" s="157">
        <f t="shared" si="6"/>
        <v>0</v>
      </c>
      <c r="BH103" s="157">
        <f t="shared" si="7"/>
        <v>0</v>
      </c>
      <c r="BI103" s="157">
        <f t="shared" si="8"/>
        <v>0</v>
      </c>
      <c r="BJ103" s="19" t="s">
        <v>79</v>
      </c>
      <c r="BK103" s="157">
        <f t="shared" si="9"/>
        <v>0</v>
      </c>
      <c r="BL103" s="19" t="s">
        <v>141</v>
      </c>
      <c r="BM103" s="156" t="s">
        <v>261</v>
      </c>
    </row>
    <row r="104" spans="1:65" s="2" customFormat="1" ht="16.5" customHeight="1">
      <c r="A104" s="34"/>
      <c r="B104" s="144"/>
      <c r="C104" s="145" t="s">
        <v>72</v>
      </c>
      <c r="D104" s="145" t="s">
        <v>136</v>
      </c>
      <c r="E104" s="146" t="s">
        <v>603</v>
      </c>
      <c r="F104" s="147" t="s">
        <v>604</v>
      </c>
      <c r="G104" s="148" t="s">
        <v>570</v>
      </c>
      <c r="H104" s="149">
        <v>3</v>
      </c>
      <c r="I104" s="150"/>
      <c r="J104" s="151">
        <f t="shared" si="0"/>
        <v>0</v>
      </c>
      <c r="K104" s="147" t="s">
        <v>3</v>
      </c>
      <c r="L104" s="35"/>
      <c r="M104" s="152" t="s">
        <v>3</v>
      </c>
      <c r="N104" s="153" t="s">
        <v>43</v>
      </c>
      <c r="O104" s="55"/>
      <c r="P104" s="154">
        <f t="shared" si="1"/>
        <v>0</v>
      </c>
      <c r="Q104" s="154">
        <v>0</v>
      </c>
      <c r="R104" s="154">
        <f t="shared" si="2"/>
        <v>0</v>
      </c>
      <c r="S104" s="154">
        <v>0</v>
      </c>
      <c r="T104" s="155">
        <f t="shared" si="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141</v>
      </c>
      <c r="AT104" s="156" t="s">
        <v>136</v>
      </c>
      <c r="AU104" s="156" t="s">
        <v>79</v>
      </c>
      <c r="AY104" s="19" t="s">
        <v>133</v>
      </c>
      <c r="BE104" s="157">
        <f t="shared" si="4"/>
        <v>0</v>
      </c>
      <c r="BF104" s="157">
        <f t="shared" si="5"/>
        <v>0</v>
      </c>
      <c r="BG104" s="157">
        <f t="shared" si="6"/>
        <v>0</v>
      </c>
      <c r="BH104" s="157">
        <f t="shared" si="7"/>
        <v>0</v>
      </c>
      <c r="BI104" s="157">
        <f t="shared" si="8"/>
        <v>0</v>
      </c>
      <c r="BJ104" s="19" t="s">
        <v>79</v>
      </c>
      <c r="BK104" s="157">
        <f t="shared" si="9"/>
        <v>0</v>
      </c>
      <c r="BL104" s="19" t="s">
        <v>141</v>
      </c>
      <c r="BM104" s="156" t="s">
        <v>270</v>
      </c>
    </row>
    <row r="105" spans="1:65" s="2" customFormat="1" ht="16.5" customHeight="1">
      <c r="A105" s="34"/>
      <c r="B105" s="144"/>
      <c r="C105" s="145" t="s">
        <v>72</v>
      </c>
      <c r="D105" s="145" t="s">
        <v>136</v>
      </c>
      <c r="E105" s="146" t="s">
        <v>913</v>
      </c>
      <c r="F105" s="147" t="s">
        <v>914</v>
      </c>
      <c r="G105" s="148" t="s">
        <v>570</v>
      </c>
      <c r="H105" s="149">
        <v>1</v>
      </c>
      <c r="I105" s="150"/>
      <c r="J105" s="151">
        <f t="shared" si="0"/>
        <v>0</v>
      </c>
      <c r="K105" s="147" t="s">
        <v>3</v>
      </c>
      <c r="L105" s="35"/>
      <c r="M105" s="152" t="s">
        <v>3</v>
      </c>
      <c r="N105" s="153" t="s">
        <v>43</v>
      </c>
      <c r="O105" s="55"/>
      <c r="P105" s="154">
        <f t="shared" si="1"/>
        <v>0</v>
      </c>
      <c r="Q105" s="154">
        <v>0</v>
      </c>
      <c r="R105" s="154">
        <f t="shared" si="2"/>
        <v>0</v>
      </c>
      <c r="S105" s="154">
        <v>0</v>
      </c>
      <c r="T105" s="155">
        <f t="shared" si="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141</v>
      </c>
      <c r="AT105" s="156" t="s">
        <v>136</v>
      </c>
      <c r="AU105" s="156" t="s">
        <v>79</v>
      </c>
      <c r="AY105" s="19" t="s">
        <v>133</v>
      </c>
      <c r="BE105" s="157">
        <f t="shared" si="4"/>
        <v>0</v>
      </c>
      <c r="BF105" s="157">
        <f t="shared" si="5"/>
        <v>0</v>
      </c>
      <c r="BG105" s="157">
        <f t="shared" si="6"/>
        <v>0</v>
      </c>
      <c r="BH105" s="157">
        <f t="shared" si="7"/>
        <v>0</v>
      </c>
      <c r="BI105" s="157">
        <f t="shared" si="8"/>
        <v>0</v>
      </c>
      <c r="BJ105" s="19" t="s">
        <v>79</v>
      </c>
      <c r="BK105" s="157">
        <f t="shared" si="9"/>
        <v>0</v>
      </c>
      <c r="BL105" s="19" t="s">
        <v>141</v>
      </c>
      <c r="BM105" s="156" t="s">
        <v>282</v>
      </c>
    </row>
    <row r="106" spans="1:65" s="2" customFormat="1" ht="16.5" customHeight="1">
      <c r="A106" s="34"/>
      <c r="B106" s="144"/>
      <c r="C106" s="145" t="s">
        <v>72</v>
      </c>
      <c r="D106" s="145" t="s">
        <v>136</v>
      </c>
      <c r="E106" s="146" t="s">
        <v>605</v>
      </c>
      <c r="F106" s="147" t="s">
        <v>606</v>
      </c>
      <c r="G106" s="148" t="s">
        <v>570</v>
      </c>
      <c r="H106" s="149">
        <v>1</v>
      </c>
      <c r="I106" s="150"/>
      <c r="J106" s="151">
        <f t="shared" si="0"/>
        <v>0</v>
      </c>
      <c r="K106" s="147" t="s">
        <v>3</v>
      </c>
      <c r="L106" s="35"/>
      <c r="M106" s="152" t="s">
        <v>3</v>
      </c>
      <c r="N106" s="153" t="s">
        <v>43</v>
      </c>
      <c r="O106" s="55"/>
      <c r="P106" s="154">
        <f t="shared" si="1"/>
        <v>0</v>
      </c>
      <c r="Q106" s="154">
        <v>0</v>
      </c>
      <c r="R106" s="154">
        <f t="shared" si="2"/>
        <v>0</v>
      </c>
      <c r="S106" s="154">
        <v>0</v>
      </c>
      <c r="T106" s="155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141</v>
      </c>
      <c r="AT106" s="156" t="s">
        <v>136</v>
      </c>
      <c r="AU106" s="156" t="s">
        <v>79</v>
      </c>
      <c r="AY106" s="19" t="s">
        <v>133</v>
      </c>
      <c r="BE106" s="157">
        <f t="shared" si="4"/>
        <v>0</v>
      </c>
      <c r="BF106" s="157">
        <f t="shared" si="5"/>
        <v>0</v>
      </c>
      <c r="BG106" s="157">
        <f t="shared" si="6"/>
        <v>0</v>
      </c>
      <c r="BH106" s="157">
        <f t="shared" si="7"/>
        <v>0</v>
      </c>
      <c r="BI106" s="157">
        <f t="shared" si="8"/>
        <v>0</v>
      </c>
      <c r="BJ106" s="19" t="s">
        <v>79</v>
      </c>
      <c r="BK106" s="157">
        <f t="shared" si="9"/>
        <v>0</v>
      </c>
      <c r="BL106" s="19" t="s">
        <v>141</v>
      </c>
      <c r="BM106" s="156" t="s">
        <v>292</v>
      </c>
    </row>
    <row r="107" spans="1:65" s="2" customFormat="1" ht="16.5" customHeight="1">
      <c r="A107" s="34"/>
      <c r="B107" s="144"/>
      <c r="C107" s="145" t="s">
        <v>72</v>
      </c>
      <c r="D107" s="145" t="s">
        <v>136</v>
      </c>
      <c r="E107" s="146" t="s">
        <v>607</v>
      </c>
      <c r="F107" s="147" t="s">
        <v>608</v>
      </c>
      <c r="G107" s="148" t="s">
        <v>570</v>
      </c>
      <c r="H107" s="149">
        <v>1</v>
      </c>
      <c r="I107" s="150"/>
      <c r="J107" s="151">
        <f t="shared" si="0"/>
        <v>0</v>
      </c>
      <c r="K107" s="147" t="s">
        <v>3</v>
      </c>
      <c r="L107" s="35"/>
      <c r="M107" s="152" t="s">
        <v>3</v>
      </c>
      <c r="N107" s="153" t="s">
        <v>43</v>
      </c>
      <c r="O107" s="55"/>
      <c r="P107" s="154">
        <f t="shared" si="1"/>
        <v>0</v>
      </c>
      <c r="Q107" s="154">
        <v>0</v>
      </c>
      <c r="R107" s="154">
        <f t="shared" si="2"/>
        <v>0</v>
      </c>
      <c r="S107" s="154">
        <v>0</v>
      </c>
      <c r="T107" s="155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141</v>
      </c>
      <c r="AT107" s="156" t="s">
        <v>136</v>
      </c>
      <c r="AU107" s="156" t="s">
        <v>79</v>
      </c>
      <c r="AY107" s="19" t="s">
        <v>133</v>
      </c>
      <c r="BE107" s="157">
        <f t="shared" si="4"/>
        <v>0</v>
      </c>
      <c r="BF107" s="157">
        <f t="shared" si="5"/>
        <v>0</v>
      </c>
      <c r="BG107" s="157">
        <f t="shared" si="6"/>
        <v>0</v>
      </c>
      <c r="BH107" s="157">
        <f t="shared" si="7"/>
        <v>0</v>
      </c>
      <c r="BI107" s="157">
        <f t="shared" si="8"/>
        <v>0</v>
      </c>
      <c r="BJ107" s="19" t="s">
        <v>79</v>
      </c>
      <c r="BK107" s="157">
        <f t="shared" si="9"/>
        <v>0</v>
      </c>
      <c r="BL107" s="19" t="s">
        <v>141</v>
      </c>
      <c r="BM107" s="156" t="s">
        <v>311</v>
      </c>
    </row>
    <row r="108" spans="1:65" s="2" customFormat="1" ht="16.5" customHeight="1">
      <c r="A108" s="34"/>
      <c r="B108" s="144"/>
      <c r="C108" s="145" t="s">
        <v>72</v>
      </c>
      <c r="D108" s="145" t="s">
        <v>136</v>
      </c>
      <c r="E108" s="146" t="s">
        <v>609</v>
      </c>
      <c r="F108" s="147" t="s">
        <v>610</v>
      </c>
      <c r="G108" s="148" t="s">
        <v>570</v>
      </c>
      <c r="H108" s="149">
        <v>1</v>
      </c>
      <c r="I108" s="150"/>
      <c r="J108" s="151">
        <f t="shared" si="0"/>
        <v>0</v>
      </c>
      <c r="K108" s="147" t="s">
        <v>3</v>
      </c>
      <c r="L108" s="35"/>
      <c r="M108" s="152" t="s">
        <v>3</v>
      </c>
      <c r="N108" s="153" t="s">
        <v>43</v>
      </c>
      <c r="O108" s="55"/>
      <c r="P108" s="154">
        <f t="shared" si="1"/>
        <v>0</v>
      </c>
      <c r="Q108" s="154">
        <v>0</v>
      </c>
      <c r="R108" s="154">
        <f t="shared" si="2"/>
        <v>0</v>
      </c>
      <c r="S108" s="154">
        <v>0</v>
      </c>
      <c r="T108" s="155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141</v>
      </c>
      <c r="AT108" s="156" t="s">
        <v>136</v>
      </c>
      <c r="AU108" s="156" t="s">
        <v>79</v>
      </c>
      <c r="AY108" s="19" t="s">
        <v>133</v>
      </c>
      <c r="BE108" s="157">
        <f t="shared" si="4"/>
        <v>0</v>
      </c>
      <c r="BF108" s="157">
        <f t="shared" si="5"/>
        <v>0</v>
      </c>
      <c r="BG108" s="157">
        <f t="shared" si="6"/>
        <v>0</v>
      </c>
      <c r="BH108" s="157">
        <f t="shared" si="7"/>
        <v>0</v>
      </c>
      <c r="BI108" s="157">
        <f t="shared" si="8"/>
        <v>0</v>
      </c>
      <c r="BJ108" s="19" t="s">
        <v>79</v>
      </c>
      <c r="BK108" s="157">
        <f t="shared" si="9"/>
        <v>0</v>
      </c>
      <c r="BL108" s="19" t="s">
        <v>141</v>
      </c>
      <c r="BM108" s="156" t="s">
        <v>322</v>
      </c>
    </row>
    <row r="109" spans="1:65" s="2" customFormat="1" ht="16.5" customHeight="1">
      <c r="A109" s="34"/>
      <c r="B109" s="144"/>
      <c r="C109" s="145" t="s">
        <v>72</v>
      </c>
      <c r="D109" s="145" t="s">
        <v>136</v>
      </c>
      <c r="E109" s="146" t="s">
        <v>611</v>
      </c>
      <c r="F109" s="147" t="s">
        <v>612</v>
      </c>
      <c r="G109" s="148" t="s">
        <v>570</v>
      </c>
      <c r="H109" s="149">
        <v>6</v>
      </c>
      <c r="I109" s="150"/>
      <c r="J109" s="151">
        <f t="shared" si="0"/>
        <v>0</v>
      </c>
      <c r="K109" s="147" t="s">
        <v>3</v>
      </c>
      <c r="L109" s="35"/>
      <c r="M109" s="152" t="s">
        <v>3</v>
      </c>
      <c r="N109" s="153" t="s">
        <v>43</v>
      </c>
      <c r="O109" s="55"/>
      <c r="P109" s="154">
        <f t="shared" si="1"/>
        <v>0</v>
      </c>
      <c r="Q109" s="154">
        <v>0</v>
      </c>
      <c r="R109" s="154">
        <f t="shared" si="2"/>
        <v>0</v>
      </c>
      <c r="S109" s="154">
        <v>0</v>
      </c>
      <c r="T109" s="155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141</v>
      </c>
      <c r="AT109" s="156" t="s">
        <v>136</v>
      </c>
      <c r="AU109" s="156" t="s">
        <v>79</v>
      </c>
      <c r="AY109" s="19" t="s">
        <v>133</v>
      </c>
      <c r="BE109" s="157">
        <f t="shared" si="4"/>
        <v>0</v>
      </c>
      <c r="BF109" s="157">
        <f t="shared" si="5"/>
        <v>0</v>
      </c>
      <c r="BG109" s="157">
        <f t="shared" si="6"/>
        <v>0</v>
      </c>
      <c r="BH109" s="157">
        <f t="shared" si="7"/>
        <v>0</v>
      </c>
      <c r="BI109" s="157">
        <f t="shared" si="8"/>
        <v>0</v>
      </c>
      <c r="BJ109" s="19" t="s">
        <v>79</v>
      </c>
      <c r="BK109" s="157">
        <f t="shared" si="9"/>
        <v>0</v>
      </c>
      <c r="BL109" s="19" t="s">
        <v>141</v>
      </c>
      <c r="BM109" s="156" t="s">
        <v>335</v>
      </c>
    </row>
    <row r="110" spans="1:65" s="2" customFormat="1" ht="16.5" customHeight="1">
      <c r="A110" s="34"/>
      <c r="B110" s="144"/>
      <c r="C110" s="145" t="s">
        <v>72</v>
      </c>
      <c r="D110" s="145" t="s">
        <v>136</v>
      </c>
      <c r="E110" s="146" t="s">
        <v>613</v>
      </c>
      <c r="F110" s="147" t="s">
        <v>614</v>
      </c>
      <c r="G110" s="148" t="s">
        <v>163</v>
      </c>
      <c r="H110" s="149">
        <v>2</v>
      </c>
      <c r="I110" s="150"/>
      <c r="J110" s="151">
        <f t="shared" si="0"/>
        <v>0</v>
      </c>
      <c r="K110" s="147" t="s">
        <v>3</v>
      </c>
      <c r="L110" s="35"/>
      <c r="M110" s="152" t="s">
        <v>3</v>
      </c>
      <c r="N110" s="153" t="s">
        <v>43</v>
      </c>
      <c r="O110" s="55"/>
      <c r="P110" s="154">
        <f t="shared" si="1"/>
        <v>0</v>
      </c>
      <c r="Q110" s="154">
        <v>0</v>
      </c>
      <c r="R110" s="154">
        <f t="shared" si="2"/>
        <v>0</v>
      </c>
      <c r="S110" s="154">
        <v>0</v>
      </c>
      <c r="T110" s="155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141</v>
      </c>
      <c r="AT110" s="156" t="s">
        <v>136</v>
      </c>
      <c r="AU110" s="156" t="s">
        <v>79</v>
      </c>
      <c r="AY110" s="19" t="s">
        <v>133</v>
      </c>
      <c r="BE110" s="157">
        <f t="shared" si="4"/>
        <v>0</v>
      </c>
      <c r="BF110" s="157">
        <f t="shared" si="5"/>
        <v>0</v>
      </c>
      <c r="BG110" s="157">
        <f t="shared" si="6"/>
        <v>0</v>
      </c>
      <c r="BH110" s="157">
        <f t="shared" si="7"/>
        <v>0</v>
      </c>
      <c r="BI110" s="157">
        <f t="shared" si="8"/>
        <v>0</v>
      </c>
      <c r="BJ110" s="19" t="s">
        <v>79</v>
      </c>
      <c r="BK110" s="157">
        <f t="shared" si="9"/>
        <v>0</v>
      </c>
      <c r="BL110" s="19" t="s">
        <v>141</v>
      </c>
      <c r="BM110" s="156" t="s">
        <v>356</v>
      </c>
    </row>
    <row r="111" spans="1:65" s="2" customFormat="1" ht="16.5" customHeight="1">
      <c r="A111" s="34"/>
      <c r="B111" s="144"/>
      <c r="C111" s="145" t="s">
        <v>72</v>
      </c>
      <c r="D111" s="145" t="s">
        <v>136</v>
      </c>
      <c r="E111" s="146" t="s">
        <v>615</v>
      </c>
      <c r="F111" s="147" t="s">
        <v>616</v>
      </c>
      <c r="G111" s="148" t="s">
        <v>163</v>
      </c>
      <c r="H111" s="149">
        <v>3</v>
      </c>
      <c r="I111" s="150"/>
      <c r="J111" s="151">
        <f t="shared" si="0"/>
        <v>0</v>
      </c>
      <c r="K111" s="147" t="s">
        <v>3</v>
      </c>
      <c r="L111" s="35"/>
      <c r="M111" s="152" t="s">
        <v>3</v>
      </c>
      <c r="N111" s="153" t="s">
        <v>43</v>
      </c>
      <c r="O111" s="55"/>
      <c r="P111" s="154">
        <f t="shared" si="1"/>
        <v>0</v>
      </c>
      <c r="Q111" s="154">
        <v>0</v>
      </c>
      <c r="R111" s="154">
        <f t="shared" si="2"/>
        <v>0</v>
      </c>
      <c r="S111" s="154">
        <v>0</v>
      </c>
      <c r="T111" s="155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141</v>
      </c>
      <c r="AT111" s="156" t="s">
        <v>136</v>
      </c>
      <c r="AU111" s="156" t="s">
        <v>79</v>
      </c>
      <c r="AY111" s="19" t="s">
        <v>133</v>
      </c>
      <c r="BE111" s="157">
        <f t="shared" si="4"/>
        <v>0</v>
      </c>
      <c r="BF111" s="157">
        <f t="shared" si="5"/>
        <v>0</v>
      </c>
      <c r="BG111" s="157">
        <f t="shared" si="6"/>
        <v>0</v>
      </c>
      <c r="BH111" s="157">
        <f t="shared" si="7"/>
        <v>0</v>
      </c>
      <c r="BI111" s="157">
        <f t="shared" si="8"/>
        <v>0</v>
      </c>
      <c r="BJ111" s="19" t="s">
        <v>79</v>
      </c>
      <c r="BK111" s="157">
        <f t="shared" si="9"/>
        <v>0</v>
      </c>
      <c r="BL111" s="19" t="s">
        <v>141</v>
      </c>
      <c r="BM111" s="156" t="s">
        <v>366</v>
      </c>
    </row>
    <row r="112" spans="1:65" s="2" customFormat="1" ht="16.5" customHeight="1">
      <c r="A112" s="34"/>
      <c r="B112" s="144"/>
      <c r="C112" s="145" t="s">
        <v>72</v>
      </c>
      <c r="D112" s="145" t="s">
        <v>136</v>
      </c>
      <c r="E112" s="146" t="s">
        <v>623</v>
      </c>
      <c r="F112" s="147" t="s">
        <v>624</v>
      </c>
      <c r="G112" s="148" t="s">
        <v>570</v>
      </c>
      <c r="H112" s="149">
        <v>52</v>
      </c>
      <c r="I112" s="150"/>
      <c r="J112" s="151">
        <f t="shared" si="0"/>
        <v>0</v>
      </c>
      <c r="K112" s="147" t="s">
        <v>3</v>
      </c>
      <c r="L112" s="35"/>
      <c r="M112" s="152" t="s">
        <v>3</v>
      </c>
      <c r="N112" s="153" t="s">
        <v>43</v>
      </c>
      <c r="O112" s="55"/>
      <c r="P112" s="154">
        <f t="shared" si="1"/>
        <v>0</v>
      </c>
      <c r="Q112" s="154">
        <v>0</v>
      </c>
      <c r="R112" s="154">
        <f t="shared" si="2"/>
        <v>0</v>
      </c>
      <c r="S112" s="154">
        <v>0</v>
      </c>
      <c r="T112" s="155">
        <f t="shared" si="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6" t="s">
        <v>141</v>
      </c>
      <c r="AT112" s="156" t="s">
        <v>136</v>
      </c>
      <c r="AU112" s="156" t="s">
        <v>79</v>
      </c>
      <c r="AY112" s="19" t="s">
        <v>133</v>
      </c>
      <c r="BE112" s="157">
        <f t="shared" si="4"/>
        <v>0</v>
      </c>
      <c r="BF112" s="157">
        <f t="shared" si="5"/>
        <v>0</v>
      </c>
      <c r="BG112" s="157">
        <f t="shared" si="6"/>
        <v>0</v>
      </c>
      <c r="BH112" s="157">
        <f t="shared" si="7"/>
        <v>0</v>
      </c>
      <c r="BI112" s="157">
        <f t="shared" si="8"/>
        <v>0</v>
      </c>
      <c r="BJ112" s="19" t="s">
        <v>79</v>
      </c>
      <c r="BK112" s="157">
        <f t="shared" si="9"/>
        <v>0</v>
      </c>
      <c r="BL112" s="19" t="s">
        <v>141</v>
      </c>
      <c r="BM112" s="156" t="s">
        <v>377</v>
      </c>
    </row>
    <row r="113" spans="1:65" s="2" customFormat="1" ht="16.5" customHeight="1">
      <c r="A113" s="34"/>
      <c r="B113" s="144"/>
      <c r="C113" s="145" t="s">
        <v>72</v>
      </c>
      <c r="D113" s="145" t="s">
        <v>136</v>
      </c>
      <c r="E113" s="146" t="s">
        <v>625</v>
      </c>
      <c r="F113" s="147" t="s">
        <v>626</v>
      </c>
      <c r="G113" s="148" t="s">
        <v>570</v>
      </c>
      <c r="H113" s="149">
        <v>18</v>
      </c>
      <c r="I113" s="150"/>
      <c r="J113" s="151">
        <f t="shared" si="0"/>
        <v>0</v>
      </c>
      <c r="K113" s="147" t="s">
        <v>3</v>
      </c>
      <c r="L113" s="35"/>
      <c r="M113" s="152" t="s">
        <v>3</v>
      </c>
      <c r="N113" s="153" t="s">
        <v>43</v>
      </c>
      <c r="O113" s="55"/>
      <c r="P113" s="154">
        <f t="shared" si="1"/>
        <v>0</v>
      </c>
      <c r="Q113" s="154">
        <v>0</v>
      </c>
      <c r="R113" s="154">
        <f t="shared" si="2"/>
        <v>0</v>
      </c>
      <c r="S113" s="154">
        <v>0</v>
      </c>
      <c r="T113" s="155">
        <f t="shared" si="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141</v>
      </c>
      <c r="AT113" s="156" t="s">
        <v>136</v>
      </c>
      <c r="AU113" s="156" t="s">
        <v>79</v>
      </c>
      <c r="AY113" s="19" t="s">
        <v>133</v>
      </c>
      <c r="BE113" s="157">
        <f t="shared" si="4"/>
        <v>0</v>
      </c>
      <c r="BF113" s="157">
        <f t="shared" si="5"/>
        <v>0</v>
      </c>
      <c r="BG113" s="157">
        <f t="shared" si="6"/>
        <v>0</v>
      </c>
      <c r="BH113" s="157">
        <f t="shared" si="7"/>
        <v>0</v>
      </c>
      <c r="BI113" s="157">
        <f t="shared" si="8"/>
        <v>0</v>
      </c>
      <c r="BJ113" s="19" t="s">
        <v>79</v>
      </c>
      <c r="BK113" s="157">
        <f t="shared" si="9"/>
        <v>0</v>
      </c>
      <c r="BL113" s="19" t="s">
        <v>141</v>
      </c>
      <c r="BM113" s="156" t="s">
        <v>390</v>
      </c>
    </row>
    <row r="114" spans="1:65" s="2" customFormat="1" ht="16.5" customHeight="1">
      <c r="A114" s="34"/>
      <c r="B114" s="144"/>
      <c r="C114" s="145" t="s">
        <v>72</v>
      </c>
      <c r="D114" s="145" t="s">
        <v>136</v>
      </c>
      <c r="E114" s="146" t="s">
        <v>627</v>
      </c>
      <c r="F114" s="147" t="s">
        <v>628</v>
      </c>
      <c r="G114" s="148" t="s">
        <v>570</v>
      </c>
      <c r="H114" s="149">
        <v>31</v>
      </c>
      <c r="I114" s="150"/>
      <c r="J114" s="151">
        <f t="shared" si="0"/>
        <v>0</v>
      </c>
      <c r="K114" s="147" t="s">
        <v>3</v>
      </c>
      <c r="L114" s="35"/>
      <c r="M114" s="152" t="s">
        <v>3</v>
      </c>
      <c r="N114" s="153" t="s">
        <v>43</v>
      </c>
      <c r="O114" s="55"/>
      <c r="P114" s="154">
        <f t="shared" si="1"/>
        <v>0</v>
      </c>
      <c r="Q114" s="154">
        <v>0</v>
      </c>
      <c r="R114" s="154">
        <f t="shared" si="2"/>
        <v>0</v>
      </c>
      <c r="S114" s="154">
        <v>0</v>
      </c>
      <c r="T114" s="155">
        <f t="shared" si="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141</v>
      </c>
      <c r="AT114" s="156" t="s">
        <v>136</v>
      </c>
      <c r="AU114" s="156" t="s">
        <v>79</v>
      </c>
      <c r="AY114" s="19" t="s">
        <v>133</v>
      </c>
      <c r="BE114" s="157">
        <f t="shared" si="4"/>
        <v>0</v>
      </c>
      <c r="BF114" s="157">
        <f t="shared" si="5"/>
        <v>0</v>
      </c>
      <c r="BG114" s="157">
        <f t="shared" si="6"/>
        <v>0</v>
      </c>
      <c r="BH114" s="157">
        <f t="shared" si="7"/>
        <v>0</v>
      </c>
      <c r="BI114" s="157">
        <f t="shared" si="8"/>
        <v>0</v>
      </c>
      <c r="BJ114" s="19" t="s">
        <v>79</v>
      </c>
      <c r="BK114" s="157">
        <f t="shared" si="9"/>
        <v>0</v>
      </c>
      <c r="BL114" s="19" t="s">
        <v>141</v>
      </c>
      <c r="BM114" s="156" t="s">
        <v>403</v>
      </c>
    </row>
    <row r="115" spans="1:65" s="2" customFormat="1" ht="16.5" customHeight="1">
      <c r="A115" s="34"/>
      <c r="B115" s="144"/>
      <c r="C115" s="145" t="s">
        <v>72</v>
      </c>
      <c r="D115" s="145" t="s">
        <v>136</v>
      </c>
      <c r="E115" s="146" t="s">
        <v>629</v>
      </c>
      <c r="F115" s="147" t="s">
        <v>630</v>
      </c>
      <c r="G115" s="148" t="s">
        <v>570</v>
      </c>
      <c r="H115" s="149">
        <v>19</v>
      </c>
      <c r="I115" s="150"/>
      <c r="J115" s="151">
        <f t="shared" si="0"/>
        <v>0</v>
      </c>
      <c r="K115" s="147" t="s">
        <v>3</v>
      </c>
      <c r="L115" s="35"/>
      <c r="M115" s="152" t="s">
        <v>3</v>
      </c>
      <c r="N115" s="153" t="s">
        <v>43</v>
      </c>
      <c r="O115" s="55"/>
      <c r="P115" s="154">
        <f t="shared" si="1"/>
        <v>0</v>
      </c>
      <c r="Q115" s="154">
        <v>0</v>
      </c>
      <c r="R115" s="154">
        <f t="shared" si="2"/>
        <v>0</v>
      </c>
      <c r="S115" s="154">
        <v>0</v>
      </c>
      <c r="T115" s="155">
        <f t="shared" si="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141</v>
      </c>
      <c r="AT115" s="156" t="s">
        <v>136</v>
      </c>
      <c r="AU115" s="156" t="s">
        <v>79</v>
      </c>
      <c r="AY115" s="19" t="s">
        <v>133</v>
      </c>
      <c r="BE115" s="157">
        <f t="shared" si="4"/>
        <v>0</v>
      </c>
      <c r="BF115" s="157">
        <f t="shared" si="5"/>
        <v>0</v>
      </c>
      <c r="BG115" s="157">
        <f t="shared" si="6"/>
        <v>0</v>
      </c>
      <c r="BH115" s="157">
        <f t="shared" si="7"/>
        <v>0</v>
      </c>
      <c r="BI115" s="157">
        <f t="shared" si="8"/>
        <v>0</v>
      </c>
      <c r="BJ115" s="19" t="s">
        <v>79</v>
      </c>
      <c r="BK115" s="157">
        <f t="shared" si="9"/>
        <v>0</v>
      </c>
      <c r="BL115" s="19" t="s">
        <v>141</v>
      </c>
      <c r="BM115" s="156" t="s">
        <v>415</v>
      </c>
    </row>
    <row r="116" spans="1:65" s="2" customFormat="1" ht="16.5" customHeight="1">
      <c r="A116" s="34"/>
      <c r="B116" s="144"/>
      <c r="C116" s="145" t="s">
        <v>72</v>
      </c>
      <c r="D116" s="145" t="s">
        <v>136</v>
      </c>
      <c r="E116" s="146" t="s">
        <v>631</v>
      </c>
      <c r="F116" s="147" t="s">
        <v>632</v>
      </c>
      <c r="G116" s="148" t="s">
        <v>570</v>
      </c>
      <c r="H116" s="149">
        <v>1</v>
      </c>
      <c r="I116" s="150"/>
      <c r="J116" s="151">
        <f t="shared" si="0"/>
        <v>0</v>
      </c>
      <c r="K116" s="147" t="s">
        <v>3</v>
      </c>
      <c r="L116" s="35"/>
      <c r="M116" s="152" t="s">
        <v>3</v>
      </c>
      <c r="N116" s="153" t="s">
        <v>43</v>
      </c>
      <c r="O116" s="55"/>
      <c r="P116" s="154">
        <f t="shared" si="1"/>
        <v>0</v>
      </c>
      <c r="Q116" s="154">
        <v>0</v>
      </c>
      <c r="R116" s="154">
        <f t="shared" si="2"/>
        <v>0</v>
      </c>
      <c r="S116" s="154">
        <v>0</v>
      </c>
      <c r="T116" s="155">
        <f t="shared" si="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141</v>
      </c>
      <c r="AT116" s="156" t="s">
        <v>136</v>
      </c>
      <c r="AU116" s="156" t="s">
        <v>79</v>
      </c>
      <c r="AY116" s="19" t="s">
        <v>133</v>
      </c>
      <c r="BE116" s="157">
        <f t="shared" si="4"/>
        <v>0</v>
      </c>
      <c r="BF116" s="157">
        <f t="shared" si="5"/>
        <v>0</v>
      </c>
      <c r="BG116" s="157">
        <f t="shared" si="6"/>
        <v>0</v>
      </c>
      <c r="BH116" s="157">
        <f t="shared" si="7"/>
        <v>0</v>
      </c>
      <c r="BI116" s="157">
        <f t="shared" si="8"/>
        <v>0</v>
      </c>
      <c r="BJ116" s="19" t="s">
        <v>79</v>
      </c>
      <c r="BK116" s="157">
        <f t="shared" si="9"/>
        <v>0</v>
      </c>
      <c r="BL116" s="19" t="s">
        <v>141</v>
      </c>
      <c r="BM116" s="156" t="s">
        <v>427</v>
      </c>
    </row>
    <row r="117" spans="1:65" s="2" customFormat="1" ht="16.5" customHeight="1">
      <c r="A117" s="34"/>
      <c r="B117" s="144"/>
      <c r="C117" s="145" t="s">
        <v>72</v>
      </c>
      <c r="D117" s="145" t="s">
        <v>136</v>
      </c>
      <c r="E117" s="146" t="s">
        <v>633</v>
      </c>
      <c r="F117" s="147" t="s">
        <v>634</v>
      </c>
      <c r="G117" s="148" t="s">
        <v>570</v>
      </c>
      <c r="H117" s="149">
        <v>1</v>
      </c>
      <c r="I117" s="150"/>
      <c r="J117" s="151">
        <f t="shared" si="0"/>
        <v>0</v>
      </c>
      <c r="K117" s="147" t="s">
        <v>3</v>
      </c>
      <c r="L117" s="35"/>
      <c r="M117" s="152" t="s">
        <v>3</v>
      </c>
      <c r="N117" s="153" t="s">
        <v>43</v>
      </c>
      <c r="O117" s="55"/>
      <c r="P117" s="154">
        <f t="shared" si="1"/>
        <v>0</v>
      </c>
      <c r="Q117" s="154">
        <v>0</v>
      </c>
      <c r="R117" s="154">
        <f t="shared" si="2"/>
        <v>0</v>
      </c>
      <c r="S117" s="154">
        <v>0</v>
      </c>
      <c r="T117" s="155">
        <f t="shared" si="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141</v>
      </c>
      <c r="AT117" s="156" t="s">
        <v>136</v>
      </c>
      <c r="AU117" s="156" t="s">
        <v>79</v>
      </c>
      <c r="AY117" s="19" t="s">
        <v>133</v>
      </c>
      <c r="BE117" s="157">
        <f t="shared" si="4"/>
        <v>0</v>
      </c>
      <c r="BF117" s="157">
        <f t="shared" si="5"/>
        <v>0</v>
      </c>
      <c r="BG117" s="157">
        <f t="shared" si="6"/>
        <v>0</v>
      </c>
      <c r="BH117" s="157">
        <f t="shared" si="7"/>
        <v>0</v>
      </c>
      <c r="BI117" s="157">
        <f t="shared" si="8"/>
        <v>0</v>
      </c>
      <c r="BJ117" s="19" t="s">
        <v>79</v>
      </c>
      <c r="BK117" s="157">
        <f t="shared" si="9"/>
        <v>0</v>
      </c>
      <c r="BL117" s="19" t="s">
        <v>141</v>
      </c>
      <c r="BM117" s="156" t="s">
        <v>440</v>
      </c>
    </row>
    <row r="118" spans="1:65" s="2" customFormat="1" ht="16.5" customHeight="1">
      <c r="A118" s="34"/>
      <c r="B118" s="144"/>
      <c r="C118" s="145" t="s">
        <v>72</v>
      </c>
      <c r="D118" s="145" t="s">
        <v>136</v>
      </c>
      <c r="E118" s="146" t="s">
        <v>915</v>
      </c>
      <c r="F118" s="147" t="s">
        <v>636</v>
      </c>
      <c r="G118" s="148" t="s">
        <v>570</v>
      </c>
      <c r="H118" s="149">
        <v>2</v>
      </c>
      <c r="I118" s="150"/>
      <c r="J118" s="151">
        <f t="shared" si="0"/>
        <v>0</v>
      </c>
      <c r="K118" s="147" t="s">
        <v>3</v>
      </c>
      <c r="L118" s="35"/>
      <c r="M118" s="152" t="s">
        <v>3</v>
      </c>
      <c r="N118" s="153" t="s">
        <v>43</v>
      </c>
      <c r="O118" s="55"/>
      <c r="P118" s="154">
        <f t="shared" si="1"/>
        <v>0</v>
      </c>
      <c r="Q118" s="154">
        <v>0</v>
      </c>
      <c r="R118" s="154">
        <f t="shared" si="2"/>
        <v>0</v>
      </c>
      <c r="S118" s="154">
        <v>0</v>
      </c>
      <c r="T118" s="155">
        <f t="shared" si="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141</v>
      </c>
      <c r="AT118" s="156" t="s">
        <v>136</v>
      </c>
      <c r="AU118" s="156" t="s">
        <v>79</v>
      </c>
      <c r="AY118" s="19" t="s">
        <v>133</v>
      </c>
      <c r="BE118" s="157">
        <f t="shared" si="4"/>
        <v>0</v>
      </c>
      <c r="BF118" s="157">
        <f t="shared" si="5"/>
        <v>0</v>
      </c>
      <c r="BG118" s="157">
        <f t="shared" si="6"/>
        <v>0</v>
      </c>
      <c r="BH118" s="157">
        <f t="shared" si="7"/>
        <v>0</v>
      </c>
      <c r="BI118" s="157">
        <f t="shared" si="8"/>
        <v>0</v>
      </c>
      <c r="BJ118" s="19" t="s">
        <v>79</v>
      </c>
      <c r="BK118" s="157">
        <f t="shared" si="9"/>
        <v>0</v>
      </c>
      <c r="BL118" s="19" t="s">
        <v>141</v>
      </c>
      <c r="BM118" s="156" t="s">
        <v>452</v>
      </c>
    </row>
    <row r="119" spans="1:65" s="2" customFormat="1" ht="16.5" customHeight="1">
      <c r="A119" s="34"/>
      <c r="B119" s="144"/>
      <c r="C119" s="145" t="s">
        <v>72</v>
      </c>
      <c r="D119" s="145" t="s">
        <v>136</v>
      </c>
      <c r="E119" s="146" t="s">
        <v>573</v>
      </c>
      <c r="F119" s="147" t="s">
        <v>574</v>
      </c>
      <c r="G119" s="148" t="s">
        <v>307</v>
      </c>
      <c r="H119" s="149">
        <v>1</v>
      </c>
      <c r="I119" s="150"/>
      <c r="J119" s="151">
        <f t="shared" si="0"/>
        <v>0</v>
      </c>
      <c r="K119" s="147" t="s">
        <v>3</v>
      </c>
      <c r="L119" s="35"/>
      <c r="M119" s="152" t="s">
        <v>3</v>
      </c>
      <c r="N119" s="153" t="s">
        <v>43</v>
      </c>
      <c r="O119" s="55"/>
      <c r="P119" s="154">
        <f t="shared" si="1"/>
        <v>0</v>
      </c>
      <c r="Q119" s="154">
        <v>0</v>
      </c>
      <c r="R119" s="154">
        <f t="shared" si="2"/>
        <v>0</v>
      </c>
      <c r="S119" s="154">
        <v>0</v>
      </c>
      <c r="T119" s="155">
        <f t="shared" si="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6" t="s">
        <v>141</v>
      </c>
      <c r="AT119" s="156" t="s">
        <v>136</v>
      </c>
      <c r="AU119" s="156" t="s">
        <v>79</v>
      </c>
      <c r="AY119" s="19" t="s">
        <v>133</v>
      </c>
      <c r="BE119" s="157">
        <f t="shared" si="4"/>
        <v>0</v>
      </c>
      <c r="BF119" s="157">
        <f t="shared" si="5"/>
        <v>0</v>
      </c>
      <c r="BG119" s="157">
        <f t="shared" si="6"/>
        <v>0</v>
      </c>
      <c r="BH119" s="157">
        <f t="shared" si="7"/>
        <v>0</v>
      </c>
      <c r="BI119" s="157">
        <f t="shared" si="8"/>
        <v>0</v>
      </c>
      <c r="BJ119" s="19" t="s">
        <v>79</v>
      </c>
      <c r="BK119" s="157">
        <f t="shared" si="9"/>
        <v>0</v>
      </c>
      <c r="BL119" s="19" t="s">
        <v>141</v>
      </c>
      <c r="BM119" s="156" t="s">
        <v>463</v>
      </c>
    </row>
    <row r="120" spans="1:65" s="2" customFormat="1" ht="16.5" customHeight="1">
      <c r="A120" s="34"/>
      <c r="B120" s="144"/>
      <c r="C120" s="145" t="s">
        <v>72</v>
      </c>
      <c r="D120" s="145" t="s">
        <v>136</v>
      </c>
      <c r="E120" s="146" t="s">
        <v>638</v>
      </c>
      <c r="F120" s="147" t="s">
        <v>639</v>
      </c>
      <c r="G120" s="148" t="s">
        <v>307</v>
      </c>
      <c r="H120" s="149">
        <v>1</v>
      </c>
      <c r="I120" s="150"/>
      <c r="J120" s="151">
        <f t="shared" si="0"/>
        <v>0</v>
      </c>
      <c r="K120" s="147" t="s">
        <v>3</v>
      </c>
      <c r="L120" s="35"/>
      <c r="M120" s="152" t="s">
        <v>3</v>
      </c>
      <c r="N120" s="153" t="s">
        <v>43</v>
      </c>
      <c r="O120" s="55"/>
      <c r="P120" s="154">
        <f t="shared" si="1"/>
        <v>0</v>
      </c>
      <c r="Q120" s="154">
        <v>0</v>
      </c>
      <c r="R120" s="154">
        <f t="shared" si="2"/>
        <v>0</v>
      </c>
      <c r="S120" s="154">
        <v>0</v>
      </c>
      <c r="T120" s="155">
        <f t="shared" si="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141</v>
      </c>
      <c r="AT120" s="156" t="s">
        <v>136</v>
      </c>
      <c r="AU120" s="156" t="s">
        <v>79</v>
      </c>
      <c r="AY120" s="19" t="s">
        <v>133</v>
      </c>
      <c r="BE120" s="157">
        <f t="shared" si="4"/>
        <v>0</v>
      </c>
      <c r="BF120" s="157">
        <f t="shared" si="5"/>
        <v>0</v>
      </c>
      <c r="BG120" s="157">
        <f t="shared" si="6"/>
        <v>0</v>
      </c>
      <c r="BH120" s="157">
        <f t="shared" si="7"/>
        <v>0</v>
      </c>
      <c r="BI120" s="157">
        <f t="shared" si="8"/>
        <v>0</v>
      </c>
      <c r="BJ120" s="19" t="s">
        <v>79</v>
      </c>
      <c r="BK120" s="157">
        <f t="shared" si="9"/>
        <v>0</v>
      </c>
      <c r="BL120" s="19" t="s">
        <v>141</v>
      </c>
      <c r="BM120" s="156" t="s">
        <v>476</v>
      </c>
    </row>
    <row r="121" spans="1:65" s="2" customFormat="1" ht="16.5" customHeight="1">
      <c r="A121" s="34"/>
      <c r="B121" s="144"/>
      <c r="C121" s="145" t="s">
        <v>72</v>
      </c>
      <c r="D121" s="145" t="s">
        <v>136</v>
      </c>
      <c r="E121" s="146" t="s">
        <v>641</v>
      </c>
      <c r="F121" s="147" t="s">
        <v>642</v>
      </c>
      <c r="G121" s="148" t="s">
        <v>307</v>
      </c>
      <c r="H121" s="149">
        <v>1</v>
      </c>
      <c r="I121" s="150"/>
      <c r="J121" s="151">
        <f t="shared" si="0"/>
        <v>0</v>
      </c>
      <c r="K121" s="147" t="s">
        <v>3</v>
      </c>
      <c r="L121" s="35"/>
      <c r="M121" s="152" t="s">
        <v>3</v>
      </c>
      <c r="N121" s="153" t="s">
        <v>43</v>
      </c>
      <c r="O121" s="55"/>
      <c r="P121" s="154">
        <f t="shared" si="1"/>
        <v>0</v>
      </c>
      <c r="Q121" s="154">
        <v>0</v>
      </c>
      <c r="R121" s="154">
        <f t="shared" si="2"/>
        <v>0</v>
      </c>
      <c r="S121" s="154">
        <v>0</v>
      </c>
      <c r="T121" s="155">
        <f t="shared" si="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141</v>
      </c>
      <c r="AT121" s="156" t="s">
        <v>136</v>
      </c>
      <c r="AU121" s="156" t="s">
        <v>79</v>
      </c>
      <c r="AY121" s="19" t="s">
        <v>133</v>
      </c>
      <c r="BE121" s="157">
        <f t="shared" si="4"/>
        <v>0</v>
      </c>
      <c r="BF121" s="157">
        <f t="shared" si="5"/>
        <v>0</v>
      </c>
      <c r="BG121" s="157">
        <f t="shared" si="6"/>
        <v>0</v>
      </c>
      <c r="BH121" s="157">
        <f t="shared" si="7"/>
        <v>0</v>
      </c>
      <c r="BI121" s="157">
        <f t="shared" si="8"/>
        <v>0</v>
      </c>
      <c r="BJ121" s="19" t="s">
        <v>79</v>
      </c>
      <c r="BK121" s="157">
        <f t="shared" si="9"/>
        <v>0</v>
      </c>
      <c r="BL121" s="19" t="s">
        <v>141</v>
      </c>
      <c r="BM121" s="156" t="s">
        <v>491</v>
      </c>
    </row>
    <row r="122" spans="1:65" s="12" customFormat="1" ht="25.95" customHeight="1">
      <c r="B122" s="131"/>
      <c r="D122" s="132" t="s">
        <v>71</v>
      </c>
      <c r="E122" s="133" t="s">
        <v>579</v>
      </c>
      <c r="F122" s="133" t="s">
        <v>645</v>
      </c>
      <c r="I122" s="134"/>
      <c r="J122" s="135">
        <f>BK122</f>
        <v>0</v>
      </c>
      <c r="L122" s="131"/>
      <c r="M122" s="136"/>
      <c r="N122" s="137"/>
      <c r="O122" s="137"/>
      <c r="P122" s="138">
        <f>SUM(P123:P128)</f>
        <v>0</v>
      </c>
      <c r="Q122" s="137"/>
      <c r="R122" s="138">
        <f>SUM(R123:R128)</f>
        <v>0</v>
      </c>
      <c r="S122" s="137"/>
      <c r="T122" s="139">
        <f>SUM(T123:T128)</f>
        <v>0</v>
      </c>
      <c r="AR122" s="132" t="s">
        <v>79</v>
      </c>
      <c r="AT122" s="140" t="s">
        <v>71</v>
      </c>
      <c r="AU122" s="140" t="s">
        <v>72</v>
      </c>
      <c r="AY122" s="132" t="s">
        <v>133</v>
      </c>
      <c r="BK122" s="141">
        <f>SUM(BK123:BK128)</f>
        <v>0</v>
      </c>
    </row>
    <row r="123" spans="1:65" s="2" customFormat="1" ht="16.5" customHeight="1">
      <c r="A123" s="34"/>
      <c r="B123" s="144"/>
      <c r="C123" s="145" t="s">
        <v>72</v>
      </c>
      <c r="D123" s="145" t="s">
        <v>136</v>
      </c>
      <c r="E123" s="146" t="s">
        <v>916</v>
      </c>
      <c r="F123" s="147" t="s">
        <v>917</v>
      </c>
      <c r="G123" s="148" t="s">
        <v>163</v>
      </c>
      <c r="H123" s="149">
        <v>5</v>
      </c>
      <c r="I123" s="150"/>
      <c r="J123" s="151">
        <f t="shared" ref="J123:J128" si="10">ROUND(I123*H123,2)</f>
        <v>0</v>
      </c>
      <c r="K123" s="147" t="s">
        <v>3</v>
      </c>
      <c r="L123" s="35"/>
      <c r="M123" s="152" t="s">
        <v>3</v>
      </c>
      <c r="N123" s="153" t="s">
        <v>43</v>
      </c>
      <c r="O123" s="55"/>
      <c r="P123" s="154">
        <f t="shared" ref="P123:P128" si="11">O123*H123</f>
        <v>0</v>
      </c>
      <c r="Q123" s="154">
        <v>0</v>
      </c>
      <c r="R123" s="154">
        <f t="shared" ref="R123:R128" si="12">Q123*H123</f>
        <v>0</v>
      </c>
      <c r="S123" s="154">
        <v>0</v>
      </c>
      <c r="T123" s="155">
        <f t="shared" ref="T123:T128" si="13"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141</v>
      </c>
      <c r="AT123" s="156" t="s">
        <v>136</v>
      </c>
      <c r="AU123" s="156" t="s">
        <v>79</v>
      </c>
      <c r="AY123" s="19" t="s">
        <v>133</v>
      </c>
      <c r="BE123" s="157">
        <f t="shared" ref="BE123:BE128" si="14">IF(N123="základní",J123,0)</f>
        <v>0</v>
      </c>
      <c r="BF123" s="157">
        <f t="shared" ref="BF123:BF128" si="15">IF(N123="snížená",J123,0)</f>
        <v>0</v>
      </c>
      <c r="BG123" s="157">
        <f t="shared" ref="BG123:BG128" si="16">IF(N123="zákl. přenesená",J123,0)</f>
        <v>0</v>
      </c>
      <c r="BH123" s="157">
        <f t="shared" ref="BH123:BH128" si="17">IF(N123="sníž. přenesená",J123,0)</f>
        <v>0</v>
      </c>
      <c r="BI123" s="157">
        <f t="shared" ref="BI123:BI128" si="18">IF(N123="nulová",J123,0)</f>
        <v>0</v>
      </c>
      <c r="BJ123" s="19" t="s">
        <v>79</v>
      </c>
      <c r="BK123" s="157">
        <f t="shared" ref="BK123:BK128" si="19">ROUND(I123*H123,2)</f>
        <v>0</v>
      </c>
      <c r="BL123" s="19" t="s">
        <v>141</v>
      </c>
      <c r="BM123" s="156" t="s">
        <v>504</v>
      </c>
    </row>
    <row r="124" spans="1:65" s="2" customFormat="1" ht="16.5" customHeight="1">
      <c r="A124" s="34"/>
      <c r="B124" s="144"/>
      <c r="C124" s="145" t="s">
        <v>72</v>
      </c>
      <c r="D124" s="145" t="s">
        <v>136</v>
      </c>
      <c r="E124" s="146" t="s">
        <v>649</v>
      </c>
      <c r="F124" s="147" t="s">
        <v>650</v>
      </c>
      <c r="G124" s="148" t="s">
        <v>163</v>
      </c>
      <c r="H124" s="149">
        <v>350</v>
      </c>
      <c r="I124" s="150"/>
      <c r="J124" s="151">
        <f t="shared" si="10"/>
        <v>0</v>
      </c>
      <c r="K124" s="147" t="s">
        <v>3</v>
      </c>
      <c r="L124" s="35"/>
      <c r="M124" s="152" t="s">
        <v>3</v>
      </c>
      <c r="N124" s="153" t="s">
        <v>43</v>
      </c>
      <c r="O124" s="55"/>
      <c r="P124" s="154">
        <f t="shared" si="11"/>
        <v>0</v>
      </c>
      <c r="Q124" s="154">
        <v>0</v>
      </c>
      <c r="R124" s="154">
        <f t="shared" si="12"/>
        <v>0</v>
      </c>
      <c r="S124" s="154">
        <v>0</v>
      </c>
      <c r="T124" s="155">
        <f t="shared" si="1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141</v>
      </c>
      <c r="AT124" s="156" t="s">
        <v>136</v>
      </c>
      <c r="AU124" s="156" t="s">
        <v>79</v>
      </c>
      <c r="AY124" s="19" t="s">
        <v>133</v>
      </c>
      <c r="BE124" s="157">
        <f t="shared" si="14"/>
        <v>0</v>
      </c>
      <c r="BF124" s="157">
        <f t="shared" si="15"/>
        <v>0</v>
      </c>
      <c r="BG124" s="157">
        <f t="shared" si="16"/>
        <v>0</v>
      </c>
      <c r="BH124" s="157">
        <f t="shared" si="17"/>
        <v>0</v>
      </c>
      <c r="BI124" s="157">
        <f t="shared" si="18"/>
        <v>0</v>
      </c>
      <c r="BJ124" s="19" t="s">
        <v>79</v>
      </c>
      <c r="BK124" s="157">
        <f t="shared" si="19"/>
        <v>0</v>
      </c>
      <c r="BL124" s="19" t="s">
        <v>141</v>
      </c>
      <c r="BM124" s="156" t="s">
        <v>515</v>
      </c>
    </row>
    <row r="125" spans="1:65" s="2" customFormat="1" ht="16.5" customHeight="1">
      <c r="A125" s="34"/>
      <c r="B125" s="144"/>
      <c r="C125" s="145" t="s">
        <v>72</v>
      </c>
      <c r="D125" s="145" t="s">
        <v>136</v>
      </c>
      <c r="E125" s="146" t="s">
        <v>652</v>
      </c>
      <c r="F125" s="147" t="s">
        <v>653</v>
      </c>
      <c r="G125" s="148" t="s">
        <v>163</v>
      </c>
      <c r="H125" s="149">
        <v>150</v>
      </c>
      <c r="I125" s="150"/>
      <c r="J125" s="151">
        <f t="shared" si="10"/>
        <v>0</v>
      </c>
      <c r="K125" s="147" t="s">
        <v>3</v>
      </c>
      <c r="L125" s="35"/>
      <c r="M125" s="152" t="s">
        <v>3</v>
      </c>
      <c r="N125" s="153" t="s">
        <v>43</v>
      </c>
      <c r="O125" s="55"/>
      <c r="P125" s="154">
        <f t="shared" si="11"/>
        <v>0</v>
      </c>
      <c r="Q125" s="154">
        <v>0</v>
      </c>
      <c r="R125" s="154">
        <f t="shared" si="12"/>
        <v>0</v>
      </c>
      <c r="S125" s="154">
        <v>0</v>
      </c>
      <c r="T125" s="155">
        <f t="shared" si="1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6" t="s">
        <v>141</v>
      </c>
      <c r="AT125" s="156" t="s">
        <v>136</v>
      </c>
      <c r="AU125" s="156" t="s">
        <v>79</v>
      </c>
      <c r="AY125" s="19" t="s">
        <v>133</v>
      </c>
      <c r="BE125" s="157">
        <f t="shared" si="14"/>
        <v>0</v>
      </c>
      <c r="BF125" s="157">
        <f t="shared" si="15"/>
        <v>0</v>
      </c>
      <c r="BG125" s="157">
        <f t="shared" si="16"/>
        <v>0</v>
      </c>
      <c r="BH125" s="157">
        <f t="shared" si="17"/>
        <v>0</v>
      </c>
      <c r="BI125" s="157">
        <f t="shared" si="18"/>
        <v>0</v>
      </c>
      <c r="BJ125" s="19" t="s">
        <v>79</v>
      </c>
      <c r="BK125" s="157">
        <f t="shared" si="19"/>
        <v>0</v>
      </c>
      <c r="BL125" s="19" t="s">
        <v>141</v>
      </c>
      <c r="BM125" s="156" t="s">
        <v>524</v>
      </c>
    </row>
    <row r="126" spans="1:65" s="2" customFormat="1" ht="16.5" customHeight="1">
      <c r="A126" s="34"/>
      <c r="B126" s="144"/>
      <c r="C126" s="145" t="s">
        <v>72</v>
      </c>
      <c r="D126" s="145" t="s">
        <v>136</v>
      </c>
      <c r="E126" s="146" t="s">
        <v>655</v>
      </c>
      <c r="F126" s="147" t="s">
        <v>656</v>
      </c>
      <c r="G126" s="148" t="s">
        <v>163</v>
      </c>
      <c r="H126" s="149">
        <v>200</v>
      </c>
      <c r="I126" s="150"/>
      <c r="J126" s="151">
        <f t="shared" si="10"/>
        <v>0</v>
      </c>
      <c r="K126" s="147" t="s">
        <v>3</v>
      </c>
      <c r="L126" s="35"/>
      <c r="M126" s="152" t="s">
        <v>3</v>
      </c>
      <c r="N126" s="153" t="s">
        <v>43</v>
      </c>
      <c r="O126" s="55"/>
      <c r="P126" s="154">
        <f t="shared" si="11"/>
        <v>0</v>
      </c>
      <c r="Q126" s="154">
        <v>0</v>
      </c>
      <c r="R126" s="154">
        <f t="shared" si="12"/>
        <v>0</v>
      </c>
      <c r="S126" s="154">
        <v>0</v>
      </c>
      <c r="T126" s="155">
        <f t="shared" si="1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141</v>
      </c>
      <c r="AT126" s="156" t="s">
        <v>136</v>
      </c>
      <c r="AU126" s="156" t="s">
        <v>79</v>
      </c>
      <c r="AY126" s="19" t="s">
        <v>133</v>
      </c>
      <c r="BE126" s="157">
        <f t="shared" si="14"/>
        <v>0</v>
      </c>
      <c r="BF126" s="157">
        <f t="shared" si="15"/>
        <v>0</v>
      </c>
      <c r="BG126" s="157">
        <f t="shared" si="16"/>
        <v>0</v>
      </c>
      <c r="BH126" s="157">
        <f t="shared" si="17"/>
        <v>0</v>
      </c>
      <c r="BI126" s="157">
        <f t="shared" si="18"/>
        <v>0</v>
      </c>
      <c r="BJ126" s="19" t="s">
        <v>79</v>
      </c>
      <c r="BK126" s="157">
        <f t="shared" si="19"/>
        <v>0</v>
      </c>
      <c r="BL126" s="19" t="s">
        <v>141</v>
      </c>
      <c r="BM126" s="156" t="s">
        <v>539</v>
      </c>
    </row>
    <row r="127" spans="1:65" s="2" customFormat="1" ht="16.5" customHeight="1">
      <c r="A127" s="34"/>
      <c r="B127" s="144"/>
      <c r="C127" s="145" t="s">
        <v>72</v>
      </c>
      <c r="D127" s="145" t="s">
        <v>136</v>
      </c>
      <c r="E127" s="146" t="s">
        <v>658</v>
      </c>
      <c r="F127" s="147" t="s">
        <v>659</v>
      </c>
      <c r="G127" s="148" t="s">
        <v>163</v>
      </c>
      <c r="H127" s="149">
        <v>260</v>
      </c>
      <c r="I127" s="150"/>
      <c r="J127" s="151">
        <f t="shared" si="10"/>
        <v>0</v>
      </c>
      <c r="K127" s="147" t="s">
        <v>3</v>
      </c>
      <c r="L127" s="35"/>
      <c r="M127" s="152" t="s">
        <v>3</v>
      </c>
      <c r="N127" s="153" t="s">
        <v>43</v>
      </c>
      <c r="O127" s="55"/>
      <c r="P127" s="154">
        <f t="shared" si="11"/>
        <v>0</v>
      </c>
      <c r="Q127" s="154">
        <v>0</v>
      </c>
      <c r="R127" s="154">
        <f t="shared" si="12"/>
        <v>0</v>
      </c>
      <c r="S127" s="154">
        <v>0</v>
      </c>
      <c r="T127" s="155">
        <f t="shared" si="1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6" t="s">
        <v>141</v>
      </c>
      <c r="AT127" s="156" t="s">
        <v>136</v>
      </c>
      <c r="AU127" s="156" t="s">
        <v>79</v>
      </c>
      <c r="AY127" s="19" t="s">
        <v>133</v>
      </c>
      <c r="BE127" s="157">
        <f t="shared" si="14"/>
        <v>0</v>
      </c>
      <c r="BF127" s="157">
        <f t="shared" si="15"/>
        <v>0</v>
      </c>
      <c r="BG127" s="157">
        <f t="shared" si="16"/>
        <v>0</v>
      </c>
      <c r="BH127" s="157">
        <f t="shared" si="17"/>
        <v>0</v>
      </c>
      <c r="BI127" s="157">
        <f t="shared" si="18"/>
        <v>0</v>
      </c>
      <c r="BJ127" s="19" t="s">
        <v>79</v>
      </c>
      <c r="BK127" s="157">
        <f t="shared" si="19"/>
        <v>0</v>
      </c>
      <c r="BL127" s="19" t="s">
        <v>141</v>
      </c>
      <c r="BM127" s="156" t="s">
        <v>550</v>
      </c>
    </row>
    <row r="128" spans="1:65" s="2" customFormat="1" ht="16.5" customHeight="1">
      <c r="A128" s="34"/>
      <c r="B128" s="144"/>
      <c r="C128" s="145" t="s">
        <v>72</v>
      </c>
      <c r="D128" s="145" t="s">
        <v>136</v>
      </c>
      <c r="E128" s="146" t="s">
        <v>918</v>
      </c>
      <c r="F128" s="147" t="s">
        <v>919</v>
      </c>
      <c r="G128" s="148" t="s">
        <v>163</v>
      </c>
      <c r="H128" s="149">
        <v>80</v>
      </c>
      <c r="I128" s="150"/>
      <c r="J128" s="151">
        <f t="shared" si="10"/>
        <v>0</v>
      </c>
      <c r="K128" s="147" t="s">
        <v>3</v>
      </c>
      <c r="L128" s="35"/>
      <c r="M128" s="152" t="s">
        <v>3</v>
      </c>
      <c r="N128" s="153" t="s">
        <v>43</v>
      </c>
      <c r="O128" s="55"/>
      <c r="P128" s="154">
        <f t="shared" si="11"/>
        <v>0</v>
      </c>
      <c r="Q128" s="154">
        <v>0</v>
      </c>
      <c r="R128" s="154">
        <f t="shared" si="12"/>
        <v>0</v>
      </c>
      <c r="S128" s="154">
        <v>0</v>
      </c>
      <c r="T128" s="155">
        <f t="shared" si="1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141</v>
      </c>
      <c r="AT128" s="156" t="s">
        <v>136</v>
      </c>
      <c r="AU128" s="156" t="s">
        <v>79</v>
      </c>
      <c r="AY128" s="19" t="s">
        <v>133</v>
      </c>
      <c r="BE128" s="157">
        <f t="shared" si="14"/>
        <v>0</v>
      </c>
      <c r="BF128" s="157">
        <f t="shared" si="15"/>
        <v>0</v>
      </c>
      <c r="BG128" s="157">
        <f t="shared" si="16"/>
        <v>0</v>
      </c>
      <c r="BH128" s="157">
        <f t="shared" si="17"/>
        <v>0</v>
      </c>
      <c r="BI128" s="157">
        <f t="shared" si="18"/>
        <v>0</v>
      </c>
      <c r="BJ128" s="19" t="s">
        <v>79</v>
      </c>
      <c r="BK128" s="157">
        <f t="shared" si="19"/>
        <v>0</v>
      </c>
      <c r="BL128" s="19" t="s">
        <v>141</v>
      </c>
      <c r="BM128" s="156" t="s">
        <v>637</v>
      </c>
    </row>
    <row r="129" spans="1:65" s="12" customFormat="1" ht="25.95" customHeight="1">
      <c r="B129" s="131"/>
      <c r="D129" s="132" t="s">
        <v>71</v>
      </c>
      <c r="E129" s="133" t="s">
        <v>644</v>
      </c>
      <c r="F129" s="133" t="s">
        <v>665</v>
      </c>
      <c r="I129" s="134"/>
      <c r="J129" s="135">
        <f>BK129</f>
        <v>0</v>
      </c>
      <c r="L129" s="131"/>
      <c r="M129" s="136"/>
      <c r="N129" s="137"/>
      <c r="O129" s="137"/>
      <c r="P129" s="138">
        <f>SUM(P130:P136)</f>
        <v>0</v>
      </c>
      <c r="Q129" s="137"/>
      <c r="R129" s="138">
        <f>SUM(R130:R136)</f>
        <v>0</v>
      </c>
      <c r="S129" s="137"/>
      <c r="T129" s="139">
        <f>SUM(T130:T136)</f>
        <v>0</v>
      </c>
      <c r="AR129" s="132" t="s">
        <v>79</v>
      </c>
      <c r="AT129" s="140" t="s">
        <v>71</v>
      </c>
      <c r="AU129" s="140" t="s">
        <v>72</v>
      </c>
      <c r="AY129" s="132" t="s">
        <v>133</v>
      </c>
      <c r="BK129" s="141">
        <f>SUM(BK130:BK136)</f>
        <v>0</v>
      </c>
    </row>
    <row r="130" spans="1:65" s="2" customFormat="1" ht="16.5" customHeight="1">
      <c r="A130" s="34"/>
      <c r="B130" s="144"/>
      <c r="C130" s="145" t="s">
        <v>72</v>
      </c>
      <c r="D130" s="145" t="s">
        <v>136</v>
      </c>
      <c r="E130" s="146" t="s">
        <v>920</v>
      </c>
      <c r="F130" s="147" t="s">
        <v>921</v>
      </c>
      <c r="G130" s="148" t="s">
        <v>570</v>
      </c>
      <c r="H130" s="149">
        <v>2</v>
      </c>
      <c r="I130" s="150"/>
      <c r="J130" s="151">
        <f t="shared" ref="J130:J136" si="20">ROUND(I130*H130,2)</f>
        <v>0</v>
      </c>
      <c r="K130" s="147" t="s">
        <v>3</v>
      </c>
      <c r="L130" s="35"/>
      <c r="M130" s="152" t="s">
        <v>3</v>
      </c>
      <c r="N130" s="153" t="s">
        <v>43</v>
      </c>
      <c r="O130" s="55"/>
      <c r="P130" s="154">
        <f t="shared" ref="P130:P136" si="21">O130*H130</f>
        <v>0</v>
      </c>
      <c r="Q130" s="154">
        <v>0</v>
      </c>
      <c r="R130" s="154">
        <f t="shared" ref="R130:R136" si="22">Q130*H130</f>
        <v>0</v>
      </c>
      <c r="S130" s="154">
        <v>0</v>
      </c>
      <c r="T130" s="155">
        <f t="shared" ref="T130:T136" si="23"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141</v>
      </c>
      <c r="AT130" s="156" t="s">
        <v>136</v>
      </c>
      <c r="AU130" s="156" t="s">
        <v>79</v>
      </c>
      <c r="AY130" s="19" t="s">
        <v>133</v>
      </c>
      <c r="BE130" s="157">
        <f t="shared" ref="BE130:BE136" si="24">IF(N130="základní",J130,0)</f>
        <v>0</v>
      </c>
      <c r="BF130" s="157">
        <f t="shared" ref="BF130:BF136" si="25">IF(N130="snížená",J130,0)</f>
        <v>0</v>
      </c>
      <c r="BG130" s="157">
        <f t="shared" ref="BG130:BG136" si="26">IF(N130="zákl. přenesená",J130,0)</f>
        <v>0</v>
      </c>
      <c r="BH130" s="157">
        <f t="shared" ref="BH130:BH136" si="27">IF(N130="sníž. přenesená",J130,0)</f>
        <v>0</v>
      </c>
      <c r="BI130" s="157">
        <f t="shared" ref="BI130:BI136" si="28">IF(N130="nulová",J130,0)</f>
        <v>0</v>
      </c>
      <c r="BJ130" s="19" t="s">
        <v>79</v>
      </c>
      <c r="BK130" s="157">
        <f t="shared" ref="BK130:BK136" si="29">ROUND(I130*H130,2)</f>
        <v>0</v>
      </c>
      <c r="BL130" s="19" t="s">
        <v>141</v>
      </c>
      <c r="BM130" s="156" t="s">
        <v>640</v>
      </c>
    </row>
    <row r="131" spans="1:65" s="2" customFormat="1" ht="16.5" customHeight="1">
      <c r="A131" s="34"/>
      <c r="B131" s="144"/>
      <c r="C131" s="145" t="s">
        <v>72</v>
      </c>
      <c r="D131" s="145" t="s">
        <v>136</v>
      </c>
      <c r="E131" s="146" t="s">
        <v>922</v>
      </c>
      <c r="F131" s="147" t="s">
        <v>923</v>
      </c>
      <c r="G131" s="148" t="s">
        <v>570</v>
      </c>
      <c r="H131" s="149">
        <v>2</v>
      </c>
      <c r="I131" s="150"/>
      <c r="J131" s="151">
        <f t="shared" si="20"/>
        <v>0</v>
      </c>
      <c r="K131" s="147" t="s">
        <v>3</v>
      </c>
      <c r="L131" s="35"/>
      <c r="M131" s="152" t="s">
        <v>3</v>
      </c>
      <c r="N131" s="153" t="s">
        <v>43</v>
      </c>
      <c r="O131" s="55"/>
      <c r="P131" s="154">
        <f t="shared" si="21"/>
        <v>0</v>
      </c>
      <c r="Q131" s="154">
        <v>0</v>
      </c>
      <c r="R131" s="154">
        <f t="shared" si="22"/>
        <v>0</v>
      </c>
      <c r="S131" s="154">
        <v>0</v>
      </c>
      <c r="T131" s="155">
        <f t="shared" si="2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141</v>
      </c>
      <c r="AT131" s="156" t="s">
        <v>136</v>
      </c>
      <c r="AU131" s="156" t="s">
        <v>79</v>
      </c>
      <c r="AY131" s="19" t="s">
        <v>133</v>
      </c>
      <c r="BE131" s="157">
        <f t="shared" si="24"/>
        <v>0</v>
      </c>
      <c r="BF131" s="157">
        <f t="shared" si="25"/>
        <v>0</v>
      </c>
      <c r="BG131" s="157">
        <f t="shared" si="26"/>
        <v>0</v>
      </c>
      <c r="BH131" s="157">
        <f t="shared" si="27"/>
        <v>0</v>
      </c>
      <c r="BI131" s="157">
        <f t="shared" si="28"/>
        <v>0</v>
      </c>
      <c r="BJ131" s="19" t="s">
        <v>79</v>
      </c>
      <c r="BK131" s="157">
        <f t="shared" si="29"/>
        <v>0</v>
      </c>
      <c r="BL131" s="19" t="s">
        <v>141</v>
      </c>
      <c r="BM131" s="156" t="s">
        <v>643</v>
      </c>
    </row>
    <row r="132" spans="1:65" s="2" customFormat="1" ht="16.5" customHeight="1">
      <c r="A132" s="34"/>
      <c r="B132" s="144"/>
      <c r="C132" s="145" t="s">
        <v>72</v>
      </c>
      <c r="D132" s="145" t="s">
        <v>136</v>
      </c>
      <c r="E132" s="146" t="s">
        <v>675</v>
      </c>
      <c r="F132" s="147" t="s">
        <v>676</v>
      </c>
      <c r="G132" s="148" t="s">
        <v>570</v>
      </c>
      <c r="H132" s="149">
        <v>4</v>
      </c>
      <c r="I132" s="150"/>
      <c r="J132" s="151">
        <f t="shared" si="20"/>
        <v>0</v>
      </c>
      <c r="K132" s="147" t="s">
        <v>3</v>
      </c>
      <c r="L132" s="35"/>
      <c r="M132" s="152" t="s">
        <v>3</v>
      </c>
      <c r="N132" s="153" t="s">
        <v>43</v>
      </c>
      <c r="O132" s="55"/>
      <c r="P132" s="154">
        <f t="shared" si="21"/>
        <v>0</v>
      </c>
      <c r="Q132" s="154">
        <v>0</v>
      </c>
      <c r="R132" s="154">
        <f t="shared" si="22"/>
        <v>0</v>
      </c>
      <c r="S132" s="154">
        <v>0</v>
      </c>
      <c r="T132" s="155">
        <f t="shared" si="2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141</v>
      </c>
      <c r="AT132" s="156" t="s">
        <v>136</v>
      </c>
      <c r="AU132" s="156" t="s">
        <v>79</v>
      </c>
      <c r="AY132" s="19" t="s">
        <v>133</v>
      </c>
      <c r="BE132" s="157">
        <f t="shared" si="24"/>
        <v>0</v>
      </c>
      <c r="BF132" s="157">
        <f t="shared" si="25"/>
        <v>0</v>
      </c>
      <c r="BG132" s="157">
        <f t="shared" si="26"/>
        <v>0</v>
      </c>
      <c r="BH132" s="157">
        <f t="shared" si="27"/>
        <v>0</v>
      </c>
      <c r="BI132" s="157">
        <f t="shared" si="28"/>
        <v>0</v>
      </c>
      <c r="BJ132" s="19" t="s">
        <v>79</v>
      </c>
      <c r="BK132" s="157">
        <f t="shared" si="29"/>
        <v>0</v>
      </c>
      <c r="BL132" s="19" t="s">
        <v>141</v>
      </c>
      <c r="BM132" s="156" t="s">
        <v>648</v>
      </c>
    </row>
    <row r="133" spans="1:65" s="2" customFormat="1" ht="16.5" customHeight="1">
      <c r="A133" s="34"/>
      <c r="B133" s="144"/>
      <c r="C133" s="145" t="s">
        <v>72</v>
      </c>
      <c r="D133" s="145" t="s">
        <v>136</v>
      </c>
      <c r="E133" s="146" t="s">
        <v>678</v>
      </c>
      <c r="F133" s="147" t="s">
        <v>679</v>
      </c>
      <c r="G133" s="148" t="s">
        <v>570</v>
      </c>
      <c r="H133" s="149">
        <v>12</v>
      </c>
      <c r="I133" s="150"/>
      <c r="J133" s="151">
        <f t="shared" si="20"/>
        <v>0</v>
      </c>
      <c r="K133" s="147" t="s">
        <v>3</v>
      </c>
      <c r="L133" s="35"/>
      <c r="M133" s="152" t="s">
        <v>3</v>
      </c>
      <c r="N133" s="153" t="s">
        <v>43</v>
      </c>
      <c r="O133" s="55"/>
      <c r="P133" s="154">
        <f t="shared" si="21"/>
        <v>0</v>
      </c>
      <c r="Q133" s="154">
        <v>0</v>
      </c>
      <c r="R133" s="154">
        <f t="shared" si="22"/>
        <v>0</v>
      </c>
      <c r="S133" s="154">
        <v>0</v>
      </c>
      <c r="T133" s="155">
        <f t="shared" si="2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6" t="s">
        <v>141</v>
      </c>
      <c r="AT133" s="156" t="s">
        <v>136</v>
      </c>
      <c r="AU133" s="156" t="s">
        <v>79</v>
      </c>
      <c r="AY133" s="19" t="s">
        <v>133</v>
      </c>
      <c r="BE133" s="157">
        <f t="shared" si="24"/>
        <v>0</v>
      </c>
      <c r="BF133" s="157">
        <f t="shared" si="25"/>
        <v>0</v>
      </c>
      <c r="BG133" s="157">
        <f t="shared" si="26"/>
        <v>0</v>
      </c>
      <c r="BH133" s="157">
        <f t="shared" si="27"/>
        <v>0</v>
      </c>
      <c r="BI133" s="157">
        <f t="shared" si="28"/>
        <v>0</v>
      </c>
      <c r="BJ133" s="19" t="s">
        <v>79</v>
      </c>
      <c r="BK133" s="157">
        <f t="shared" si="29"/>
        <v>0</v>
      </c>
      <c r="BL133" s="19" t="s">
        <v>141</v>
      </c>
      <c r="BM133" s="156" t="s">
        <v>651</v>
      </c>
    </row>
    <row r="134" spans="1:65" s="2" customFormat="1" ht="16.5" customHeight="1">
      <c r="A134" s="34"/>
      <c r="B134" s="144"/>
      <c r="C134" s="145" t="s">
        <v>72</v>
      </c>
      <c r="D134" s="145" t="s">
        <v>136</v>
      </c>
      <c r="E134" s="146" t="s">
        <v>681</v>
      </c>
      <c r="F134" s="147" t="s">
        <v>682</v>
      </c>
      <c r="G134" s="148" t="s">
        <v>570</v>
      </c>
      <c r="H134" s="149">
        <v>10</v>
      </c>
      <c r="I134" s="150"/>
      <c r="J134" s="151">
        <f t="shared" si="20"/>
        <v>0</v>
      </c>
      <c r="K134" s="147" t="s">
        <v>3</v>
      </c>
      <c r="L134" s="35"/>
      <c r="M134" s="152" t="s">
        <v>3</v>
      </c>
      <c r="N134" s="153" t="s">
        <v>43</v>
      </c>
      <c r="O134" s="55"/>
      <c r="P134" s="154">
        <f t="shared" si="21"/>
        <v>0</v>
      </c>
      <c r="Q134" s="154">
        <v>0</v>
      </c>
      <c r="R134" s="154">
        <f t="shared" si="22"/>
        <v>0</v>
      </c>
      <c r="S134" s="154">
        <v>0</v>
      </c>
      <c r="T134" s="155">
        <f t="shared" si="2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141</v>
      </c>
      <c r="AT134" s="156" t="s">
        <v>136</v>
      </c>
      <c r="AU134" s="156" t="s">
        <v>79</v>
      </c>
      <c r="AY134" s="19" t="s">
        <v>133</v>
      </c>
      <c r="BE134" s="157">
        <f t="shared" si="24"/>
        <v>0</v>
      </c>
      <c r="BF134" s="157">
        <f t="shared" si="25"/>
        <v>0</v>
      </c>
      <c r="BG134" s="157">
        <f t="shared" si="26"/>
        <v>0</v>
      </c>
      <c r="BH134" s="157">
        <f t="shared" si="27"/>
        <v>0</v>
      </c>
      <c r="BI134" s="157">
        <f t="shared" si="28"/>
        <v>0</v>
      </c>
      <c r="BJ134" s="19" t="s">
        <v>79</v>
      </c>
      <c r="BK134" s="157">
        <f t="shared" si="29"/>
        <v>0</v>
      </c>
      <c r="BL134" s="19" t="s">
        <v>141</v>
      </c>
      <c r="BM134" s="156" t="s">
        <v>654</v>
      </c>
    </row>
    <row r="135" spans="1:65" s="2" customFormat="1" ht="16.5" customHeight="1">
      <c r="A135" s="34"/>
      <c r="B135" s="144"/>
      <c r="C135" s="145" t="s">
        <v>72</v>
      </c>
      <c r="D135" s="145" t="s">
        <v>136</v>
      </c>
      <c r="E135" s="146" t="s">
        <v>684</v>
      </c>
      <c r="F135" s="147" t="s">
        <v>685</v>
      </c>
      <c r="G135" s="148" t="s">
        <v>163</v>
      </c>
      <c r="H135" s="149">
        <v>150</v>
      </c>
      <c r="I135" s="150"/>
      <c r="J135" s="151">
        <f t="shared" si="20"/>
        <v>0</v>
      </c>
      <c r="K135" s="147" t="s">
        <v>3</v>
      </c>
      <c r="L135" s="35"/>
      <c r="M135" s="152" t="s">
        <v>3</v>
      </c>
      <c r="N135" s="153" t="s">
        <v>43</v>
      </c>
      <c r="O135" s="55"/>
      <c r="P135" s="154">
        <f t="shared" si="21"/>
        <v>0</v>
      </c>
      <c r="Q135" s="154">
        <v>0</v>
      </c>
      <c r="R135" s="154">
        <f t="shared" si="22"/>
        <v>0</v>
      </c>
      <c r="S135" s="154">
        <v>0</v>
      </c>
      <c r="T135" s="155">
        <f t="shared" si="2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6" t="s">
        <v>141</v>
      </c>
      <c r="AT135" s="156" t="s">
        <v>136</v>
      </c>
      <c r="AU135" s="156" t="s">
        <v>79</v>
      </c>
      <c r="AY135" s="19" t="s">
        <v>133</v>
      </c>
      <c r="BE135" s="157">
        <f t="shared" si="24"/>
        <v>0</v>
      </c>
      <c r="BF135" s="157">
        <f t="shared" si="25"/>
        <v>0</v>
      </c>
      <c r="BG135" s="157">
        <f t="shared" si="26"/>
        <v>0</v>
      </c>
      <c r="BH135" s="157">
        <f t="shared" si="27"/>
        <v>0</v>
      </c>
      <c r="BI135" s="157">
        <f t="shared" si="28"/>
        <v>0</v>
      </c>
      <c r="BJ135" s="19" t="s">
        <v>79</v>
      </c>
      <c r="BK135" s="157">
        <f t="shared" si="29"/>
        <v>0</v>
      </c>
      <c r="BL135" s="19" t="s">
        <v>141</v>
      </c>
      <c r="BM135" s="156" t="s">
        <v>657</v>
      </c>
    </row>
    <row r="136" spans="1:65" s="2" customFormat="1" ht="16.5" customHeight="1">
      <c r="A136" s="34"/>
      <c r="B136" s="144"/>
      <c r="C136" s="145" t="s">
        <v>72</v>
      </c>
      <c r="D136" s="145" t="s">
        <v>136</v>
      </c>
      <c r="E136" s="146" t="s">
        <v>690</v>
      </c>
      <c r="F136" s="147" t="s">
        <v>691</v>
      </c>
      <c r="G136" s="148" t="s">
        <v>307</v>
      </c>
      <c r="H136" s="149">
        <v>1</v>
      </c>
      <c r="I136" s="150"/>
      <c r="J136" s="151">
        <f t="shared" si="20"/>
        <v>0</v>
      </c>
      <c r="K136" s="147" t="s">
        <v>3</v>
      </c>
      <c r="L136" s="35"/>
      <c r="M136" s="152" t="s">
        <v>3</v>
      </c>
      <c r="N136" s="153" t="s">
        <v>43</v>
      </c>
      <c r="O136" s="55"/>
      <c r="P136" s="154">
        <f t="shared" si="21"/>
        <v>0</v>
      </c>
      <c r="Q136" s="154">
        <v>0</v>
      </c>
      <c r="R136" s="154">
        <f t="shared" si="22"/>
        <v>0</v>
      </c>
      <c r="S136" s="154">
        <v>0</v>
      </c>
      <c r="T136" s="155">
        <f t="shared" si="2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6" t="s">
        <v>141</v>
      </c>
      <c r="AT136" s="156" t="s">
        <v>136</v>
      </c>
      <c r="AU136" s="156" t="s">
        <v>79</v>
      </c>
      <c r="AY136" s="19" t="s">
        <v>133</v>
      </c>
      <c r="BE136" s="157">
        <f t="shared" si="24"/>
        <v>0</v>
      </c>
      <c r="BF136" s="157">
        <f t="shared" si="25"/>
        <v>0</v>
      </c>
      <c r="BG136" s="157">
        <f t="shared" si="26"/>
        <v>0</v>
      </c>
      <c r="BH136" s="157">
        <f t="shared" si="27"/>
        <v>0</v>
      </c>
      <c r="BI136" s="157">
        <f t="shared" si="28"/>
        <v>0</v>
      </c>
      <c r="BJ136" s="19" t="s">
        <v>79</v>
      </c>
      <c r="BK136" s="157">
        <f t="shared" si="29"/>
        <v>0</v>
      </c>
      <c r="BL136" s="19" t="s">
        <v>141</v>
      </c>
      <c r="BM136" s="156" t="s">
        <v>660</v>
      </c>
    </row>
    <row r="137" spans="1:65" s="12" customFormat="1" ht="25.95" customHeight="1">
      <c r="B137" s="131"/>
      <c r="D137" s="132" t="s">
        <v>71</v>
      </c>
      <c r="E137" s="133" t="s">
        <v>664</v>
      </c>
      <c r="F137" s="133" t="s">
        <v>694</v>
      </c>
      <c r="I137" s="134"/>
      <c r="J137" s="135">
        <f>BK137</f>
        <v>0</v>
      </c>
      <c r="L137" s="131"/>
      <c r="M137" s="136"/>
      <c r="N137" s="137"/>
      <c r="O137" s="137"/>
      <c r="P137" s="138">
        <f>SUM(P138:P140)</f>
        <v>0</v>
      </c>
      <c r="Q137" s="137"/>
      <c r="R137" s="138">
        <f>SUM(R138:R140)</f>
        <v>0</v>
      </c>
      <c r="S137" s="137"/>
      <c r="T137" s="139">
        <f>SUM(T138:T140)</f>
        <v>0</v>
      </c>
      <c r="AR137" s="132" t="s">
        <v>79</v>
      </c>
      <c r="AT137" s="140" t="s">
        <v>71</v>
      </c>
      <c r="AU137" s="140" t="s">
        <v>72</v>
      </c>
      <c r="AY137" s="132" t="s">
        <v>133</v>
      </c>
      <c r="BK137" s="141">
        <f>SUM(BK138:BK140)</f>
        <v>0</v>
      </c>
    </row>
    <row r="138" spans="1:65" s="2" customFormat="1" ht="16.5" customHeight="1">
      <c r="A138" s="34"/>
      <c r="B138" s="144"/>
      <c r="C138" s="145" t="s">
        <v>72</v>
      </c>
      <c r="D138" s="145" t="s">
        <v>136</v>
      </c>
      <c r="E138" s="146" t="s">
        <v>695</v>
      </c>
      <c r="F138" s="147" t="s">
        <v>696</v>
      </c>
      <c r="G138" s="148" t="s">
        <v>570</v>
      </c>
      <c r="H138" s="149">
        <v>105</v>
      </c>
      <c r="I138" s="150"/>
      <c r="J138" s="151">
        <f>ROUND(I138*H138,2)</f>
        <v>0</v>
      </c>
      <c r="K138" s="147" t="s">
        <v>3</v>
      </c>
      <c r="L138" s="35"/>
      <c r="M138" s="152" t="s">
        <v>3</v>
      </c>
      <c r="N138" s="153" t="s">
        <v>43</v>
      </c>
      <c r="O138" s="55"/>
      <c r="P138" s="154">
        <f>O138*H138</f>
        <v>0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6" t="s">
        <v>141</v>
      </c>
      <c r="AT138" s="156" t="s">
        <v>136</v>
      </c>
      <c r="AU138" s="156" t="s">
        <v>79</v>
      </c>
      <c r="AY138" s="19" t="s">
        <v>133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9" t="s">
        <v>79</v>
      </c>
      <c r="BK138" s="157">
        <f>ROUND(I138*H138,2)</f>
        <v>0</v>
      </c>
      <c r="BL138" s="19" t="s">
        <v>141</v>
      </c>
      <c r="BM138" s="156" t="s">
        <v>663</v>
      </c>
    </row>
    <row r="139" spans="1:65" s="2" customFormat="1" ht="16.5" customHeight="1">
      <c r="A139" s="34"/>
      <c r="B139" s="144"/>
      <c r="C139" s="145" t="s">
        <v>72</v>
      </c>
      <c r="D139" s="145" t="s">
        <v>136</v>
      </c>
      <c r="E139" s="146" t="s">
        <v>701</v>
      </c>
      <c r="F139" s="147" t="s">
        <v>702</v>
      </c>
      <c r="G139" s="148" t="s">
        <v>570</v>
      </c>
      <c r="H139" s="149">
        <v>1</v>
      </c>
      <c r="I139" s="150"/>
      <c r="J139" s="151">
        <f>ROUND(I139*H139,2)</f>
        <v>0</v>
      </c>
      <c r="K139" s="147" t="s">
        <v>3</v>
      </c>
      <c r="L139" s="35"/>
      <c r="M139" s="152" t="s">
        <v>3</v>
      </c>
      <c r="N139" s="153" t="s">
        <v>43</v>
      </c>
      <c r="O139" s="55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141</v>
      </c>
      <c r="AT139" s="156" t="s">
        <v>136</v>
      </c>
      <c r="AU139" s="156" t="s">
        <v>79</v>
      </c>
      <c r="AY139" s="19" t="s">
        <v>133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9" t="s">
        <v>79</v>
      </c>
      <c r="BK139" s="157">
        <f>ROUND(I139*H139,2)</f>
        <v>0</v>
      </c>
      <c r="BL139" s="19" t="s">
        <v>141</v>
      </c>
      <c r="BM139" s="156" t="s">
        <v>668</v>
      </c>
    </row>
    <row r="140" spans="1:65" s="2" customFormat="1" ht="16.5" customHeight="1">
      <c r="A140" s="34"/>
      <c r="B140" s="144"/>
      <c r="C140" s="145" t="s">
        <v>72</v>
      </c>
      <c r="D140" s="145" t="s">
        <v>136</v>
      </c>
      <c r="E140" s="146" t="s">
        <v>704</v>
      </c>
      <c r="F140" s="147" t="s">
        <v>705</v>
      </c>
      <c r="G140" s="148" t="s">
        <v>570</v>
      </c>
      <c r="H140" s="149">
        <v>24</v>
      </c>
      <c r="I140" s="150"/>
      <c r="J140" s="151">
        <f>ROUND(I140*H140,2)</f>
        <v>0</v>
      </c>
      <c r="K140" s="147" t="s">
        <v>3</v>
      </c>
      <c r="L140" s="35"/>
      <c r="M140" s="152" t="s">
        <v>3</v>
      </c>
      <c r="N140" s="153" t="s">
        <v>43</v>
      </c>
      <c r="O140" s="55"/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6" t="s">
        <v>141</v>
      </c>
      <c r="AT140" s="156" t="s">
        <v>136</v>
      </c>
      <c r="AU140" s="156" t="s">
        <v>79</v>
      </c>
      <c r="AY140" s="19" t="s">
        <v>133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9" t="s">
        <v>79</v>
      </c>
      <c r="BK140" s="157">
        <f>ROUND(I140*H140,2)</f>
        <v>0</v>
      </c>
      <c r="BL140" s="19" t="s">
        <v>141</v>
      </c>
      <c r="BM140" s="156" t="s">
        <v>671</v>
      </c>
    </row>
    <row r="141" spans="1:65" s="12" customFormat="1" ht="25.95" customHeight="1">
      <c r="B141" s="131"/>
      <c r="D141" s="132" t="s">
        <v>71</v>
      </c>
      <c r="E141" s="133" t="s">
        <v>693</v>
      </c>
      <c r="F141" s="133" t="s">
        <v>708</v>
      </c>
      <c r="I141" s="134"/>
      <c r="J141" s="135">
        <f>BK141</f>
        <v>0</v>
      </c>
      <c r="L141" s="131"/>
      <c r="M141" s="136"/>
      <c r="N141" s="137"/>
      <c r="O141" s="137"/>
      <c r="P141" s="138">
        <f>SUM(P142:P155)</f>
        <v>0</v>
      </c>
      <c r="Q141" s="137"/>
      <c r="R141" s="138">
        <f>SUM(R142:R155)</f>
        <v>0</v>
      </c>
      <c r="S141" s="137"/>
      <c r="T141" s="139">
        <f>SUM(T142:T155)</f>
        <v>0</v>
      </c>
      <c r="AR141" s="132" t="s">
        <v>79</v>
      </c>
      <c r="AT141" s="140" t="s">
        <v>71</v>
      </c>
      <c r="AU141" s="140" t="s">
        <v>72</v>
      </c>
      <c r="AY141" s="132" t="s">
        <v>133</v>
      </c>
      <c r="BK141" s="141">
        <f>SUM(BK142:BK155)</f>
        <v>0</v>
      </c>
    </row>
    <row r="142" spans="1:65" s="2" customFormat="1" ht="16.5" customHeight="1">
      <c r="A142" s="34"/>
      <c r="B142" s="144"/>
      <c r="C142" s="145" t="s">
        <v>72</v>
      </c>
      <c r="D142" s="145" t="s">
        <v>136</v>
      </c>
      <c r="E142" s="146" t="s">
        <v>709</v>
      </c>
      <c r="F142" s="147" t="s">
        <v>710</v>
      </c>
      <c r="G142" s="148" t="s">
        <v>307</v>
      </c>
      <c r="H142" s="149">
        <v>1</v>
      </c>
      <c r="I142" s="150"/>
      <c r="J142" s="151">
        <f t="shared" ref="J142:J155" si="30">ROUND(I142*H142,2)</f>
        <v>0</v>
      </c>
      <c r="K142" s="147" t="s">
        <v>3</v>
      </c>
      <c r="L142" s="35"/>
      <c r="M142" s="152" t="s">
        <v>3</v>
      </c>
      <c r="N142" s="153" t="s">
        <v>43</v>
      </c>
      <c r="O142" s="55"/>
      <c r="P142" s="154">
        <f t="shared" ref="P142:P155" si="31">O142*H142</f>
        <v>0</v>
      </c>
      <c r="Q142" s="154">
        <v>0</v>
      </c>
      <c r="R142" s="154">
        <f t="shared" ref="R142:R155" si="32">Q142*H142</f>
        <v>0</v>
      </c>
      <c r="S142" s="154">
        <v>0</v>
      </c>
      <c r="T142" s="155">
        <f t="shared" ref="T142:T155" si="33"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6" t="s">
        <v>141</v>
      </c>
      <c r="AT142" s="156" t="s">
        <v>136</v>
      </c>
      <c r="AU142" s="156" t="s">
        <v>79</v>
      </c>
      <c r="AY142" s="19" t="s">
        <v>133</v>
      </c>
      <c r="BE142" s="157">
        <f t="shared" ref="BE142:BE155" si="34">IF(N142="základní",J142,0)</f>
        <v>0</v>
      </c>
      <c r="BF142" s="157">
        <f t="shared" ref="BF142:BF155" si="35">IF(N142="snížená",J142,0)</f>
        <v>0</v>
      </c>
      <c r="BG142" s="157">
        <f t="shared" ref="BG142:BG155" si="36">IF(N142="zákl. přenesená",J142,0)</f>
        <v>0</v>
      </c>
      <c r="BH142" s="157">
        <f t="shared" ref="BH142:BH155" si="37">IF(N142="sníž. přenesená",J142,0)</f>
        <v>0</v>
      </c>
      <c r="BI142" s="157">
        <f t="shared" ref="BI142:BI155" si="38">IF(N142="nulová",J142,0)</f>
        <v>0</v>
      </c>
      <c r="BJ142" s="19" t="s">
        <v>79</v>
      </c>
      <c r="BK142" s="157">
        <f t="shared" ref="BK142:BK155" si="39">ROUND(I142*H142,2)</f>
        <v>0</v>
      </c>
      <c r="BL142" s="19" t="s">
        <v>141</v>
      </c>
      <c r="BM142" s="156" t="s">
        <v>674</v>
      </c>
    </row>
    <row r="143" spans="1:65" s="2" customFormat="1" ht="16.5" customHeight="1">
      <c r="A143" s="34"/>
      <c r="B143" s="144"/>
      <c r="C143" s="145" t="s">
        <v>72</v>
      </c>
      <c r="D143" s="145" t="s">
        <v>136</v>
      </c>
      <c r="E143" s="146" t="s">
        <v>712</v>
      </c>
      <c r="F143" s="147" t="s">
        <v>713</v>
      </c>
      <c r="G143" s="148" t="s">
        <v>163</v>
      </c>
      <c r="H143" s="149">
        <v>30</v>
      </c>
      <c r="I143" s="150"/>
      <c r="J143" s="151">
        <f t="shared" si="30"/>
        <v>0</v>
      </c>
      <c r="K143" s="147" t="s">
        <v>3</v>
      </c>
      <c r="L143" s="35"/>
      <c r="M143" s="152" t="s">
        <v>3</v>
      </c>
      <c r="N143" s="153" t="s">
        <v>43</v>
      </c>
      <c r="O143" s="55"/>
      <c r="P143" s="154">
        <f t="shared" si="31"/>
        <v>0</v>
      </c>
      <c r="Q143" s="154">
        <v>0</v>
      </c>
      <c r="R143" s="154">
        <f t="shared" si="32"/>
        <v>0</v>
      </c>
      <c r="S143" s="154">
        <v>0</v>
      </c>
      <c r="T143" s="155">
        <f t="shared" si="3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6" t="s">
        <v>141</v>
      </c>
      <c r="AT143" s="156" t="s">
        <v>136</v>
      </c>
      <c r="AU143" s="156" t="s">
        <v>79</v>
      </c>
      <c r="AY143" s="19" t="s">
        <v>133</v>
      </c>
      <c r="BE143" s="157">
        <f t="shared" si="34"/>
        <v>0</v>
      </c>
      <c r="BF143" s="157">
        <f t="shared" si="35"/>
        <v>0</v>
      </c>
      <c r="BG143" s="157">
        <f t="shared" si="36"/>
        <v>0</v>
      </c>
      <c r="BH143" s="157">
        <f t="shared" si="37"/>
        <v>0</v>
      </c>
      <c r="BI143" s="157">
        <f t="shared" si="38"/>
        <v>0</v>
      </c>
      <c r="BJ143" s="19" t="s">
        <v>79</v>
      </c>
      <c r="BK143" s="157">
        <f t="shared" si="39"/>
        <v>0</v>
      </c>
      <c r="BL143" s="19" t="s">
        <v>141</v>
      </c>
      <c r="BM143" s="156" t="s">
        <v>677</v>
      </c>
    </row>
    <row r="144" spans="1:65" s="2" customFormat="1" ht="16.5" customHeight="1">
      <c r="A144" s="34"/>
      <c r="B144" s="144"/>
      <c r="C144" s="145" t="s">
        <v>72</v>
      </c>
      <c r="D144" s="145" t="s">
        <v>136</v>
      </c>
      <c r="E144" s="146" t="s">
        <v>715</v>
      </c>
      <c r="F144" s="147" t="s">
        <v>716</v>
      </c>
      <c r="G144" s="148" t="s">
        <v>163</v>
      </c>
      <c r="H144" s="149">
        <v>200</v>
      </c>
      <c r="I144" s="150"/>
      <c r="J144" s="151">
        <f t="shared" si="30"/>
        <v>0</v>
      </c>
      <c r="K144" s="147" t="s">
        <v>3</v>
      </c>
      <c r="L144" s="35"/>
      <c r="M144" s="152" t="s">
        <v>3</v>
      </c>
      <c r="N144" s="153" t="s">
        <v>43</v>
      </c>
      <c r="O144" s="55"/>
      <c r="P144" s="154">
        <f t="shared" si="31"/>
        <v>0</v>
      </c>
      <c r="Q144" s="154">
        <v>0</v>
      </c>
      <c r="R144" s="154">
        <f t="shared" si="32"/>
        <v>0</v>
      </c>
      <c r="S144" s="154">
        <v>0</v>
      </c>
      <c r="T144" s="155">
        <f t="shared" si="3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6" t="s">
        <v>141</v>
      </c>
      <c r="AT144" s="156" t="s">
        <v>136</v>
      </c>
      <c r="AU144" s="156" t="s">
        <v>79</v>
      </c>
      <c r="AY144" s="19" t="s">
        <v>133</v>
      </c>
      <c r="BE144" s="157">
        <f t="shared" si="34"/>
        <v>0</v>
      </c>
      <c r="BF144" s="157">
        <f t="shared" si="35"/>
        <v>0</v>
      </c>
      <c r="BG144" s="157">
        <f t="shared" si="36"/>
        <v>0</v>
      </c>
      <c r="BH144" s="157">
        <f t="shared" si="37"/>
        <v>0</v>
      </c>
      <c r="BI144" s="157">
        <f t="shared" si="38"/>
        <v>0</v>
      </c>
      <c r="BJ144" s="19" t="s">
        <v>79</v>
      </c>
      <c r="BK144" s="157">
        <f t="shared" si="39"/>
        <v>0</v>
      </c>
      <c r="BL144" s="19" t="s">
        <v>141</v>
      </c>
      <c r="BM144" s="156" t="s">
        <v>680</v>
      </c>
    </row>
    <row r="145" spans="1:65" s="2" customFormat="1" ht="16.5" customHeight="1">
      <c r="A145" s="34"/>
      <c r="B145" s="144"/>
      <c r="C145" s="145" t="s">
        <v>72</v>
      </c>
      <c r="D145" s="145" t="s">
        <v>136</v>
      </c>
      <c r="E145" s="146" t="s">
        <v>718</v>
      </c>
      <c r="F145" s="147" t="s">
        <v>719</v>
      </c>
      <c r="G145" s="148" t="s">
        <v>570</v>
      </c>
      <c r="H145" s="149">
        <v>12</v>
      </c>
      <c r="I145" s="150"/>
      <c r="J145" s="151">
        <f t="shared" si="30"/>
        <v>0</v>
      </c>
      <c r="K145" s="147" t="s">
        <v>3</v>
      </c>
      <c r="L145" s="35"/>
      <c r="M145" s="152" t="s">
        <v>3</v>
      </c>
      <c r="N145" s="153" t="s">
        <v>43</v>
      </c>
      <c r="O145" s="55"/>
      <c r="P145" s="154">
        <f t="shared" si="31"/>
        <v>0</v>
      </c>
      <c r="Q145" s="154">
        <v>0</v>
      </c>
      <c r="R145" s="154">
        <f t="shared" si="32"/>
        <v>0</v>
      </c>
      <c r="S145" s="154">
        <v>0</v>
      </c>
      <c r="T145" s="155">
        <f t="shared" si="3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6" t="s">
        <v>141</v>
      </c>
      <c r="AT145" s="156" t="s">
        <v>136</v>
      </c>
      <c r="AU145" s="156" t="s">
        <v>79</v>
      </c>
      <c r="AY145" s="19" t="s">
        <v>133</v>
      </c>
      <c r="BE145" s="157">
        <f t="shared" si="34"/>
        <v>0</v>
      </c>
      <c r="BF145" s="157">
        <f t="shared" si="35"/>
        <v>0</v>
      </c>
      <c r="BG145" s="157">
        <f t="shared" si="36"/>
        <v>0</v>
      </c>
      <c r="BH145" s="157">
        <f t="shared" si="37"/>
        <v>0</v>
      </c>
      <c r="BI145" s="157">
        <f t="shared" si="38"/>
        <v>0</v>
      </c>
      <c r="BJ145" s="19" t="s">
        <v>79</v>
      </c>
      <c r="BK145" s="157">
        <f t="shared" si="39"/>
        <v>0</v>
      </c>
      <c r="BL145" s="19" t="s">
        <v>141</v>
      </c>
      <c r="BM145" s="156" t="s">
        <v>683</v>
      </c>
    </row>
    <row r="146" spans="1:65" s="2" customFormat="1" ht="16.5" customHeight="1">
      <c r="A146" s="34"/>
      <c r="B146" s="144"/>
      <c r="C146" s="145" t="s">
        <v>72</v>
      </c>
      <c r="D146" s="145" t="s">
        <v>136</v>
      </c>
      <c r="E146" s="146" t="s">
        <v>721</v>
      </c>
      <c r="F146" s="147" t="s">
        <v>722</v>
      </c>
      <c r="G146" s="148" t="s">
        <v>570</v>
      </c>
      <c r="H146" s="149">
        <v>4</v>
      </c>
      <c r="I146" s="150"/>
      <c r="J146" s="151">
        <f t="shared" si="30"/>
        <v>0</v>
      </c>
      <c r="K146" s="147" t="s">
        <v>3</v>
      </c>
      <c r="L146" s="35"/>
      <c r="M146" s="152" t="s">
        <v>3</v>
      </c>
      <c r="N146" s="153" t="s">
        <v>43</v>
      </c>
      <c r="O146" s="55"/>
      <c r="P146" s="154">
        <f t="shared" si="31"/>
        <v>0</v>
      </c>
      <c r="Q146" s="154">
        <v>0</v>
      </c>
      <c r="R146" s="154">
        <f t="shared" si="32"/>
        <v>0</v>
      </c>
      <c r="S146" s="154">
        <v>0</v>
      </c>
      <c r="T146" s="155">
        <f t="shared" si="3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6" t="s">
        <v>141</v>
      </c>
      <c r="AT146" s="156" t="s">
        <v>136</v>
      </c>
      <c r="AU146" s="156" t="s">
        <v>79</v>
      </c>
      <c r="AY146" s="19" t="s">
        <v>133</v>
      </c>
      <c r="BE146" s="157">
        <f t="shared" si="34"/>
        <v>0</v>
      </c>
      <c r="BF146" s="157">
        <f t="shared" si="35"/>
        <v>0</v>
      </c>
      <c r="BG146" s="157">
        <f t="shared" si="36"/>
        <v>0</v>
      </c>
      <c r="BH146" s="157">
        <f t="shared" si="37"/>
        <v>0</v>
      </c>
      <c r="BI146" s="157">
        <f t="shared" si="38"/>
        <v>0</v>
      </c>
      <c r="BJ146" s="19" t="s">
        <v>79</v>
      </c>
      <c r="BK146" s="157">
        <f t="shared" si="39"/>
        <v>0</v>
      </c>
      <c r="BL146" s="19" t="s">
        <v>141</v>
      </c>
      <c r="BM146" s="156" t="s">
        <v>686</v>
      </c>
    </row>
    <row r="147" spans="1:65" s="2" customFormat="1" ht="16.5" customHeight="1">
      <c r="A147" s="34"/>
      <c r="B147" s="144"/>
      <c r="C147" s="145" t="s">
        <v>72</v>
      </c>
      <c r="D147" s="145" t="s">
        <v>136</v>
      </c>
      <c r="E147" s="146" t="s">
        <v>724</v>
      </c>
      <c r="F147" s="147" t="s">
        <v>725</v>
      </c>
      <c r="G147" s="148" t="s">
        <v>570</v>
      </c>
      <c r="H147" s="149">
        <v>9</v>
      </c>
      <c r="I147" s="150"/>
      <c r="J147" s="151">
        <f t="shared" si="30"/>
        <v>0</v>
      </c>
      <c r="K147" s="147" t="s">
        <v>3</v>
      </c>
      <c r="L147" s="35"/>
      <c r="M147" s="152" t="s">
        <v>3</v>
      </c>
      <c r="N147" s="153" t="s">
        <v>43</v>
      </c>
      <c r="O147" s="55"/>
      <c r="P147" s="154">
        <f t="shared" si="31"/>
        <v>0</v>
      </c>
      <c r="Q147" s="154">
        <v>0</v>
      </c>
      <c r="R147" s="154">
        <f t="shared" si="32"/>
        <v>0</v>
      </c>
      <c r="S147" s="154">
        <v>0</v>
      </c>
      <c r="T147" s="155">
        <f t="shared" si="3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6" t="s">
        <v>141</v>
      </c>
      <c r="AT147" s="156" t="s">
        <v>136</v>
      </c>
      <c r="AU147" s="156" t="s">
        <v>79</v>
      </c>
      <c r="AY147" s="19" t="s">
        <v>133</v>
      </c>
      <c r="BE147" s="157">
        <f t="shared" si="34"/>
        <v>0</v>
      </c>
      <c r="BF147" s="157">
        <f t="shared" si="35"/>
        <v>0</v>
      </c>
      <c r="BG147" s="157">
        <f t="shared" si="36"/>
        <v>0</v>
      </c>
      <c r="BH147" s="157">
        <f t="shared" si="37"/>
        <v>0</v>
      </c>
      <c r="BI147" s="157">
        <f t="shared" si="38"/>
        <v>0</v>
      </c>
      <c r="BJ147" s="19" t="s">
        <v>79</v>
      </c>
      <c r="BK147" s="157">
        <f t="shared" si="39"/>
        <v>0</v>
      </c>
      <c r="BL147" s="19" t="s">
        <v>141</v>
      </c>
      <c r="BM147" s="156" t="s">
        <v>689</v>
      </c>
    </row>
    <row r="148" spans="1:65" s="2" customFormat="1" ht="16.5" customHeight="1">
      <c r="A148" s="34"/>
      <c r="B148" s="144"/>
      <c r="C148" s="145" t="s">
        <v>72</v>
      </c>
      <c r="D148" s="145" t="s">
        <v>136</v>
      </c>
      <c r="E148" s="146" t="s">
        <v>727</v>
      </c>
      <c r="F148" s="147" t="s">
        <v>728</v>
      </c>
      <c r="G148" s="148" t="s">
        <v>570</v>
      </c>
      <c r="H148" s="149">
        <v>8</v>
      </c>
      <c r="I148" s="150"/>
      <c r="J148" s="151">
        <f t="shared" si="30"/>
        <v>0</v>
      </c>
      <c r="K148" s="147" t="s">
        <v>3</v>
      </c>
      <c r="L148" s="35"/>
      <c r="M148" s="152" t="s">
        <v>3</v>
      </c>
      <c r="N148" s="153" t="s">
        <v>43</v>
      </c>
      <c r="O148" s="55"/>
      <c r="P148" s="154">
        <f t="shared" si="31"/>
        <v>0</v>
      </c>
      <c r="Q148" s="154">
        <v>0</v>
      </c>
      <c r="R148" s="154">
        <f t="shared" si="32"/>
        <v>0</v>
      </c>
      <c r="S148" s="154">
        <v>0</v>
      </c>
      <c r="T148" s="155">
        <f t="shared" si="3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6" t="s">
        <v>141</v>
      </c>
      <c r="AT148" s="156" t="s">
        <v>136</v>
      </c>
      <c r="AU148" s="156" t="s">
        <v>79</v>
      </c>
      <c r="AY148" s="19" t="s">
        <v>133</v>
      </c>
      <c r="BE148" s="157">
        <f t="shared" si="34"/>
        <v>0</v>
      </c>
      <c r="BF148" s="157">
        <f t="shared" si="35"/>
        <v>0</v>
      </c>
      <c r="BG148" s="157">
        <f t="shared" si="36"/>
        <v>0</v>
      </c>
      <c r="BH148" s="157">
        <f t="shared" si="37"/>
        <v>0</v>
      </c>
      <c r="BI148" s="157">
        <f t="shared" si="38"/>
        <v>0</v>
      </c>
      <c r="BJ148" s="19" t="s">
        <v>79</v>
      </c>
      <c r="BK148" s="157">
        <f t="shared" si="39"/>
        <v>0</v>
      </c>
      <c r="BL148" s="19" t="s">
        <v>141</v>
      </c>
      <c r="BM148" s="156" t="s">
        <v>692</v>
      </c>
    </row>
    <row r="149" spans="1:65" s="2" customFormat="1" ht="16.5" customHeight="1">
      <c r="A149" s="34"/>
      <c r="B149" s="144"/>
      <c r="C149" s="145" t="s">
        <v>72</v>
      </c>
      <c r="D149" s="145" t="s">
        <v>136</v>
      </c>
      <c r="E149" s="146" t="s">
        <v>924</v>
      </c>
      <c r="F149" s="147" t="s">
        <v>925</v>
      </c>
      <c r="G149" s="148" t="s">
        <v>570</v>
      </c>
      <c r="H149" s="149">
        <v>8</v>
      </c>
      <c r="I149" s="150"/>
      <c r="J149" s="151">
        <f t="shared" si="30"/>
        <v>0</v>
      </c>
      <c r="K149" s="147" t="s">
        <v>3</v>
      </c>
      <c r="L149" s="35"/>
      <c r="M149" s="152" t="s">
        <v>3</v>
      </c>
      <c r="N149" s="153" t="s">
        <v>43</v>
      </c>
      <c r="O149" s="55"/>
      <c r="P149" s="154">
        <f t="shared" si="31"/>
        <v>0</v>
      </c>
      <c r="Q149" s="154">
        <v>0</v>
      </c>
      <c r="R149" s="154">
        <f t="shared" si="32"/>
        <v>0</v>
      </c>
      <c r="S149" s="154">
        <v>0</v>
      </c>
      <c r="T149" s="155">
        <f t="shared" si="3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6" t="s">
        <v>141</v>
      </c>
      <c r="AT149" s="156" t="s">
        <v>136</v>
      </c>
      <c r="AU149" s="156" t="s">
        <v>79</v>
      </c>
      <c r="AY149" s="19" t="s">
        <v>133</v>
      </c>
      <c r="BE149" s="157">
        <f t="shared" si="34"/>
        <v>0</v>
      </c>
      <c r="BF149" s="157">
        <f t="shared" si="35"/>
        <v>0</v>
      </c>
      <c r="BG149" s="157">
        <f t="shared" si="36"/>
        <v>0</v>
      </c>
      <c r="BH149" s="157">
        <f t="shared" si="37"/>
        <v>0</v>
      </c>
      <c r="BI149" s="157">
        <f t="shared" si="38"/>
        <v>0</v>
      </c>
      <c r="BJ149" s="19" t="s">
        <v>79</v>
      </c>
      <c r="BK149" s="157">
        <f t="shared" si="39"/>
        <v>0</v>
      </c>
      <c r="BL149" s="19" t="s">
        <v>141</v>
      </c>
      <c r="BM149" s="156" t="s">
        <v>697</v>
      </c>
    </row>
    <row r="150" spans="1:65" s="2" customFormat="1" ht="16.5" customHeight="1">
      <c r="A150" s="34"/>
      <c r="B150" s="144"/>
      <c r="C150" s="145" t="s">
        <v>72</v>
      </c>
      <c r="D150" s="145" t="s">
        <v>136</v>
      </c>
      <c r="E150" s="146" t="s">
        <v>733</v>
      </c>
      <c r="F150" s="147" t="s">
        <v>734</v>
      </c>
      <c r="G150" s="148" t="s">
        <v>570</v>
      </c>
      <c r="H150" s="149">
        <v>4</v>
      </c>
      <c r="I150" s="150"/>
      <c r="J150" s="151">
        <f t="shared" si="30"/>
        <v>0</v>
      </c>
      <c r="K150" s="147" t="s">
        <v>3</v>
      </c>
      <c r="L150" s="35"/>
      <c r="M150" s="152" t="s">
        <v>3</v>
      </c>
      <c r="N150" s="153" t="s">
        <v>43</v>
      </c>
      <c r="O150" s="55"/>
      <c r="P150" s="154">
        <f t="shared" si="31"/>
        <v>0</v>
      </c>
      <c r="Q150" s="154">
        <v>0</v>
      </c>
      <c r="R150" s="154">
        <f t="shared" si="32"/>
        <v>0</v>
      </c>
      <c r="S150" s="154">
        <v>0</v>
      </c>
      <c r="T150" s="155">
        <f t="shared" si="3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6" t="s">
        <v>141</v>
      </c>
      <c r="AT150" s="156" t="s">
        <v>136</v>
      </c>
      <c r="AU150" s="156" t="s">
        <v>79</v>
      </c>
      <c r="AY150" s="19" t="s">
        <v>133</v>
      </c>
      <c r="BE150" s="157">
        <f t="shared" si="34"/>
        <v>0</v>
      </c>
      <c r="BF150" s="157">
        <f t="shared" si="35"/>
        <v>0</v>
      </c>
      <c r="BG150" s="157">
        <f t="shared" si="36"/>
        <v>0</v>
      </c>
      <c r="BH150" s="157">
        <f t="shared" si="37"/>
        <v>0</v>
      </c>
      <c r="BI150" s="157">
        <f t="shared" si="38"/>
        <v>0</v>
      </c>
      <c r="BJ150" s="19" t="s">
        <v>79</v>
      </c>
      <c r="BK150" s="157">
        <f t="shared" si="39"/>
        <v>0</v>
      </c>
      <c r="BL150" s="19" t="s">
        <v>141</v>
      </c>
      <c r="BM150" s="156" t="s">
        <v>700</v>
      </c>
    </row>
    <row r="151" spans="1:65" s="2" customFormat="1" ht="16.5" customHeight="1">
      <c r="A151" s="34"/>
      <c r="B151" s="144"/>
      <c r="C151" s="145" t="s">
        <v>72</v>
      </c>
      <c r="D151" s="145" t="s">
        <v>136</v>
      </c>
      <c r="E151" s="146" t="s">
        <v>736</v>
      </c>
      <c r="F151" s="147" t="s">
        <v>737</v>
      </c>
      <c r="G151" s="148" t="s">
        <v>570</v>
      </c>
      <c r="H151" s="149">
        <v>4</v>
      </c>
      <c r="I151" s="150"/>
      <c r="J151" s="151">
        <f t="shared" si="30"/>
        <v>0</v>
      </c>
      <c r="K151" s="147" t="s">
        <v>3</v>
      </c>
      <c r="L151" s="35"/>
      <c r="M151" s="152" t="s">
        <v>3</v>
      </c>
      <c r="N151" s="153" t="s">
        <v>43</v>
      </c>
      <c r="O151" s="55"/>
      <c r="P151" s="154">
        <f t="shared" si="31"/>
        <v>0</v>
      </c>
      <c r="Q151" s="154">
        <v>0</v>
      </c>
      <c r="R151" s="154">
        <f t="shared" si="32"/>
        <v>0</v>
      </c>
      <c r="S151" s="154">
        <v>0</v>
      </c>
      <c r="T151" s="155">
        <f t="shared" si="3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6" t="s">
        <v>141</v>
      </c>
      <c r="AT151" s="156" t="s">
        <v>136</v>
      </c>
      <c r="AU151" s="156" t="s">
        <v>79</v>
      </c>
      <c r="AY151" s="19" t="s">
        <v>133</v>
      </c>
      <c r="BE151" s="157">
        <f t="shared" si="34"/>
        <v>0</v>
      </c>
      <c r="BF151" s="157">
        <f t="shared" si="35"/>
        <v>0</v>
      </c>
      <c r="BG151" s="157">
        <f t="shared" si="36"/>
        <v>0</v>
      </c>
      <c r="BH151" s="157">
        <f t="shared" si="37"/>
        <v>0</v>
      </c>
      <c r="BI151" s="157">
        <f t="shared" si="38"/>
        <v>0</v>
      </c>
      <c r="BJ151" s="19" t="s">
        <v>79</v>
      </c>
      <c r="BK151" s="157">
        <f t="shared" si="39"/>
        <v>0</v>
      </c>
      <c r="BL151" s="19" t="s">
        <v>141</v>
      </c>
      <c r="BM151" s="156" t="s">
        <v>703</v>
      </c>
    </row>
    <row r="152" spans="1:65" s="2" customFormat="1" ht="16.5" customHeight="1">
      <c r="A152" s="34"/>
      <c r="B152" s="144"/>
      <c r="C152" s="145" t="s">
        <v>72</v>
      </c>
      <c r="D152" s="145" t="s">
        <v>136</v>
      </c>
      <c r="E152" s="146" t="s">
        <v>739</v>
      </c>
      <c r="F152" s="147" t="s">
        <v>740</v>
      </c>
      <c r="G152" s="148" t="s">
        <v>570</v>
      </c>
      <c r="H152" s="149">
        <v>400</v>
      </c>
      <c r="I152" s="150"/>
      <c r="J152" s="151">
        <f t="shared" si="30"/>
        <v>0</v>
      </c>
      <c r="K152" s="147" t="s">
        <v>3</v>
      </c>
      <c r="L152" s="35"/>
      <c r="M152" s="152" t="s">
        <v>3</v>
      </c>
      <c r="N152" s="153" t="s">
        <v>43</v>
      </c>
      <c r="O152" s="55"/>
      <c r="P152" s="154">
        <f t="shared" si="31"/>
        <v>0</v>
      </c>
      <c r="Q152" s="154">
        <v>0</v>
      </c>
      <c r="R152" s="154">
        <f t="shared" si="32"/>
        <v>0</v>
      </c>
      <c r="S152" s="154">
        <v>0</v>
      </c>
      <c r="T152" s="155">
        <f t="shared" si="3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6" t="s">
        <v>141</v>
      </c>
      <c r="AT152" s="156" t="s">
        <v>136</v>
      </c>
      <c r="AU152" s="156" t="s">
        <v>79</v>
      </c>
      <c r="AY152" s="19" t="s">
        <v>133</v>
      </c>
      <c r="BE152" s="157">
        <f t="shared" si="34"/>
        <v>0</v>
      </c>
      <c r="BF152" s="157">
        <f t="shared" si="35"/>
        <v>0</v>
      </c>
      <c r="BG152" s="157">
        <f t="shared" si="36"/>
        <v>0</v>
      </c>
      <c r="BH152" s="157">
        <f t="shared" si="37"/>
        <v>0</v>
      </c>
      <c r="BI152" s="157">
        <f t="shared" si="38"/>
        <v>0</v>
      </c>
      <c r="BJ152" s="19" t="s">
        <v>79</v>
      </c>
      <c r="BK152" s="157">
        <f t="shared" si="39"/>
        <v>0</v>
      </c>
      <c r="BL152" s="19" t="s">
        <v>141</v>
      </c>
      <c r="BM152" s="156" t="s">
        <v>706</v>
      </c>
    </row>
    <row r="153" spans="1:65" s="2" customFormat="1" ht="16.5" customHeight="1">
      <c r="A153" s="34"/>
      <c r="B153" s="144"/>
      <c r="C153" s="145" t="s">
        <v>72</v>
      </c>
      <c r="D153" s="145" t="s">
        <v>136</v>
      </c>
      <c r="E153" s="146" t="s">
        <v>742</v>
      </c>
      <c r="F153" s="147" t="s">
        <v>743</v>
      </c>
      <c r="G153" s="148" t="s">
        <v>307</v>
      </c>
      <c r="H153" s="149">
        <v>1</v>
      </c>
      <c r="I153" s="150"/>
      <c r="J153" s="151">
        <f t="shared" si="30"/>
        <v>0</v>
      </c>
      <c r="K153" s="147" t="s">
        <v>3</v>
      </c>
      <c r="L153" s="35"/>
      <c r="M153" s="152" t="s">
        <v>3</v>
      </c>
      <c r="N153" s="153" t="s">
        <v>43</v>
      </c>
      <c r="O153" s="55"/>
      <c r="P153" s="154">
        <f t="shared" si="31"/>
        <v>0</v>
      </c>
      <c r="Q153" s="154">
        <v>0</v>
      </c>
      <c r="R153" s="154">
        <f t="shared" si="32"/>
        <v>0</v>
      </c>
      <c r="S153" s="154">
        <v>0</v>
      </c>
      <c r="T153" s="155">
        <f t="shared" si="3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6" t="s">
        <v>141</v>
      </c>
      <c r="AT153" s="156" t="s">
        <v>136</v>
      </c>
      <c r="AU153" s="156" t="s">
        <v>79</v>
      </c>
      <c r="AY153" s="19" t="s">
        <v>133</v>
      </c>
      <c r="BE153" s="157">
        <f t="shared" si="34"/>
        <v>0</v>
      </c>
      <c r="BF153" s="157">
        <f t="shared" si="35"/>
        <v>0</v>
      </c>
      <c r="BG153" s="157">
        <f t="shared" si="36"/>
        <v>0</v>
      </c>
      <c r="BH153" s="157">
        <f t="shared" si="37"/>
        <v>0</v>
      </c>
      <c r="BI153" s="157">
        <f t="shared" si="38"/>
        <v>0</v>
      </c>
      <c r="BJ153" s="19" t="s">
        <v>79</v>
      </c>
      <c r="BK153" s="157">
        <f t="shared" si="39"/>
        <v>0</v>
      </c>
      <c r="BL153" s="19" t="s">
        <v>141</v>
      </c>
      <c r="BM153" s="156" t="s">
        <v>711</v>
      </c>
    </row>
    <row r="154" spans="1:65" s="2" customFormat="1" ht="16.5" customHeight="1">
      <c r="A154" s="34"/>
      <c r="B154" s="144"/>
      <c r="C154" s="145" t="s">
        <v>72</v>
      </c>
      <c r="D154" s="145" t="s">
        <v>136</v>
      </c>
      <c r="E154" s="146" t="s">
        <v>690</v>
      </c>
      <c r="F154" s="147" t="s">
        <v>691</v>
      </c>
      <c r="G154" s="148" t="s">
        <v>307</v>
      </c>
      <c r="H154" s="149">
        <v>1</v>
      </c>
      <c r="I154" s="150"/>
      <c r="J154" s="151">
        <f t="shared" si="30"/>
        <v>0</v>
      </c>
      <c r="K154" s="147" t="s">
        <v>3</v>
      </c>
      <c r="L154" s="35"/>
      <c r="M154" s="152" t="s">
        <v>3</v>
      </c>
      <c r="N154" s="153" t="s">
        <v>43</v>
      </c>
      <c r="O154" s="55"/>
      <c r="P154" s="154">
        <f t="shared" si="31"/>
        <v>0</v>
      </c>
      <c r="Q154" s="154">
        <v>0</v>
      </c>
      <c r="R154" s="154">
        <f t="shared" si="32"/>
        <v>0</v>
      </c>
      <c r="S154" s="154">
        <v>0</v>
      </c>
      <c r="T154" s="155">
        <f t="shared" si="3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6" t="s">
        <v>141</v>
      </c>
      <c r="AT154" s="156" t="s">
        <v>136</v>
      </c>
      <c r="AU154" s="156" t="s">
        <v>79</v>
      </c>
      <c r="AY154" s="19" t="s">
        <v>133</v>
      </c>
      <c r="BE154" s="157">
        <f t="shared" si="34"/>
        <v>0</v>
      </c>
      <c r="BF154" s="157">
        <f t="shared" si="35"/>
        <v>0</v>
      </c>
      <c r="BG154" s="157">
        <f t="shared" si="36"/>
        <v>0</v>
      </c>
      <c r="BH154" s="157">
        <f t="shared" si="37"/>
        <v>0</v>
      </c>
      <c r="BI154" s="157">
        <f t="shared" si="38"/>
        <v>0</v>
      </c>
      <c r="BJ154" s="19" t="s">
        <v>79</v>
      </c>
      <c r="BK154" s="157">
        <f t="shared" si="39"/>
        <v>0</v>
      </c>
      <c r="BL154" s="19" t="s">
        <v>141</v>
      </c>
      <c r="BM154" s="156" t="s">
        <v>714</v>
      </c>
    </row>
    <row r="155" spans="1:65" s="2" customFormat="1" ht="16.5" customHeight="1">
      <c r="A155" s="34"/>
      <c r="B155" s="144"/>
      <c r="C155" s="145" t="s">
        <v>72</v>
      </c>
      <c r="D155" s="145" t="s">
        <v>136</v>
      </c>
      <c r="E155" s="146" t="s">
        <v>746</v>
      </c>
      <c r="F155" s="147" t="s">
        <v>747</v>
      </c>
      <c r="G155" s="148" t="s">
        <v>307</v>
      </c>
      <c r="H155" s="149">
        <v>1</v>
      </c>
      <c r="I155" s="150"/>
      <c r="J155" s="151">
        <f t="shared" si="30"/>
        <v>0</v>
      </c>
      <c r="K155" s="147" t="s">
        <v>3</v>
      </c>
      <c r="L155" s="35"/>
      <c r="M155" s="152" t="s">
        <v>3</v>
      </c>
      <c r="N155" s="153" t="s">
        <v>43</v>
      </c>
      <c r="O155" s="55"/>
      <c r="P155" s="154">
        <f t="shared" si="31"/>
        <v>0</v>
      </c>
      <c r="Q155" s="154">
        <v>0</v>
      </c>
      <c r="R155" s="154">
        <f t="shared" si="32"/>
        <v>0</v>
      </c>
      <c r="S155" s="154">
        <v>0</v>
      </c>
      <c r="T155" s="155">
        <f t="shared" si="3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6" t="s">
        <v>141</v>
      </c>
      <c r="AT155" s="156" t="s">
        <v>136</v>
      </c>
      <c r="AU155" s="156" t="s">
        <v>79</v>
      </c>
      <c r="AY155" s="19" t="s">
        <v>133</v>
      </c>
      <c r="BE155" s="157">
        <f t="shared" si="34"/>
        <v>0</v>
      </c>
      <c r="BF155" s="157">
        <f t="shared" si="35"/>
        <v>0</v>
      </c>
      <c r="BG155" s="157">
        <f t="shared" si="36"/>
        <v>0</v>
      </c>
      <c r="BH155" s="157">
        <f t="shared" si="37"/>
        <v>0</v>
      </c>
      <c r="BI155" s="157">
        <f t="shared" si="38"/>
        <v>0</v>
      </c>
      <c r="BJ155" s="19" t="s">
        <v>79</v>
      </c>
      <c r="BK155" s="157">
        <f t="shared" si="39"/>
        <v>0</v>
      </c>
      <c r="BL155" s="19" t="s">
        <v>141</v>
      </c>
      <c r="BM155" s="156" t="s">
        <v>717</v>
      </c>
    </row>
    <row r="156" spans="1:65" s="12" customFormat="1" ht="25.95" customHeight="1">
      <c r="B156" s="131"/>
      <c r="D156" s="132" t="s">
        <v>71</v>
      </c>
      <c r="E156" s="133" t="s">
        <v>707</v>
      </c>
      <c r="F156" s="133" t="s">
        <v>750</v>
      </c>
      <c r="I156" s="134"/>
      <c r="J156" s="135">
        <f>BK156</f>
        <v>0</v>
      </c>
      <c r="L156" s="131"/>
      <c r="M156" s="136"/>
      <c r="N156" s="137"/>
      <c r="O156" s="137"/>
      <c r="P156" s="138">
        <f>SUM(P157:P158)</f>
        <v>0</v>
      </c>
      <c r="Q156" s="137"/>
      <c r="R156" s="138">
        <f>SUM(R157:R158)</f>
        <v>0</v>
      </c>
      <c r="S156" s="137"/>
      <c r="T156" s="139">
        <f>SUM(T157:T158)</f>
        <v>0</v>
      </c>
      <c r="AR156" s="132" t="s">
        <v>79</v>
      </c>
      <c r="AT156" s="140" t="s">
        <v>71</v>
      </c>
      <c r="AU156" s="140" t="s">
        <v>72</v>
      </c>
      <c r="AY156" s="132" t="s">
        <v>133</v>
      </c>
      <c r="BK156" s="141">
        <f>SUM(BK157:BK158)</f>
        <v>0</v>
      </c>
    </row>
    <row r="157" spans="1:65" s="2" customFormat="1" ht="16.5" customHeight="1">
      <c r="A157" s="34"/>
      <c r="B157" s="144"/>
      <c r="C157" s="145" t="s">
        <v>72</v>
      </c>
      <c r="D157" s="145" t="s">
        <v>136</v>
      </c>
      <c r="E157" s="146" t="s">
        <v>751</v>
      </c>
      <c r="F157" s="147" t="s">
        <v>752</v>
      </c>
      <c r="G157" s="148" t="s">
        <v>570</v>
      </c>
      <c r="H157" s="149">
        <v>1</v>
      </c>
      <c r="I157" s="150"/>
      <c r="J157" s="151">
        <f>ROUND(I157*H157,2)</f>
        <v>0</v>
      </c>
      <c r="K157" s="147" t="s">
        <v>3</v>
      </c>
      <c r="L157" s="35"/>
      <c r="M157" s="152" t="s">
        <v>3</v>
      </c>
      <c r="N157" s="153" t="s">
        <v>43</v>
      </c>
      <c r="O157" s="55"/>
      <c r="P157" s="154">
        <f>O157*H157</f>
        <v>0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6" t="s">
        <v>141</v>
      </c>
      <c r="AT157" s="156" t="s">
        <v>136</v>
      </c>
      <c r="AU157" s="156" t="s">
        <v>79</v>
      </c>
      <c r="AY157" s="19" t="s">
        <v>133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9" t="s">
        <v>79</v>
      </c>
      <c r="BK157" s="157">
        <f>ROUND(I157*H157,2)</f>
        <v>0</v>
      </c>
      <c r="BL157" s="19" t="s">
        <v>141</v>
      </c>
      <c r="BM157" s="156" t="s">
        <v>720</v>
      </c>
    </row>
    <row r="158" spans="1:65" s="2" customFormat="1" ht="16.5" customHeight="1">
      <c r="A158" s="34"/>
      <c r="B158" s="144"/>
      <c r="C158" s="145" t="s">
        <v>72</v>
      </c>
      <c r="D158" s="145" t="s">
        <v>136</v>
      </c>
      <c r="E158" s="146" t="s">
        <v>754</v>
      </c>
      <c r="F158" s="147" t="s">
        <v>755</v>
      </c>
      <c r="G158" s="148" t="s">
        <v>307</v>
      </c>
      <c r="H158" s="149">
        <v>1</v>
      </c>
      <c r="I158" s="150"/>
      <c r="J158" s="151">
        <f>ROUND(I158*H158,2)</f>
        <v>0</v>
      </c>
      <c r="K158" s="147" t="s">
        <v>3</v>
      </c>
      <c r="L158" s="35"/>
      <c r="M158" s="152" t="s">
        <v>3</v>
      </c>
      <c r="N158" s="153" t="s">
        <v>43</v>
      </c>
      <c r="O158" s="55"/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6" t="s">
        <v>141</v>
      </c>
      <c r="AT158" s="156" t="s">
        <v>136</v>
      </c>
      <c r="AU158" s="156" t="s">
        <v>79</v>
      </c>
      <c r="AY158" s="19" t="s">
        <v>133</v>
      </c>
      <c r="BE158" s="157">
        <f>IF(N158="základní",J158,0)</f>
        <v>0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19" t="s">
        <v>79</v>
      </c>
      <c r="BK158" s="157">
        <f>ROUND(I158*H158,2)</f>
        <v>0</v>
      </c>
      <c r="BL158" s="19" t="s">
        <v>141</v>
      </c>
      <c r="BM158" s="156" t="s">
        <v>723</v>
      </c>
    </row>
    <row r="159" spans="1:65" s="12" customFormat="1" ht="25.95" customHeight="1">
      <c r="B159" s="131"/>
      <c r="D159" s="132" t="s">
        <v>71</v>
      </c>
      <c r="E159" s="133" t="s">
        <v>749</v>
      </c>
      <c r="F159" s="133" t="s">
        <v>758</v>
      </c>
      <c r="I159" s="134"/>
      <c r="J159" s="135">
        <f>BK159</f>
        <v>0</v>
      </c>
      <c r="L159" s="131"/>
      <c r="M159" s="136"/>
      <c r="N159" s="137"/>
      <c r="O159" s="137"/>
      <c r="P159" s="138">
        <f>SUM(P160:P169)</f>
        <v>0</v>
      </c>
      <c r="Q159" s="137"/>
      <c r="R159" s="138">
        <f>SUM(R160:R169)</f>
        <v>0</v>
      </c>
      <c r="S159" s="137"/>
      <c r="T159" s="139">
        <f>SUM(T160:T169)</f>
        <v>0</v>
      </c>
      <c r="AR159" s="132" t="s">
        <v>79</v>
      </c>
      <c r="AT159" s="140" t="s">
        <v>71</v>
      </c>
      <c r="AU159" s="140" t="s">
        <v>72</v>
      </c>
      <c r="AY159" s="132" t="s">
        <v>133</v>
      </c>
      <c r="BK159" s="141">
        <f>SUM(BK160:BK169)</f>
        <v>0</v>
      </c>
    </row>
    <row r="160" spans="1:65" s="2" customFormat="1" ht="16.5" customHeight="1">
      <c r="A160" s="34"/>
      <c r="B160" s="144"/>
      <c r="C160" s="145" t="s">
        <v>72</v>
      </c>
      <c r="D160" s="145" t="s">
        <v>136</v>
      </c>
      <c r="E160" s="146" t="s">
        <v>759</v>
      </c>
      <c r="F160" s="147" t="s">
        <v>760</v>
      </c>
      <c r="G160" s="148" t="s">
        <v>307</v>
      </c>
      <c r="H160" s="149">
        <v>1</v>
      </c>
      <c r="I160" s="150"/>
      <c r="J160" s="151">
        <f t="shared" ref="J160:J169" si="40">ROUND(I160*H160,2)</f>
        <v>0</v>
      </c>
      <c r="K160" s="147" t="s">
        <v>3</v>
      </c>
      <c r="L160" s="35"/>
      <c r="M160" s="152" t="s">
        <v>3</v>
      </c>
      <c r="N160" s="153" t="s">
        <v>43</v>
      </c>
      <c r="O160" s="55"/>
      <c r="P160" s="154">
        <f t="shared" ref="P160:P169" si="41">O160*H160</f>
        <v>0</v>
      </c>
      <c r="Q160" s="154">
        <v>0</v>
      </c>
      <c r="R160" s="154">
        <f t="shared" ref="R160:R169" si="42">Q160*H160</f>
        <v>0</v>
      </c>
      <c r="S160" s="154">
        <v>0</v>
      </c>
      <c r="T160" s="155">
        <f t="shared" ref="T160:T169" si="43"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6" t="s">
        <v>141</v>
      </c>
      <c r="AT160" s="156" t="s">
        <v>136</v>
      </c>
      <c r="AU160" s="156" t="s">
        <v>79</v>
      </c>
      <c r="AY160" s="19" t="s">
        <v>133</v>
      </c>
      <c r="BE160" s="157">
        <f t="shared" ref="BE160:BE169" si="44">IF(N160="základní",J160,0)</f>
        <v>0</v>
      </c>
      <c r="BF160" s="157">
        <f t="shared" ref="BF160:BF169" si="45">IF(N160="snížená",J160,0)</f>
        <v>0</v>
      </c>
      <c r="BG160" s="157">
        <f t="shared" ref="BG160:BG169" si="46">IF(N160="zákl. přenesená",J160,0)</f>
        <v>0</v>
      </c>
      <c r="BH160" s="157">
        <f t="shared" ref="BH160:BH169" si="47">IF(N160="sníž. přenesená",J160,0)</f>
        <v>0</v>
      </c>
      <c r="BI160" s="157">
        <f t="shared" ref="BI160:BI169" si="48">IF(N160="nulová",J160,0)</f>
        <v>0</v>
      </c>
      <c r="BJ160" s="19" t="s">
        <v>79</v>
      </c>
      <c r="BK160" s="157">
        <f t="shared" ref="BK160:BK169" si="49">ROUND(I160*H160,2)</f>
        <v>0</v>
      </c>
      <c r="BL160" s="19" t="s">
        <v>141</v>
      </c>
      <c r="BM160" s="156" t="s">
        <v>726</v>
      </c>
    </row>
    <row r="161" spans="1:65" s="2" customFormat="1" ht="16.5" customHeight="1">
      <c r="A161" s="34"/>
      <c r="B161" s="144"/>
      <c r="C161" s="145" t="s">
        <v>72</v>
      </c>
      <c r="D161" s="145" t="s">
        <v>136</v>
      </c>
      <c r="E161" s="146" t="s">
        <v>762</v>
      </c>
      <c r="F161" s="147" t="s">
        <v>763</v>
      </c>
      <c r="G161" s="148" t="s">
        <v>307</v>
      </c>
      <c r="H161" s="149">
        <v>1</v>
      </c>
      <c r="I161" s="150"/>
      <c r="J161" s="151">
        <f t="shared" si="40"/>
        <v>0</v>
      </c>
      <c r="K161" s="147" t="s">
        <v>3</v>
      </c>
      <c r="L161" s="35"/>
      <c r="M161" s="152" t="s">
        <v>3</v>
      </c>
      <c r="N161" s="153" t="s">
        <v>43</v>
      </c>
      <c r="O161" s="55"/>
      <c r="P161" s="154">
        <f t="shared" si="41"/>
        <v>0</v>
      </c>
      <c r="Q161" s="154">
        <v>0</v>
      </c>
      <c r="R161" s="154">
        <f t="shared" si="42"/>
        <v>0</v>
      </c>
      <c r="S161" s="154">
        <v>0</v>
      </c>
      <c r="T161" s="155">
        <f t="shared" si="4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6" t="s">
        <v>141</v>
      </c>
      <c r="AT161" s="156" t="s">
        <v>136</v>
      </c>
      <c r="AU161" s="156" t="s">
        <v>79</v>
      </c>
      <c r="AY161" s="19" t="s">
        <v>133</v>
      </c>
      <c r="BE161" s="157">
        <f t="shared" si="44"/>
        <v>0</v>
      </c>
      <c r="BF161" s="157">
        <f t="shared" si="45"/>
        <v>0</v>
      </c>
      <c r="BG161" s="157">
        <f t="shared" si="46"/>
        <v>0</v>
      </c>
      <c r="BH161" s="157">
        <f t="shared" si="47"/>
        <v>0</v>
      </c>
      <c r="BI161" s="157">
        <f t="shared" si="48"/>
        <v>0</v>
      </c>
      <c r="BJ161" s="19" t="s">
        <v>79</v>
      </c>
      <c r="BK161" s="157">
        <f t="shared" si="49"/>
        <v>0</v>
      </c>
      <c r="BL161" s="19" t="s">
        <v>141</v>
      </c>
      <c r="BM161" s="156" t="s">
        <v>729</v>
      </c>
    </row>
    <row r="162" spans="1:65" s="2" customFormat="1" ht="16.5" customHeight="1">
      <c r="A162" s="34"/>
      <c r="B162" s="144"/>
      <c r="C162" s="145" t="s">
        <v>72</v>
      </c>
      <c r="D162" s="145" t="s">
        <v>136</v>
      </c>
      <c r="E162" s="146" t="s">
        <v>768</v>
      </c>
      <c r="F162" s="147" t="s">
        <v>769</v>
      </c>
      <c r="G162" s="148" t="s">
        <v>307</v>
      </c>
      <c r="H162" s="149">
        <v>1</v>
      </c>
      <c r="I162" s="150"/>
      <c r="J162" s="151">
        <f t="shared" si="40"/>
        <v>0</v>
      </c>
      <c r="K162" s="147" t="s">
        <v>3</v>
      </c>
      <c r="L162" s="35"/>
      <c r="M162" s="152" t="s">
        <v>3</v>
      </c>
      <c r="N162" s="153" t="s">
        <v>43</v>
      </c>
      <c r="O162" s="55"/>
      <c r="P162" s="154">
        <f t="shared" si="41"/>
        <v>0</v>
      </c>
      <c r="Q162" s="154">
        <v>0</v>
      </c>
      <c r="R162" s="154">
        <f t="shared" si="42"/>
        <v>0</v>
      </c>
      <c r="S162" s="154">
        <v>0</v>
      </c>
      <c r="T162" s="155">
        <f t="shared" si="4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6" t="s">
        <v>141</v>
      </c>
      <c r="AT162" s="156" t="s">
        <v>136</v>
      </c>
      <c r="AU162" s="156" t="s">
        <v>79</v>
      </c>
      <c r="AY162" s="19" t="s">
        <v>133</v>
      </c>
      <c r="BE162" s="157">
        <f t="shared" si="44"/>
        <v>0</v>
      </c>
      <c r="BF162" s="157">
        <f t="shared" si="45"/>
        <v>0</v>
      </c>
      <c r="BG162" s="157">
        <f t="shared" si="46"/>
        <v>0</v>
      </c>
      <c r="BH162" s="157">
        <f t="shared" si="47"/>
        <v>0</v>
      </c>
      <c r="BI162" s="157">
        <f t="shared" si="48"/>
        <v>0</v>
      </c>
      <c r="BJ162" s="19" t="s">
        <v>79</v>
      </c>
      <c r="BK162" s="157">
        <f t="shared" si="49"/>
        <v>0</v>
      </c>
      <c r="BL162" s="19" t="s">
        <v>141</v>
      </c>
      <c r="BM162" s="156" t="s">
        <v>732</v>
      </c>
    </row>
    <row r="163" spans="1:65" s="2" customFormat="1" ht="16.5" customHeight="1">
      <c r="A163" s="34"/>
      <c r="B163" s="144"/>
      <c r="C163" s="145" t="s">
        <v>72</v>
      </c>
      <c r="D163" s="145" t="s">
        <v>136</v>
      </c>
      <c r="E163" s="146" t="s">
        <v>926</v>
      </c>
      <c r="F163" s="147" t="s">
        <v>927</v>
      </c>
      <c r="G163" s="148" t="s">
        <v>307</v>
      </c>
      <c r="H163" s="149">
        <v>1</v>
      </c>
      <c r="I163" s="150"/>
      <c r="J163" s="151">
        <f t="shared" si="40"/>
        <v>0</v>
      </c>
      <c r="K163" s="147" t="s">
        <v>3</v>
      </c>
      <c r="L163" s="35"/>
      <c r="M163" s="152" t="s">
        <v>3</v>
      </c>
      <c r="N163" s="153" t="s">
        <v>43</v>
      </c>
      <c r="O163" s="55"/>
      <c r="P163" s="154">
        <f t="shared" si="41"/>
        <v>0</v>
      </c>
      <c r="Q163" s="154">
        <v>0</v>
      </c>
      <c r="R163" s="154">
        <f t="shared" si="42"/>
        <v>0</v>
      </c>
      <c r="S163" s="154">
        <v>0</v>
      </c>
      <c r="T163" s="155">
        <f t="shared" si="4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6" t="s">
        <v>141</v>
      </c>
      <c r="AT163" s="156" t="s">
        <v>136</v>
      </c>
      <c r="AU163" s="156" t="s">
        <v>79</v>
      </c>
      <c r="AY163" s="19" t="s">
        <v>133</v>
      </c>
      <c r="BE163" s="157">
        <f t="shared" si="44"/>
        <v>0</v>
      </c>
      <c r="BF163" s="157">
        <f t="shared" si="45"/>
        <v>0</v>
      </c>
      <c r="BG163" s="157">
        <f t="shared" si="46"/>
        <v>0</v>
      </c>
      <c r="BH163" s="157">
        <f t="shared" si="47"/>
        <v>0</v>
      </c>
      <c r="BI163" s="157">
        <f t="shared" si="48"/>
        <v>0</v>
      </c>
      <c r="BJ163" s="19" t="s">
        <v>79</v>
      </c>
      <c r="BK163" s="157">
        <f t="shared" si="49"/>
        <v>0</v>
      </c>
      <c r="BL163" s="19" t="s">
        <v>141</v>
      </c>
      <c r="BM163" s="156" t="s">
        <v>735</v>
      </c>
    </row>
    <row r="164" spans="1:65" s="2" customFormat="1" ht="16.5" customHeight="1">
      <c r="A164" s="34"/>
      <c r="B164" s="144"/>
      <c r="C164" s="145" t="s">
        <v>72</v>
      </c>
      <c r="D164" s="145" t="s">
        <v>136</v>
      </c>
      <c r="E164" s="146" t="s">
        <v>928</v>
      </c>
      <c r="F164" s="147" t="s">
        <v>929</v>
      </c>
      <c r="G164" s="148" t="s">
        <v>307</v>
      </c>
      <c r="H164" s="149">
        <v>1</v>
      </c>
      <c r="I164" s="150"/>
      <c r="J164" s="151">
        <f t="shared" si="40"/>
        <v>0</v>
      </c>
      <c r="K164" s="147" t="s">
        <v>3</v>
      </c>
      <c r="L164" s="35"/>
      <c r="M164" s="152" t="s">
        <v>3</v>
      </c>
      <c r="N164" s="153" t="s">
        <v>43</v>
      </c>
      <c r="O164" s="55"/>
      <c r="P164" s="154">
        <f t="shared" si="41"/>
        <v>0</v>
      </c>
      <c r="Q164" s="154">
        <v>0</v>
      </c>
      <c r="R164" s="154">
        <f t="shared" si="42"/>
        <v>0</v>
      </c>
      <c r="S164" s="154">
        <v>0</v>
      </c>
      <c r="T164" s="155">
        <f t="shared" si="4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6" t="s">
        <v>141</v>
      </c>
      <c r="AT164" s="156" t="s">
        <v>136</v>
      </c>
      <c r="AU164" s="156" t="s">
        <v>79</v>
      </c>
      <c r="AY164" s="19" t="s">
        <v>133</v>
      </c>
      <c r="BE164" s="157">
        <f t="shared" si="44"/>
        <v>0</v>
      </c>
      <c r="BF164" s="157">
        <f t="shared" si="45"/>
        <v>0</v>
      </c>
      <c r="BG164" s="157">
        <f t="shared" si="46"/>
        <v>0</v>
      </c>
      <c r="BH164" s="157">
        <f t="shared" si="47"/>
        <v>0</v>
      </c>
      <c r="BI164" s="157">
        <f t="shared" si="48"/>
        <v>0</v>
      </c>
      <c r="BJ164" s="19" t="s">
        <v>79</v>
      </c>
      <c r="BK164" s="157">
        <f t="shared" si="49"/>
        <v>0</v>
      </c>
      <c r="BL164" s="19" t="s">
        <v>141</v>
      </c>
      <c r="BM164" s="156" t="s">
        <v>738</v>
      </c>
    </row>
    <row r="165" spans="1:65" s="2" customFormat="1" ht="16.5" customHeight="1">
      <c r="A165" s="34"/>
      <c r="B165" s="144"/>
      <c r="C165" s="145" t="s">
        <v>72</v>
      </c>
      <c r="D165" s="145" t="s">
        <v>136</v>
      </c>
      <c r="E165" s="146" t="s">
        <v>774</v>
      </c>
      <c r="F165" s="147" t="s">
        <v>775</v>
      </c>
      <c r="G165" s="148" t="s">
        <v>307</v>
      </c>
      <c r="H165" s="149">
        <v>1</v>
      </c>
      <c r="I165" s="150"/>
      <c r="J165" s="151">
        <f t="shared" si="40"/>
        <v>0</v>
      </c>
      <c r="K165" s="147" t="s">
        <v>3</v>
      </c>
      <c r="L165" s="35"/>
      <c r="M165" s="152" t="s">
        <v>3</v>
      </c>
      <c r="N165" s="153" t="s">
        <v>43</v>
      </c>
      <c r="O165" s="55"/>
      <c r="P165" s="154">
        <f t="shared" si="41"/>
        <v>0</v>
      </c>
      <c r="Q165" s="154">
        <v>0</v>
      </c>
      <c r="R165" s="154">
        <f t="shared" si="42"/>
        <v>0</v>
      </c>
      <c r="S165" s="154">
        <v>0</v>
      </c>
      <c r="T165" s="155">
        <f t="shared" si="4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6" t="s">
        <v>141</v>
      </c>
      <c r="AT165" s="156" t="s">
        <v>136</v>
      </c>
      <c r="AU165" s="156" t="s">
        <v>79</v>
      </c>
      <c r="AY165" s="19" t="s">
        <v>133</v>
      </c>
      <c r="BE165" s="157">
        <f t="shared" si="44"/>
        <v>0</v>
      </c>
      <c r="BF165" s="157">
        <f t="shared" si="45"/>
        <v>0</v>
      </c>
      <c r="BG165" s="157">
        <f t="shared" si="46"/>
        <v>0</v>
      </c>
      <c r="BH165" s="157">
        <f t="shared" si="47"/>
        <v>0</v>
      </c>
      <c r="BI165" s="157">
        <f t="shared" si="48"/>
        <v>0</v>
      </c>
      <c r="BJ165" s="19" t="s">
        <v>79</v>
      </c>
      <c r="BK165" s="157">
        <f t="shared" si="49"/>
        <v>0</v>
      </c>
      <c r="BL165" s="19" t="s">
        <v>141</v>
      </c>
      <c r="BM165" s="156" t="s">
        <v>741</v>
      </c>
    </row>
    <row r="166" spans="1:65" s="2" customFormat="1" ht="16.5" customHeight="1">
      <c r="A166" s="34"/>
      <c r="B166" s="144"/>
      <c r="C166" s="145" t="s">
        <v>72</v>
      </c>
      <c r="D166" s="145" t="s">
        <v>136</v>
      </c>
      <c r="E166" s="146" t="s">
        <v>777</v>
      </c>
      <c r="F166" s="147" t="s">
        <v>778</v>
      </c>
      <c r="G166" s="148" t="s">
        <v>307</v>
      </c>
      <c r="H166" s="149">
        <v>1</v>
      </c>
      <c r="I166" s="150"/>
      <c r="J166" s="151">
        <f t="shared" si="40"/>
        <v>0</v>
      </c>
      <c r="K166" s="147" t="s">
        <v>3</v>
      </c>
      <c r="L166" s="35"/>
      <c r="M166" s="152" t="s">
        <v>3</v>
      </c>
      <c r="N166" s="153" t="s">
        <v>43</v>
      </c>
      <c r="O166" s="55"/>
      <c r="P166" s="154">
        <f t="shared" si="41"/>
        <v>0</v>
      </c>
      <c r="Q166" s="154">
        <v>0</v>
      </c>
      <c r="R166" s="154">
        <f t="shared" si="42"/>
        <v>0</v>
      </c>
      <c r="S166" s="154">
        <v>0</v>
      </c>
      <c r="T166" s="155">
        <f t="shared" si="4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6" t="s">
        <v>141</v>
      </c>
      <c r="AT166" s="156" t="s">
        <v>136</v>
      </c>
      <c r="AU166" s="156" t="s">
        <v>79</v>
      </c>
      <c r="AY166" s="19" t="s">
        <v>133</v>
      </c>
      <c r="BE166" s="157">
        <f t="shared" si="44"/>
        <v>0</v>
      </c>
      <c r="BF166" s="157">
        <f t="shared" si="45"/>
        <v>0</v>
      </c>
      <c r="BG166" s="157">
        <f t="shared" si="46"/>
        <v>0</v>
      </c>
      <c r="BH166" s="157">
        <f t="shared" si="47"/>
        <v>0</v>
      </c>
      <c r="BI166" s="157">
        <f t="shared" si="48"/>
        <v>0</v>
      </c>
      <c r="BJ166" s="19" t="s">
        <v>79</v>
      </c>
      <c r="BK166" s="157">
        <f t="shared" si="49"/>
        <v>0</v>
      </c>
      <c r="BL166" s="19" t="s">
        <v>141</v>
      </c>
      <c r="BM166" s="156" t="s">
        <v>744</v>
      </c>
    </row>
    <row r="167" spans="1:65" s="2" customFormat="1" ht="16.5" customHeight="1">
      <c r="A167" s="34"/>
      <c r="B167" s="144"/>
      <c r="C167" s="145" t="s">
        <v>72</v>
      </c>
      <c r="D167" s="145" t="s">
        <v>136</v>
      </c>
      <c r="E167" s="146" t="s">
        <v>780</v>
      </c>
      <c r="F167" s="147" t="s">
        <v>781</v>
      </c>
      <c r="G167" s="148" t="s">
        <v>307</v>
      </c>
      <c r="H167" s="149">
        <v>1</v>
      </c>
      <c r="I167" s="150"/>
      <c r="J167" s="151">
        <f t="shared" si="40"/>
        <v>0</v>
      </c>
      <c r="K167" s="147" t="s">
        <v>3</v>
      </c>
      <c r="L167" s="35"/>
      <c r="M167" s="152" t="s">
        <v>3</v>
      </c>
      <c r="N167" s="153" t="s">
        <v>43</v>
      </c>
      <c r="O167" s="55"/>
      <c r="P167" s="154">
        <f t="shared" si="41"/>
        <v>0</v>
      </c>
      <c r="Q167" s="154">
        <v>0</v>
      </c>
      <c r="R167" s="154">
        <f t="shared" si="42"/>
        <v>0</v>
      </c>
      <c r="S167" s="154">
        <v>0</v>
      </c>
      <c r="T167" s="155">
        <f t="shared" si="4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6" t="s">
        <v>141</v>
      </c>
      <c r="AT167" s="156" t="s">
        <v>136</v>
      </c>
      <c r="AU167" s="156" t="s">
        <v>79</v>
      </c>
      <c r="AY167" s="19" t="s">
        <v>133</v>
      </c>
      <c r="BE167" s="157">
        <f t="shared" si="44"/>
        <v>0</v>
      </c>
      <c r="BF167" s="157">
        <f t="shared" si="45"/>
        <v>0</v>
      </c>
      <c r="BG167" s="157">
        <f t="shared" si="46"/>
        <v>0</v>
      </c>
      <c r="BH167" s="157">
        <f t="shared" si="47"/>
        <v>0</v>
      </c>
      <c r="BI167" s="157">
        <f t="shared" si="48"/>
        <v>0</v>
      </c>
      <c r="BJ167" s="19" t="s">
        <v>79</v>
      </c>
      <c r="BK167" s="157">
        <f t="shared" si="49"/>
        <v>0</v>
      </c>
      <c r="BL167" s="19" t="s">
        <v>141</v>
      </c>
      <c r="BM167" s="156" t="s">
        <v>745</v>
      </c>
    </row>
    <row r="168" spans="1:65" s="2" customFormat="1" ht="16.5" customHeight="1">
      <c r="A168" s="34"/>
      <c r="B168" s="144"/>
      <c r="C168" s="145" t="s">
        <v>72</v>
      </c>
      <c r="D168" s="145" t="s">
        <v>136</v>
      </c>
      <c r="E168" s="146" t="s">
        <v>783</v>
      </c>
      <c r="F168" s="147" t="s">
        <v>784</v>
      </c>
      <c r="G168" s="148" t="s">
        <v>307</v>
      </c>
      <c r="H168" s="149">
        <v>1</v>
      </c>
      <c r="I168" s="150"/>
      <c r="J168" s="151">
        <f t="shared" si="40"/>
        <v>0</v>
      </c>
      <c r="K168" s="147" t="s">
        <v>3</v>
      </c>
      <c r="L168" s="35"/>
      <c r="M168" s="152" t="s">
        <v>3</v>
      </c>
      <c r="N168" s="153" t="s">
        <v>43</v>
      </c>
      <c r="O168" s="55"/>
      <c r="P168" s="154">
        <f t="shared" si="41"/>
        <v>0</v>
      </c>
      <c r="Q168" s="154">
        <v>0</v>
      </c>
      <c r="R168" s="154">
        <f t="shared" si="42"/>
        <v>0</v>
      </c>
      <c r="S168" s="154">
        <v>0</v>
      </c>
      <c r="T168" s="155">
        <f t="shared" si="4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56" t="s">
        <v>141</v>
      </c>
      <c r="AT168" s="156" t="s">
        <v>136</v>
      </c>
      <c r="AU168" s="156" t="s">
        <v>79</v>
      </c>
      <c r="AY168" s="19" t="s">
        <v>133</v>
      </c>
      <c r="BE168" s="157">
        <f t="shared" si="44"/>
        <v>0</v>
      </c>
      <c r="BF168" s="157">
        <f t="shared" si="45"/>
        <v>0</v>
      </c>
      <c r="BG168" s="157">
        <f t="shared" si="46"/>
        <v>0</v>
      </c>
      <c r="BH168" s="157">
        <f t="shared" si="47"/>
        <v>0</v>
      </c>
      <c r="BI168" s="157">
        <f t="shared" si="48"/>
        <v>0</v>
      </c>
      <c r="BJ168" s="19" t="s">
        <v>79</v>
      </c>
      <c r="BK168" s="157">
        <f t="shared" si="49"/>
        <v>0</v>
      </c>
      <c r="BL168" s="19" t="s">
        <v>141</v>
      </c>
      <c r="BM168" s="156" t="s">
        <v>748</v>
      </c>
    </row>
    <row r="169" spans="1:65" s="2" customFormat="1" ht="16.5" customHeight="1">
      <c r="A169" s="34"/>
      <c r="B169" s="144"/>
      <c r="C169" s="145" t="s">
        <v>72</v>
      </c>
      <c r="D169" s="145" t="s">
        <v>136</v>
      </c>
      <c r="E169" s="146" t="s">
        <v>786</v>
      </c>
      <c r="F169" s="147" t="s">
        <v>787</v>
      </c>
      <c r="G169" s="148" t="s">
        <v>307</v>
      </c>
      <c r="H169" s="149">
        <v>1</v>
      </c>
      <c r="I169" s="150"/>
      <c r="J169" s="151">
        <f t="shared" si="40"/>
        <v>0</v>
      </c>
      <c r="K169" s="147" t="s">
        <v>3</v>
      </c>
      <c r="L169" s="35"/>
      <c r="M169" s="210" t="s">
        <v>3</v>
      </c>
      <c r="N169" s="211" t="s">
        <v>43</v>
      </c>
      <c r="O169" s="208"/>
      <c r="P169" s="212">
        <f t="shared" si="41"/>
        <v>0</v>
      </c>
      <c r="Q169" s="212">
        <v>0</v>
      </c>
      <c r="R169" s="212">
        <f t="shared" si="42"/>
        <v>0</v>
      </c>
      <c r="S169" s="212">
        <v>0</v>
      </c>
      <c r="T169" s="213">
        <f t="shared" si="4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6" t="s">
        <v>141</v>
      </c>
      <c r="AT169" s="156" t="s">
        <v>136</v>
      </c>
      <c r="AU169" s="156" t="s">
        <v>79</v>
      </c>
      <c r="AY169" s="19" t="s">
        <v>133</v>
      </c>
      <c r="BE169" s="157">
        <f t="shared" si="44"/>
        <v>0</v>
      </c>
      <c r="BF169" s="157">
        <f t="shared" si="45"/>
        <v>0</v>
      </c>
      <c r="BG169" s="157">
        <f t="shared" si="46"/>
        <v>0</v>
      </c>
      <c r="BH169" s="157">
        <f t="shared" si="47"/>
        <v>0</v>
      </c>
      <c r="BI169" s="157">
        <f t="shared" si="48"/>
        <v>0</v>
      </c>
      <c r="BJ169" s="19" t="s">
        <v>79</v>
      </c>
      <c r="BK169" s="157">
        <f t="shared" si="49"/>
        <v>0</v>
      </c>
      <c r="BL169" s="19" t="s">
        <v>141</v>
      </c>
      <c r="BM169" s="156" t="s">
        <v>753</v>
      </c>
    </row>
    <row r="170" spans="1:65" s="2" customFormat="1" ht="6.9" customHeight="1">
      <c r="A170" s="34"/>
      <c r="B170" s="44"/>
      <c r="C170" s="45"/>
      <c r="D170" s="45"/>
      <c r="E170" s="45"/>
      <c r="F170" s="45"/>
      <c r="G170" s="45"/>
      <c r="H170" s="45"/>
      <c r="I170" s="45"/>
      <c r="J170" s="45"/>
      <c r="K170" s="45"/>
      <c r="L170" s="35"/>
      <c r="M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</row>
  </sheetData>
  <autoFilter ref="C91:K169" xr:uid="{00000000-0009-0000-0000-000004000000}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02"/>
  <sheetViews>
    <sheetView showGridLines="0" topLeftCell="A44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96</v>
      </c>
    </row>
    <row r="3" spans="1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1:46" s="1" customFormat="1" ht="24.9" customHeight="1">
      <c r="B4" s="22"/>
      <c r="D4" s="23" t="s">
        <v>97</v>
      </c>
      <c r="L4" s="22"/>
      <c r="M4" s="95" t="s">
        <v>11</v>
      </c>
      <c r="AT4" s="19" t="s">
        <v>4</v>
      </c>
    </row>
    <row r="5" spans="1:46" s="1" customFormat="1" ht="6.9" customHeight="1">
      <c r="B5" s="22"/>
      <c r="L5" s="22"/>
    </row>
    <row r="6" spans="1:46" s="1" customFormat="1" ht="12" customHeight="1">
      <c r="B6" s="22"/>
      <c r="D6" s="29" t="s">
        <v>17</v>
      </c>
      <c r="L6" s="22"/>
    </row>
    <row r="7" spans="1:46" s="1" customFormat="1" ht="16.5" customHeight="1">
      <c r="B7" s="22"/>
      <c r="E7" s="337" t="str">
        <f>'Rekapitulace stavby'!K6</f>
        <v>Stavební úpravy - modernizace obvodového pláště</v>
      </c>
      <c r="F7" s="338"/>
      <c r="G7" s="338"/>
      <c r="H7" s="338"/>
      <c r="L7" s="22"/>
    </row>
    <row r="8" spans="1:46" s="2" customFormat="1" ht="12" customHeight="1">
      <c r="A8" s="34"/>
      <c r="B8" s="35"/>
      <c r="C8" s="34"/>
      <c r="D8" s="29" t="s">
        <v>98</v>
      </c>
      <c r="E8" s="34"/>
      <c r="F8" s="34"/>
      <c r="G8" s="34"/>
      <c r="H8" s="34"/>
      <c r="I8" s="34"/>
      <c r="J8" s="34"/>
      <c r="K8" s="34"/>
      <c r="L8" s="9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5"/>
      <c r="C9" s="34"/>
      <c r="D9" s="34"/>
      <c r="E9" s="295" t="s">
        <v>930</v>
      </c>
      <c r="F9" s="339"/>
      <c r="G9" s="339"/>
      <c r="H9" s="339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0.199999999999999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27. 8. 2021</v>
      </c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40" t="str">
        <f>'Rekapitulace stavby'!E14</f>
        <v>Vyplň údaj</v>
      </c>
      <c r="F18" s="320"/>
      <c r="G18" s="320"/>
      <c r="H18" s="320"/>
      <c r="I18" s="29" t="s">
        <v>28</v>
      </c>
      <c r="J18" s="30" t="str">
        <f>'Rekapitulace stavby'!AN14</f>
        <v>Vyplň údaj</v>
      </c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28</v>
      </c>
      <c r="J24" s="27" t="str">
        <f>IF('Rekapitulace stavby'!AN20="","",'Rekapitulace stavby'!AN20)</f>
        <v/>
      </c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7"/>
      <c r="B27" s="98"/>
      <c r="C27" s="97"/>
      <c r="D27" s="97"/>
      <c r="E27" s="325" t="s">
        <v>3</v>
      </c>
      <c r="F27" s="325"/>
      <c r="G27" s="325"/>
      <c r="H27" s="325"/>
      <c r="I27" s="97"/>
      <c r="J27" s="97"/>
      <c r="K27" s="97"/>
      <c r="L27" s="99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100" t="s">
        <v>38</v>
      </c>
      <c r="E30" s="34"/>
      <c r="F30" s="34"/>
      <c r="G30" s="34"/>
      <c r="H30" s="34"/>
      <c r="I30" s="34"/>
      <c r="J30" s="68">
        <f>ROUND(J85, 2)</f>
        <v>0</v>
      </c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01" t="s">
        <v>42</v>
      </c>
      <c r="E33" s="29" t="s">
        <v>43</v>
      </c>
      <c r="F33" s="102">
        <f>ROUND((SUM(BE85:BE101)),  2)</f>
        <v>0</v>
      </c>
      <c r="G33" s="34"/>
      <c r="H33" s="34"/>
      <c r="I33" s="103">
        <v>0.21</v>
      </c>
      <c r="J33" s="102">
        <f>ROUND(((SUM(BE85:BE101))*I33),  2)</f>
        <v>0</v>
      </c>
      <c r="K33" s="34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9" t="s">
        <v>44</v>
      </c>
      <c r="F34" s="102">
        <f>ROUND((SUM(BF85:BF101)),  2)</f>
        <v>0</v>
      </c>
      <c r="G34" s="34"/>
      <c r="H34" s="34"/>
      <c r="I34" s="103">
        <v>0.15</v>
      </c>
      <c r="J34" s="102">
        <f>ROUND(((SUM(BF85:BF101))*I34),  2)</f>
        <v>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hidden="1" customHeight="1">
      <c r="A35" s="34"/>
      <c r="B35" s="35"/>
      <c r="C35" s="34"/>
      <c r="D35" s="34"/>
      <c r="E35" s="29" t="s">
        <v>45</v>
      </c>
      <c r="F35" s="102">
        <f>ROUND((SUM(BG85:BG101)),  2)</f>
        <v>0</v>
      </c>
      <c r="G35" s="34"/>
      <c r="H35" s="34"/>
      <c r="I35" s="103">
        <v>0.21</v>
      </c>
      <c r="J35" s="102">
        <f>0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hidden="1" customHeight="1">
      <c r="A36" s="34"/>
      <c r="B36" s="35"/>
      <c r="C36" s="34"/>
      <c r="D36" s="34"/>
      <c r="E36" s="29" t="s">
        <v>46</v>
      </c>
      <c r="F36" s="102">
        <f>ROUND((SUM(BH85:BH101)),  2)</f>
        <v>0</v>
      </c>
      <c r="G36" s="34"/>
      <c r="H36" s="34"/>
      <c r="I36" s="103">
        <v>0.15</v>
      </c>
      <c r="J36" s="102">
        <f>0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5"/>
      <c r="C37" s="34"/>
      <c r="D37" s="34"/>
      <c r="E37" s="29" t="s">
        <v>47</v>
      </c>
      <c r="F37" s="102">
        <f>ROUND((SUM(BI85:BI101)),  2)</f>
        <v>0</v>
      </c>
      <c r="G37" s="34"/>
      <c r="H37" s="34"/>
      <c r="I37" s="103">
        <v>0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4"/>
      <c r="D39" s="105" t="s">
        <v>48</v>
      </c>
      <c r="E39" s="57"/>
      <c r="F39" s="57"/>
      <c r="G39" s="106" t="s">
        <v>49</v>
      </c>
      <c r="H39" s="107" t="s">
        <v>50</v>
      </c>
      <c r="I39" s="57"/>
      <c r="J39" s="108">
        <f>SUM(J30:J37)</f>
        <v>0</v>
      </c>
      <c r="K39" s="109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100</v>
      </c>
      <c r="D45" s="34"/>
      <c r="E45" s="34"/>
      <c r="F45" s="34"/>
      <c r="G45" s="34"/>
      <c r="H45" s="34"/>
      <c r="I45" s="34"/>
      <c r="J45" s="34"/>
      <c r="K45" s="34"/>
      <c r="L45" s="9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37" t="str">
        <f>E7</f>
        <v>Stavební úpravy - modernizace obvodového pláště</v>
      </c>
      <c r="F48" s="338"/>
      <c r="G48" s="338"/>
      <c r="H48" s="338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12" customHeight="1">
      <c r="A49" s="34"/>
      <c r="B49" s="35"/>
      <c r="C49" s="29" t="s">
        <v>98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16.5" customHeight="1">
      <c r="A50" s="34"/>
      <c r="B50" s="35"/>
      <c r="C50" s="34"/>
      <c r="D50" s="34"/>
      <c r="E50" s="295" t="str">
        <f>E9</f>
        <v>VRN - Vedlejší rozpočtové náklady</v>
      </c>
      <c r="F50" s="339"/>
      <c r="G50" s="339"/>
      <c r="H50" s="339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2" customFormat="1" ht="6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2" customFormat="1" ht="12" customHeight="1">
      <c r="A52" s="34"/>
      <c r="B52" s="35"/>
      <c r="C52" s="29" t="s">
        <v>21</v>
      </c>
      <c r="D52" s="34"/>
      <c r="E52" s="34"/>
      <c r="F52" s="27" t="str">
        <f>F12</f>
        <v>parc. č. 1627/24 a 1627/25</v>
      </c>
      <c r="G52" s="34"/>
      <c r="H52" s="34"/>
      <c r="I52" s="29" t="s">
        <v>23</v>
      </c>
      <c r="J52" s="52" t="str">
        <f>IF(J12="","",J12)</f>
        <v>27. 8. 2021</v>
      </c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6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25.65" customHeight="1">
      <c r="A54" s="34"/>
      <c r="B54" s="35"/>
      <c r="C54" s="29" t="s">
        <v>25</v>
      </c>
      <c r="D54" s="34"/>
      <c r="E54" s="34"/>
      <c r="F54" s="27" t="str">
        <f>E15</f>
        <v>ČZU v Praze</v>
      </c>
      <c r="G54" s="34"/>
      <c r="H54" s="34"/>
      <c r="I54" s="29" t="s">
        <v>31</v>
      </c>
      <c r="J54" s="32" t="str">
        <f>E21</f>
        <v>RH-ARCHITEKTI s.r.o.</v>
      </c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15.15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 xml:space="preserve"> </v>
      </c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2" customFormat="1" ht="29.25" customHeight="1">
      <c r="A57" s="34"/>
      <c r="B57" s="35"/>
      <c r="C57" s="110" t="s">
        <v>101</v>
      </c>
      <c r="D57" s="104"/>
      <c r="E57" s="104"/>
      <c r="F57" s="104"/>
      <c r="G57" s="104"/>
      <c r="H57" s="104"/>
      <c r="I57" s="104"/>
      <c r="J57" s="111" t="s">
        <v>102</v>
      </c>
      <c r="K57" s="10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12" t="s">
        <v>70</v>
      </c>
      <c r="D59" s="34"/>
      <c r="E59" s="34"/>
      <c r="F59" s="34"/>
      <c r="G59" s="34"/>
      <c r="H59" s="34"/>
      <c r="I59" s="34"/>
      <c r="J59" s="68">
        <f>J85</f>
        <v>0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103</v>
      </c>
    </row>
    <row r="60" spans="1:47" s="9" customFormat="1" ht="24.9" customHeight="1">
      <c r="B60" s="113"/>
      <c r="D60" s="114" t="s">
        <v>930</v>
      </c>
      <c r="E60" s="115"/>
      <c r="F60" s="115"/>
      <c r="G60" s="115"/>
      <c r="H60" s="115"/>
      <c r="I60" s="115"/>
      <c r="J60" s="116">
        <f>J86</f>
        <v>0</v>
      </c>
      <c r="L60" s="113"/>
    </row>
    <row r="61" spans="1:47" s="10" customFormat="1" ht="19.95" customHeight="1">
      <c r="B61" s="117"/>
      <c r="D61" s="118" t="s">
        <v>931</v>
      </c>
      <c r="E61" s="119"/>
      <c r="F61" s="119"/>
      <c r="G61" s="119"/>
      <c r="H61" s="119"/>
      <c r="I61" s="119"/>
      <c r="J61" s="120">
        <f>J87</f>
        <v>0</v>
      </c>
      <c r="L61" s="117"/>
    </row>
    <row r="62" spans="1:47" s="10" customFormat="1" ht="19.95" customHeight="1">
      <c r="B62" s="117"/>
      <c r="D62" s="118" t="s">
        <v>932</v>
      </c>
      <c r="E62" s="119"/>
      <c r="F62" s="119"/>
      <c r="G62" s="119"/>
      <c r="H62" s="119"/>
      <c r="I62" s="119"/>
      <c r="J62" s="120">
        <f>J90</f>
        <v>0</v>
      </c>
      <c r="L62" s="117"/>
    </row>
    <row r="63" spans="1:47" s="10" customFormat="1" ht="19.95" customHeight="1">
      <c r="B63" s="117"/>
      <c r="D63" s="118" t="s">
        <v>933</v>
      </c>
      <c r="E63" s="119"/>
      <c r="F63" s="119"/>
      <c r="G63" s="119"/>
      <c r="H63" s="119"/>
      <c r="I63" s="119"/>
      <c r="J63" s="120">
        <f>J93</f>
        <v>0</v>
      </c>
      <c r="L63" s="117"/>
    </row>
    <row r="64" spans="1:47" s="10" customFormat="1" ht="19.95" customHeight="1">
      <c r="B64" s="117"/>
      <c r="D64" s="118" t="s">
        <v>934</v>
      </c>
      <c r="E64" s="119"/>
      <c r="F64" s="119"/>
      <c r="G64" s="119"/>
      <c r="H64" s="119"/>
      <c r="I64" s="119"/>
      <c r="J64" s="120">
        <f>J96</f>
        <v>0</v>
      </c>
      <c r="L64" s="117"/>
    </row>
    <row r="65" spans="1:31" s="10" customFormat="1" ht="19.95" customHeight="1">
      <c r="B65" s="117"/>
      <c r="D65" s="118" t="s">
        <v>935</v>
      </c>
      <c r="E65" s="119"/>
      <c r="F65" s="119"/>
      <c r="G65" s="119"/>
      <c r="H65" s="119"/>
      <c r="I65" s="119"/>
      <c r="J65" s="120">
        <f>J99</f>
        <v>0</v>
      </c>
      <c r="L65" s="117"/>
    </row>
    <row r="66" spans="1:31" s="2" customFormat="1" ht="21.75" customHeight="1">
      <c r="A66" s="34"/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9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" customHeight="1">
      <c r="A67" s="34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9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" customHeight="1">
      <c r="A71" s="34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" customHeight="1">
      <c r="A72" s="34"/>
      <c r="B72" s="35"/>
      <c r="C72" s="23" t="s">
        <v>118</v>
      </c>
      <c r="D72" s="34"/>
      <c r="E72" s="34"/>
      <c r="F72" s="34"/>
      <c r="G72" s="34"/>
      <c r="H72" s="34"/>
      <c r="I72" s="34"/>
      <c r="J72" s="34"/>
      <c r="K72" s="34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17</v>
      </c>
      <c r="D74" s="34"/>
      <c r="E74" s="34"/>
      <c r="F74" s="34"/>
      <c r="G74" s="34"/>
      <c r="H74" s="34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337" t="str">
        <f>E7</f>
        <v>Stavební úpravy - modernizace obvodového pláště</v>
      </c>
      <c r="F75" s="338"/>
      <c r="G75" s="338"/>
      <c r="H75" s="338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98</v>
      </c>
      <c r="D76" s="34"/>
      <c r="E76" s="34"/>
      <c r="F76" s="34"/>
      <c r="G76" s="34"/>
      <c r="H76" s="34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4"/>
      <c r="D77" s="34"/>
      <c r="E77" s="295" t="str">
        <f>E9</f>
        <v>VRN - Vedlejší rozpočtové náklady</v>
      </c>
      <c r="F77" s="339"/>
      <c r="G77" s="339"/>
      <c r="H77" s="339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21</v>
      </c>
      <c r="D79" s="34"/>
      <c r="E79" s="34"/>
      <c r="F79" s="27" t="str">
        <f>F12</f>
        <v>parc. č. 1627/24 a 1627/25</v>
      </c>
      <c r="G79" s="34"/>
      <c r="H79" s="34"/>
      <c r="I79" s="29" t="s">
        <v>23</v>
      </c>
      <c r="J79" s="52" t="str">
        <f>IF(J12="","",J12)</f>
        <v>27. 8. 2021</v>
      </c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2" customFormat="1" ht="25.65" customHeight="1">
      <c r="A81" s="34"/>
      <c r="B81" s="35"/>
      <c r="C81" s="29" t="s">
        <v>25</v>
      </c>
      <c r="D81" s="34"/>
      <c r="E81" s="34"/>
      <c r="F81" s="27" t="str">
        <f>E15</f>
        <v>ČZU v Praze</v>
      </c>
      <c r="G81" s="34"/>
      <c r="H81" s="34"/>
      <c r="I81" s="29" t="s">
        <v>31</v>
      </c>
      <c r="J81" s="32" t="str">
        <f>E21</f>
        <v>RH-ARCHITEKTI s.r.o.</v>
      </c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65" s="2" customFormat="1" ht="15.15" customHeight="1">
      <c r="A82" s="34"/>
      <c r="B82" s="35"/>
      <c r="C82" s="29" t="s">
        <v>29</v>
      </c>
      <c r="D82" s="34"/>
      <c r="E82" s="34"/>
      <c r="F82" s="27" t="str">
        <f>IF(E18="","",E18)</f>
        <v>Vyplň údaj</v>
      </c>
      <c r="G82" s="34"/>
      <c r="H82" s="34"/>
      <c r="I82" s="29" t="s">
        <v>34</v>
      </c>
      <c r="J82" s="32" t="str">
        <f>E24</f>
        <v xml:space="preserve"> </v>
      </c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65" s="2" customFormat="1" ht="10.3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65" s="11" customFormat="1" ht="29.25" customHeight="1">
      <c r="A84" s="121"/>
      <c r="B84" s="122"/>
      <c r="C84" s="123" t="s">
        <v>119</v>
      </c>
      <c r="D84" s="124" t="s">
        <v>57</v>
      </c>
      <c r="E84" s="124" t="s">
        <v>53</v>
      </c>
      <c r="F84" s="124" t="s">
        <v>54</v>
      </c>
      <c r="G84" s="124" t="s">
        <v>120</v>
      </c>
      <c r="H84" s="124" t="s">
        <v>121</v>
      </c>
      <c r="I84" s="124" t="s">
        <v>122</v>
      </c>
      <c r="J84" s="124" t="s">
        <v>102</v>
      </c>
      <c r="K84" s="125" t="s">
        <v>123</v>
      </c>
      <c r="L84" s="126"/>
      <c r="M84" s="59" t="s">
        <v>3</v>
      </c>
      <c r="N84" s="60" t="s">
        <v>42</v>
      </c>
      <c r="O84" s="60" t="s">
        <v>124</v>
      </c>
      <c r="P84" s="60" t="s">
        <v>125</v>
      </c>
      <c r="Q84" s="60" t="s">
        <v>126</v>
      </c>
      <c r="R84" s="60" t="s">
        <v>127</v>
      </c>
      <c r="S84" s="60" t="s">
        <v>128</v>
      </c>
      <c r="T84" s="61" t="s">
        <v>129</v>
      </c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</row>
    <row r="85" spans="1:65" s="2" customFormat="1" ht="22.8" customHeight="1">
      <c r="A85" s="34"/>
      <c r="B85" s="35"/>
      <c r="C85" s="66" t="s">
        <v>130</v>
      </c>
      <c r="D85" s="34"/>
      <c r="E85" s="34"/>
      <c r="F85" s="34"/>
      <c r="G85" s="34"/>
      <c r="H85" s="34"/>
      <c r="I85" s="34"/>
      <c r="J85" s="127">
        <f>BK85</f>
        <v>0</v>
      </c>
      <c r="K85" s="34"/>
      <c r="L85" s="35"/>
      <c r="M85" s="62"/>
      <c r="N85" s="53"/>
      <c r="O85" s="63"/>
      <c r="P85" s="128">
        <f>P86</f>
        <v>0</v>
      </c>
      <c r="Q85" s="63"/>
      <c r="R85" s="128">
        <f>R86</f>
        <v>0</v>
      </c>
      <c r="S85" s="63"/>
      <c r="T85" s="129">
        <f>T86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9" t="s">
        <v>71</v>
      </c>
      <c r="AU85" s="19" t="s">
        <v>103</v>
      </c>
      <c r="BK85" s="130">
        <f>BK86</f>
        <v>0</v>
      </c>
    </row>
    <row r="86" spans="1:65" s="12" customFormat="1" ht="25.95" customHeight="1">
      <c r="B86" s="131"/>
      <c r="D86" s="132" t="s">
        <v>71</v>
      </c>
      <c r="E86" s="133" t="s">
        <v>94</v>
      </c>
      <c r="F86" s="133" t="s">
        <v>95</v>
      </c>
      <c r="I86" s="134"/>
      <c r="J86" s="135">
        <f>BK86</f>
        <v>0</v>
      </c>
      <c r="L86" s="131"/>
      <c r="M86" s="136"/>
      <c r="N86" s="137"/>
      <c r="O86" s="137"/>
      <c r="P86" s="138">
        <f>P87+P90+P93+P96+P99</f>
        <v>0</v>
      </c>
      <c r="Q86" s="137"/>
      <c r="R86" s="138">
        <f>R87+R90+R93+R96+R99</f>
        <v>0</v>
      </c>
      <c r="S86" s="137"/>
      <c r="T86" s="139">
        <f>T87+T90+T93+T96+T99</f>
        <v>0</v>
      </c>
      <c r="AR86" s="132" t="s">
        <v>173</v>
      </c>
      <c r="AT86" s="140" t="s">
        <v>71</v>
      </c>
      <c r="AU86" s="140" t="s">
        <v>72</v>
      </c>
      <c r="AY86" s="132" t="s">
        <v>133</v>
      </c>
      <c r="BK86" s="141">
        <f>BK87+BK90+BK93+BK96+BK99</f>
        <v>0</v>
      </c>
    </row>
    <row r="87" spans="1:65" s="12" customFormat="1" ht="22.8" customHeight="1">
      <c r="B87" s="131"/>
      <c r="D87" s="132" t="s">
        <v>71</v>
      </c>
      <c r="E87" s="142" t="s">
        <v>936</v>
      </c>
      <c r="F87" s="142" t="s">
        <v>937</v>
      </c>
      <c r="I87" s="134"/>
      <c r="J87" s="143">
        <f>BK87</f>
        <v>0</v>
      </c>
      <c r="L87" s="131"/>
      <c r="M87" s="136"/>
      <c r="N87" s="137"/>
      <c r="O87" s="137"/>
      <c r="P87" s="138">
        <f>SUM(P88:P89)</f>
        <v>0</v>
      </c>
      <c r="Q87" s="137"/>
      <c r="R87" s="138">
        <f>SUM(R88:R89)</f>
        <v>0</v>
      </c>
      <c r="S87" s="137"/>
      <c r="T87" s="139">
        <f>SUM(T88:T89)</f>
        <v>0</v>
      </c>
      <c r="AR87" s="132" t="s">
        <v>173</v>
      </c>
      <c r="AT87" s="140" t="s">
        <v>71</v>
      </c>
      <c r="AU87" s="140" t="s">
        <v>79</v>
      </c>
      <c r="AY87" s="132" t="s">
        <v>133</v>
      </c>
      <c r="BK87" s="141">
        <f>SUM(BK88:BK89)</f>
        <v>0</v>
      </c>
    </row>
    <row r="88" spans="1:65" s="2" customFormat="1" ht="16.5" customHeight="1">
      <c r="A88" s="34"/>
      <c r="B88" s="144"/>
      <c r="C88" s="145" t="s">
        <v>79</v>
      </c>
      <c r="D88" s="145" t="s">
        <v>136</v>
      </c>
      <c r="E88" s="146" t="s">
        <v>938</v>
      </c>
      <c r="F88" s="147" t="s">
        <v>937</v>
      </c>
      <c r="G88" s="148" t="s">
        <v>307</v>
      </c>
      <c r="H88" s="149">
        <v>1</v>
      </c>
      <c r="I88" s="150"/>
      <c r="J88" s="151">
        <f>ROUND(I88*H88,2)</f>
        <v>0</v>
      </c>
      <c r="K88" s="147" t="s">
        <v>140</v>
      </c>
      <c r="L88" s="35"/>
      <c r="M88" s="152" t="s">
        <v>3</v>
      </c>
      <c r="N88" s="153" t="s">
        <v>43</v>
      </c>
      <c r="O88" s="55"/>
      <c r="P88" s="154">
        <f>O88*H88</f>
        <v>0</v>
      </c>
      <c r="Q88" s="154">
        <v>0</v>
      </c>
      <c r="R88" s="154">
        <f>Q88*H88</f>
        <v>0</v>
      </c>
      <c r="S88" s="154">
        <v>0</v>
      </c>
      <c r="T88" s="155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6" t="s">
        <v>939</v>
      </c>
      <c r="AT88" s="156" t="s">
        <v>136</v>
      </c>
      <c r="AU88" s="156" t="s">
        <v>81</v>
      </c>
      <c r="AY88" s="19" t="s">
        <v>133</v>
      </c>
      <c r="BE88" s="157">
        <f>IF(N88="základní",J88,0)</f>
        <v>0</v>
      </c>
      <c r="BF88" s="157">
        <f>IF(N88="snížená",J88,0)</f>
        <v>0</v>
      </c>
      <c r="BG88" s="157">
        <f>IF(N88="zákl. přenesená",J88,0)</f>
        <v>0</v>
      </c>
      <c r="BH88" s="157">
        <f>IF(N88="sníž. přenesená",J88,0)</f>
        <v>0</v>
      </c>
      <c r="BI88" s="157">
        <f>IF(N88="nulová",J88,0)</f>
        <v>0</v>
      </c>
      <c r="BJ88" s="19" t="s">
        <v>79</v>
      </c>
      <c r="BK88" s="157">
        <f>ROUND(I88*H88,2)</f>
        <v>0</v>
      </c>
      <c r="BL88" s="19" t="s">
        <v>939</v>
      </c>
      <c r="BM88" s="156" t="s">
        <v>940</v>
      </c>
    </row>
    <row r="89" spans="1:65" s="2" customFormat="1" ht="10.199999999999999">
      <c r="A89" s="34"/>
      <c r="B89" s="35"/>
      <c r="C89" s="34"/>
      <c r="D89" s="158" t="s">
        <v>143</v>
      </c>
      <c r="E89" s="34"/>
      <c r="F89" s="159" t="s">
        <v>941</v>
      </c>
      <c r="G89" s="34"/>
      <c r="H89" s="34"/>
      <c r="I89" s="160"/>
      <c r="J89" s="34"/>
      <c r="K89" s="34"/>
      <c r="L89" s="35"/>
      <c r="M89" s="161"/>
      <c r="N89" s="162"/>
      <c r="O89" s="55"/>
      <c r="P89" s="55"/>
      <c r="Q89" s="55"/>
      <c r="R89" s="55"/>
      <c r="S89" s="55"/>
      <c r="T89" s="56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143</v>
      </c>
      <c r="AU89" s="19" t="s">
        <v>81</v>
      </c>
    </row>
    <row r="90" spans="1:65" s="12" customFormat="1" ht="22.8" customHeight="1">
      <c r="B90" s="131"/>
      <c r="D90" s="132" t="s">
        <v>71</v>
      </c>
      <c r="E90" s="142" t="s">
        <v>942</v>
      </c>
      <c r="F90" s="142" t="s">
        <v>943</v>
      </c>
      <c r="I90" s="134"/>
      <c r="J90" s="143">
        <f>BK90</f>
        <v>0</v>
      </c>
      <c r="L90" s="131"/>
      <c r="M90" s="136"/>
      <c r="N90" s="137"/>
      <c r="O90" s="137"/>
      <c r="P90" s="138">
        <f>SUM(P91:P92)</f>
        <v>0</v>
      </c>
      <c r="Q90" s="137"/>
      <c r="R90" s="138">
        <f>SUM(R91:R92)</f>
        <v>0</v>
      </c>
      <c r="S90" s="137"/>
      <c r="T90" s="139">
        <f>SUM(T91:T92)</f>
        <v>0</v>
      </c>
      <c r="AR90" s="132" t="s">
        <v>173</v>
      </c>
      <c r="AT90" s="140" t="s">
        <v>71</v>
      </c>
      <c r="AU90" s="140" t="s">
        <v>79</v>
      </c>
      <c r="AY90" s="132" t="s">
        <v>133</v>
      </c>
      <c r="BK90" s="141">
        <f>SUM(BK91:BK92)</f>
        <v>0</v>
      </c>
    </row>
    <row r="91" spans="1:65" s="2" customFormat="1" ht="16.5" customHeight="1">
      <c r="A91" s="34"/>
      <c r="B91" s="144"/>
      <c r="C91" s="145" t="s">
        <v>81</v>
      </c>
      <c r="D91" s="145" t="s">
        <v>136</v>
      </c>
      <c r="E91" s="146" t="s">
        <v>944</v>
      </c>
      <c r="F91" s="147" t="s">
        <v>943</v>
      </c>
      <c r="G91" s="148" t="s">
        <v>307</v>
      </c>
      <c r="H91" s="149">
        <v>1</v>
      </c>
      <c r="I91" s="150"/>
      <c r="J91" s="151">
        <f>ROUND(I91*H91,2)</f>
        <v>0</v>
      </c>
      <c r="K91" s="147" t="s">
        <v>140</v>
      </c>
      <c r="L91" s="35"/>
      <c r="M91" s="152" t="s">
        <v>3</v>
      </c>
      <c r="N91" s="153" t="s">
        <v>43</v>
      </c>
      <c r="O91" s="55"/>
      <c r="P91" s="154">
        <f>O91*H91</f>
        <v>0</v>
      </c>
      <c r="Q91" s="154">
        <v>0</v>
      </c>
      <c r="R91" s="154">
        <f>Q91*H91</f>
        <v>0</v>
      </c>
      <c r="S91" s="154">
        <v>0</v>
      </c>
      <c r="T91" s="155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6" t="s">
        <v>939</v>
      </c>
      <c r="AT91" s="156" t="s">
        <v>136</v>
      </c>
      <c r="AU91" s="156" t="s">
        <v>81</v>
      </c>
      <c r="AY91" s="19" t="s">
        <v>133</v>
      </c>
      <c r="BE91" s="157">
        <f>IF(N91="základní",J91,0)</f>
        <v>0</v>
      </c>
      <c r="BF91" s="157">
        <f>IF(N91="snížená",J91,0)</f>
        <v>0</v>
      </c>
      <c r="BG91" s="157">
        <f>IF(N91="zákl. přenesená",J91,0)</f>
        <v>0</v>
      </c>
      <c r="BH91" s="157">
        <f>IF(N91="sníž. přenesená",J91,0)</f>
        <v>0</v>
      </c>
      <c r="BI91" s="157">
        <f>IF(N91="nulová",J91,0)</f>
        <v>0</v>
      </c>
      <c r="BJ91" s="19" t="s">
        <v>79</v>
      </c>
      <c r="BK91" s="157">
        <f>ROUND(I91*H91,2)</f>
        <v>0</v>
      </c>
      <c r="BL91" s="19" t="s">
        <v>939</v>
      </c>
      <c r="BM91" s="156" t="s">
        <v>945</v>
      </c>
    </row>
    <row r="92" spans="1:65" s="2" customFormat="1" ht="10.199999999999999">
      <c r="A92" s="34"/>
      <c r="B92" s="35"/>
      <c r="C92" s="34"/>
      <c r="D92" s="158" t="s">
        <v>143</v>
      </c>
      <c r="E92" s="34"/>
      <c r="F92" s="159" t="s">
        <v>946</v>
      </c>
      <c r="G92" s="34"/>
      <c r="H92" s="34"/>
      <c r="I92" s="160"/>
      <c r="J92" s="34"/>
      <c r="K92" s="34"/>
      <c r="L92" s="35"/>
      <c r="M92" s="161"/>
      <c r="N92" s="162"/>
      <c r="O92" s="55"/>
      <c r="P92" s="55"/>
      <c r="Q92" s="55"/>
      <c r="R92" s="55"/>
      <c r="S92" s="55"/>
      <c r="T92" s="56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143</v>
      </c>
      <c r="AU92" s="19" t="s">
        <v>81</v>
      </c>
    </row>
    <row r="93" spans="1:65" s="12" customFormat="1" ht="22.8" customHeight="1">
      <c r="B93" s="131"/>
      <c r="D93" s="132" t="s">
        <v>71</v>
      </c>
      <c r="E93" s="142" t="s">
        <v>947</v>
      </c>
      <c r="F93" s="142" t="s">
        <v>948</v>
      </c>
      <c r="I93" s="134"/>
      <c r="J93" s="143">
        <f>BK93</f>
        <v>0</v>
      </c>
      <c r="L93" s="131"/>
      <c r="M93" s="136"/>
      <c r="N93" s="137"/>
      <c r="O93" s="137"/>
      <c r="P93" s="138">
        <f>SUM(P94:P95)</f>
        <v>0</v>
      </c>
      <c r="Q93" s="137"/>
      <c r="R93" s="138">
        <f>SUM(R94:R95)</f>
        <v>0</v>
      </c>
      <c r="S93" s="137"/>
      <c r="T93" s="139">
        <f>SUM(T94:T95)</f>
        <v>0</v>
      </c>
      <c r="AR93" s="132" t="s">
        <v>173</v>
      </c>
      <c r="AT93" s="140" t="s">
        <v>71</v>
      </c>
      <c r="AU93" s="140" t="s">
        <v>79</v>
      </c>
      <c r="AY93" s="132" t="s">
        <v>133</v>
      </c>
      <c r="BK93" s="141">
        <f>SUM(BK94:BK95)</f>
        <v>0</v>
      </c>
    </row>
    <row r="94" spans="1:65" s="2" customFormat="1" ht="16.5" customHeight="1">
      <c r="A94" s="34"/>
      <c r="B94" s="144"/>
      <c r="C94" s="145" t="s">
        <v>134</v>
      </c>
      <c r="D94" s="145" t="s">
        <v>136</v>
      </c>
      <c r="E94" s="146" t="s">
        <v>949</v>
      </c>
      <c r="F94" s="147" t="s">
        <v>950</v>
      </c>
      <c r="G94" s="148" t="s">
        <v>307</v>
      </c>
      <c r="H94" s="149">
        <v>1</v>
      </c>
      <c r="I94" s="150"/>
      <c r="J94" s="151">
        <f>ROUND(I94*H94,2)</f>
        <v>0</v>
      </c>
      <c r="K94" s="147" t="s">
        <v>140</v>
      </c>
      <c r="L94" s="35"/>
      <c r="M94" s="152" t="s">
        <v>3</v>
      </c>
      <c r="N94" s="153" t="s">
        <v>43</v>
      </c>
      <c r="O94" s="55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939</v>
      </c>
      <c r="AT94" s="156" t="s">
        <v>136</v>
      </c>
      <c r="AU94" s="156" t="s">
        <v>81</v>
      </c>
      <c r="AY94" s="19" t="s">
        <v>133</v>
      </c>
      <c r="BE94" s="157">
        <f>IF(N94="základní",J94,0)</f>
        <v>0</v>
      </c>
      <c r="BF94" s="157">
        <f>IF(N94="snížená",J94,0)</f>
        <v>0</v>
      </c>
      <c r="BG94" s="157">
        <f>IF(N94="zákl. přenesená",J94,0)</f>
        <v>0</v>
      </c>
      <c r="BH94" s="157">
        <f>IF(N94="sníž. přenesená",J94,0)</f>
        <v>0</v>
      </c>
      <c r="BI94" s="157">
        <f>IF(N94="nulová",J94,0)</f>
        <v>0</v>
      </c>
      <c r="BJ94" s="19" t="s">
        <v>79</v>
      </c>
      <c r="BK94" s="157">
        <f>ROUND(I94*H94,2)</f>
        <v>0</v>
      </c>
      <c r="BL94" s="19" t="s">
        <v>939</v>
      </c>
      <c r="BM94" s="156" t="s">
        <v>951</v>
      </c>
    </row>
    <row r="95" spans="1:65" s="2" customFormat="1" ht="10.199999999999999">
      <c r="A95" s="34"/>
      <c r="B95" s="35"/>
      <c r="C95" s="34"/>
      <c r="D95" s="158" t="s">
        <v>143</v>
      </c>
      <c r="E95" s="34"/>
      <c r="F95" s="159" t="s">
        <v>952</v>
      </c>
      <c r="G95" s="34"/>
      <c r="H95" s="34"/>
      <c r="I95" s="160"/>
      <c r="J95" s="34"/>
      <c r="K95" s="34"/>
      <c r="L95" s="35"/>
      <c r="M95" s="161"/>
      <c r="N95" s="162"/>
      <c r="O95" s="55"/>
      <c r="P95" s="55"/>
      <c r="Q95" s="55"/>
      <c r="R95" s="55"/>
      <c r="S95" s="55"/>
      <c r="T95" s="56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9" t="s">
        <v>143</v>
      </c>
      <c r="AU95" s="19" t="s">
        <v>81</v>
      </c>
    </row>
    <row r="96" spans="1:65" s="12" customFormat="1" ht="22.8" customHeight="1">
      <c r="B96" s="131"/>
      <c r="D96" s="132" t="s">
        <v>71</v>
      </c>
      <c r="E96" s="142" t="s">
        <v>953</v>
      </c>
      <c r="F96" s="142" t="s">
        <v>954</v>
      </c>
      <c r="I96" s="134"/>
      <c r="J96" s="143">
        <f>BK96</f>
        <v>0</v>
      </c>
      <c r="L96" s="131"/>
      <c r="M96" s="136"/>
      <c r="N96" s="137"/>
      <c r="O96" s="137"/>
      <c r="P96" s="138">
        <f>SUM(P97:P98)</f>
        <v>0</v>
      </c>
      <c r="Q96" s="137"/>
      <c r="R96" s="138">
        <f>SUM(R97:R98)</f>
        <v>0</v>
      </c>
      <c r="S96" s="137"/>
      <c r="T96" s="139">
        <f>SUM(T97:T98)</f>
        <v>0</v>
      </c>
      <c r="AR96" s="132" t="s">
        <v>173</v>
      </c>
      <c r="AT96" s="140" t="s">
        <v>71</v>
      </c>
      <c r="AU96" s="140" t="s">
        <v>79</v>
      </c>
      <c r="AY96" s="132" t="s">
        <v>133</v>
      </c>
      <c r="BK96" s="141">
        <f>SUM(BK97:BK98)</f>
        <v>0</v>
      </c>
    </row>
    <row r="97" spans="1:65" s="2" customFormat="1" ht="16.5" customHeight="1">
      <c r="A97" s="34"/>
      <c r="B97" s="144"/>
      <c r="C97" s="145" t="s">
        <v>141</v>
      </c>
      <c r="D97" s="145" t="s">
        <v>136</v>
      </c>
      <c r="E97" s="146" t="s">
        <v>955</v>
      </c>
      <c r="F97" s="147" t="s">
        <v>956</v>
      </c>
      <c r="G97" s="148" t="s">
        <v>307</v>
      </c>
      <c r="H97" s="149">
        <v>1</v>
      </c>
      <c r="I97" s="150"/>
      <c r="J97" s="151">
        <f>ROUND(I97*H97,2)</f>
        <v>0</v>
      </c>
      <c r="K97" s="147" t="s">
        <v>140</v>
      </c>
      <c r="L97" s="35"/>
      <c r="M97" s="152" t="s">
        <v>3</v>
      </c>
      <c r="N97" s="153" t="s">
        <v>43</v>
      </c>
      <c r="O97" s="55"/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939</v>
      </c>
      <c r="AT97" s="156" t="s">
        <v>136</v>
      </c>
      <c r="AU97" s="156" t="s">
        <v>81</v>
      </c>
      <c r="AY97" s="19" t="s">
        <v>133</v>
      </c>
      <c r="BE97" s="157">
        <f>IF(N97="základní",J97,0)</f>
        <v>0</v>
      </c>
      <c r="BF97" s="157">
        <f>IF(N97="snížená",J97,0)</f>
        <v>0</v>
      </c>
      <c r="BG97" s="157">
        <f>IF(N97="zákl. přenesená",J97,0)</f>
        <v>0</v>
      </c>
      <c r="BH97" s="157">
        <f>IF(N97="sníž. přenesená",J97,0)</f>
        <v>0</v>
      </c>
      <c r="BI97" s="157">
        <f>IF(N97="nulová",J97,0)</f>
        <v>0</v>
      </c>
      <c r="BJ97" s="19" t="s">
        <v>79</v>
      </c>
      <c r="BK97" s="157">
        <f>ROUND(I97*H97,2)</f>
        <v>0</v>
      </c>
      <c r="BL97" s="19" t="s">
        <v>939</v>
      </c>
      <c r="BM97" s="156" t="s">
        <v>957</v>
      </c>
    </row>
    <row r="98" spans="1:65" s="2" customFormat="1" ht="10.199999999999999">
      <c r="A98" s="34"/>
      <c r="B98" s="35"/>
      <c r="C98" s="34"/>
      <c r="D98" s="158" t="s">
        <v>143</v>
      </c>
      <c r="E98" s="34"/>
      <c r="F98" s="159" t="s">
        <v>958</v>
      </c>
      <c r="G98" s="34"/>
      <c r="H98" s="34"/>
      <c r="I98" s="160"/>
      <c r="J98" s="34"/>
      <c r="K98" s="34"/>
      <c r="L98" s="35"/>
      <c r="M98" s="161"/>
      <c r="N98" s="162"/>
      <c r="O98" s="55"/>
      <c r="P98" s="55"/>
      <c r="Q98" s="55"/>
      <c r="R98" s="55"/>
      <c r="S98" s="55"/>
      <c r="T98" s="56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9" t="s">
        <v>143</v>
      </c>
      <c r="AU98" s="19" t="s">
        <v>81</v>
      </c>
    </row>
    <row r="99" spans="1:65" s="12" customFormat="1" ht="22.8" customHeight="1">
      <c r="B99" s="131"/>
      <c r="D99" s="132" t="s">
        <v>71</v>
      </c>
      <c r="E99" s="142" t="s">
        <v>959</v>
      </c>
      <c r="F99" s="142" t="s">
        <v>960</v>
      </c>
      <c r="I99" s="134"/>
      <c r="J99" s="143">
        <f>BK99</f>
        <v>0</v>
      </c>
      <c r="L99" s="131"/>
      <c r="M99" s="136"/>
      <c r="N99" s="137"/>
      <c r="O99" s="137"/>
      <c r="P99" s="138">
        <f>SUM(P100:P101)</f>
        <v>0</v>
      </c>
      <c r="Q99" s="137"/>
      <c r="R99" s="138">
        <f>SUM(R100:R101)</f>
        <v>0</v>
      </c>
      <c r="S99" s="137"/>
      <c r="T99" s="139">
        <f>SUM(T100:T101)</f>
        <v>0</v>
      </c>
      <c r="AR99" s="132" t="s">
        <v>173</v>
      </c>
      <c r="AT99" s="140" t="s">
        <v>71</v>
      </c>
      <c r="AU99" s="140" t="s">
        <v>79</v>
      </c>
      <c r="AY99" s="132" t="s">
        <v>133</v>
      </c>
      <c r="BK99" s="141">
        <f>SUM(BK100:BK101)</f>
        <v>0</v>
      </c>
    </row>
    <row r="100" spans="1:65" s="2" customFormat="1" ht="16.5" customHeight="1">
      <c r="A100" s="34"/>
      <c r="B100" s="144"/>
      <c r="C100" s="145" t="s">
        <v>173</v>
      </c>
      <c r="D100" s="145" t="s">
        <v>136</v>
      </c>
      <c r="E100" s="146" t="s">
        <v>961</v>
      </c>
      <c r="F100" s="147" t="s">
        <v>960</v>
      </c>
      <c r="G100" s="148" t="s">
        <v>307</v>
      </c>
      <c r="H100" s="149">
        <v>1</v>
      </c>
      <c r="I100" s="150"/>
      <c r="J100" s="151">
        <f>ROUND(I100*H100,2)</f>
        <v>0</v>
      </c>
      <c r="K100" s="147" t="s">
        <v>140</v>
      </c>
      <c r="L100" s="35"/>
      <c r="M100" s="152" t="s">
        <v>3</v>
      </c>
      <c r="N100" s="153" t="s">
        <v>43</v>
      </c>
      <c r="O100" s="55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939</v>
      </c>
      <c r="AT100" s="156" t="s">
        <v>136</v>
      </c>
      <c r="AU100" s="156" t="s">
        <v>81</v>
      </c>
      <c r="AY100" s="19" t="s">
        <v>133</v>
      </c>
      <c r="BE100" s="157">
        <f>IF(N100="základní",J100,0)</f>
        <v>0</v>
      </c>
      <c r="BF100" s="157">
        <f>IF(N100="snížená",J100,0)</f>
        <v>0</v>
      </c>
      <c r="BG100" s="157">
        <f>IF(N100="zákl. přenesená",J100,0)</f>
        <v>0</v>
      </c>
      <c r="BH100" s="157">
        <f>IF(N100="sníž. přenesená",J100,0)</f>
        <v>0</v>
      </c>
      <c r="BI100" s="157">
        <f>IF(N100="nulová",J100,0)</f>
        <v>0</v>
      </c>
      <c r="BJ100" s="19" t="s">
        <v>79</v>
      </c>
      <c r="BK100" s="157">
        <f>ROUND(I100*H100,2)</f>
        <v>0</v>
      </c>
      <c r="BL100" s="19" t="s">
        <v>939</v>
      </c>
      <c r="BM100" s="156" t="s">
        <v>962</v>
      </c>
    </row>
    <row r="101" spans="1:65" s="2" customFormat="1" ht="10.199999999999999">
      <c r="A101" s="34"/>
      <c r="B101" s="35"/>
      <c r="C101" s="34"/>
      <c r="D101" s="158" t="s">
        <v>143</v>
      </c>
      <c r="E101" s="34"/>
      <c r="F101" s="159" t="s">
        <v>963</v>
      </c>
      <c r="G101" s="34"/>
      <c r="H101" s="34"/>
      <c r="I101" s="160"/>
      <c r="J101" s="34"/>
      <c r="K101" s="34"/>
      <c r="L101" s="35"/>
      <c r="M101" s="206"/>
      <c r="N101" s="207"/>
      <c r="O101" s="208"/>
      <c r="P101" s="208"/>
      <c r="Q101" s="208"/>
      <c r="R101" s="208"/>
      <c r="S101" s="208"/>
      <c r="T101" s="209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9" t="s">
        <v>143</v>
      </c>
      <c r="AU101" s="19" t="s">
        <v>81</v>
      </c>
    </row>
    <row r="102" spans="1:65" s="2" customFormat="1" ht="6.9" customHeight="1">
      <c r="A102" s="34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5"/>
      <c r="M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</sheetData>
  <autoFilter ref="C84:K101" xr:uid="{00000000-0009-0000-0000-000005000000}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xr:uid="{00000000-0004-0000-0500-000000000000}"/>
    <hyperlink ref="F92" r:id="rId2" xr:uid="{00000000-0004-0000-0500-000001000000}"/>
    <hyperlink ref="F95" r:id="rId3" xr:uid="{00000000-0004-0000-0500-000002000000}"/>
    <hyperlink ref="F98" r:id="rId4" xr:uid="{00000000-0004-0000-0500-000003000000}"/>
    <hyperlink ref="F101" r:id="rId5" xr:uid="{00000000-0004-0000-0500-000004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18"/>
  <sheetViews>
    <sheetView showGridLines="0" zoomScale="110" zoomScaleNormal="110" workbookViewId="0"/>
  </sheetViews>
  <sheetFormatPr defaultRowHeight="14.4"/>
  <cols>
    <col min="1" max="1" width="8.28515625" style="214" customWidth="1"/>
    <col min="2" max="2" width="1.7109375" style="214" customWidth="1"/>
    <col min="3" max="4" width="5" style="214" customWidth="1"/>
    <col min="5" max="5" width="11.7109375" style="214" customWidth="1"/>
    <col min="6" max="6" width="9.140625" style="214" customWidth="1"/>
    <col min="7" max="7" width="5" style="214" customWidth="1"/>
    <col min="8" max="8" width="77.85546875" style="214" customWidth="1"/>
    <col min="9" max="10" width="20" style="214" customWidth="1"/>
    <col min="11" max="11" width="1.7109375" style="214" customWidth="1"/>
  </cols>
  <sheetData>
    <row r="1" spans="2:11" s="1" customFormat="1" ht="37.5" customHeight="1"/>
    <row r="2" spans="2:11" s="1" customFormat="1" ht="7.5" customHeight="1">
      <c r="B2" s="215"/>
      <c r="C2" s="216"/>
      <c r="D2" s="216"/>
      <c r="E2" s="216"/>
      <c r="F2" s="216"/>
      <c r="G2" s="216"/>
      <c r="H2" s="216"/>
      <c r="I2" s="216"/>
      <c r="J2" s="216"/>
      <c r="K2" s="217"/>
    </row>
    <row r="3" spans="2:11" s="17" customFormat="1" ht="45" customHeight="1">
      <c r="B3" s="218"/>
      <c r="C3" s="342" t="s">
        <v>964</v>
      </c>
      <c r="D3" s="342"/>
      <c r="E3" s="342"/>
      <c r="F3" s="342"/>
      <c r="G3" s="342"/>
      <c r="H3" s="342"/>
      <c r="I3" s="342"/>
      <c r="J3" s="342"/>
      <c r="K3" s="219"/>
    </row>
    <row r="4" spans="2:11" s="1" customFormat="1" ht="25.5" customHeight="1">
      <c r="B4" s="220"/>
      <c r="C4" s="347" t="s">
        <v>965</v>
      </c>
      <c r="D4" s="347"/>
      <c r="E4" s="347"/>
      <c r="F4" s="347"/>
      <c r="G4" s="347"/>
      <c r="H4" s="347"/>
      <c r="I4" s="347"/>
      <c r="J4" s="347"/>
      <c r="K4" s="221"/>
    </row>
    <row r="5" spans="2:11" s="1" customFormat="1" ht="5.25" customHeight="1">
      <c r="B5" s="220"/>
      <c r="C5" s="222"/>
      <c r="D5" s="222"/>
      <c r="E5" s="222"/>
      <c r="F5" s="222"/>
      <c r="G5" s="222"/>
      <c r="H5" s="222"/>
      <c r="I5" s="222"/>
      <c r="J5" s="222"/>
      <c r="K5" s="221"/>
    </row>
    <row r="6" spans="2:11" s="1" customFormat="1" ht="15" customHeight="1">
      <c r="B6" s="220"/>
      <c r="C6" s="346" t="s">
        <v>966</v>
      </c>
      <c r="D6" s="346"/>
      <c r="E6" s="346"/>
      <c r="F6" s="346"/>
      <c r="G6" s="346"/>
      <c r="H6" s="346"/>
      <c r="I6" s="346"/>
      <c r="J6" s="346"/>
      <c r="K6" s="221"/>
    </row>
    <row r="7" spans="2:11" s="1" customFormat="1" ht="15" customHeight="1">
      <c r="B7" s="224"/>
      <c r="C7" s="346" t="s">
        <v>967</v>
      </c>
      <c r="D7" s="346"/>
      <c r="E7" s="346"/>
      <c r="F7" s="346"/>
      <c r="G7" s="346"/>
      <c r="H7" s="346"/>
      <c r="I7" s="346"/>
      <c r="J7" s="346"/>
      <c r="K7" s="221"/>
    </row>
    <row r="8" spans="2:11" s="1" customFormat="1" ht="12.75" customHeight="1">
      <c r="B8" s="224"/>
      <c r="C8" s="223"/>
      <c r="D8" s="223"/>
      <c r="E8" s="223"/>
      <c r="F8" s="223"/>
      <c r="G8" s="223"/>
      <c r="H8" s="223"/>
      <c r="I8" s="223"/>
      <c r="J8" s="223"/>
      <c r="K8" s="221"/>
    </row>
    <row r="9" spans="2:11" s="1" customFormat="1" ht="15" customHeight="1">
      <c r="B9" s="224"/>
      <c r="C9" s="346" t="s">
        <v>968</v>
      </c>
      <c r="D9" s="346"/>
      <c r="E9" s="346"/>
      <c r="F9" s="346"/>
      <c r="G9" s="346"/>
      <c r="H9" s="346"/>
      <c r="I9" s="346"/>
      <c r="J9" s="346"/>
      <c r="K9" s="221"/>
    </row>
    <row r="10" spans="2:11" s="1" customFormat="1" ht="15" customHeight="1">
      <c r="B10" s="224"/>
      <c r="C10" s="223"/>
      <c r="D10" s="346" t="s">
        <v>969</v>
      </c>
      <c r="E10" s="346"/>
      <c r="F10" s="346"/>
      <c r="G10" s="346"/>
      <c r="H10" s="346"/>
      <c r="I10" s="346"/>
      <c r="J10" s="346"/>
      <c r="K10" s="221"/>
    </row>
    <row r="11" spans="2:11" s="1" customFormat="1" ht="15" customHeight="1">
      <c r="B11" s="224"/>
      <c r="C11" s="225"/>
      <c r="D11" s="346" t="s">
        <v>970</v>
      </c>
      <c r="E11" s="346"/>
      <c r="F11" s="346"/>
      <c r="G11" s="346"/>
      <c r="H11" s="346"/>
      <c r="I11" s="346"/>
      <c r="J11" s="346"/>
      <c r="K11" s="221"/>
    </row>
    <row r="12" spans="2:11" s="1" customFormat="1" ht="15" customHeight="1">
      <c r="B12" s="224"/>
      <c r="C12" s="225"/>
      <c r="D12" s="223"/>
      <c r="E12" s="223"/>
      <c r="F12" s="223"/>
      <c r="G12" s="223"/>
      <c r="H12" s="223"/>
      <c r="I12" s="223"/>
      <c r="J12" s="223"/>
      <c r="K12" s="221"/>
    </row>
    <row r="13" spans="2:11" s="1" customFormat="1" ht="15" customHeight="1">
      <c r="B13" s="224"/>
      <c r="C13" s="225"/>
      <c r="D13" s="226" t="s">
        <v>971</v>
      </c>
      <c r="E13" s="223"/>
      <c r="F13" s="223"/>
      <c r="G13" s="223"/>
      <c r="H13" s="223"/>
      <c r="I13" s="223"/>
      <c r="J13" s="223"/>
      <c r="K13" s="221"/>
    </row>
    <row r="14" spans="2:11" s="1" customFormat="1" ht="12.75" customHeight="1">
      <c r="B14" s="224"/>
      <c r="C14" s="225"/>
      <c r="D14" s="225"/>
      <c r="E14" s="225"/>
      <c r="F14" s="225"/>
      <c r="G14" s="225"/>
      <c r="H14" s="225"/>
      <c r="I14" s="225"/>
      <c r="J14" s="225"/>
      <c r="K14" s="221"/>
    </row>
    <row r="15" spans="2:11" s="1" customFormat="1" ht="15" customHeight="1">
      <c r="B15" s="224"/>
      <c r="C15" s="225"/>
      <c r="D15" s="346" t="s">
        <v>972</v>
      </c>
      <c r="E15" s="346"/>
      <c r="F15" s="346"/>
      <c r="G15" s="346"/>
      <c r="H15" s="346"/>
      <c r="I15" s="346"/>
      <c r="J15" s="346"/>
      <c r="K15" s="221"/>
    </row>
    <row r="16" spans="2:11" s="1" customFormat="1" ht="15" customHeight="1">
      <c r="B16" s="224"/>
      <c r="C16" s="225"/>
      <c r="D16" s="346" t="s">
        <v>973</v>
      </c>
      <c r="E16" s="346"/>
      <c r="F16" s="346"/>
      <c r="G16" s="346"/>
      <c r="H16" s="346"/>
      <c r="I16" s="346"/>
      <c r="J16" s="346"/>
      <c r="K16" s="221"/>
    </row>
    <row r="17" spans="2:11" s="1" customFormat="1" ht="15" customHeight="1">
      <c r="B17" s="224"/>
      <c r="C17" s="225"/>
      <c r="D17" s="346" t="s">
        <v>974</v>
      </c>
      <c r="E17" s="346"/>
      <c r="F17" s="346"/>
      <c r="G17" s="346"/>
      <c r="H17" s="346"/>
      <c r="I17" s="346"/>
      <c r="J17" s="346"/>
      <c r="K17" s="221"/>
    </row>
    <row r="18" spans="2:11" s="1" customFormat="1" ht="15" customHeight="1">
      <c r="B18" s="224"/>
      <c r="C18" s="225"/>
      <c r="D18" s="225"/>
      <c r="E18" s="227" t="s">
        <v>78</v>
      </c>
      <c r="F18" s="346" t="s">
        <v>975</v>
      </c>
      <c r="G18" s="346"/>
      <c r="H18" s="346"/>
      <c r="I18" s="346"/>
      <c r="J18" s="346"/>
      <c r="K18" s="221"/>
    </row>
    <row r="19" spans="2:11" s="1" customFormat="1" ht="15" customHeight="1">
      <c r="B19" s="224"/>
      <c r="C19" s="225"/>
      <c r="D19" s="225"/>
      <c r="E19" s="227" t="s">
        <v>976</v>
      </c>
      <c r="F19" s="346" t="s">
        <v>977</v>
      </c>
      <c r="G19" s="346"/>
      <c r="H19" s="346"/>
      <c r="I19" s="346"/>
      <c r="J19" s="346"/>
      <c r="K19" s="221"/>
    </row>
    <row r="20" spans="2:11" s="1" customFormat="1" ht="15" customHeight="1">
      <c r="B20" s="224"/>
      <c r="C20" s="225"/>
      <c r="D20" s="225"/>
      <c r="E20" s="227" t="s">
        <v>978</v>
      </c>
      <c r="F20" s="346" t="s">
        <v>979</v>
      </c>
      <c r="G20" s="346"/>
      <c r="H20" s="346"/>
      <c r="I20" s="346"/>
      <c r="J20" s="346"/>
      <c r="K20" s="221"/>
    </row>
    <row r="21" spans="2:11" s="1" customFormat="1" ht="15" customHeight="1">
      <c r="B21" s="224"/>
      <c r="C21" s="225"/>
      <c r="D21" s="225"/>
      <c r="E21" s="227" t="s">
        <v>980</v>
      </c>
      <c r="F21" s="346" t="s">
        <v>981</v>
      </c>
      <c r="G21" s="346"/>
      <c r="H21" s="346"/>
      <c r="I21" s="346"/>
      <c r="J21" s="346"/>
      <c r="K21" s="221"/>
    </row>
    <row r="22" spans="2:11" s="1" customFormat="1" ht="15" customHeight="1">
      <c r="B22" s="224"/>
      <c r="C22" s="225"/>
      <c r="D22" s="225"/>
      <c r="E22" s="227" t="s">
        <v>982</v>
      </c>
      <c r="F22" s="346" t="s">
        <v>983</v>
      </c>
      <c r="G22" s="346"/>
      <c r="H22" s="346"/>
      <c r="I22" s="346"/>
      <c r="J22" s="346"/>
      <c r="K22" s="221"/>
    </row>
    <row r="23" spans="2:11" s="1" customFormat="1" ht="15" customHeight="1">
      <c r="B23" s="224"/>
      <c r="C23" s="225"/>
      <c r="D23" s="225"/>
      <c r="E23" s="227" t="s">
        <v>83</v>
      </c>
      <c r="F23" s="346" t="s">
        <v>984</v>
      </c>
      <c r="G23" s="346"/>
      <c r="H23" s="346"/>
      <c r="I23" s="346"/>
      <c r="J23" s="346"/>
      <c r="K23" s="221"/>
    </row>
    <row r="24" spans="2:11" s="1" customFormat="1" ht="12.75" customHeight="1">
      <c r="B24" s="224"/>
      <c r="C24" s="225"/>
      <c r="D24" s="225"/>
      <c r="E24" s="225"/>
      <c r="F24" s="225"/>
      <c r="G24" s="225"/>
      <c r="H24" s="225"/>
      <c r="I24" s="225"/>
      <c r="J24" s="225"/>
      <c r="K24" s="221"/>
    </row>
    <row r="25" spans="2:11" s="1" customFormat="1" ht="15" customHeight="1">
      <c r="B25" s="224"/>
      <c r="C25" s="346" t="s">
        <v>985</v>
      </c>
      <c r="D25" s="346"/>
      <c r="E25" s="346"/>
      <c r="F25" s="346"/>
      <c r="G25" s="346"/>
      <c r="H25" s="346"/>
      <c r="I25" s="346"/>
      <c r="J25" s="346"/>
      <c r="K25" s="221"/>
    </row>
    <row r="26" spans="2:11" s="1" customFormat="1" ht="15" customHeight="1">
      <c r="B26" s="224"/>
      <c r="C26" s="346" t="s">
        <v>986</v>
      </c>
      <c r="D26" s="346"/>
      <c r="E26" s="346"/>
      <c r="F26" s="346"/>
      <c r="G26" s="346"/>
      <c r="H26" s="346"/>
      <c r="I26" s="346"/>
      <c r="J26" s="346"/>
      <c r="K26" s="221"/>
    </row>
    <row r="27" spans="2:11" s="1" customFormat="1" ht="15" customHeight="1">
      <c r="B27" s="224"/>
      <c r="C27" s="223"/>
      <c r="D27" s="346" t="s">
        <v>987</v>
      </c>
      <c r="E27" s="346"/>
      <c r="F27" s="346"/>
      <c r="G27" s="346"/>
      <c r="H27" s="346"/>
      <c r="I27" s="346"/>
      <c r="J27" s="346"/>
      <c r="K27" s="221"/>
    </row>
    <row r="28" spans="2:11" s="1" customFormat="1" ht="15" customHeight="1">
      <c r="B28" s="224"/>
      <c r="C28" s="225"/>
      <c r="D28" s="346" t="s">
        <v>988</v>
      </c>
      <c r="E28" s="346"/>
      <c r="F28" s="346"/>
      <c r="G28" s="346"/>
      <c r="H28" s="346"/>
      <c r="I28" s="346"/>
      <c r="J28" s="346"/>
      <c r="K28" s="221"/>
    </row>
    <row r="29" spans="2:11" s="1" customFormat="1" ht="12.75" customHeight="1">
      <c r="B29" s="224"/>
      <c r="C29" s="225"/>
      <c r="D29" s="225"/>
      <c r="E29" s="225"/>
      <c r="F29" s="225"/>
      <c r="G29" s="225"/>
      <c r="H29" s="225"/>
      <c r="I29" s="225"/>
      <c r="J29" s="225"/>
      <c r="K29" s="221"/>
    </row>
    <row r="30" spans="2:11" s="1" customFormat="1" ht="15" customHeight="1">
      <c r="B30" s="224"/>
      <c r="C30" s="225"/>
      <c r="D30" s="346" t="s">
        <v>989</v>
      </c>
      <c r="E30" s="346"/>
      <c r="F30" s="346"/>
      <c r="G30" s="346"/>
      <c r="H30" s="346"/>
      <c r="I30" s="346"/>
      <c r="J30" s="346"/>
      <c r="K30" s="221"/>
    </row>
    <row r="31" spans="2:11" s="1" customFormat="1" ht="15" customHeight="1">
      <c r="B31" s="224"/>
      <c r="C31" s="225"/>
      <c r="D31" s="346" t="s">
        <v>990</v>
      </c>
      <c r="E31" s="346"/>
      <c r="F31" s="346"/>
      <c r="G31" s="346"/>
      <c r="H31" s="346"/>
      <c r="I31" s="346"/>
      <c r="J31" s="346"/>
      <c r="K31" s="221"/>
    </row>
    <row r="32" spans="2:11" s="1" customFormat="1" ht="12.75" customHeight="1">
      <c r="B32" s="224"/>
      <c r="C32" s="225"/>
      <c r="D32" s="225"/>
      <c r="E32" s="225"/>
      <c r="F32" s="225"/>
      <c r="G32" s="225"/>
      <c r="H32" s="225"/>
      <c r="I32" s="225"/>
      <c r="J32" s="225"/>
      <c r="K32" s="221"/>
    </row>
    <row r="33" spans="2:11" s="1" customFormat="1" ht="15" customHeight="1">
      <c r="B33" s="224"/>
      <c r="C33" s="225"/>
      <c r="D33" s="346" t="s">
        <v>991</v>
      </c>
      <c r="E33" s="346"/>
      <c r="F33" s="346"/>
      <c r="G33" s="346"/>
      <c r="H33" s="346"/>
      <c r="I33" s="346"/>
      <c r="J33" s="346"/>
      <c r="K33" s="221"/>
    </row>
    <row r="34" spans="2:11" s="1" customFormat="1" ht="15" customHeight="1">
      <c r="B34" s="224"/>
      <c r="C34" s="225"/>
      <c r="D34" s="346" t="s">
        <v>992</v>
      </c>
      <c r="E34" s="346"/>
      <c r="F34" s="346"/>
      <c r="G34" s="346"/>
      <c r="H34" s="346"/>
      <c r="I34" s="346"/>
      <c r="J34" s="346"/>
      <c r="K34" s="221"/>
    </row>
    <row r="35" spans="2:11" s="1" customFormat="1" ht="15" customHeight="1">
      <c r="B35" s="224"/>
      <c r="C35" s="225"/>
      <c r="D35" s="346" t="s">
        <v>993</v>
      </c>
      <c r="E35" s="346"/>
      <c r="F35" s="346"/>
      <c r="G35" s="346"/>
      <c r="H35" s="346"/>
      <c r="I35" s="346"/>
      <c r="J35" s="346"/>
      <c r="K35" s="221"/>
    </row>
    <row r="36" spans="2:11" s="1" customFormat="1" ht="15" customHeight="1">
      <c r="B36" s="224"/>
      <c r="C36" s="225"/>
      <c r="D36" s="223"/>
      <c r="E36" s="226" t="s">
        <v>119</v>
      </c>
      <c r="F36" s="223"/>
      <c r="G36" s="346" t="s">
        <v>994</v>
      </c>
      <c r="H36" s="346"/>
      <c r="I36" s="346"/>
      <c r="J36" s="346"/>
      <c r="K36" s="221"/>
    </row>
    <row r="37" spans="2:11" s="1" customFormat="1" ht="30.75" customHeight="1">
      <c r="B37" s="224"/>
      <c r="C37" s="225"/>
      <c r="D37" s="223"/>
      <c r="E37" s="226" t="s">
        <v>995</v>
      </c>
      <c r="F37" s="223"/>
      <c r="G37" s="346" t="s">
        <v>996</v>
      </c>
      <c r="H37" s="346"/>
      <c r="I37" s="346"/>
      <c r="J37" s="346"/>
      <c r="K37" s="221"/>
    </row>
    <row r="38" spans="2:11" s="1" customFormat="1" ht="15" customHeight="1">
      <c r="B38" s="224"/>
      <c r="C38" s="225"/>
      <c r="D38" s="223"/>
      <c r="E38" s="226" t="s">
        <v>53</v>
      </c>
      <c r="F38" s="223"/>
      <c r="G38" s="346" t="s">
        <v>997</v>
      </c>
      <c r="H38" s="346"/>
      <c r="I38" s="346"/>
      <c r="J38" s="346"/>
      <c r="K38" s="221"/>
    </row>
    <row r="39" spans="2:11" s="1" customFormat="1" ht="15" customHeight="1">
      <c r="B39" s="224"/>
      <c r="C39" s="225"/>
      <c r="D39" s="223"/>
      <c r="E39" s="226" t="s">
        <v>54</v>
      </c>
      <c r="F39" s="223"/>
      <c r="G39" s="346" t="s">
        <v>998</v>
      </c>
      <c r="H39" s="346"/>
      <c r="I39" s="346"/>
      <c r="J39" s="346"/>
      <c r="K39" s="221"/>
    </row>
    <row r="40" spans="2:11" s="1" customFormat="1" ht="15" customHeight="1">
      <c r="B40" s="224"/>
      <c r="C40" s="225"/>
      <c r="D40" s="223"/>
      <c r="E40" s="226" t="s">
        <v>120</v>
      </c>
      <c r="F40" s="223"/>
      <c r="G40" s="346" t="s">
        <v>999</v>
      </c>
      <c r="H40" s="346"/>
      <c r="I40" s="346"/>
      <c r="J40" s="346"/>
      <c r="K40" s="221"/>
    </row>
    <row r="41" spans="2:11" s="1" customFormat="1" ht="15" customHeight="1">
      <c r="B41" s="224"/>
      <c r="C41" s="225"/>
      <c r="D41" s="223"/>
      <c r="E41" s="226" t="s">
        <v>121</v>
      </c>
      <c r="F41" s="223"/>
      <c r="G41" s="346" t="s">
        <v>1000</v>
      </c>
      <c r="H41" s="346"/>
      <c r="I41" s="346"/>
      <c r="J41" s="346"/>
      <c r="K41" s="221"/>
    </row>
    <row r="42" spans="2:11" s="1" customFormat="1" ht="15" customHeight="1">
      <c r="B42" s="224"/>
      <c r="C42" s="225"/>
      <c r="D42" s="223"/>
      <c r="E42" s="226" t="s">
        <v>1001</v>
      </c>
      <c r="F42" s="223"/>
      <c r="G42" s="346" t="s">
        <v>1002</v>
      </c>
      <c r="H42" s="346"/>
      <c r="I42" s="346"/>
      <c r="J42" s="346"/>
      <c r="K42" s="221"/>
    </row>
    <row r="43" spans="2:11" s="1" customFormat="1" ht="15" customHeight="1">
      <c r="B43" s="224"/>
      <c r="C43" s="225"/>
      <c r="D43" s="223"/>
      <c r="E43" s="226"/>
      <c r="F43" s="223"/>
      <c r="G43" s="346" t="s">
        <v>1003</v>
      </c>
      <c r="H43" s="346"/>
      <c r="I43" s="346"/>
      <c r="J43" s="346"/>
      <c r="K43" s="221"/>
    </row>
    <row r="44" spans="2:11" s="1" customFormat="1" ht="15" customHeight="1">
      <c r="B44" s="224"/>
      <c r="C44" s="225"/>
      <c r="D44" s="223"/>
      <c r="E44" s="226" t="s">
        <v>1004</v>
      </c>
      <c r="F44" s="223"/>
      <c r="G44" s="346" t="s">
        <v>1005</v>
      </c>
      <c r="H44" s="346"/>
      <c r="I44" s="346"/>
      <c r="J44" s="346"/>
      <c r="K44" s="221"/>
    </row>
    <row r="45" spans="2:11" s="1" customFormat="1" ht="15" customHeight="1">
      <c r="B45" s="224"/>
      <c r="C45" s="225"/>
      <c r="D45" s="223"/>
      <c r="E45" s="226" t="s">
        <v>123</v>
      </c>
      <c r="F45" s="223"/>
      <c r="G45" s="346" t="s">
        <v>1006</v>
      </c>
      <c r="H45" s="346"/>
      <c r="I45" s="346"/>
      <c r="J45" s="346"/>
      <c r="K45" s="221"/>
    </row>
    <row r="46" spans="2:11" s="1" customFormat="1" ht="12.75" customHeight="1">
      <c r="B46" s="224"/>
      <c r="C46" s="225"/>
      <c r="D46" s="223"/>
      <c r="E46" s="223"/>
      <c r="F46" s="223"/>
      <c r="G46" s="223"/>
      <c r="H46" s="223"/>
      <c r="I46" s="223"/>
      <c r="J46" s="223"/>
      <c r="K46" s="221"/>
    </row>
    <row r="47" spans="2:11" s="1" customFormat="1" ht="15" customHeight="1">
      <c r="B47" s="224"/>
      <c r="C47" s="225"/>
      <c r="D47" s="346" t="s">
        <v>1007</v>
      </c>
      <c r="E47" s="346"/>
      <c r="F47" s="346"/>
      <c r="G47" s="346"/>
      <c r="H47" s="346"/>
      <c r="I47" s="346"/>
      <c r="J47" s="346"/>
      <c r="K47" s="221"/>
    </row>
    <row r="48" spans="2:11" s="1" customFormat="1" ht="15" customHeight="1">
      <c r="B48" s="224"/>
      <c r="C48" s="225"/>
      <c r="D48" s="225"/>
      <c r="E48" s="346" t="s">
        <v>1008</v>
      </c>
      <c r="F48" s="346"/>
      <c r="G48" s="346"/>
      <c r="H48" s="346"/>
      <c r="I48" s="346"/>
      <c r="J48" s="346"/>
      <c r="K48" s="221"/>
    </row>
    <row r="49" spans="2:11" s="1" customFormat="1" ht="15" customHeight="1">
      <c r="B49" s="224"/>
      <c r="C49" s="225"/>
      <c r="D49" s="225"/>
      <c r="E49" s="346" t="s">
        <v>1009</v>
      </c>
      <c r="F49" s="346"/>
      <c r="G49" s="346"/>
      <c r="H49" s="346"/>
      <c r="I49" s="346"/>
      <c r="J49" s="346"/>
      <c r="K49" s="221"/>
    </row>
    <row r="50" spans="2:11" s="1" customFormat="1" ht="15" customHeight="1">
      <c r="B50" s="224"/>
      <c r="C50" s="225"/>
      <c r="D50" s="225"/>
      <c r="E50" s="346" t="s">
        <v>1010</v>
      </c>
      <c r="F50" s="346"/>
      <c r="G50" s="346"/>
      <c r="H50" s="346"/>
      <c r="I50" s="346"/>
      <c r="J50" s="346"/>
      <c r="K50" s="221"/>
    </row>
    <row r="51" spans="2:11" s="1" customFormat="1" ht="15" customHeight="1">
      <c r="B51" s="224"/>
      <c r="C51" s="225"/>
      <c r="D51" s="346" t="s">
        <v>1011</v>
      </c>
      <c r="E51" s="346"/>
      <c r="F51" s="346"/>
      <c r="G51" s="346"/>
      <c r="H51" s="346"/>
      <c r="I51" s="346"/>
      <c r="J51" s="346"/>
      <c r="K51" s="221"/>
    </row>
    <row r="52" spans="2:11" s="1" customFormat="1" ht="25.5" customHeight="1">
      <c r="B52" s="220"/>
      <c r="C52" s="347" t="s">
        <v>1012</v>
      </c>
      <c r="D52" s="347"/>
      <c r="E52" s="347"/>
      <c r="F52" s="347"/>
      <c r="G52" s="347"/>
      <c r="H52" s="347"/>
      <c r="I52" s="347"/>
      <c r="J52" s="347"/>
      <c r="K52" s="221"/>
    </row>
    <row r="53" spans="2:11" s="1" customFormat="1" ht="5.25" customHeight="1">
      <c r="B53" s="220"/>
      <c r="C53" s="222"/>
      <c r="D53" s="222"/>
      <c r="E53" s="222"/>
      <c r="F53" s="222"/>
      <c r="G53" s="222"/>
      <c r="H53" s="222"/>
      <c r="I53" s="222"/>
      <c r="J53" s="222"/>
      <c r="K53" s="221"/>
    </row>
    <row r="54" spans="2:11" s="1" customFormat="1" ht="15" customHeight="1">
      <c r="B54" s="220"/>
      <c r="C54" s="346" t="s">
        <v>1013</v>
      </c>
      <c r="D54" s="346"/>
      <c r="E54" s="346"/>
      <c r="F54" s="346"/>
      <c r="G54" s="346"/>
      <c r="H54" s="346"/>
      <c r="I54" s="346"/>
      <c r="J54" s="346"/>
      <c r="K54" s="221"/>
    </row>
    <row r="55" spans="2:11" s="1" customFormat="1" ht="15" customHeight="1">
      <c r="B55" s="220"/>
      <c r="C55" s="346" t="s">
        <v>1014</v>
      </c>
      <c r="D55" s="346"/>
      <c r="E55" s="346"/>
      <c r="F55" s="346"/>
      <c r="G55" s="346"/>
      <c r="H55" s="346"/>
      <c r="I55" s="346"/>
      <c r="J55" s="346"/>
      <c r="K55" s="221"/>
    </row>
    <row r="56" spans="2:11" s="1" customFormat="1" ht="12.75" customHeight="1">
      <c r="B56" s="220"/>
      <c r="C56" s="223"/>
      <c r="D56" s="223"/>
      <c r="E56" s="223"/>
      <c r="F56" s="223"/>
      <c r="G56" s="223"/>
      <c r="H56" s="223"/>
      <c r="I56" s="223"/>
      <c r="J56" s="223"/>
      <c r="K56" s="221"/>
    </row>
    <row r="57" spans="2:11" s="1" customFormat="1" ht="15" customHeight="1">
      <c r="B57" s="220"/>
      <c r="C57" s="346" t="s">
        <v>1015</v>
      </c>
      <c r="D57" s="346"/>
      <c r="E57" s="346"/>
      <c r="F57" s="346"/>
      <c r="G57" s="346"/>
      <c r="H57" s="346"/>
      <c r="I57" s="346"/>
      <c r="J57" s="346"/>
      <c r="K57" s="221"/>
    </row>
    <row r="58" spans="2:11" s="1" customFormat="1" ht="15" customHeight="1">
      <c r="B58" s="220"/>
      <c r="C58" s="225"/>
      <c r="D58" s="346" t="s">
        <v>1016</v>
      </c>
      <c r="E58" s="346"/>
      <c r="F58" s="346"/>
      <c r="G58" s="346"/>
      <c r="H58" s="346"/>
      <c r="I58" s="346"/>
      <c r="J58" s="346"/>
      <c r="K58" s="221"/>
    </row>
    <row r="59" spans="2:11" s="1" customFormat="1" ht="15" customHeight="1">
      <c r="B59" s="220"/>
      <c r="C59" s="225"/>
      <c r="D59" s="346" t="s">
        <v>1017</v>
      </c>
      <c r="E59" s="346"/>
      <c r="F59" s="346"/>
      <c r="G59" s="346"/>
      <c r="H59" s="346"/>
      <c r="I59" s="346"/>
      <c r="J59" s="346"/>
      <c r="K59" s="221"/>
    </row>
    <row r="60" spans="2:11" s="1" customFormat="1" ht="15" customHeight="1">
      <c r="B60" s="220"/>
      <c r="C60" s="225"/>
      <c r="D60" s="346" t="s">
        <v>1018</v>
      </c>
      <c r="E60" s="346"/>
      <c r="F60" s="346"/>
      <c r="G60" s="346"/>
      <c r="H60" s="346"/>
      <c r="I60" s="346"/>
      <c r="J60" s="346"/>
      <c r="K60" s="221"/>
    </row>
    <row r="61" spans="2:11" s="1" customFormat="1" ht="15" customHeight="1">
      <c r="B61" s="220"/>
      <c r="C61" s="225"/>
      <c r="D61" s="346" t="s">
        <v>1019</v>
      </c>
      <c r="E61" s="346"/>
      <c r="F61" s="346"/>
      <c r="G61" s="346"/>
      <c r="H61" s="346"/>
      <c r="I61" s="346"/>
      <c r="J61" s="346"/>
      <c r="K61" s="221"/>
    </row>
    <row r="62" spans="2:11" s="1" customFormat="1" ht="15" customHeight="1">
      <c r="B62" s="220"/>
      <c r="C62" s="225"/>
      <c r="D62" s="348" t="s">
        <v>1020</v>
      </c>
      <c r="E62" s="348"/>
      <c r="F62" s="348"/>
      <c r="G62" s="348"/>
      <c r="H62" s="348"/>
      <c r="I62" s="348"/>
      <c r="J62" s="348"/>
      <c r="K62" s="221"/>
    </row>
    <row r="63" spans="2:11" s="1" customFormat="1" ht="15" customHeight="1">
      <c r="B63" s="220"/>
      <c r="C63" s="225"/>
      <c r="D63" s="346" t="s">
        <v>1021</v>
      </c>
      <c r="E63" s="346"/>
      <c r="F63" s="346"/>
      <c r="G63" s="346"/>
      <c r="H63" s="346"/>
      <c r="I63" s="346"/>
      <c r="J63" s="346"/>
      <c r="K63" s="221"/>
    </row>
    <row r="64" spans="2:11" s="1" customFormat="1" ht="12.75" customHeight="1">
      <c r="B64" s="220"/>
      <c r="C64" s="225"/>
      <c r="D64" s="225"/>
      <c r="E64" s="228"/>
      <c r="F64" s="225"/>
      <c r="G64" s="225"/>
      <c r="H64" s="225"/>
      <c r="I64" s="225"/>
      <c r="J64" s="225"/>
      <c r="K64" s="221"/>
    </row>
    <row r="65" spans="2:11" s="1" customFormat="1" ht="15" customHeight="1">
      <c r="B65" s="220"/>
      <c r="C65" s="225"/>
      <c r="D65" s="346" t="s">
        <v>1022</v>
      </c>
      <c r="E65" s="346"/>
      <c r="F65" s="346"/>
      <c r="G65" s="346"/>
      <c r="H65" s="346"/>
      <c r="I65" s="346"/>
      <c r="J65" s="346"/>
      <c r="K65" s="221"/>
    </row>
    <row r="66" spans="2:11" s="1" customFormat="1" ht="15" customHeight="1">
      <c r="B66" s="220"/>
      <c r="C66" s="225"/>
      <c r="D66" s="348" t="s">
        <v>1023</v>
      </c>
      <c r="E66" s="348"/>
      <c r="F66" s="348"/>
      <c r="G66" s="348"/>
      <c r="H66" s="348"/>
      <c r="I66" s="348"/>
      <c r="J66" s="348"/>
      <c r="K66" s="221"/>
    </row>
    <row r="67" spans="2:11" s="1" customFormat="1" ht="15" customHeight="1">
      <c r="B67" s="220"/>
      <c r="C67" s="225"/>
      <c r="D67" s="346" t="s">
        <v>1024</v>
      </c>
      <c r="E67" s="346"/>
      <c r="F67" s="346"/>
      <c r="G67" s="346"/>
      <c r="H67" s="346"/>
      <c r="I67" s="346"/>
      <c r="J67" s="346"/>
      <c r="K67" s="221"/>
    </row>
    <row r="68" spans="2:11" s="1" customFormat="1" ht="15" customHeight="1">
      <c r="B68" s="220"/>
      <c r="C68" s="225"/>
      <c r="D68" s="346" t="s">
        <v>1025</v>
      </c>
      <c r="E68" s="346"/>
      <c r="F68" s="346"/>
      <c r="G68" s="346"/>
      <c r="H68" s="346"/>
      <c r="I68" s="346"/>
      <c r="J68" s="346"/>
      <c r="K68" s="221"/>
    </row>
    <row r="69" spans="2:11" s="1" customFormat="1" ht="15" customHeight="1">
      <c r="B69" s="220"/>
      <c r="C69" s="225"/>
      <c r="D69" s="346" t="s">
        <v>1026</v>
      </c>
      <c r="E69" s="346"/>
      <c r="F69" s="346"/>
      <c r="G69" s="346"/>
      <c r="H69" s="346"/>
      <c r="I69" s="346"/>
      <c r="J69" s="346"/>
      <c r="K69" s="221"/>
    </row>
    <row r="70" spans="2:11" s="1" customFormat="1" ht="15" customHeight="1">
      <c r="B70" s="220"/>
      <c r="C70" s="225"/>
      <c r="D70" s="346" t="s">
        <v>1027</v>
      </c>
      <c r="E70" s="346"/>
      <c r="F70" s="346"/>
      <c r="G70" s="346"/>
      <c r="H70" s="346"/>
      <c r="I70" s="346"/>
      <c r="J70" s="346"/>
      <c r="K70" s="221"/>
    </row>
    <row r="71" spans="2:11" s="1" customFormat="1" ht="12.75" customHeight="1">
      <c r="B71" s="229"/>
      <c r="C71" s="230"/>
      <c r="D71" s="230"/>
      <c r="E71" s="230"/>
      <c r="F71" s="230"/>
      <c r="G71" s="230"/>
      <c r="H71" s="230"/>
      <c r="I71" s="230"/>
      <c r="J71" s="230"/>
      <c r="K71" s="231"/>
    </row>
    <row r="72" spans="2:11" s="1" customFormat="1" ht="18.75" customHeight="1">
      <c r="B72" s="232"/>
      <c r="C72" s="232"/>
      <c r="D72" s="232"/>
      <c r="E72" s="232"/>
      <c r="F72" s="232"/>
      <c r="G72" s="232"/>
      <c r="H72" s="232"/>
      <c r="I72" s="232"/>
      <c r="J72" s="232"/>
      <c r="K72" s="233"/>
    </row>
    <row r="73" spans="2:11" s="1" customFormat="1" ht="18.75" customHeight="1">
      <c r="B73" s="233"/>
      <c r="C73" s="233"/>
      <c r="D73" s="233"/>
      <c r="E73" s="233"/>
      <c r="F73" s="233"/>
      <c r="G73" s="233"/>
      <c r="H73" s="233"/>
      <c r="I73" s="233"/>
      <c r="J73" s="233"/>
      <c r="K73" s="233"/>
    </row>
    <row r="74" spans="2:11" s="1" customFormat="1" ht="7.5" customHeight="1">
      <c r="B74" s="234"/>
      <c r="C74" s="235"/>
      <c r="D74" s="235"/>
      <c r="E74" s="235"/>
      <c r="F74" s="235"/>
      <c r="G74" s="235"/>
      <c r="H74" s="235"/>
      <c r="I74" s="235"/>
      <c r="J74" s="235"/>
      <c r="K74" s="236"/>
    </row>
    <row r="75" spans="2:11" s="1" customFormat="1" ht="45" customHeight="1">
      <c r="B75" s="237"/>
      <c r="C75" s="341" t="s">
        <v>1028</v>
      </c>
      <c r="D75" s="341"/>
      <c r="E75" s="341"/>
      <c r="F75" s="341"/>
      <c r="G75" s="341"/>
      <c r="H75" s="341"/>
      <c r="I75" s="341"/>
      <c r="J75" s="341"/>
      <c r="K75" s="238"/>
    </row>
    <row r="76" spans="2:11" s="1" customFormat="1" ht="17.25" customHeight="1">
      <c r="B76" s="237"/>
      <c r="C76" s="239" t="s">
        <v>1029</v>
      </c>
      <c r="D76" s="239"/>
      <c r="E76" s="239"/>
      <c r="F76" s="239" t="s">
        <v>1030</v>
      </c>
      <c r="G76" s="240"/>
      <c r="H76" s="239" t="s">
        <v>54</v>
      </c>
      <c r="I76" s="239" t="s">
        <v>57</v>
      </c>
      <c r="J76" s="239" t="s">
        <v>1031</v>
      </c>
      <c r="K76" s="238"/>
    </row>
    <row r="77" spans="2:11" s="1" customFormat="1" ht="17.25" customHeight="1">
      <c r="B77" s="237"/>
      <c r="C77" s="241" t="s">
        <v>1032</v>
      </c>
      <c r="D77" s="241"/>
      <c r="E77" s="241"/>
      <c r="F77" s="242" t="s">
        <v>1033</v>
      </c>
      <c r="G77" s="243"/>
      <c r="H77" s="241"/>
      <c r="I77" s="241"/>
      <c r="J77" s="241" t="s">
        <v>1034</v>
      </c>
      <c r="K77" s="238"/>
    </row>
    <row r="78" spans="2:11" s="1" customFormat="1" ht="5.25" customHeight="1">
      <c r="B78" s="237"/>
      <c r="C78" s="244"/>
      <c r="D78" s="244"/>
      <c r="E78" s="244"/>
      <c r="F78" s="244"/>
      <c r="G78" s="245"/>
      <c r="H78" s="244"/>
      <c r="I78" s="244"/>
      <c r="J78" s="244"/>
      <c r="K78" s="238"/>
    </row>
    <row r="79" spans="2:11" s="1" customFormat="1" ht="15" customHeight="1">
      <c r="B79" s="237"/>
      <c r="C79" s="226" t="s">
        <v>53</v>
      </c>
      <c r="D79" s="246"/>
      <c r="E79" s="246"/>
      <c r="F79" s="247" t="s">
        <v>1035</v>
      </c>
      <c r="G79" s="248"/>
      <c r="H79" s="226" t="s">
        <v>1036</v>
      </c>
      <c r="I79" s="226" t="s">
        <v>1037</v>
      </c>
      <c r="J79" s="226">
        <v>20</v>
      </c>
      <c r="K79" s="238"/>
    </row>
    <row r="80" spans="2:11" s="1" customFormat="1" ht="15" customHeight="1">
      <c r="B80" s="237"/>
      <c r="C80" s="226" t="s">
        <v>1038</v>
      </c>
      <c r="D80" s="226"/>
      <c r="E80" s="226"/>
      <c r="F80" s="247" t="s">
        <v>1035</v>
      </c>
      <c r="G80" s="248"/>
      <c r="H80" s="226" t="s">
        <v>1039</v>
      </c>
      <c r="I80" s="226" t="s">
        <v>1037</v>
      </c>
      <c r="J80" s="226">
        <v>120</v>
      </c>
      <c r="K80" s="238"/>
    </row>
    <row r="81" spans="2:11" s="1" customFormat="1" ht="15" customHeight="1">
      <c r="B81" s="249"/>
      <c r="C81" s="226" t="s">
        <v>1040</v>
      </c>
      <c r="D81" s="226"/>
      <c r="E81" s="226"/>
      <c r="F81" s="247" t="s">
        <v>1041</v>
      </c>
      <c r="G81" s="248"/>
      <c r="H81" s="226" t="s">
        <v>1042</v>
      </c>
      <c r="I81" s="226" t="s">
        <v>1037</v>
      </c>
      <c r="J81" s="226">
        <v>50</v>
      </c>
      <c r="K81" s="238"/>
    </row>
    <row r="82" spans="2:11" s="1" customFormat="1" ht="15" customHeight="1">
      <c r="B82" s="249"/>
      <c r="C82" s="226" t="s">
        <v>1043</v>
      </c>
      <c r="D82" s="226"/>
      <c r="E82" s="226"/>
      <c r="F82" s="247" t="s">
        <v>1035</v>
      </c>
      <c r="G82" s="248"/>
      <c r="H82" s="226" t="s">
        <v>1044</v>
      </c>
      <c r="I82" s="226" t="s">
        <v>1045</v>
      </c>
      <c r="J82" s="226"/>
      <c r="K82" s="238"/>
    </row>
    <row r="83" spans="2:11" s="1" customFormat="1" ht="15" customHeight="1">
      <c r="B83" s="249"/>
      <c r="C83" s="250" t="s">
        <v>1046</v>
      </c>
      <c r="D83" s="250"/>
      <c r="E83" s="250"/>
      <c r="F83" s="251" t="s">
        <v>1041</v>
      </c>
      <c r="G83" s="250"/>
      <c r="H83" s="250" t="s">
        <v>1047</v>
      </c>
      <c r="I83" s="250" t="s">
        <v>1037</v>
      </c>
      <c r="J83" s="250">
        <v>15</v>
      </c>
      <c r="K83" s="238"/>
    </row>
    <row r="84" spans="2:11" s="1" customFormat="1" ht="15" customHeight="1">
      <c r="B84" s="249"/>
      <c r="C84" s="250" t="s">
        <v>1048</v>
      </c>
      <c r="D84" s="250"/>
      <c r="E84" s="250"/>
      <c r="F84" s="251" t="s">
        <v>1041</v>
      </c>
      <c r="G84" s="250"/>
      <c r="H84" s="250" t="s">
        <v>1049</v>
      </c>
      <c r="I84" s="250" t="s">
        <v>1037</v>
      </c>
      <c r="J84" s="250">
        <v>15</v>
      </c>
      <c r="K84" s="238"/>
    </row>
    <row r="85" spans="2:11" s="1" customFormat="1" ht="15" customHeight="1">
      <c r="B85" s="249"/>
      <c r="C85" s="250" t="s">
        <v>1050</v>
      </c>
      <c r="D85" s="250"/>
      <c r="E85" s="250"/>
      <c r="F85" s="251" t="s">
        <v>1041</v>
      </c>
      <c r="G85" s="250"/>
      <c r="H85" s="250" t="s">
        <v>1051</v>
      </c>
      <c r="I85" s="250" t="s">
        <v>1037</v>
      </c>
      <c r="J85" s="250">
        <v>20</v>
      </c>
      <c r="K85" s="238"/>
    </row>
    <row r="86" spans="2:11" s="1" customFormat="1" ht="15" customHeight="1">
      <c r="B86" s="249"/>
      <c r="C86" s="250" t="s">
        <v>1052</v>
      </c>
      <c r="D86" s="250"/>
      <c r="E86" s="250"/>
      <c r="F86" s="251" t="s">
        <v>1041</v>
      </c>
      <c r="G86" s="250"/>
      <c r="H86" s="250" t="s">
        <v>1053</v>
      </c>
      <c r="I86" s="250" t="s">
        <v>1037</v>
      </c>
      <c r="J86" s="250">
        <v>20</v>
      </c>
      <c r="K86" s="238"/>
    </row>
    <row r="87" spans="2:11" s="1" customFormat="1" ht="15" customHeight="1">
      <c r="B87" s="249"/>
      <c r="C87" s="226" t="s">
        <v>1054</v>
      </c>
      <c r="D87" s="226"/>
      <c r="E87" s="226"/>
      <c r="F87" s="247" t="s">
        <v>1041</v>
      </c>
      <c r="G87" s="248"/>
      <c r="H87" s="226" t="s">
        <v>1055</v>
      </c>
      <c r="I87" s="226" t="s">
        <v>1037</v>
      </c>
      <c r="J87" s="226">
        <v>50</v>
      </c>
      <c r="K87" s="238"/>
    </row>
    <row r="88" spans="2:11" s="1" customFormat="1" ht="15" customHeight="1">
      <c r="B88" s="249"/>
      <c r="C88" s="226" t="s">
        <v>1056</v>
      </c>
      <c r="D88" s="226"/>
      <c r="E88" s="226"/>
      <c r="F88" s="247" t="s">
        <v>1041</v>
      </c>
      <c r="G88" s="248"/>
      <c r="H88" s="226" t="s">
        <v>1057</v>
      </c>
      <c r="I88" s="226" t="s">
        <v>1037</v>
      </c>
      <c r="J88" s="226">
        <v>20</v>
      </c>
      <c r="K88" s="238"/>
    </row>
    <row r="89" spans="2:11" s="1" customFormat="1" ht="15" customHeight="1">
      <c r="B89" s="249"/>
      <c r="C89" s="226" t="s">
        <v>1058</v>
      </c>
      <c r="D89" s="226"/>
      <c r="E89" s="226"/>
      <c r="F89" s="247" t="s">
        <v>1041</v>
      </c>
      <c r="G89" s="248"/>
      <c r="H89" s="226" t="s">
        <v>1059</v>
      </c>
      <c r="I89" s="226" t="s">
        <v>1037</v>
      </c>
      <c r="J89" s="226">
        <v>20</v>
      </c>
      <c r="K89" s="238"/>
    </row>
    <row r="90" spans="2:11" s="1" customFormat="1" ht="15" customHeight="1">
      <c r="B90" s="249"/>
      <c r="C90" s="226" t="s">
        <v>1060</v>
      </c>
      <c r="D90" s="226"/>
      <c r="E90" s="226"/>
      <c r="F90" s="247" t="s">
        <v>1041</v>
      </c>
      <c r="G90" s="248"/>
      <c r="H90" s="226" t="s">
        <v>1061</v>
      </c>
      <c r="I90" s="226" t="s">
        <v>1037</v>
      </c>
      <c r="J90" s="226">
        <v>50</v>
      </c>
      <c r="K90" s="238"/>
    </row>
    <row r="91" spans="2:11" s="1" customFormat="1" ht="15" customHeight="1">
      <c r="B91" s="249"/>
      <c r="C91" s="226" t="s">
        <v>1062</v>
      </c>
      <c r="D91" s="226"/>
      <c r="E91" s="226"/>
      <c r="F91" s="247" t="s">
        <v>1041</v>
      </c>
      <c r="G91" s="248"/>
      <c r="H91" s="226" t="s">
        <v>1062</v>
      </c>
      <c r="I91" s="226" t="s">
        <v>1037</v>
      </c>
      <c r="J91" s="226">
        <v>50</v>
      </c>
      <c r="K91" s="238"/>
    </row>
    <row r="92" spans="2:11" s="1" customFormat="1" ht="15" customHeight="1">
      <c r="B92" s="249"/>
      <c r="C92" s="226" t="s">
        <v>1063</v>
      </c>
      <c r="D92" s="226"/>
      <c r="E92" s="226"/>
      <c r="F92" s="247" t="s">
        <v>1041</v>
      </c>
      <c r="G92" s="248"/>
      <c r="H92" s="226" t="s">
        <v>1064</v>
      </c>
      <c r="I92" s="226" t="s">
        <v>1037</v>
      </c>
      <c r="J92" s="226">
        <v>255</v>
      </c>
      <c r="K92" s="238"/>
    </row>
    <row r="93" spans="2:11" s="1" customFormat="1" ht="15" customHeight="1">
      <c r="B93" s="249"/>
      <c r="C93" s="226" t="s">
        <v>1065</v>
      </c>
      <c r="D93" s="226"/>
      <c r="E93" s="226"/>
      <c r="F93" s="247" t="s">
        <v>1035</v>
      </c>
      <c r="G93" s="248"/>
      <c r="H93" s="226" t="s">
        <v>1066</v>
      </c>
      <c r="I93" s="226" t="s">
        <v>1067</v>
      </c>
      <c r="J93" s="226"/>
      <c r="K93" s="238"/>
    </row>
    <row r="94" spans="2:11" s="1" customFormat="1" ht="15" customHeight="1">
      <c r="B94" s="249"/>
      <c r="C94" s="226" t="s">
        <v>1068</v>
      </c>
      <c r="D94" s="226"/>
      <c r="E94" s="226"/>
      <c r="F94" s="247" t="s">
        <v>1035</v>
      </c>
      <c r="G94" s="248"/>
      <c r="H94" s="226" t="s">
        <v>1069</v>
      </c>
      <c r="I94" s="226" t="s">
        <v>1070</v>
      </c>
      <c r="J94" s="226"/>
      <c r="K94" s="238"/>
    </row>
    <row r="95" spans="2:11" s="1" customFormat="1" ht="15" customHeight="1">
      <c r="B95" s="249"/>
      <c r="C95" s="226" t="s">
        <v>1071</v>
      </c>
      <c r="D95" s="226"/>
      <c r="E95" s="226"/>
      <c r="F95" s="247" t="s">
        <v>1035</v>
      </c>
      <c r="G95" s="248"/>
      <c r="H95" s="226" t="s">
        <v>1071</v>
      </c>
      <c r="I95" s="226" t="s">
        <v>1070</v>
      </c>
      <c r="J95" s="226"/>
      <c r="K95" s="238"/>
    </row>
    <row r="96" spans="2:11" s="1" customFormat="1" ht="15" customHeight="1">
      <c r="B96" s="249"/>
      <c r="C96" s="226" t="s">
        <v>38</v>
      </c>
      <c r="D96" s="226"/>
      <c r="E96" s="226"/>
      <c r="F96" s="247" t="s">
        <v>1035</v>
      </c>
      <c r="G96" s="248"/>
      <c r="H96" s="226" t="s">
        <v>1072</v>
      </c>
      <c r="I96" s="226" t="s">
        <v>1070</v>
      </c>
      <c r="J96" s="226"/>
      <c r="K96" s="238"/>
    </row>
    <row r="97" spans="2:11" s="1" customFormat="1" ht="15" customHeight="1">
      <c r="B97" s="249"/>
      <c r="C97" s="226" t="s">
        <v>48</v>
      </c>
      <c r="D97" s="226"/>
      <c r="E97" s="226"/>
      <c r="F97" s="247" t="s">
        <v>1035</v>
      </c>
      <c r="G97" s="248"/>
      <c r="H97" s="226" t="s">
        <v>1073</v>
      </c>
      <c r="I97" s="226" t="s">
        <v>1070</v>
      </c>
      <c r="J97" s="226"/>
      <c r="K97" s="238"/>
    </row>
    <row r="98" spans="2:11" s="1" customFormat="1" ht="15" customHeight="1">
      <c r="B98" s="252"/>
      <c r="C98" s="253"/>
      <c r="D98" s="253"/>
      <c r="E98" s="253"/>
      <c r="F98" s="253"/>
      <c r="G98" s="253"/>
      <c r="H98" s="253"/>
      <c r="I98" s="253"/>
      <c r="J98" s="253"/>
      <c r="K98" s="254"/>
    </row>
    <row r="99" spans="2:11" s="1" customFormat="1" ht="18.75" customHeight="1">
      <c r="B99" s="255"/>
      <c r="C99" s="256"/>
      <c r="D99" s="256"/>
      <c r="E99" s="256"/>
      <c r="F99" s="256"/>
      <c r="G99" s="256"/>
      <c r="H99" s="256"/>
      <c r="I99" s="256"/>
      <c r="J99" s="256"/>
      <c r="K99" s="255"/>
    </row>
    <row r="100" spans="2:11" s="1" customFormat="1" ht="18.75" customHeight="1"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</row>
    <row r="101" spans="2:11" s="1" customFormat="1" ht="7.5" customHeight="1">
      <c r="B101" s="234"/>
      <c r="C101" s="235"/>
      <c r="D101" s="235"/>
      <c r="E101" s="235"/>
      <c r="F101" s="235"/>
      <c r="G101" s="235"/>
      <c r="H101" s="235"/>
      <c r="I101" s="235"/>
      <c r="J101" s="235"/>
      <c r="K101" s="236"/>
    </row>
    <row r="102" spans="2:11" s="1" customFormat="1" ht="45" customHeight="1">
      <c r="B102" s="237"/>
      <c r="C102" s="341" t="s">
        <v>1074</v>
      </c>
      <c r="D102" s="341"/>
      <c r="E102" s="341"/>
      <c r="F102" s="341"/>
      <c r="G102" s="341"/>
      <c r="H102" s="341"/>
      <c r="I102" s="341"/>
      <c r="J102" s="341"/>
      <c r="K102" s="238"/>
    </row>
    <row r="103" spans="2:11" s="1" customFormat="1" ht="17.25" customHeight="1">
      <c r="B103" s="237"/>
      <c r="C103" s="239" t="s">
        <v>1029</v>
      </c>
      <c r="D103" s="239"/>
      <c r="E103" s="239"/>
      <c r="F103" s="239" t="s">
        <v>1030</v>
      </c>
      <c r="G103" s="240"/>
      <c r="H103" s="239" t="s">
        <v>54</v>
      </c>
      <c r="I103" s="239" t="s">
        <v>57</v>
      </c>
      <c r="J103" s="239" t="s">
        <v>1031</v>
      </c>
      <c r="K103" s="238"/>
    </row>
    <row r="104" spans="2:11" s="1" customFormat="1" ht="17.25" customHeight="1">
      <c r="B104" s="237"/>
      <c r="C104" s="241" t="s">
        <v>1032</v>
      </c>
      <c r="D104" s="241"/>
      <c r="E104" s="241"/>
      <c r="F104" s="242" t="s">
        <v>1033</v>
      </c>
      <c r="G104" s="243"/>
      <c r="H104" s="241"/>
      <c r="I104" s="241"/>
      <c r="J104" s="241" t="s">
        <v>1034</v>
      </c>
      <c r="K104" s="238"/>
    </row>
    <row r="105" spans="2:11" s="1" customFormat="1" ht="5.25" customHeight="1">
      <c r="B105" s="237"/>
      <c r="C105" s="239"/>
      <c r="D105" s="239"/>
      <c r="E105" s="239"/>
      <c r="F105" s="239"/>
      <c r="G105" s="257"/>
      <c r="H105" s="239"/>
      <c r="I105" s="239"/>
      <c r="J105" s="239"/>
      <c r="K105" s="238"/>
    </row>
    <row r="106" spans="2:11" s="1" customFormat="1" ht="15" customHeight="1">
      <c r="B106" s="237"/>
      <c r="C106" s="226" t="s">
        <v>53</v>
      </c>
      <c r="D106" s="246"/>
      <c r="E106" s="246"/>
      <c r="F106" s="247" t="s">
        <v>1035</v>
      </c>
      <c r="G106" s="226"/>
      <c r="H106" s="226" t="s">
        <v>1075</v>
      </c>
      <c r="I106" s="226" t="s">
        <v>1037</v>
      </c>
      <c r="J106" s="226">
        <v>20</v>
      </c>
      <c r="K106" s="238"/>
    </row>
    <row r="107" spans="2:11" s="1" customFormat="1" ht="15" customHeight="1">
      <c r="B107" s="237"/>
      <c r="C107" s="226" t="s">
        <v>1038</v>
      </c>
      <c r="D107" s="226"/>
      <c r="E107" s="226"/>
      <c r="F107" s="247" t="s">
        <v>1035</v>
      </c>
      <c r="G107" s="226"/>
      <c r="H107" s="226" t="s">
        <v>1075</v>
      </c>
      <c r="I107" s="226" t="s">
        <v>1037</v>
      </c>
      <c r="J107" s="226">
        <v>120</v>
      </c>
      <c r="K107" s="238"/>
    </row>
    <row r="108" spans="2:11" s="1" customFormat="1" ht="15" customHeight="1">
      <c r="B108" s="249"/>
      <c r="C108" s="226" t="s">
        <v>1040</v>
      </c>
      <c r="D108" s="226"/>
      <c r="E108" s="226"/>
      <c r="F108" s="247" t="s">
        <v>1041</v>
      </c>
      <c r="G108" s="226"/>
      <c r="H108" s="226" t="s">
        <v>1075</v>
      </c>
      <c r="I108" s="226" t="s">
        <v>1037</v>
      </c>
      <c r="J108" s="226">
        <v>50</v>
      </c>
      <c r="K108" s="238"/>
    </row>
    <row r="109" spans="2:11" s="1" customFormat="1" ht="15" customHeight="1">
      <c r="B109" s="249"/>
      <c r="C109" s="226" t="s">
        <v>1043</v>
      </c>
      <c r="D109" s="226"/>
      <c r="E109" s="226"/>
      <c r="F109" s="247" t="s">
        <v>1035</v>
      </c>
      <c r="G109" s="226"/>
      <c r="H109" s="226" t="s">
        <v>1075</v>
      </c>
      <c r="I109" s="226" t="s">
        <v>1045</v>
      </c>
      <c r="J109" s="226"/>
      <c r="K109" s="238"/>
    </row>
    <row r="110" spans="2:11" s="1" customFormat="1" ht="15" customHeight="1">
      <c r="B110" s="249"/>
      <c r="C110" s="226" t="s">
        <v>1054</v>
      </c>
      <c r="D110" s="226"/>
      <c r="E110" s="226"/>
      <c r="F110" s="247" t="s">
        <v>1041</v>
      </c>
      <c r="G110" s="226"/>
      <c r="H110" s="226" t="s">
        <v>1075</v>
      </c>
      <c r="I110" s="226" t="s">
        <v>1037</v>
      </c>
      <c r="J110" s="226">
        <v>50</v>
      </c>
      <c r="K110" s="238"/>
    </row>
    <row r="111" spans="2:11" s="1" customFormat="1" ht="15" customHeight="1">
      <c r="B111" s="249"/>
      <c r="C111" s="226" t="s">
        <v>1062</v>
      </c>
      <c r="D111" s="226"/>
      <c r="E111" s="226"/>
      <c r="F111" s="247" t="s">
        <v>1041</v>
      </c>
      <c r="G111" s="226"/>
      <c r="H111" s="226" t="s">
        <v>1075</v>
      </c>
      <c r="I111" s="226" t="s">
        <v>1037</v>
      </c>
      <c r="J111" s="226">
        <v>50</v>
      </c>
      <c r="K111" s="238"/>
    </row>
    <row r="112" spans="2:11" s="1" customFormat="1" ht="15" customHeight="1">
      <c r="B112" s="249"/>
      <c r="C112" s="226" t="s">
        <v>1060</v>
      </c>
      <c r="D112" s="226"/>
      <c r="E112" s="226"/>
      <c r="F112" s="247" t="s">
        <v>1041</v>
      </c>
      <c r="G112" s="226"/>
      <c r="H112" s="226" t="s">
        <v>1075</v>
      </c>
      <c r="I112" s="226" t="s">
        <v>1037</v>
      </c>
      <c r="J112" s="226">
        <v>50</v>
      </c>
      <c r="K112" s="238"/>
    </row>
    <row r="113" spans="2:11" s="1" customFormat="1" ht="15" customHeight="1">
      <c r="B113" s="249"/>
      <c r="C113" s="226" t="s">
        <v>53</v>
      </c>
      <c r="D113" s="226"/>
      <c r="E113" s="226"/>
      <c r="F113" s="247" t="s">
        <v>1035</v>
      </c>
      <c r="G113" s="226"/>
      <c r="H113" s="226" t="s">
        <v>1076</v>
      </c>
      <c r="I113" s="226" t="s">
        <v>1037</v>
      </c>
      <c r="J113" s="226">
        <v>20</v>
      </c>
      <c r="K113" s="238"/>
    </row>
    <row r="114" spans="2:11" s="1" customFormat="1" ht="15" customHeight="1">
      <c r="B114" s="249"/>
      <c r="C114" s="226" t="s">
        <v>1077</v>
      </c>
      <c r="D114" s="226"/>
      <c r="E114" s="226"/>
      <c r="F114" s="247" t="s">
        <v>1035</v>
      </c>
      <c r="G114" s="226"/>
      <c r="H114" s="226" t="s">
        <v>1078</v>
      </c>
      <c r="I114" s="226" t="s">
        <v>1037</v>
      </c>
      <c r="J114" s="226">
        <v>120</v>
      </c>
      <c r="K114" s="238"/>
    </row>
    <row r="115" spans="2:11" s="1" customFormat="1" ht="15" customHeight="1">
      <c r="B115" s="249"/>
      <c r="C115" s="226" t="s">
        <v>38</v>
      </c>
      <c r="D115" s="226"/>
      <c r="E115" s="226"/>
      <c r="F115" s="247" t="s">
        <v>1035</v>
      </c>
      <c r="G115" s="226"/>
      <c r="H115" s="226" t="s">
        <v>1079</v>
      </c>
      <c r="I115" s="226" t="s">
        <v>1070</v>
      </c>
      <c r="J115" s="226"/>
      <c r="K115" s="238"/>
    </row>
    <row r="116" spans="2:11" s="1" customFormat="1" ht="15" customHeight="1">
      <c r="B116" s="249"/>
      <c r="C116" s="226" t="s">
        <v>48</v>
      </c>
      <c r="D116" s="226"/>
      <c r="E116" s="226"/>
      <c r="F116" s="247" t="s">
        <v>1035</v>
      </c>
      <c r="G116" s="226"/>
      <c r="H116" s="226" t="s">
        <v>1080</v>
      </c>
      <c r="I116" s="226" t="s">
        <v>1070</v>
      </c>
      <c r="J116" s="226"/>
      <c r="K116" s="238"/>
    </row>
    <row r="117" spans="2:11" s="1" customFormat="1" ht="15" customHeight="1">
      <c r="B117" s="249"/>
      <c r="C117" s="226" t="s">
        <v>57</v>
      </c>
      <c r="D117" s="226"/>
      <c r="E117" s="226"/>
      <c r="F117" s="247" t="s">
        <v>1035</v>
      </c>
      <c r="G117" s="226"/>
      <c r="H117" s="226" t="s">
        <v>1081</v>
      </c>
      <c r="I117" s="226" t="s">
        <v>1082</v>
      </c>
      <c r="J117" s="226"/>
      <c r="K117" s="238"/>
    </row>
    <row r="118" spans="2:11" s="1" customFormat="1" ht="15" customHeight="1">
      <c r="B118" s="252"/>
      <c r="C118" s="258"/>
      <c r="D118" s="258"/>
      <c r="E118" s="258"/>
      <c r="F118" s="258"/>
      <c r="G118" s="258"/>
      <c r="H118" s="258"/>
      <c r="I118" s="258"/>
      <c r="J118" s="258"/>
      <c r="K118" s="254"/>
    </row>
    <row r="119" spans="2:11" s="1" customFormat="1" ht="18.75" customHeight="1">
      <c r="B119" s="259"/>
      <c r="C119" s="260"/>
      <c r="D119" s="260"/>
      <c r="E119" s="260"/>
      <c r="F119" s="261"/>
      <c r="G119" s="260"/>
      <c r="H119" s="260"/>
      <c r="I119" s="260"/>
      <c r="J119" s="260"/>
      <c r="K119" s="259"/>
    </row>
    <row r="120" spans="2:11" s="1" customFormat="1" ht="18.75" customHeight="1"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2:11" s="1" customFormat="1" ht="7.5" customHeight="1">
      <c r="B121" s="262"/>
      <c r="C121" s="263"/>
      <c r="D121" s="263"/>
      <c r="E121" s="263"/>
      <c r="F121" s="263"/>
      <c r="G121" s="263"/>
      <c r="H121" s="263"/>
      <c r="I121" s="263"/>
      <c r="J121" s="263"/>
      <c r="K121" s="264"/>
    </row>
    <row r="122" spans="2:11" s="1" customFormat="1" ht="45" customHeight="1">
      <c r="B122" s="265"/>
      <c r="C122" s="342" t="s">
        <v>1083</v>
      </c>
      <c r="D122" s="342"/>
      <c r="E122" s="342"/>
      <c r="F122" s="342"/>
      <c r="G122" s="342"/>
      <c r="H122" s="342"/>
      <c r="I122" s="342"/>
      <c r="J122" s="342"/>
      <c r="K122" s="266"/>
    </row>
    <row r="123" spans="2:11" s="1" customFormat="1" ht="17.25" customHeight="1">
      <c r="B123" s="267"/>
      <c r="C123" s="239" t="s">
        <v>1029</v>
      </c>
      <c r="D123" s="239"/>
      <c r="E123" s="239"/>
      <c r="F123" s="239" t="s">
        <v>1030</v>
      </c>
      <c r="G123" s="240"/>
      <c r="H123" s="239" t="s">
        <v>54</v>
      </c>
      <c r="I123" s="239" t="s">
        <v>57</v>
      </c>
      <c r="J123" s="239" t="s">
        <v>1031</v>
      </c>
      <c r="K123" s="268"/>
    </row>
    <row r="124" spans="2:11" s="1" customFormat="1" ht="17.25" customHeight="1">
      <c r="B124" s="267"/>
      <c r="C124" s="241" t="s">
        <v>1032</v>
      </c>
      <c r="D124" s="241"/>
      <c r="E124" s="241"/>
      <c r="F124" s="242" t="s">
        <v>1033</v>
      </c>
      <c r="G124" s="243"/>
      <c r="H124" s="241"/>
      <c r="I124" s="241"/>
      <c r="J124" s="241" t="s">
        <v>1034</v>
      </c>
      <c r="K124" s="268"/>
    </row>
    <row r="125" spans="2:11" s="1" customFormat="1" ht="5.25" customHeight="1">
      <c r="B125" s="269"/>
      <c r="C125" s="244"/>
      <c r="D125" s="244"/>
      <c r="E125" s="244"/>
      <c r="F125" s="244"/>
      <c r="G125" s="270"/>
      <c r="H125" s="244"/>
      <c r="I125" s="244"/>
      <c r="J125" s="244"/>
      <c r="K125" s="271"/>
    </row>
    <row r="126" spans="2:11" s="1" customFormat="1" ht="15" customHeight="1">
      <c r="B126" s="269"/>
      <c r="C126" s="226" t="s">
        <v>1038</v>
      </c>
      <c r="D126" s="246"/>
      <c r="E126" s="246"/>
      <c r="F126" s="247" t="s">
        <v>1035</v>
      </c>
      <c r="G126" s="226"/>
      <c r="H126" s="226" t="s">
        <v>1075</v>
      </c>
      <c r="I126" s="226" t="s">
        <v>1037</v>
      </c>
      <c r="J126" s="226">
        <v>120</v>
      </c>
      <c r="K126" s="272"/>
    </row>
    <row r="127" spans="2:11" s="1" customFormat="1" ht="15" customHeight="1">
      <c r="B127" s="269"/>
      <c r="C127" s="226" t="s">
        <v>1084</v>
      </c>
      <c r="D127" s="226"/>
      <c r="E127" s="226"/>
      <c r="F127" s="247" t="s">
        <v>1035</v>
      </c>
      <c r="G127" s="226"/>
      <c r="H127" s="226" t="s">
        <v>1085</v>
      </c>
      <c r="I127" s="226" t="s">
        <v>1037</v>
      </c>
      <c r="J127" s="226" t="s">
        <v>1086</v>
      </c>
      <c r="K127" s="272"/>
    </row>
    <row r="128" spans="2:11" s="1" customFormat="1" ht="15" customHeight="1">
      <c r="B128" s="269"/>
      <c r="C128" s="226" t="s">
        <v>83</v>
      </c>
      <c r="D128" s="226"/>
      <c r="E128" s="226"/>
      <c r="F128" s="247" t="s">
        <v>1035</v>
      </c>
      <c r="G128" s="226"/>
      <c r="H128" s="226" t="s">
        <v>1087</v>
      </c>
      <c r="I128" s="226" t="s">
        <v>1037</v>
      </c>
      <c r="J128" s="226" t="s">
        <v>1086</v>
      </c>
      <c r="K128" s="272"/>
    </row>
    <row r="129" spans="2:11" s="1" customFormat="1" ht="15" customHeight="1">
      <c r="B129" s="269"/>
      <c r="C129" s="226" t="s">
        <v>1046</v>
      </c>
      <c r="D129" s="226"/>
      <c r="E129" s="226"/>
      <c r="F129" s="247" t="s">
        <v>1041</v>
      </c>
      <c r="G129" s="226"/>
      <c r="H129" s="226" t="s">
        <v>1047</v>
      </c>
      <c r="I129" s="226" t="s">
        <v>1037</v>
      </c>
      <c r="J129" s="226">
        <v>15</v>
      </c>
      <c r="K129" s="272"/>
    </row>
    <row r="130" spans="2:11" s="1" customFormat="1" ht="15" customHeight="1">
      <c r="B130" s="269"/>
      <c r="C130" s="250" t="s">
        <v>1048</v>
      </c>
      <c r="D130" s="250"/>
      <c r="E130" s="250"/>
      <c r="F130" s="251" t="s">
        <v>1041</v>
      </c>
      <c r="G130" s="250"/>
      <c r="H130" s="250" t="s">
        <v>1049</v>
      </c>
      <c r="I130" s="250" t="s">
        <v>1037</v>
      </c>
      <c r="J130" s="250">
        <v>15</v>
      </c>
      <c r="K130" s="272"/>
    </row>
    <row r="131" spans="2:11" s="1" customFormat="1" ht="15" customHeight="1">
      <c r="B131" s="269"/>
      <c r="C131" s="250" t="s">
        <v>1050</v>
      </c>
      <c r="D131" s="250"/>
      <c r="E131" s="250"/>
      <c r="F131" s="251" t="s">
        <v>1041</v>
      </c>
      <c r="G131" s="250"/>
      <c r="H131" s="250" t="s">
        <v>1051</v>
      </c>
      <c r="I131" s="250" t="s">
        <v>1037</v>
      </c>
      <c r="J131" s="250">
        <v>20</v>
      </c>
      <c r="K131" s="272"/>
    </row>
    <row r="132" spans="2:11" s="1" customFormat="1" ht="15" customHeight="1">
      <c r="B132" s="269"/>
      <c r="C132" s="250" t="s">
        <v>1052</v>
      </c>
      <c r="D132" s="250"/>
      <c r="E132" s="250"/>
      <c r="F132" s="251" t="s">
        <v>1041</v>
      </c>
      <c r="G132" s="250"/>
      <c r="H132" s="250" t="s">
        <v>1053</v>
      </c>
      <c r="I132" s="250" t="s">
        <v>1037</v>
      </c>
      <c r="J132" s="250">
        <v>20</v>
      </c>
      <c r="K132" s="272"/>
    </row>
    <row r="133" spans="2:11" s="1" customFormat="1" ht="15" customHeight="1">
      <c r="B133" s="269"/>
      <c r="C133" s="226" t="s">
        <v>1040</v>
      </c>
      <c r="D133" s="226"/>
      <c r="E133" s="226"/>
      <c r="F133" s="247" t="s">
        <v>1041</v>
      </c>
      <c r="G133" s="226"/>
      <c r="H133" s="226" t="s">
        <v>1075</v>
      </c>
      <c r="I133" s="226" t="s">
        <v>1037</v>
      </c>
      <c r="J133" s="226">
        <v>50</v>
      </c>
      <c r="K133" s="272"/>
    </row>
    <row r="134" spans="2:11" s="1" customFormat="1" ht="15" customHeight="1">
      <c r="B134" s="269"/>
      <c r="C134" s="226" t="s">
        <v>1054</v>
      </c>
      <c r="D134" s="226"/>
      <c r="E134" s="226"/>
      <c r="F134" s="247" t="s">
        <v>1041</v>
      </c>
      <c r="G134" s="226"/>
      <c r="H134" s="226" t="s">
        <v>1075</v>
      </c>
      <c r="I134" s="226" t="s">
        <v>1037</v>
      </c>
      <c r="J134" s="226">
        <v>50</v>
      </c>
      <c r="K134" s="272"/>
    </row>
    <row r="135" spans="2:11" s="1" customFormat="1" ht="15" customHeight="1">
      <c r="B135" s="269"/>
      <c r="C135" s="226" t="s">
        <v>1060</v>
      </c>
      <c r="D135" s="226"/>
      <c r="E135" s="226"/>
      <c r="F135" s="247" t="s">
        <v>1041</v>
      </c>
      <c r="G135" s="226"/>
      <c r="H135" s="226" t="s">
        <v>1075</v>
      </c>
      <c r="I135" s="226" t="s">
        <v>1037</v>
      </c>
      <c r="J135" s="226">
        <v>50</v>
      </c>
      <c r="K135" s="272"/>
    </row>
    <row r="136" spans="2:11" s="1" customFormat="1" ht="15" customHeight="1">
      <c r="B136" s="269"/>
      <c r="C136" s="226" t="s">
        <v>1062</v>
      </c>
      <c r="D136" s="226"/>
      <c r="E136" s="226"/>
      <c r="F136" s="247" t="s">
        <v>1041</v>
      </c>
      <c r="G136" s="226"/>
      <c r="H136" s="226" t="s">
        <v>1075</v>
      </c>
      <c r="I136" s="226" t="s">
        <v>1037</v>
      </c>
      <c r="J136" s="226">
        <v>50</v>
      </c>
      <c r="K136" s="272"/>
    </row>
    <row r="137" spans="2:11" s="1" customFormat="1" ht="15" customHeight="1">
      <c r="B137" s="269"/>
      <c r="C137" s="226" t="s">
        <v>1063</v>
      </c>
      <c r="D137" s="226"/>
      <c r="E137" s="226"/>
      <c r="F137" s="247" t="s">
        <v>1041</v>
      </c>
      <c r="G137" s="226"/>
      <c r="H137" s="226" t="s">
        <v>1088</v>
      </c>
      <c r="I137" s="226" t="s">
        <v>1037</v>
      </c>
      <c r="J137" s="226">
        <v>255</v>
      </c>
      <c r="K137" s="272"/>
    </row>
    <row r="138" spans="2:11" s="1" customFormat="1" ht="15" customHeight="1">
      <c r="B138" s="269"/>
      <c r="C138" s="226" t="s">
        <v>1065</v>
      </c>
      <c r="D138" s="226"/>
      <c r="E138" s="226"/>
      <c r="F138" s="247" t="s">
        <v>1035</v>
      </c>
      <c r="G138" s="226"/>
      <c r="H138" s="226" t="s">
        <v>1089</v>
      </c>
      <c r="I138" s="226" t="s">
        <v>1067</v>
      </c>
      <c r="J138" s="226"/>
      <c r="K138" s="272"/>
    </row>
    <row r="139" spans="2:11" s="1" customFormat="1" ht="15" customHeight="1">
      <c r="B139" s="269"/>
      <c r="C139" s="226" t="s">
        <v>1068</v>
      </c>
      <c r="D139" s="226"/>
      <c r="E139" s="226"/>
      <c r="F139" s="247" t="s">
        <v>1035</v>
      </c>
      <c r="G139" s="226"/>
      <c r="H139" s="226" t="s">
        <v>1090</v>
      </c>
      <c r="I139" s="226" t="s">
        <v>1070</v>
      </c>
      <c r="J139" s="226"/>
      <c r="K139" s="272"/>
    </row>
    <row r="140" spans="2:11" s="1" customFormat="1" ht="15" customHeight="1">
      <c r="B140" s="269"/>
      <c r="C140" s="226" t="s">
        <v>1071</v>
      </c>
      <c r="D140" s="226"/>
      <c r="E140" s="226"/>
      <c r="F140" s="247" t="s">
        <v>1035</v>
      </c>
      <c r="G140" s="226"/>
      <c r="H140" s="226" t="s">
        <v>1071</v>
      </c>
      <c r="I140" s="226" t="s">
        <v>1070</v>
      </c>
      <c r="J140" s="226"/>
      <c r="K140" s="272"/>
    </row>
    <row r="141" spans="2:11" s="1" customFormat="1" ht="15" customHeight="1">
      <c r="B141" s="269"/>
      <c r="C141" s="226" t="s">
        <v>38</v>
      </c>
      <c r="D141" s="226"/>
      <c r="E141" s="226"/>
      <c r="F141" s="247" t="s">
        <v>1035</v>
      </c>
      <c r="G141" s="226"/>
      <c r="H141" s="226" t="s">
        <v>1091</v>
      </c>
      <c r="I141" s="226" t="s">
        <v>1070</v>
      </c>
      <c r="J141" s="226"/>
      <c r="K141" s="272"/>
    </row>
    <row r="142" spans="2:11" s="1" customFormat="1" ht="15" customHeight="1">
      <c r="B142" s="269"/>
      <c r="C142" s="226" t="s">
        <v>1092</v>
      </c>
      <c r="D142" s="226"/>
      <c r="E142" s="226"/>
      <c r="F142" s="247" t="s">
        <v>1035</v>
      </c>
      <c r="G142" s="226"/>
      <c r="H142" s="226" t="s">
        <v>1093</v>
      </c>
      <c r="I142" s="226" t="s">
        <v>1070</v>
      </c>
      <c r="J142" s="226"/>
      <c r="K142" s="272"/>
    </row>
    <row r="143" spans="2:11" s="1" customFormat="1" ht="15" customHeight="1">
      <c r="B143" s="273"/>
      <c r="C143" s="274"/>
      <c r="D143" s="274"/>
      <c r="E143" s="274"/>
      <c r="F143" s="274"/>
      <c r="G143" s="274"/>
      <c r="H143" s="274"/>
      <c r="I143" s="274"/>
      <c r="J143" s="274"/>
      <c r="K143" s="275"/>
    </row>
    <row r="144" spans="2:11" s="1" customFormat="1" ht="18.75" customHeight="1">
      <c r="B144" s="260"/>
      <c r="C144" s="260"/>
      <c r="D144" s="260"/>
      <c r="E144" s="260"/>
      <c r="F144" s="261"/>
      <c r="G144" s="260"/>
      <c r="H144" s="260"/>
      <c r="I144" s="260"/>
      <c r="J144" s="260"/>
      <c r="K144" s="260"/>
    </row>
    <row r="145" spans="2:11" s="1" customFormat="1" ht="18.75" customHeight="1"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</row>
    <row r="146" spans="2:11" s="1" customFormat="1" ht="7.5" customHeight="1">
      <c r="B146" s="234"/>
      <c r="C146" s="235"/>
      <c r="D146" s="235"/>
      <c r="E146" s="235"/>
      <c r="F146" s="235"/>
      <c r="G146" s="235"/>
      <c r="H146" s="235"/>
      <c r="I146" s="235"/>
      <c r="J146" s="235"/>
      <c r="K146" s="236"/>
    </row>
    <row r="147" spans="2:11" s="1" customFormat="1" ht="45" customHeight="1">
      <c r="B147" s="237"/>
      <c r="C147" s="341" t="s">
        <v>1094</v>
      </c>
      <c r="D147" s="341"/>
      <c r="E147" s="341"/>
      <c r="F147" s="341"/>
      <c r="G147" s="341"/>
      <c r="H147" s="341"/>
      <c r="I147" s="341"/>
      <c r="J147" s="341"/>
      <c r="K147" s="238"/>
    </row>
    <row r="148" spans="2:11" s="1" customFormat="1" ht="17.25" customHeight="1">
      <c r="B148" s="237"/>
      <c r="C148" s="239" t="s">
        <v>1029</v>
      </c>
      <c r="D148" s="239"/>
      <c r="E148" s="239"/>
      <c r="F148" s="239" t="s">
        <v>1030</v>
      </c>
      <c r="G148" s="240"/>
      <c r="H148" s="239" t="s">
        <v>54</v>
      </c>
      <c r="I148" s="239" t="s">
        <v>57</v>
      </c>
      <c r="J148" s="239" t="s">
        <v>1031</v>
      </c>
      <c r="K148" s="238"/>
    </row>
    <row r="149" spans="2:11" s="1" customFormat="1" ht="17.25" customHeight="1">
      <c r="B149" s="237"/>
      <c r="C149" s="241" t="s">
        <v>1032</v>
      </c>
      <c r="D149" s="241"/>
      <c r="E149" s="241"/>
      <c r="F149" s="242" t="s">
        <v>1033</v>
      </c>
      <c r="G149" s="243"/>
      <c r="H149" s="241"/>
      <c r="I149" s="241"/>
      <c r="J149" s="241" t="s">
        <v>1034</v>
      </c>
      <c r="K149" s="238"/>
    </row>
    <row r="150" spans="2:11" s="1" customFormat="1" ht="5.25" customHeight="1">
      <c r="B150" s="249"/>
      <c r="C150" s="244"/>
      <c r="D150" s="244"/>
      <c r="E150" s="244"/>
      <c r="F150" s="244"/>
      <c r="G150" s="245"/>
      <c r="H150" s="244"/>
      <c r="I150" s="244"/>
      <c r="J150" s="244"/>
      <c r="K150" s="272"/>
    </row>
    <row r="151" spans="2:11" s="1" customFormat="1" ht="15" customHeight="1">
      <c r="B151" s="249"/>
      <c r="C151" s="276" t="s">
        <v>1038</v>
      </c>
      <c r="D151" s="226"/>
      <c r="E151" s="226"/>
      <c r="F151" s="277" t="s">
        <v>1035</v>
      </c>
      <c r="G151" s="226"/>
      <c r="H151" s="276" t="s">
        <v>1075</v>
      </c>
      <c r="I151" s="276" t="s">
        <v>1037</v>
      </c>
      <c r="J151" s="276">
        <v>120</v>
      </c>
      <c r="K151" s="272"/>
    </row>
    <row r="152" spans="2:11" s="1" customFormat="1" ht="15" customHeight="1">
      <c r="B152" s="249"/>
      <c r="C152" s="276" t="s">
        <v>1084</v>
      </c>
      <c r="D152" s="226"/>
      <c r="E152" s="226"/>
      <c r="F152" s="277" t="s">
        <v>1035</v>
      </c>
      <c r="G152" s="226"/>
      <c r="H152" s="276" t="s">
        <v>1095</v>
      </c>
      <c r="I152" s="276" t="s">
        <v>1037</v>
      </c>
      <c r="J152" s="276" t="s">
        <v>1086</v>
      </c>
      <c r="K152" s="272"/>
    </row>
    <row r="153" spans="2:11" s="1" customFormat="1" ht="15" customHeight="1">
      <c r="B153" s="249"/>
      <c r="C153" s="276" t="s">
        <v>83</v>
      </c>
      <c r="D153" s="226"/>
      <c r="E153" s="226"/>
      <c r="F153" s="277" t="s">
        <v>1035</v>
      </c>
      <c r="G153" s="226"/>
      <c r="H153" s="276" t="s">
        <v>1096</v>
      </c>
      <c r="I153" s="276" t="s">
        <v>1037</v>
      </c>
      <c r="J153" s="276" t="s">
        <v>1086</v>
      </c>
      <c r="K153" s="272"/>
    </row>
    <row r="154" spans="2:11" s="1" customFormat="1" ht="15" customHeight="1">
      <c r="B154" s="249"/>
      <c r="C154" s="276" t="s">
        <v>1040</v>
      </c>
      <c r="D154" s="226"/>
      <c r="E154" s="226"/>
      <c r="F154" s="277" t="s">
        <v>1041</v>
      </c>
      <c r="G154" s="226"/>
      <c r="H154" s="276" t="s">
        <v>1075</v>
      </c>
      <c r="I154" s="276" t="s">
        <v>1037</v>
      </c>
      <c r="J154" s="276">
        <v>50</v>
      </c>
      <c r="K154" s="272"/>
    </row>
    <row r="155" spans="2:11" s="1" customFormat="1" ht="15" customHeight="1">
      <c r="B155" s="249"/>
      <c r="C155" s="276" t="s">
        <v>1043</v>
      </c>
      <c r="D155" s="226"/>
      <c r="E155" s="226"/>
      <c r="F155" s="277" t="s">
        <v>1035</v>
      </c>
      <c r="G155" s="226"/>
      <c r="H155" s="276" t="s">
        <v>1075</v>
      </c>
      <c r="I155" s="276" t="s">
        <v>1045</v>
      </c>
      <c r="J155" s="276"/>
      <c r="K155" s="272"/>
    </row>
    <row r="156" spans="2:11" s="1" customFormat="1" ht="15" customHeight="1">
      <c r="B156" s="249"/>
      <c r="C156" s="276" t="s">
        <v>1054</v>
      </c>
      <c r="D156" s="226"/>
      <c r="E156" s="226"/>
      <c r="F156" s="277" t="s">
        <v>1041</v>
      </c>
      <c r="G156" s="226"/>
      <c r="H156" s="276" t="s">
        <v>1075</v>
      </c>
      <c r="I156" s="276" t="s">
        <v>1037</v>
      </c>
      <c r="J156" s="276">
        <v>50</v>
      </c>
      <c r="K156" s="272"/>
    </row>
    <row r="157" spans="2:11" s="1" customFormat="1" ht="15" customHeight="1">
      <c r="B157" s="249"/>
      <c r="C157" s="276" t="s">
        <v>1062</v>
      </c>
      <c r="D157" s="226"/>
      <c r="E157" s="226"/>
      <c r="F157" s="277" t="s">
        <v>1041</v>
      </c>
      <c r="G157" s="226"/>
      <c r="H157" s="276" t="s">
        <v>1075</v>
      </c>
      <c r="I157" s="276" t="s">
        <v>1037</v>
      </c>
      <c r="J157" s="276">
        <v>50</v>
      </c>
      <c r="K157" s="272"/>
    </row>
    <row r="158" spans="2:11" s="1" customFormat="1" ht="15" customHeight="1">
      <c r="B158" s="249"/>
      <c r="C158" s="276" t="s">
        <v>1060</v>
      </c>
      <c r="D158" s="226"/>
      <c r="E158" s="226"/>
      <c r="F158" s="277" t="s">
        <v>1041</v>
      </c>
      <c r="G158" s="226"/>
      <c r="H158" s="276" t="s">
        <v>1075</v>
      </c>
      <c r="I158" s="276" t="s">
        <v>1037</v>
      </c>
      <c r="J158" s="276">
        <v>50</v>
      </c>
      <c r="K158" s="272"/>
    </row>
    <row r="159" spans="2:11" s="1" customFormat="1" ht="15" customHeight="1">
      <c r="B159" s="249"/>
      <c r="C159" s="276" t="s">
        <v>101</v>
      </c>
      <c r="D159" s="226"/>
      <c r="E159" s="226"/>
      <c r="F159" s="277" t="s">
        <v>1035</v>
      </c>
      <c r="G159" s="226"/>
      <c r="H159" s="276" t="s">
        <v>1097</v>
      </c>
      <c r="I159" s="276" t="s">
        <v>1037</v>
      </c>
      <c r="J159" s="276" t="s">
        <v>1098</v>
      </c>
      <c r="K159" s="272"/>
    </row>
    <row r="160" spans="2:11" s="1" customFormat="1" ht="15" customHeight="1">
      <c r="B160" s="249"/>
      <c r="C160" s="276" t="s">
        <v>1099</v>
      </c>
      <c r="D160" s="226"/>
      <c r="E160" s="226"/>
      <c r="F160" s="277" t="s">
        <v>1035</v>
      </c>
      <c r="G160" s="226"/>
      <c r="H160" s="276" t="s">
        <v>1100</v>
      </c>
      <c r="I160" s="276" t="s">
        <v>1070</v>
      </c>
      <c r="J160" s="276"/>
      <c r="K160" s="272"/>
    </row>
    <row r="161" spans="2:11" s="1" customFormat="1" ht="15" customHeight="1">
      <c r="B161" s="278"/>
      <c r="C161" s="258"/>
      <c r="D161" s="258"/>
      <c r="E161" s="258"/>
      <c r="F161" s="258"/>
      <c r="G161" s="258"/>
      <c r="H161" s="258"/>
      <c r="I161" s="258"/>
      <c r="J161" s="258"/>
      <c r="K161" s="279"/>
    </row>
    <row r="162" spans="2:11" s="1" customFormat="1" ht="18.75" customHeight="1">
      <c r="B162" s="260"/>
      <c r="C162" s="270"/>
      <c r="D162" s="270"/>
      <c r="E162" s="270"/>
      <c r="F162" s="280"/>
      <c r="G162" s="270"/>
      <c r="H162" s="270"/>
      <c r="I162" s="270"/>
      <c r="J162" s="270"/>
      <c r="K162" s="260"/>
    </row>
    <row r="163" spans="2:11" s="1" customFormat="1" ht="18.75" customHeight="1"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</row>
    <row r="164" spans="2:11" s="1" customFormat="1" ht="7.5" customHeight="1">
      <c r="B164" s="215"/>
      <c r="C164" s="216"/>
      <c r="D164" s="216"/>
      <c r="E164" s="216"/>
      <c r="F164" s="216"/>
      <c r="G164" s="216"/>
      <c r="H164" s="216"/>
      <c r="I164" s="216"/>
      <c r="J164" s="216"/>
      <c r="K164" s="217"/>
    </row>
    <row r="165" spans="2:11" s="1" customFormat="1" ht="45" customHeight="1">
      <c r="B165" s="218"/>
      <c r="C165" s="342" t="s">
        <v>1101</v>
      </c>
      <c r="D165" s="342"/>
      <c r="E165" s="342"/>
      <c r="F165" s="342"/>
      <c r="G165" s="342"/>
      <c r="H165" s="342"/>
      <c r="I165" s="342"/>
      <c r="J165" s="342"/>
      <c r="K165" s="219"/>
    </row>
    <row r="166" spans="2:11" s="1" customFormat="1" ht="17.25" customHeight="1">
      <c r="B166" s="218"/>
      <c r="C166" s="239" t="s">
        <v>1029</v>
      </c>
      <c r="D166" s="239"/>
      <c r="E166" s="239"/>
      <c r="F166" s="239" t="s">
        <v>1030</v>
      </c>
      <c r="G166" s="281"/>
      <c r="H166" s="282" t="s">
        <v>54</v>
      </c>
      <c r="I166" s="282" t="s">
        <v>57</v>
      </c>
      <c r="J166" s="239" t="s">
        <v>1031</v>
      </c>
      <c r="K166" s="219"/>
    </row>
    <row r="167" spans="2:11" s="1" customFormat="1" ht="17.25" customHeight="1">
      <c r="B167" s="220"/>
      <c r="C167" s="241" t="s">
        <v>1032</v>
      </c>
      <c r="D167" s="241"/>
      <c r="E167" s="241"/>
      <c r="F167" s="242" t="s">
        <v>1033</v>
      </c>
      <c r="G167" s="283"/>
      <c r="H167" s="284"/>
      <c r="I167" s="284"/>
      <c r="J167" s="241" t="s">
        <v>1034</v>
      </c>
      <c r="K167" s="221"/>
    </row>
    <row r="168" spans="2:11" s="1" customFormat="1" ht="5.25" customHeight="1">
      <c r="B168" s="249"/>
      <c r="C168" s="244"/>
      <c r="D168" s="244"/>
      <c r="E168" s="244"/>
      <c r="F168" s="244"/>
      <c r="G168" s="245"/>
      <c r="H168" s="244"/>
      <c r="I168" s="244"/>
      <c r="J168" s="244"/>
      <c r="K168" s="272"/>
    </row>
    <row r="169" spans="2:11" s="1" customFormat="1" ht="15" customHeight="1">
      <c r="B169" s="249"/>
      <c r="C169" s="226" t="s">
        <v>1038</v>
      </c>
      <c r="D169" s="226"/>
      <c r="E169" s="226"/>
      <c r="F169" s="247" t="s">
        <v>1035</v>
      </c>
      <c r="G169" s="226"/>
      <c r="H169" s="226" t="s">
        <v>1075</v>
      </c>
      <c r="I169" s="226" t="s">
        <v>1037</v>
      </c>
      <c r="J169" s="226">
        <v>120</v>
      </c>
      <c r="K169" s="272"/>
    </row>
    <row r="170" spans="2:11" s="1" customFormat="1" ht="15" customHeight="1">
      <c r="B170" s="249"/>
      <c r="C170" s="226" t="s">
        <v>1084</v>
      </c>
      <c r="D170" s="226"/>
      <c r="E170" s="226"/>
      <c r="F170" s="247" t="s">
        <v>1035</v>
      </c>
      <c r="G170" s="226"/>
      <c r="H170" s="226" t="s">
        <v>1085</v>
      </c>
      <c r="I170" s="226" t="s">
        <v>1037</v>
      </c>
      <c r="J170" s="226" t="s">
        <v>1086</v>
      </c>
      <c r="K170" s="272"/>
    </row>
    <row r="171" spans="2:11" s="1" customFormat="1" ht="15" customHeight="1">
      <c r="B171" s="249"/>
      <c r="C171" s="226" t="s">
        <v>83</v>
      </c>
      <c r="D171" s="226"/>
      <c r="E171" s="226"/>
      <c r="F171" s="247" t="s">
        <v>1035</v>
      </c>
      <c r="G171" s="226"/>
      <c r="H171" s="226" t="s">
        <v>1102</v>
      </c>
      <c r="I171" s="226" t="s">
        <v>1037</v>
      </c>
      <c r="J171" s="226" t="s">
        <v>1086</v>
      </c>
      <c r="K171" s="272"/>
    </row>
    <row r="172" spans="2:11" s="1" customFormat="1" ht="15" customHeight="1">
      <c r="B172" s="249"/>
      <c r="C172" s="226" t="s">
        <v>1040</v>
      </c>
      <c r="D172" s="226"/>
      <c r="E172" s="226"/>
      <c r="F172" s="247" t="s">
        <v>1041</v>
      </c>
      <c r="G172" s="226"/>
      <c r="H172" s="226" t="s">
        <v>1102</v>
      </c>
      <c r="I172" s="226" t="s">
        <v>1037</v>
      </c>
      <c r="J172" s="226">
        <v>50</v>
      </c>
      <c r="K172" s="272"/>
    </row>
    <row r="173" spans="2:11" s="1" customFormat="1" ht="15" customHeight="1">
      <c r="B173" s="249"/>
      <c r="C173" s="226" t="s">
        <v>1043</v>
      </c>
      <c r="D173" s="226"/>
      <c r="E173" s="226"/>
      <c r="F173" s="247" t="s">
        <v>1035</v>
      </c>
      <c r="G173" s="226"/>
      <c r="H173" s="226" t="s">
        <v>1102</v>
      </c>
      <c r="I173" s="226" t="s">
        <v>1045</v>
      </c>
      <c r="J173" s="226"/>
      <c r="K173" s="272"/>
    </row>
    <row r="174" spans="2:11" s="1" customFormat="1" ht="15" customHeight="1">
      <c r="B174" s="249"/>
      <c r="C174" s="226" t="s">
        <v>1054</v>
      </c>
      <c r="D174" s="226"/>
      <c r="E174" s="226"/>
      <c r="F174" s="247" t="s">
        <v>1041</v>
      </c>
      <c r="G174" s="226"/>
      <c r="H174" s="226" t="s">
        <v>1102</v>
      </c>
      <c r="I174" s="226" t="s">
        <v>1037</v>
      </c>
      <c r="J174" s="226">
        <v>50</v>
      </c>
      <c r="K174" s="272"/>
    </row>
    <row r="175" spans="2:11" s="1" customFormat="1" ht="15" customHeight="1">
      <c r="B175" s="249"/>
      <c r="C175" s="226" t="s">
        <v>1062</v>
      </c>
      <c r="D175" s="226"/>
      <c r="E175" s="226"/>
      <c r="F175" s="247" t="s">
        <v>1041</v>
      </c>
      <c r="G175" s="226"/>
      <c r="H175" s="226" t="s">
        <v>1102</v>
      </c>
      <c r="I175" s="226" t="s">
        <v>1037</v>
      </c>
      <c r="J175" s="226">
        <v>50</v>
      </c>
      <c r="K175" s="272"/>
    </row>
    <row r="176" spans="2:11" s="1" customFormat="1" ht="15" customHeight="1">
      <c r="B176" s="249"/>
      <c r="C176" s="226" t="s">
        <v>1060</v>
      </c>
      <c r="D176" s="226"/>
      <c r="E176" s="226"/>
      <c r="F176" s="247" t="s">
        <v>1041</v>
      </c>
      <c r="G176" s="226"/>
      <c r="H176" s="226" t="s">
        <v>1102</v>
      </c>
      <c r="I176" s="226" t="s">
        <v>1037</v>
      </c>
      <c r="J176" s="226">
        <v>50</v>
      </c>
      <c r="K176" s="272"/>
    </row>
    <row r="177" spans="2:11" s="1" customFormat="1" ht="15" customHeight="1">
      <c r="B177" s="249"/>
      <c r="C177" s="226" t="s">
        <v>119</v>
      </c>
      <c r="D177" s="226"/>
      <c r="E177" s="226"/>
      <c r="F177" s="247" t="s">
        <v>1035</v>
      </c>
      <c r="G177" s="226"/>
      <c r="H177" s="226" t="s">
        <v>1103</v>
      </c>
      <c r="I177" s="226" t="s">
        <v>1104</v>
      </c>
      <c r="J177" s="226"/>
      <c r="K177" s="272"/>
    </row>
    <row r="178" spans="2:11" s="1" customFormat="1" ht="15" customHeight="1">
      <c r="B178" s="249"/>
      <c r="C178" s="226" t="s">
        <v>57</v>
      </c>
      <c r="D178" s="226"/>
      <c r="E178" s="226"/>
      <c r="F178" s="247" t="s">
        <v>1035</v>
      </c>
      <c r="G178" s="226"/>
      <c r="H178" s="226" t="s">
        <v>1105</v>
      </c>
      <c r="I178" s="226" t="s">
        <v>1106</v>
      </c>
      <c r="J178" s="226">
        <v>1</v>
      </c>
      <c r="K178" s="272"/>
    </row>
    <row r="179" spans="2:11" s="1" customFormat="1" ht="15" customHeight="1">
      <c r="B179" s="249"/>
      <c r="C179" s="226" t="s">
        <v>53</v>
      </c>
      <c r="D179" s="226"/>
      <c r="E179" s="226"/>
      <c r="F179" s="247" t="s">
        <v>1035</v>
      </c>
      <c r="G179" s="226"/>
      <c r="H179" s="226" t="s">
        <v>1107</v>
      </c>
      <c r="I179" s="226" t="s">
        <v>1037</v>
      </c>
      <c r="J179" s="226">
        <v>20</v>
      </c>
      <c r="K179" s="272"/>
    </row>
    <row r="180" spans="2:11" s="1" customFormat="1" ht="15" customHeight="1">
      <c r="B180" s="249"/>
      <c r="C180" s="226" t="s">
        <v>54</v>
      </c>
      <c r="D180" s="226"/>
      <c r="E180" s="226"/>
      <c r="F180" s="247" t="s">
        <v>1035</v>
      </c>
      <c r="G180" s="226"/>
      <c r="H180" s="226" t="s">
        <v>1108</v>
      </c>
      <c r="I180" s="226" t="s">
        <v>1037</v>
      </c>
      <c r="J180" s="226">
        <v>255</v>
      </c>
      <c r="K180" s="272"/>
    </row>
    <row r="181" spans="2:11" s="1" customFormat="1" ht="15" customHeight="1">
      <c r="B181" s="249"/>
      <c r="C181" s="226" t="s">
        <v>120</v>
      </c>
      <c r="D181" s="226"/>
      <c r="E181" s="226"/>
      <c r="F181" s="247" t="s">
        <v>1035</v>
      </c>
      <c r="G181" s="226"/>
      <c r="H181" s="226" t="s">
        <v>999</v>
      </c>
      <c r="I181" s="226" t="s">
        <v>1037</v>
      </c>
      <c r="J181" s="226">
        <v>10</v>
      </c>
      <c r="K181" s="272"/>
    </row>
    <row r="182" spans="2:11" s="1" customFormat="1" ht="15" customHeight="1">
      <c r="B182" s="249"/>
      <c r="C182" s="226" t="s">
        <v>121</v>
      </c>
      <c r="D182" s="226"/>
      <c r="E182" s="226"/>
      <c r="F182" s="247" t="s">
        <v>1035</v>
      </c>
      <c r="G182" s="226"/>
      <c r="H182" s="226" t="s">
        <v>1109</v>
      </c>
      <c r="I182" s="226" t="s">
        <v>1070</v>
      </c>
      <c r="J182" s="226"/>
      <c r="K182" s="272"/>
    </row>
    <row r="183" spans="2:11" s="1" customFormat="1" ht="15" customHeight="1">
      <c r="B183" s="249"/>
      <c r="C183" s="226" t="s">
        <v>1110</v>
      </c>
      <c r="D183" s="226"/>
      <c r="E183" s="226"/>
      <c r="F183" s="247" t="s">
        <v>1035</v>
      </c>
      <c r="G183" s="226"/>
      <c r="H183" s="226" t="s">
        <v>1111</v>
      </c>
      <c r="I183" s="226" t="s">
        <v>1070</v>
      </c>
      <c r="J183" s="226"/>
      <c r="K183" s="272"/>
    </row>
    <row r="184" spans="2:11" s="1" customFormat="1" ht="15" customHeight="1">
      <c r="B184" s="249"/>
      <c r="C184" s="226" t="s">
        <v>1099</v>
      </c>
      <c r="D184" s="226"/>
      <c r="E184" s="226"/>
      <c r="F184" s="247" t="s">
        <v>1035</v>
      </c>
      <c r="G184" s="226"/>
      <c r="H184" s="226" t="s">
        <v>1112</v>
      </c>
      <c r="I184" s="226" t="s">
        <v>1070</v>
      </c>
      <c r="J184" s="226"/>
      <c r="K184" s="272"/>
    </row>
    <row r="185" spans="2:11" s="1" customFormat="1" ht="15" customHeight="1">
      <c r="B185" s="249"/>
      <c r="C185" s="226" t="s">
        <v>123</v>
      </c>
      <c r="D185" s="226"/>
      <c r="E185" s="226"/>
      <c r="F185" s="247" t="s">
        <v>1041</v>
      </c>
      <c r="G185" s="226"/>
      <c r="H185" s="226" t="s">
        <v>1113</v>
      </c>
      <c r="I185" s="226" t="s">
        <v>1037</v>
      </c>
      <c r="J185" s="226">
        <v>50</v>
      </c>
      <c r="K185" s="272"/>
    </row>
    <row r="186" spans="2:11" s="1" customFormat="1" ht="15" customHeight="1">
      <c r="B186" s="249"/>
      <c r="C186" s="226" t="s">
        <v>1114</v>
      </c>
      <c r="D186" s="226"/>
      <c r="E186" s="226"/>
      <c r="F186" s="247" t="s">
        <v>1041</v>
      </c>
      <c r="G186" s="226"/>
      <c r="H186" s="226" t="s">
        <v>1115</v>
      </c>
      <c r="I186" s="226" t="s">
        <v>1116</v>
      </c>
      <c r="J186" s="226"/>
      <c r="K186" s="272"/>
    </row>
    <row r="187" spans="2:11" s="1" customFormat="1" ht="15" customHeight="1">
      <c r="B187" s="249"/>
      <c r="C187" s="226" t="s">
        <v>1117</v>
      </c>
      <c r="D187" s="226"/>
      <c r="E187" s="226"/>
      <c r="F187" s="247" t="s">
        <v>1041</v>
      </c>
      <c r="G187" s="226"/>
      <c r="H187" s="226" t="s">
        <v>1118</v>
      </c>
      <c r="I187" s="226" t="s">
        <v>1116</v>
      </c>
      <c r="J187" s="226"/>
      <c r="K187" s="272"/>
    </row>
    <row r="188" spans="2:11" s="1" customFormat="1" ht="15" customHeight="1">
      <c r="B188" s="249"/>
      <c r="C188" s="226" t="s">
        <v>1119</v>
      </c>
      <c r="D188" s="226"/>
      <c r="E188" s="226"/>
      <c r="F188" s="247" t="s">
        <v>1041</v>
      </c>
      <c r="G188" s="226"/>
      <c r="H188" s="226" t="s">
        <v>1120</v>
      </c>
      <c r="I188" s="226" t="s">
        <v>1116</v>
      </c>
      <c r="J188" s="226"/>
      <c r="K188" s="272"/>
    </row>
    <row r="189" spans="2:11" s="1" customFormat="1" ht="15" customHeight="1">
      <c r="B189" s="249"/>
      <c r="C189" s="285" t="s">
        <v>1121</v>
      </c>
      <c r="D189" s="226"/>
      <c r="E189" s="226"/>
      <c r="F189" s="247" t="s">
        <v>1041</v>
      </c>
      <c r="G189" s="226"/>
      <c r="H189" s="226" t="s">
        <v>1122</v>
      </c>
      <c r="I189" s="226" t="s">
        <v>1123</v>
      </c>
      <c r="J189" s="286" t="s">
        <v>1124</v>
      </c>
      <c r="K189" s="272"/>
    </row>
    <row r="190" spans="2:11" s="1" customFormat="1" ht="15" customHeight="1">
      <c r="B190" s="249"/>
      <c r="C190" s="285" t="s">
        <v>42</v>
      </c>
      <c r="D190" s="226"/>
      <c r="E190" s="226"/>
      <c r="F190" s="247" t="s">
        <v>1035</v>
      </c>
      <c r="G190" s="226"/>
      <c r="H190" s="223" t="s">
        <v>1125</v>
      </c>
      <c r="I190" s="226" t="s">
        <v>1126</v>
      </c>
      <c r="J190" s="226"/>
      <c r="K190" s="272"/>
    </row>
    <row r="191" spans="2:11" s="1" customFormat="1" ht="15" customHeight="1">
      <c r="B191" s="249"/>
      <c r="C191" s="285" t="s">
        <v>1127</v>
      </c>
      <c r="D191" s="226"/>
      <c r="E191" s="226"/>
      <c r="F191" s="247" t="s">
        <v>1035</v>
      </c>
      <c r="G191" s="226"/>
      <c r="H191" s="226" t="s">
        <v>1128</v>
      </c>
      <c r="I191" s="226" t="s">
        <v>1070</v>
      </c>
      <c r="J191" s="226"/>
      <c r="K191" s="272"/>
    </row>
    <row r="192" spans="2:11" s="1" customFormat="1" ht="15" customHeight="1">
      <c r="B192" s="249"/>
      <c r="C192" s="285" t="s">
        <v>1129</v>
      </c>
      <c r="D192" s="226"/>
      <c r="E192" s="226"/>
      <c r="F192" s="247" t="s">
        <v>1035</v>
      </c>
      <c r="G192" s="226"/>
      <c r="H192" s="226" t="s">
        <v>1130</v>
      </c>
      <c r="I192" s="226" t="s">
        <v>1070</v>
      </c>
      <c r="J192" s="226"/>
      <c r="K192" s="272"/>
    </row>
    <row r="193" spans="2:11" s="1" customFormat="1" ht="15" customHeight="1">
      <c r="B193" s="249"/>
      <c r="C193" s="285" t="s">
        <v>1131</v>
      </c>
      <c r="D193" s="226"/>
      <c r="E193" s="226"/>
      <c r="F193" s="247" t="s">
        <v>1041</v>
      </c>
      <c r="G193" s="226"/>
      <c r="H193" s="226" t="s">
        <v>1132</v>
      </c>
      <c r="I193" s="226" t="s">
        <v>1070</v>
      </c>
      <c r="J193" s="226"/>
      <c r="K193" s="272"/>
    </row>
    <row r="194" spans="2:11" s="1" customFormat="1" ht="15" customHeight="1">
      <c r="B194" s="278"/>
      <c r="C194" s="287"/>
      <c r="D194" s="258"/>
      <c r="E194" s="258"/>
      <c r="F194" s="258"/>
      <c r="G194" s="258"/>
      <c r="H194" s="258"/>
      <c r="I194" s="258"/>
      <c r="J194" s="258"/>
      <c r="K194" s="279"/>
    </row>
    <row r="195" spans="2:11" s="1" customFormat="1" ht="18.75" customHeight="1">
      <c r="B195" s="260"/>
      <c r="C195" s="270"/>
      <c r="D195" s="270"/>
      <c r="E195" s="270"/>
      <c r="F195" s="280"/>
      <c r="G195" s="270"/>
      <c r="H195" s="270"/>
      <c r="I195" s="270"/>
      <c r="J195" s="270"/>
      <c r="K195" s="260"/>
    </row>
    <row r="196" spans="2:11" s="1" customFormat="1" ht="18.75" customHeight="1">
      <c r="B196" s="260"/>
      <c r="C196" s="270"/>
      <c r="D196" s="270"/>
      <c r="E196" s="270"/>
      <c r="F196" s="280"/>
      <c r="G196" s="270"/>
      <c r="H196" s="270"/>
      <c r="I196" s="270"/>
      <c r="J196" s="270"/>
      <c r="K196" s="260"/>
    </row>
    <row r="197" spans="2:11" s="1" customFormat="1" ht="18.75" customHeight="1"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</row>
    <row r="198" spans="2:11" s="1" customFormat="1" ht="12">
      <c r="B198" s="215"/>
      <c r="C198" s="216"/>
      <c r="D198" s="216"/>
      <c r="E198" s="216"/>
      <c r="F198" s="216"/>
      <c r="G198" s="216"/>
      <c r="H198" s="216"/>
      <c r="I198" s="216"/>
      <c r="J198" s="216"/>
      <c r="K198" s="217"/>
    </row>
    <row r="199" spans="2:11" s="1" customFormat="1" ht="22.2">
      <c r="B199" s="218"/>
      <c r="C199" s="342" t="s">
        <v>1133</v>
      </c>
      <c r="D199" s="342"/>
      <c r="E199" s="342"/>
      <c r="F199" s="342"/>
      <c r="G199" s="342"/>
      <c r="H199" s="342"/>
      <c r="I199" s="342"/>
      <c r="J199" s="342"/>
      <c r="K199" s="219"/>
    </row>
    <row r="200" spans="2:11" s="1" customFormat="1" ht="25.5" customHeight="1">
      <c r="B200" s="218"/>
      <c r="C200" s="288" t="s">
        <v>1134</v>
      </c>
      <c r="D200" s="288"/>
      <c r="E200" s="288"/>
      <c r="F200" s="288" t="s">
        <v>1135</v>
      </c>
      <c r="G200" s="289"/>
      <c r="H200" s="343" t="s">
        <v>1136</v>
      </c>
      <c r="I200" s="343"/>
      <c r="J200" s="343"/>
      <c r="K200" s="219"/>
    </row>
    <row r="201" spans="2:11" s="1" customFormat="1" ht="5.25" customHeight="1">
      <c r="B201" s="249"/>
      <c r="C201" s="244"/>
      <c r="D201" s="244"/>
      <c r="E201" s="244"/>
      <c r="F201" s="244"/>
      <c r="G201" s="270"/>
      <c r="H201" s="244"/>
      <c r="I201" s="244"/>
      <c r="J201" s="244"/>
      <c r="K201" s="272"/>
    </row>
    <row r="202" spans="2:11" s="1" customFormat="1" ht="15" customHeight="1">
      <c r="B202" s="249"/>
      <c r="C202" s="226" t="s">
        <v>1126</v>
      </c>
      <c r="D202" s="226"/>
      <c r="E202" s="226"/>
      <c r="F202" s="247" t="s">
        <v>43</v>
      </c>
      <c r="G202" s="226"/>
      <c r="H202" s="344" t="s">
        <v>1137</v>
      </c>
      <c r="I202" s="344"/>
      <c r="J202" s="344"/>
      <c r="K202" s="272"/>
    </row>
    <row r="203" spans="2:11" s="1" customFormat="1" ht="15" customHeight="1">
      <c r="B203" s="249"/>
      <c r="C203" s="226"/>
      <c r="D203" s="226"/>
      <c r="E203" s="226"/>
      <c r="F203" s="247" t="s">
        <v>44</v>
      </c>
      <c r="G203" s="226"/>
      <c r="H203" s="344" t="s">
        <v>1138</v>
      </c>
      <c r="I203" s="344"/>
      <c r="J203" s="344"/>
      <c r="K203" s="272"/>
    </row>
    <row r="204" spans="2:11" s="1" customFormat="1" ht="15" customHeight="1">
      <c r="B204" s="249"/>
      <c r="C204" s="226"/>
      <c r="D204" s="226"/>
      <c r="E204" s="226"/>
      <c r="F204" s="247" t="s">
        <v>47</v>
      </c>
      <c r="G204" s="226"/>
      <c r="H204" s="344" t="s">
        <v>1139</v>
      </c>
      <c r="I204" s="344"/>
      <c r="J204" s="344"/>
      <c r="K204" s="272"/>
    </row>
    <row r="205" spans="2:11" s="1" customFormat="1" ht="15" customHeight="1">
      <c r="B205" s="249"/>
      <c r="C205" s="226"/>
      <c r="D205" s="226"/>
      <c r="E205" s="226"/>
      <c r="F205" s="247" t="s">
        <v>45</v>
      </c>
      <c r="G205" s="226"/>
      <c r="H205" s="344" t="s">
        <v>1140</v>
      </c>
      <c r="I205" s="344"/>
      <c r="J205" s="344"/>
      <c r="K205" s="272"/>
    </row>
    <row r="206" spans="2:11" s="1" customFormat="1" ht="15" customHeight="1">
      <c r="B206" s="249"/>
      <c r="C206" s="226"/>
      <c r="D206" s="226"/>
      <c r="E206" s="226"/>
      <c r="F206" s="247" t="s">
        <v>46</v>
      </c>
      <c r="G206" s="226"/>
      <c r="H206" s="344" t="s">
        <v>1141</v>
      </c>
      <c r="I206" s="344"/>
      <c r="J206" s="344"/>
      <c r="K206" s="272"/>
    </row>
    <row r="207" spans="2:11" s="1" customFormat="1" ht="15" customHeight="1">
      <c r="B207" s="249"/>
      <c r="C207" s="226"/>
      <c r="D207" s="226"/>
      <c r="E207" s="226"/>
      <c r="F207" s="247"/>
      <c r="G207" s="226"/>
      <c r="H207" s="226"/>
      <c r="I207" s="226"/>
      <c r="J207" s="226"/>
      <c r="K207" s="272"/>
    </row>
    <row r="208" spans="2:11" s="1" customFormat="1" ht="15" customHeight="1">
      <c r="B208" s="249"/>
      <c r="C208" s="226" t="s">
        <v>1082</v>
      </c>
      <c r="D208" s="226"/>
      <c r="E208" s="226"/>
      <c r="F208" s="247" t="s">
        <v>78</v>
      </c>
      <c r="G208" s="226"/>
      <c r="H208" s="344" t="s">
        <v>1142</v>
      </c>
      <c r="I208" s="344"/>
      <c r="J208" s="344"/>
      <c r="K208" s="272"/>
    </row>
    <row r="209" spans="2:11" s="1" customFormat="1" ht="15" customHeight="1">
      <c r="B209" s="249"/>
      <c r="C209" s="226"/>
      <c r="D209" s="226"/>
      <c r="E209" s="226"/>
      <c r="F209" s="247" t="s">
        <v>978</v>
      </c>
      <c r="G209" s="226"/>
      <c r="H209" s="344" t="s">
        <v>979</v>
      </c>
      <c r="I209" s="344"/>
      <c r="J209" s="344"/>
      <c r="K209" s="272"/>
    </row>
    <row r="210" spans="2:11" s="1" customFormat="1" ht="15" customHeight="1">
      <c r="B210" s="249"/>
      <c r="C210" s="226"/>
      <c r="D210" s="226"/>
      <c r="E210" s="226"/>
      <c r="F210" s="247" t="s">
        <v>976</v>
      </c>
      <c r="G210" s="226"/>
      <c r="H210" s="344" t="s">
        <v>1143</v>
      </c>
      <c r="I210" s="344"/>
      <c r="J210" s="344"/>
      <c r="K210" s="272"/>
    </row>
    <row r="211" spans="2:11" s="1" customFormat="1" ht="15" customHeight="1">
      <c r="B211" s="290"/>
      <c r="C211" s="226"/>
      <c r="D211" s="226"/>
      <c r="E211" s="226"/>
      <c r="F211" s="247" t="s">
        <v>980</v>
      </c>
      <c r="G211" s="285"/>
      <c r="H211" s="345" t="s">
        <v>981</v>
      </c>
      <c r="I211" s="345"/>
      <c r="J211" s="345"/>
      <c r="K211" s="291"/>
    </row>
    <row r="212" spans="2:11" s="1" customFormat="1" ht="15" customHeight="1">
      <c r="B212" s="290"/>
      <c r="C212" s="226"/>
      <c r="D212" s="226"/>
      <c r="E212" s="226"/>
      <c r="F212" s="247" t="s">
        <v>982</v>
      </c>
      <c r="G212" s="285"/>
      <c r="H212" s="345" t="s">
        <v>1144</v>
      </c>
      <c r="I212" s="345"/>
      <c r="J212" s="345"/>
      <c r="K212" s="291"/>
    </row>
    <row r="213" spans="2:11" s="1" customFormat="1" ht="15" customHeight="1">
      <c r="B213" s="290"/>
      <c r="C213" s="226"/>
      <c r="D213" s="226"/>
      <c r="E213" s="226"/>
      <c r="F213" s="247"/>
      <c r="G213" s="285"/>
      <c r="H213" s="276"/>
      <c r="I213" s="276"/>
      <c r="J213" s="276"/>
      <c r="K213" s="291"/>
    </row>
    <row r="214" spans="2:11" s="1" customFormat="1" ht="15" customHeight="1">
      <c r="B214" s="290"/>
      <c r="C214" s="226" t="s">
        <v>1106</v>
      </c>
      <c r="D214" s="226"/>
      <c r="E214" s="226"/>
      <c r="F214" s="247">
        <v>1</v>
      </c>
      <c r="G214" s="285"/>
      <c r="H214" s="345" t="s">
        <v>1145</v>
      </c>
      <c r="I214" s="345"/>
      <c r="J214" s="345"/>
      <c r="K214" s="291"/>
    </row>
    <row r="215" spans="2:11" s="1" customFormat="1" ht="15" customHeight="1">
      <c r="B215" s="290"/>
      <c r="C215" s="226"/>
      <c r="D215" s="226"/>
      <c r="E215" s="226"/>
      <c r="F215" s="247">
        <v>2</v>
      </c>
      <c r="G215" s="285"/>
      <c r="H215" s="345" t="s">
        <v>1146</v>
      </c>
      <c r="I215" s="345"/>
      <c r="J215" s="345"/>
      <c r="K215" s="291"/>
    </row>
    <row r="216" spans="2:11" s="1" customFormat="1" ht="15" customHeight="1">
      <c r="B216" s="290"/>
      <c r="C216" s="226"/>
      <c r="D216" s="226"/>
      <c r="E216" s="226"/>
      <c r="F216" s="247">
        <v>3</v>
      </c>
      <c r="G216" s="285"/>
      <c r="H216" s="345" t="s">
        <v>1147</v>
      </c>
      <c r="I216" s="345"/>
      <c r="J216" s="345"/>
      <c r="K216" s="291"/>
    </row>
    <row r="217" spans="2:11" s="1" customFormat="1" ht="15" customHeight="1">
      <c r="B217" s="290"/>
      <c r="C217" s="226"/>
      <c r="D217" s="226"/>
      <c r="E217" s="226"/>
      <c r="F217" s="247">
        <v>4</v>
      </c>
      <c r="G217" s="285"/>
      <c r="H217" s="345" t="s">
        <v>1148</v>
      </c>
      <c r="I217" s="345"/>
      <c r="J217" s="345"/>
      <c r="K217" s="291"/>
    </row>
    <row r="218" spans="2:11" s="1" customFormat="1" ht="12.75" customHeight="1">
      <c r="B218" s="292"/>
      <c r="C218" s="293"/>
      <c r="D218" s="293"/>
      <c r="E218" s="293"/>
      <c r="F218" s="293"/>
      <c r="G218" s="293"/>
      <c r="H218" s="293"/>
      <c r="I218" s="293"/>
      <c r="J218" s="293"/>
      <c r="K218" s="29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Props1.xml><?xml version="1.0" encoding="utf-8"?>
<ds:datastoreItem xmlns:ds="http://schemas.openxmlformats.org/officeDocument/2006/customXml" ds:itemID="{64AE789E-D319-49EB-A9B5-1FC92FD6F5EA}"/>
</file>

<file path=customXml/itemProps2.xml><?xml version="1.0" encoding="utf-8"?>
<ds:datastoreItem xmlns:ds="http://schemas.openxmlformats.org/officeDocument/2006/customXml" ds:itemID="{49B4C2D7-BCCC-47AC-A5A3-7AB383E258DC}"/>
</file>

<file path=customXml/itemProps3.xml><?xml version="1.0" encoding="utf-8"?>
<ds:datastoreItem xmlns:ds="http://schemas.openxmlformats.org/officeDocument/2006/customXml" ds:itemID="{C744DE16-0574-431F-B080-BB139CC9FB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13</vt:i4>
      </vt:variant>
    </vt:vector>
  </HeadingPairs>
  <TitlesOfParts>
    <vt:vector size="20" baseType="lpstr">
      <vt:lpstr>Rekapitulace stavby</vt:lpstr>
      <vt:lpstr>SO-01 - Hala č. 1</vt:lpstr>
      <vt:lpstr>EL-01 - Výkaz výměr hala č.1</vt:lpstr>
      <vt:lpstr>SO-02 - Hala č. 2</vt:lpstr>
      <vt:lpstr>EL-02 - Výkaz výměr hala č.2</vt:lpstr>
      <vt:lpstr>VRN - Vedlejší rozpočtové...</vt:lpstr>
      <vt:lpstr>Pokyny pro vyplnění</vt:lpstr>
      <vt:lpstr>'EL-01 - Výkaz výměr hala č.1'!Názvy_tisku</vt:lpstr>
      <vt:lpstr>'EL-02 - Výkaz výměr hala č.2'!Názvy_tisku</vt:lpstr>
      <vt:lpstr>'Rekapitulace stavby'!Názvy_tisku</vt:lpstr>
      <vt:lpstr>'SO-01 - Hala č. 1'!Názvy_tisku</vt:lpstr>
      <vt:lpstr>'SO-02 - Hala č. 2'!Názvy_tisku</vt:lpstr>
      <vt:lpstr>'VRN - Vedlejší rozpočtové...'!Názvy_tisku</vt:lpstr>
      <vt:lpstr>'EL-01 - Výkaz výměr hala č.1'!Oblast_tisku</vt:lpstr>
      <vt:lpstr>'EL-02 - Výkaz výměr hala č.2'!Oblast_tisku</vt:lpstr>
      <vt:lpstr>'Pokyny pro vyplnění'!Oblast_tisku</vt:lpstr>
      <vt:lpstr>'Rekapitulace stavby'!Oblast_tisku</vt:lpstr>
      <vt:lpstr>'SO-01 - Hala č. 1'!Oblast_tisku</vt:lpstr>
      <vt:lpstr>'SO-02 - Hala č. 2'!Oblast_tisku</vt:lpstr>
      <vt:lpstr>'VRN - Vedlejší rozpočtové...'!Oblast_tisku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TOMASNTB\HP</dc:creator>
  <cp:lastModifiedBy>Udatný Jiří</cp:lastModifiedBy>
  <dcterms:created xsi:type="dcterms:W3CDTF">2022-02-19T11:04:24Z</dcterms:created>
  <dcterms:modified xsi:type="dcterms:W3CDTF">2022-05-24T07:51:07Z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