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Hala č. 1" sheetId="2" r:id="rId2"/>
    <sheet name="EL-01 - Výkaz výměr hala č.1" sheetId="3" r:id="rId3"/>
    <sheet name="SO-02 - Hala č. 2" sheetId="4" r:id="rId4"/>
    <sheet name="EL-02 - Výkaz výměr hala č.2" sheetId="5" r:id="rId5"/>
    <sheet name="VRN - Vedlejší rozpočtové..." sheetId="6" r:id="rId6"/>
    <sheet name="Pokyny pro vyplnění" sheetId="7" r:id="rId7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'SO-01 - Hala č. 1'!$C$92:$K$380</definedName>
    <definedName name="_xlnm.Print_Area" localSheetId="1">'SO-01 - Hala č. 1'!$C$4:$J$39,'SO-01 - Hala č. 1'!$C$45:$J$74,'SO-01 - Hala č. 1'!$C$80:$K$380</definedName>
    <definedName name="_xlnm.Print_Titles" localSheetId="1">'SO-01 - Hala č. 1'!$92:$92</definedName>
    <definedName name="_xlnm._FilterDatabase" localSheetId="2" hidden="1">'EL-01 - Výkaz výměr hala č.1'!$C$92:$K$182</definedName>
    <definedName name="_xlnm.Print_Area" localSheetId="2">'EL-01 - Výkaz výměr hala č.1'!$C$4:$J$41,'EL-01 - Výkaz výměr hala č.1'!$C$47:$J$72,'EL-01 - Výkaz výměr hala č.1'!$C$78:$K$182</definedName>
    <definedName name="_xlnm.Print_Titles" localSheetId="2">'EL-01 - Výkaz výměr hala č.1'!$92:$92</definedName>
    <definedName name="_xlnm._FilterDatabase" localSheetId="3" hidden="1">'SO-02 - Hala č. 2'!$C$92:$K$395</definedName>
    <definedName name="_xlnm.Print_Area" localSheetId="3">'SO-02 - Hala č. 2'!$C$4:$J$39,'SO-02 - Hala č. 2'!$C$45:$J$74,'SO-02 - Hala č. 2'!$C$80:$K$395</definedName>
    <definedName name="_xlnm.Print_Titles" localSheetId="3">'SO-02 - Hala č. 2'!$92:$92</definedName>
    <definedName name="_xlnm._FilterDatabase" localSheetId="4" hidden="1">'EL-02 - Výkaz výměr hala č.2'!$C$91:$K$169</definedName>
    <definedName name="_xlnm.Print_Area" localSheetId="4">'EL-02 - Výkaz výměr hala č.2'!$C$4:$J$41,'EL-02 - Výkaz výměr hala č.2'!$C$47:$J$71,'EL-02 - Výkaz výměr hala č.2'!$C$77:$K$169</definedName>
    <definedName name="_xlnm.Print_Titles" localSheetId="4">'EL-02 - Výkaz výměr hala č.2'!$91:$91</definedName>
    <definedName name="_xlnm._FilterDatabase" localSheetId="5" hidden="1">'VRN - Vedlejší rozpočtové...'!$C$84:$K$101</definedName>
    <definedName name="_xlnm.Print_Area" localSheetId="5">'VRN - Vedlejší rozpočtové...'!$C$4:$J$39,'VRN - Vedlejší rozpočtové...'!$C$45:$J$66,'VRN - Vedlejší rozpočtové...'!$C$72:$K$101</definedName>
    <definedName name="_xlnm.Print_Titles" localSheetId="5">'VRN - Vedlejší rozpočtové...'!$84:$84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61"/>
  <c i="6" r="J35"/>
  <c i="1" r="AX61"/>
  <c i="6" r="BI100"/>
  <c r="BH100"/>
  <c r="BG100"/>
  <c r="BF100"/>
  <c r="T100"/>
  <c r="T99"/>
  <c r="R100"/>
  <c r="R99"/>
  <c r="P100"/>
  <c r="P99"/>
  <c r="BI97"/>
  <c r="BH97"/>
  <c r="BG97"/>
  <c r="BF97"/>
  <c r="T97"/>
  <c r="T96"/>
  <c r="R97"/>
  <c r="R96"/>
  <c r="P97"/>
  <c r="P96"/>
  <c r="BI94"/>
  <c r="BH94"/>
  <c r="BG94"/>
  <c r="BF94"/>
  <c r="T94"/>
  <c r="T93"/>
  <c r="R94"/>
  <c r="R93"/>
  <c r="P94"/>
  <c r="P93"/>
  <c r="BI91"/>
  <c r="BH91"/>
  <c r="BG91"/>
  <c r="BF91"/>
  <c r="T91"/>
  <c r="T90"/>
  <c r="R91"/>
  <c r="R90"/>
  <c r="P91"/>
  <c r="P90"/>
  <c r="BI88"/>
  <c r="BH88"/>
  <c r="BG88"/>
  <c r="BF88"/>
  <c r="T88"/>
  <c r="T87"/>
  <c r="T86"/>
  <c r="T85"/>
  <c r="R88"/>
  <c r="R87"/>
  <c r="R86"/>
  <c r="R85"/>
  <c r="P88"/>
  <c r="P87"/>
  <c r="P86"/>
  <c r="P85"/>
  <c i="1" r="AU61"/>
  <c i="6" r="J82"/>
  <c r="J81"/>
  <c r="F81"/>
  <c r="F79"/>
  <c r="E77"/>
  <c r="J55"/>
  <c r="J54"/>
  <c r="F54"/>
  <c r="F52"/>
  <c r="E50"/>
  <c r="J18"/>
  <c r="E18"/>
  <c r="F55"/>
  <c r="J17"/>
  <c r="J12"/>
  <c r="J79"/>
  <c r="E7"/>
  <c r="E48"/>
  <c i="5" r="J39"/>
  <c r="J38"/>
  <c i="1" r="AY60"/>
  <c i="5" r="J37"/>
  <c i="1" r="AX60"/>
  <c i="5"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9"/>
  <c r="J88"/>
  <c r="F88"/>
  <c r="F86"/>
  <c r="E84"/>
  <c r="J59"/>
  <c r="J58"/>
  <c r="F58"/>
  <c r="F56"/>
  <c r="E54"/>
  <c r="J20"/>
  <c r="E20"/>
  <c r="F59"/>
  <c r="J19"/>
  <c r="J14"/>
  <c r="J86"/>
  <c r="E7"/>
  <c r="E50"/>
  <c i="4" r="J37"/>
  <c r="J36"/>
  <c i="1" r="AY59"/>
  <c i="4" r="J35"/>
  <c i="1" r="AX59"/>
  <c i="4" r="BI393"/>
  <c r="BH393"/>
  <c r="BG393"/>
  <c r="BF393"/>
  <c r="T393"/>
  <c r="R393"/>
  <c r="P393"/>
  <c r="BI391"/>
  <c r="BH391"/>
  <c r="BG391"/>
  <c r="BF391"/>
  <c r="T391"/>
  <c r="R391"/>
  <c r="P391"/>
  <c r="BI384"/>
  <c r="BH384"/>
  <c r="BG384"/>
  <c r="BF384"/>
  <c r="T384"/>
  <c r="R384"/>
  <c r="P384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3"/>
  <c r="BH333"/>
  <c r="BG333"/>
  <c r="BF333"/>
  <c r="T333"/>
  <c r="R333"/>
  <c r="P333"/>
  <c r="BI330"/>
  <c r="BH330"/>
  <c r="BG330"/>
  <c r="BF330"/>
  <c r="T330"/>
  <c r="R330"/>
  <c r="P330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20"/>
  <c r="BH320"/>
  <c r="BG320"/>
  <c r="BF320"/>
  <c r="T320"/>
  <c r="R320"/>
  <c r="P320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1"/>
  <c r="BH301"/>
  <c r="BG301"/>
  <c r="BF301"/>
  <c r="T301"/>
  <c r="R301"/>
  <c r="P301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0"/>
  <c r="BH260"/>
  <c r="BG260"/>
  <c r="BF260"/>
  <c r="T260"/>
  <c r="R260"/>
  <c r="P260"/>
  <c r="BI258"/>
  <c r="BH258"/>
  <c r="BG258"/>
  <c r="BF258"/>
  <c r="T258"/>
  <c r="R258"/>
  <c r="P258"/>
  <c r="BI243"/>
  <c r="BH243"/>
  <c r="BG243"/>
  <c r="BF243"/>
  <c r="T243"/>
  <c r="R243"/>
  <c r="P243"/>
  <c r="BI239"/>
  <c r="BH239"/>
  <c r="BG239"/>
  <c r="BF239"/>
  <c r="T239"/>
  <c r="T238"/>
  <c r="R239"/>
  <c r="R238"/>
  <c r="P239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58"/>
  <c r="BH158"/>
  <c r="BG158"/>
  <c r="BF158"/>
  <c r="T158"/>
  <c r="R158"/>
  <c r="P158"/>
  <c r="BI156"/>
  <c r="BH156"/>
  <c r="BG156"/>
  <c r="BF156"/>
  <c r="T156"/>
  <c r="R156"/>
  <c r="P156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34"/>
  <c r="BH134"/>
  <c r="BG134"/>
  <c r="BF134"/>
  <c r="T134"/>
  <c r="R134"/>
  <c r="P134"/>
  <c r="BI132"/>
  <c r="BH132"/>
  <c r="BG132"/>
  <c r="BF132"/>
  <c r="T132"/>
  <c r="R132"/>
  <c r="P132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7"/>
  <c r="BH107"/>
  <c r="BG107"/>
  <c r="BF107"/>
  <c r="T107"/>
  <c r="R107"/>
  <c r="P107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52"/>
  <c r="E7"/>
  <c r="E48"/>
  <c i="3" r="J39"/>
  <c r="J38"/>
  <c i="1" r="AY57"/>
  <c i="3" r="J37"/>
  <c i="1" r="AX57"/>
  <c i="3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59"/>
  <c r="J19"/>
  <c r="J14"/>
  <c r="J56"/>
  <c r="E7"/>
  <c r="E50"/>
  <c i="2" r="J37"/>
  <c r="J36"/>
  <c i="1" r="AY56"/>
  <c i="2" r="J35"/>
  <c i="1" r="AX56"/>
  <c i="2" r="BI378"/>
  <c r="BH378"/>
  <c r="BG378"/>
  <c r="BF378"/>
  <c r="T378"/>
  <c r="R378"/>
  <c r="P378"/>
  <c r="BI376"/>
  <c r="BH376"/>
  <c r="BG376"/>
  <c r="BF376"/>
  <c r="T376"/>
  <c r="R376"/>
  <c r="P376"/>
  <c r="BI369"/>
  <c r="BH369"/>
  <c r="BG369"/>
  <c r="BF369"/>
  <c r="T369"/>
  <c r="R369"/>
  <c r="P369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2"/>
  <c r="BH322"/>
  <c r="BG322"/>
  <c r="BF322"/>
  <c r="T322"/>
  <c r="R322"/>
  <c r="P322"/>
  <c r="BI319"/>
  <c r="BH319"/>
  <c r="BG319"/>
  <c r="BF319"/>
  <c r="T319"/>
  <c r="R319"/>
  <c r="P319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9"/>
  <c r="BH309"/>
  <c r="BG309"/>
  <c r="BF309"/>
  <c r="T309"/>
  <c r="R309"/>
  <c r="P309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0"/>
  <c r="BH290"/>
  <c r="BG290"/>
  <c r="BF290"/>
  <c r="T290"/>
  <c r="R290"/>
  <c r="P290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0"/>
  <c r="BH250"/>
  <c r="BG250"/>
  <c r="BF250"/>
  <c r="T250"/>
  <c r="R250"/>
  <c r="P250"/>
  <c r="BI248"/>
  <c r="BH248"/>
  <c r="BG248"/>
  <c r="BF248"/>
  <c r="T248"/>
  <c r="R248"/>
  <c r="P248"/>
  <c r="BI233"/>
  <c r="BH233"/>
  <c r="BG233"/>
  <c r="BF233"/>
  <c r="T233"/>
  <c r="R233"/>
  <c r="P233"/>
  <c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2"/>
  <c r="BH132"/>
  <c r="BG132"/>
  <c r="BF132"/>
  <c r="T132"/>
  <c r="R132"/>
  <c r="P132"/>
  <c r="BI130"/>
  <c r="BH130"/>
  <c r="BG130"/>
  <c r="BF130"/>
  <c r="T130"/>
  <c r="R130"/>
  <c r="P130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6"/>
  <c r="BH106"/>
  <c r="BG106"/>
  <c r="BF106"/>
  <c r="T106"/>
  <c r="R106"/>
  <c r="P106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55"/>
  <c r="J17"/>
  <c r="J12"/>
  <c r="J87"/>
  <c r="E7"/>
  <c r="E48"/>
  <c i="1" r="L50"/>
  <c r="AM50"/>
  <c r="AM49"/>
  <c r="L49"/>
  <c r="AM47"/>
  <c r="L47"/>
  <c r="L45"/>
  <c r="L44"/>
  <c i="2" r="BK194"/>
  <c i="3" r="BK164"/>
  <c r="J175"/>
  <c r="BK146"/>
  <c i="4" r="BK321"/>
  <c i="5" r="BK131"/>
  <c r="J107"/>
  <c i="2" r="J369"/>
  <c r="J309"/>
  <c r="BK303"/>
  <c i="3" r="BK125"/>
  <c i="4" r="J333"/>
  <c r="BK384"/>
  <c r="J329"/>
  <c i="5" r="BK123"/>
  <c i="2" r="J106"/>
  <c r="BK319"/>
  <c r="J290"/>
  <c r="J132"/>
  <c i="3" r="J137"/>
  <c r="J164"/>
  <c i="4" r="BK375"/>
  <c r="J384"/>
  <c i="5" r="J118"/>
  <c r="BK143"/>
  <c i="2" r="J192"/>
  <c r="J319"/>
  <c r="BK142"/>
  <c r="BK159"/>
  <c i="3" r="J138"/>
  <c r="BK144"/>
  <c r="BK141"/>
  <c i="4" r="BK260"/>
  <c r="BK291"/>
  <c i="5" r="J136"/>
  <c i="2" r="BK122"/>
  <c i="3" r="BK128"/>
  <c r="J103"/>
  <c i="4" r="J270"/>
  <c r="J118"/>
  <c r="J201"/>
  <c i="5" r="J121"/>
  <c r="BK107"/>
  <c r="BK115"/>
  <c i="2" r="BK357"/>
  <c i="3" r="BK131"/>
  <c i="4" r="J373"/>
  <c i="1" r="AS55"/>
  <c i="2" r="BK192"/>
  <c i="3" r="BK120"/>
  <c r="BK113"/>
  <c i="4" r="BK363"/>
  <c r="J320"/>
  <c i="5" r="BK139"/>
  <c r="BK120"/>
  <c i="2" r="BK248"/>
  <c i="3" r="J143"/>
  <c r="BK160"/>
  <c r="J113"/>
  <c i="4" r="BK293"/>
  <c r="J277"/>
  <c i="5" r="BK135"/>
  <c r="J128"/>
  <c r="BK113"/>
  <c i="3" r="BK180"/>
  <c r="J105"/>
  <c i="5" r="BK149"/>
  <c i="3" r="BK179"/>
  <c r="J102"/>
  <c r="J97"/>
  <c i="4" r="BK301"/>
  <c r="J393"/>
  <c i="5" r="BK162"/>
  <c r="BK98"/>
  <c i="2" r="J154"/>
  <c i="3" r="J101"/>
  <c r="BK133"/>
  <c i="4" r="J134"/>
  <c i="5" r="J127"/>
  <c r="J117"/>
  <c i="2" r="J355"/>
  <c r="J349"/>
  <c r="J174"/>
  <c r="J248"/>
  <c i="3" r="BK130"/>
  <c i="4" r="J114"/>
  <c r="BK330"/>
  <c i="5" r="J131"/>
  <c r="J111"/>
  <c i="2" r="J182"/>
  <c r="BK360"/>
  <c r="BK310"/>
  <c r="BK229"/>
  <c i="3" r="J171"/>
  <c r="BK99"/>
  <c r="BK105"/>
  <c i="4" r="J120"/>
  <c r="BK378"/>
  <c i="5" r="J146"/>
  <c r="BK106"/>
  <c i="2" r="J219"/>
  <c r="BK358"/>
  <c r="J295"/>
  <c r="J130"/>
  <c i="3" r="BK181"/>
  <c i="4" r="J369"/>
  <c r="BK233"/>
  <c i="5" r="J167"/>
  <c i="3" r="BK148"/>
  <c i="5" r="J169"/>
  <c r="J99"/>
  <c i="2" r="J277"/>
  <c i="3" r="BK171"/>
  <c i="5" r="J132"/>
  <c i="3" r="BK157"/>
  <c r="BK110"/>
  <c r="J126"/>
  <c r="BK101"/>
  <c i="4" r="J345"/>
  <c r="BK165"/>
  <c i="6" r="J100"/>
  <c i="2" r="J146"/>
  <c i="3" r="BK126"/>
  <c r="J166"/>
  <c i="4" r="J239"/>
  <c i="5" r="BK157"/>
  <c r="BK147"/>
  <c i="2" r="BK378"/>
  <c r="BK314"/>
  <c r="BK96"/>
  <c r="BK318"/>
  <c r="J284"/>
  <c i="3" r="J109"/>
  <c r="J152"/>
  <c r="BK137"/>
  <c i="4" r="J229"/>
  <c r="BK373"/>
  <c i="5" r="BK101"/>
  <c r="J165"/>
  <c r="BK94"/>
  <c i="2" r="J212"/>
  <c i="3" r="J124"/>
  <c r="BK136"/>
  <c i="4" r="BK149"/>
  <c i="5" r="J152"/>
  <c i="6" r="J97"/>
  <c i="3" r="J98"/>
  <c r="BK106"/>
  <c i="4" r="J205"/>
  <c i="2" r="J184"/>
  <c i="3" r="BK111"/>
  <c r="BK156"/>
  <c r="J116"/>
  <c i="4" r="J123"/>
  <c i="5" r="BK126"/>
  <c r="J104"/>
  <c i="6" r="J88"/>
  <c i="2" r="J152"/>
  <c i="3" r="J104"/>
  <c r="J170"/>
  <c i="5" r="J133"/>
  <c r="J150"/>
  <c r="J149"/>
  <c i="2" r="BK200"/>
  <c r="J330"/>
  <c r="J217"/>
  <c i="4" r="J375"/>
  <c r="BK231"/>
  <c r="BK391"/>
  <c i="5" r="J120"/>
  <c r="J110"/>
  <c i="2" r="BK209"/>
  <c r="BK337"/>
  <c r="BK161"/>
  <c r="J345"/>
  <c i="3" r="BK175"/>
  <c r="J147"/>
  <c i="4" r="J349"/>
  <c r="BK189"/>
  <c i="5" r="J105"/>
  <c r="J106"/>
  <c i="6" r="J94"/>
  <c i="2" r="BK334"/>
  <c r="BK182"/>
  <c r="J250"/>
  <c i="3" r="BK151"/>
  <c r="J115"/>
  <c i="4" r="J367"/>
  <c r="BK352"/>
  <c i="5" r="BK167"/>
  <c i="6" r="BK94"/>
  <c i="3" r="BK166"/>
  <c r="BK109"/>
  <c r="J133"/>
  <c r="BK127"/>
  <c i="4" r="J306"/>
  <c i="5" r="J153"/>
  <c r="BK136"/>
  <c r="BK160"/>
  <c i="2" r="BK226"/>
  <c i="3" r="J145"/>
  <c i="2" r="BK264"/>
  <c r="J358"/>
  <c r="J163"/>
  <c r="J117"/>
  <c i="3" r="J182"/>
  <c r="BK143"/>
  <c r="J107"/>
  <c i="4" r="BK134"/>
  <c r="BK243"/>
  <c i="5" r="BK148"/>
  <c r="J114"/>
  <c r="BK103"/>
  <c i="2" r="J189"/>
  <c i="3" r="BK97"/>
  <c r="J120"/>
  <c r="BK129"/>
  <c r="J119"/>
  <c i="4" r="BK306"/>
  <c r="BK205"/>
  <c i="5" r="J100"/>
  <c r="BK130"/>
  <c i="2" r="J221"/>
  <c i="4" r="BK325"/>
  <c r="J325"/>
  <c r="J288"/>
  <c i="5" r="J168"/>
  <c i="2" r="J264"/>
  <c i="3" r="BK167"/>
  <c i="4" r="J372"/>
  <c r="J156"/>
  <c r="BK258"/>
  <c i="5" r="J166"/>
  <c r="BK138"/>
  <c i="2" r="J34"/>
  <c r="J122"/>
  <c i="3" r="BK115"/>
  <c i="5" r="J163"/>
  <c i="2" r="BK152"/>
  <c r="J273"/>
  <c i="4" r="J391"/>
  <c r="J231"/>
  <c i="5" r="J143"/>
  <c i="4" r="BK120"/>
  <c i="5" r="BK133"/>
  <c i="3" r="BK107"/>
  <c i="4" r="BK393"/>
  <c i="5" r="J162"/>
  <c i="2" r="J318"/>
  <c i="4" r="BK272"/>
  <c i="2" r="BK217"/>
  <c r="BK146"/>
  <c i="3" r="BK114"/>
  <c i="4" r="BK345"/>
  <c i="5" r="BK140"/>
  <c i="3" r="BK178"/>
  <c r="BK96"/>
  <c r="BK182"/>
  <c i="4" r="BK270"/>
  <c i="5" r="J164"/>
  <c i="3" r="BK161"/>
  <c i="4" r="BK355"/>
  <c r="J260"/>
  <c i="5" r="BK119"/>
  <c i="3" r="J158"/>
  <c i="4" r="J291"/>
  <c r="BK236"/>
  <c r="BK284"/>
  <c i="5" r="BK165"/>
  <c r="J140"/>
  <c i="2" r="BK349"/>
  <c i="3" r="BK165"/>
  <c r="BK158"/>
  <c i="4" r="J167"/>
  <c i="5" r="J125"/>
  <c i="6" r="BK97"/>
  <c i="2" r="J360"/>
  <c r="BK221"/>
  <c r="BK295"/>
  <c i="3" r="BK163"/>
  <c i="4" r="BK107"/>
  <c i="5" r="J103"/>
  <c r="BK155"/>
  <c i="2" r="BK355"/>
  <c r="BK352"/>
  <c r="BK212"/>
  <c r="J270"/>
  <c i="3" r="BK174"/>
  <c r="BK121"/>
  <c r="J127"/>
  <c i="4" r="BK207"/>
  <c r="BK220"/>
  <c i="5" r="BK117"/>
  <c r="BK114"/>
  <c i="2" r="BK345"/>
  <c r="J108"/>
  <c i="3" r="BK155"/>
  <c r="J125"/>
  <c i="4" r="J293"/>
  <c r="J314"/>
  <c i="5" r="BK151"/>
  <c i="2" r="J223"/>
  <c i="3" r="J150"/>
  <c r="BK153"/>
  <c i="4" r="J284"/>
  <c r="J341"/>
  <c r="J186"/>
  <c i="5" r="J98"/>
  <c r="BK144"/>
  <c i="2" r="BK174"/>
  <c i="4" r="J220"/>
  <c i="2" r="J334"/>
  <c r="BK299"/>
  <c i="3" r="BK145"/>
  <c r="J95"/>
  <c r="J121"/>
  <c r="J174"/>
  <c i="4" r="J339"/>
  <c r="J169"/>
  <c r="J217"/>
  <c i="5" r="J112"/>
  <c i="3" r="J131"/>
  <c i="4" r="BK132"/>
  <c r="BK181"/>
  <c r="J233"/>
  <c i="5" r="BK161"/>
  <c i="1" r="AS58"/>
  <c i="3" r="BK108"/>
  <c r="BK140"/>
  <c i="4" r="BK361"/>
  <c i="5" r="BK104"/>
  <c r="BK108"/>
  <c i="4" r="J355"/>
  <c i="2" r="J261"/>
  <c r="BK130"/>
  <c i="3" r="J153"/>
  <c r="BK116"/>
  <c r="J168"/>
  <c i="4" r="J361"/>
  <c r="BK341"/>
  <c r="J109"/>
  <c i="5" r="BK124"/>
  <c r="BK118"/>
  <c i="2" r="BK117"/>
  <c r="BK322"/>
  <c r="BK223"/>
  <c r="J280"/>
  <c r="J378"/>
  <c i="3" r="J123"/>
  <c r="J110"/>
  <c r="J114"/>
  <c i="4" r="J378"/>
  <c r="BK191"/>
  <c i="5" r="J113"/>
  <c i="2" r="BK250"/>
  <c r="BK184"/>
  <c i="3" r="J167"/>
  <c r="J156"/>
  <c r="J178"/>
  <c i="4" r="J310"/>
  <c r="J243"/>
  <c r="J301"/>
  <c r="BK329"/>
  <c i="5" r="J145"/>
  <c r="J151"/>
  <c r="J119"/>
  <c i="2" r="BK154"/>
  <c i="3" r="J144"/>
  <c r="BK103"/>
  <c i="2" r="BK280"/>
  <c r="BK343"/>
  <c r="BK259"/>
  <c r="BK132"/>
  <c r="BK261"/>
  <c r="J96"/>
  <c i="3" r="J135"/>
  <c r="J161"/>
  <c r="J141"/>
  <c i="4" r="J330"/>
  <c r="BK320"/>
  <c r="J147"/>
  <c i="5" r="J144"/>
  <c r="J135"/>
  <c r="BK125"/>
  <c r="BK127"/>
  <c i="2" r="J161"/>
  <c i="3" r="J155"/>
  <c r="J181"/>
  <c r="J159"/>
  <c r="BK170"/>
  <c r="BK123"/>
  <c i="4" r="BK370"/>
  <c r="J132"/>
  <c r="BK310"/>
  <c r="J281"/>
  <c i="5" r="BK152"/>
  <c r="BK150"/>
  <c i="3" r="BK176"/>
  <c r="J130"/>
  <c r="BK118"/>
  <c i="4" r="BK114"/>
  <c i="5" r="BK111"/>
  <c r="BK142"/>
  <c i="2" r="J233"/>
  <c i="3" r="BK138"/>
  <c r="J146"/>
  <c r="J112"/>
  <c i="4" r="BK196"/>
  <c r="BK186"/>
  <c r="BK199"/>
  <c i="5" r="J147"/>
  <c r="BK134"/>
  <c r="J142"/>
  <c i="2" r="BK273"/>
  <c i="3" r="BK147"/>
  <c r="BK98"/>
  <c i="4" r="BK118"/>
  <c r="BK225"/>
  <c i="5" r="BK102"/>
  <c r="J126"/>
  <c i="2" r="J229"/>
  <c r="J322"/>
  <c r="J159"/>
  <c i="4" r="J191"/>
  <c r="J189"/>
  <c i="5" r="J124"/>
  <c r="BK128"/>
  <c i="2" r="BK363"/>
  <c r="J328"/>
  <c r="BK189"/>
  <c r="J259"/>
  <c i="3" r="J108"/>
  <c r="BK162"/>
  <c r="J128"/>
  <c i="4" r="BK281"/>
  <c r="J275"/>
  <c i="5" r="J138"/>
  <c r="J139"/>
  <c i="2" r="J113"/>
  <c r="J310"/>
  <c r="J142"/>
  <c i="3" r="BK124"/>
  <c r="J117"/>
  <c i="4" r="J321"/>
  <c r="J96"/>
  <c i="5" r="BK100"/>
  <c i="2" r="J119"/>
  <c i="3" r="BK177"/>
  <c r="BK134"/>
  <c i="4" r="J363"/>
  <c r="J158"/>
  <c r="J272"/>
  <c i="5" r="BK158"/>
  <c r="BK112"/>
  <c i="2" r="J209"/>
  <c i="3" r="J122"/>
  <c i="4" r="BK295"/>
  <c i="2" r="BK106"/>
  <c r="J314"/>
  <c r="BK277"/>
  <c i="3" r="BK152"/>
  <c r="J134"/>
  <c i="4" r="BK145"/>
  <c r="J199"/>
  <c r="J207"/>
  <c i="5" r="J157"/>
  <c i="6" r="J91"/>
  <c i="2" r="F37"/>
  <c i="5" r="BK166"/>
  <c i="2" r="BK233"/>
  <c i="3" r="BK112"/>
  <c r="J148"/>
  <c r="J99"/>
  <c i="5" r="BK97"/>
  <c r="BK164"/>
  <c r="J101"/>
  <c i="2" r="BK376"/>
  <c r="J198"/>
  <c r="BK282"/>
  <c i="3" r="J96"/>
  <c i="4" r="J107"/>
  <c i="5" r="J155"/>
  <c r="BK99"/>
  <c i="6" r="BK91"/>
  <c i="2" r="J376"/>
  <c r="BK330"/>
  <c r="J299"/>
  <c r="BK179"/>
  <c i="3" r="J118"/>
  <c r="BK95"/>
  <c i="4" r="J370"/>
  <c r="BK314"/>
  <c r="BK201"/>
  <c i="5" r="BK132"/>
  <c i="2" r="BK270"/>
  <c r="J363"/>
  <c r="J200"/>
  <c r="BK163"/>
  <c i="3" r="J111"/>
  <c r="J176"/>
  <c r="J106"/>
  <c i="4" r="BK369"/>
  <c r="J258"/>
  <c i="5" r="BK116"/>
  <c i="3" r="BK142"/>
  <c r="BK135"/>
  <c r="BK150"/>
  <c i="4" r="BK109"/>
  <c r="J295"/>
  <c i="5" r="J109"/>
  <c r="J161"/>
  <c i="6" r="BK88"/>
  <c i="2" r="BK266"/>
  <c i="3" r="BK159"/>
  <c i="2" r="BK198"/>
  <c r="BK328"/>
  <c r="J357"/>
  <c r="BK219"/>
  <c i="3" r="BK104"/>
  <c r="J163"/>
  <c i="4" r="J181"/>
  <c r="J165"/>
  <c r="BK156"/>
  <c i="5" r="BK105"/>
  <c r="J130"/>
  <c i="6" r="BK100"/>
  <c i="2" r="BK144"/>
  <c i="4" r="BK372"/>
  <c r="BK239"/>
  <c r="J352"/>
  <c i="5" r="BK169"/>
  <c r="BK154"/>
  <c r="BK96"/>
  <c i="3" r="J157"/>
  <c i="4" r="BK349"/>
  <c r="BK275"/>
  <c i="5" r="J95"/>
  <c r="J96"/>
  <c i="2" r="BK290"/>
  <c i="3" r="J160"/>
  <c r="BK117"/>
  <c i="4" r="BK288"/>
  <c r="BK367"/>
  <c i="5" r="J116"/>
  <c r="J108"/>
  <c i="3" r="J129"/>
  <c r="BK119"/>
  <c i="4" r="BK167"/>
  <c i="5" r="BK163"/>
  <c r="BK153"/>
  <c i="2" r="J266"/>
  <c r="J337"/>
  <c r="J144"/>
  <c i="3" r="J136"/>
  <c i="4" r="J145"/>
  <c r="J196"/>
  <c i="5" r="BK168"/>
  <c r="J123"/>
  <c i="2" r="BK108"/>
  <c r="J226"/>
  <c r="BK309"/>
  <c r="BK119"/>
  <c i="3" r="J151"/>
  <c r="BK122"/>
  <c i="4" r="BK217"/>
  <c r="BK277"/>
  <c i="5" r="J158"/>
  <c r="BK109"/>
  <c r="J148"/>
  <c i="2" r="BK369"/>
  <c r="J303"/>
  <c i="3" r="J179"/>
  <c r="J162"/>
  <c i="4" r="J236"/>
  <c r="BK229"/>
  <c r="BK169"/>
  <c i="2" r="J352"/>
  <c i="3" r="J142"/>
  <c r="J140"/>
  <c r="J177"/>
  <c i="4" r="BK158"/>
  <c r="J149"/>
  <c i="5" r="J102"/>
  <c r="J160"/>
  <c r="BK95"/>
  <c i="2" r="BK284"/>
  <c i="3" r="BK173"/>
  <c i="2" r="J179"/>
  <c r="J194"/>
  <c r="J343"/>
  <c i="3" r="BK168"/>
  <c r="BK102"/>
  <c i="4" r="BK147"/>
  <c r="BK123"/>
  <c r="BK333"/>
  <c i="5" r="J97"/>
  <c r="J115"/>
  <c i="2" r="J282"/>
  <c i="4" r="J225"/>
  <c r="BK96"/>
  <c i="5" r="BK121"/>
  <c r="J94"/>
  <c r="BK146"/>
  <c i="2" r="BK113"/>
  <c i="3" r="J180"/>
  <c i="5" r="BK110"/>
  <c r="BK145"/>
  <c i="3" r="J173"/>
  <c r="J165"/>
  <c i="4" r="BK339"/>
  <c i="5" r="J134"/>
  <c r="J154"/>
  <c i="2" r="F36"/>
  <c r="F35"/>
  <c i="3" l="1" r="BK94"/>
  <c r="BK132"/>
  <c r="J132"/>
  <c r="J66"/>
  <c r="BK149"/>
  <c r="J149"/>
  <c r="J68"/>
  <c r="P172"/>
  <c i="4" r="BK95"/>
  <c r="J95"/>
  <c r="J61"/>
  <c r="R180"/>
  <c r="T290"/>
  <c r="BK377"/>
  <c r="J377"/>
  <c r="J73"/>
  <c i="2" r="T173"/>
  <c r="BK263"/>
  <c r="J263"/>
  <c r="J69"/>
  <c r="BK321"/>
  <c r="J321"/>
  <c r="J71"/>
  <c r="T362"/>
  <c i="3" r="BK139"/>
  <c r="J139"/>
  <c r="J67"/>
  <c r="T149"/>
  <c r="P169"/>
  <c i="4" r="P180"/>
  <c r="T242"/>
  <c r="R354"/>
  <c i="2" r="BK95"/>
  <c r="P173"/>
  <c r="P279"/>
  <c r="T321"/>
  <c i="5" r="R93"/>
  <c i="2" r="R121"/>
  <c r="P218"/>
  <c r="T263"/>
  <c r="R336"/>
  <c i="3" r="P139"/>
  <c r="R149"/>
  <c r="R172"/>
  <c i="4" r="T95"/>
  <c r="T113"/>
  <c r="R228"/>
  <c r="T274"/>
  <c r="BK354"/>
  <c r="J354"/>
  <c r="J72"/>
  <c i="5" r="BK122"/>
  <c r="J122"/>
  <c r="J65"/>
  <c r="T137"/>
  <c i="2" r="R95"/>
  <c r="P112"/>
  <c r="BK232"/>
  <c r="J232"/>
  <c r="J68"/>
  <c r="P263"/>
  <c r="T336"/>
  <c i="3" r="T94"/>
  <c r="T132"/>
  <c r="P149"/>
  <c r="T172"/>
  <c i="4" r="R122"/>
  <c r="P242"/>
  <c r="BK332"/>
  <c r="J332"/>
  <c r="J71"/>
  <c r="T377"/>
  <c i="5" r="P122"/>
  <c r="BK137"/>
  <c r="J137"/>
  <c r="J67"/>
  <c r="BK159"/>
  <c r="J159"/>
  <c r="J70"/>
  <c i="2" r="BK173"/>
  <c r="J173"/>
  <c r="J64"/>
  <c r="BK279"/>
  <c r="J279"/>
  <c r="J70"/>
  <c r="R321"/>
  <c i="3" r="P100"/>
  <c r="P154"/>
  <c r="R169"/>
  <c i="4" r="T180"/>
  <c r="P290"/>
  <c r="P377"/>
  <c i="5" r="R129"/>
  <c r="P137"/>
  <c r="R159"/>
  <c i="2" r="T121"/>
  <c i="3" r="P94"/>
  <c r="P132"/>
  <c r="T154"/>
  <c i="4" r="P122"/>
  <c r="T228"/>
  <c r="BK274"/>
  <c r="J274"/>
  <c r="J69"/>
  <c r="P332"/>
  <c i="5" r="T93"/>
  <c r="R137"/>
  <c r="BK156"/>
  <c r="J156"/>
  <c r="J69"/>
  <c i="2" r="R173"/>
  <c r="R232"/>
  <c r="BK336"/>
  <c r="J336"/>
  <c r="J72"/>
  <c i="3" r="R100"/>
  <c r="T139"/>
  <c r="BK172"/>
  <c r="J172"/>
  <c r="J71"/>
  <c i="4" r="T122"/>
  <c r="T94"/>
  <c r="R242"/>
  <c r="T332"/>
  <c i="5" r="R122"/>
  <c r="BK141"/>
  <c r="J141"/>
  <c r="J68"/>
  <c r="P159"/>
  <c i="2" r="P95"/>
  <c r="BK112"/>
  <c r="J112"/>
  <c r="J62"/>
  <c r="T112"/>
  <c r="R218"/>
  <c r="T279"/>
  <c r="BK362"/>
  <c r="J362"/>
  <c r="J73"/>
  <c i="3" r="BK100"/>
  <c r="J100"/>
  <c r="J65"/>
  <c r="R154"/>
  <c i="4" r="BK180"/>
  <c r="R274"/>
  <c r="T354"/>
  <c i="5" r="P93"/>
  <c r="T129"/>
  <c r="T159"/>
  <c i="2" r="P121"/>
  <c r="T218"/>
  <c r="R279"/>
  <c r="P362"/>
  <c i="3" r="R94"/>
  <c r="BK154"/>
  <c r="J154"/>
  <c r="J69"/>
  <c r="T169"/>
  <c i="4" r="P95"/>
  <c r="BK113"/>
  <c r="J113"/>
  <c r="J62"/>
  <c r="R113"/>
  <c r="P228"/>
  <c r="R290"/>
  <c r="R377"/>
  <c i="5" r="BK129"/>
  <c r="J129"/>
  <c r="J66"/>
  <c r="R141"/>
  <c r="R156"/>
  <c i="2" r="T95"/>
  <c r="T94"/>
  <c r="R112"/>
  <c r="BK218"/>
  <c r="J218"/>
  <c r="J65"/>
  <c r="T232"/>
  <c r="T231"/>
  <c r="P336"/>
  <c i="3" r="T100"/>
  <c r="R139"/>
  <c r="BK169"/>
  <c r="J169"/>
  <c r="J70"/>
  <c i="4" r="R95"/>
  <c r="P113"/>
  <c r="BK242"/>
  <c r="P274"/>
  <c r="R332"/>
  <c i="5" r="P129"/>
  <c r="P141"/>
  <c r="T156"/>
  <c i="2" r="BK121"/>
  <c r="J121"/>
  <c r="J63"/>
  <c r="P232"/>
  <c r="P231"/>
  <c r="R263"/>
  <c r="P321"/>
  <c r="R362"/>
  <c i="3" r="R132"/>
  <c i="4" r="BK122"/>
  <c r="J122"/>
  <c r="J63"/>
  <c r="BK228"/>
  <c r="J228"/>
  <c r="J65"/>
  <c r="BK290"/>
  <c r="J290"/>
  <c r="J70"/>
  <c r="P354"/>
  <c i="5" r="BK93"/>
  <c r="J93"/>
  <c r="J64"/>
  <c r="T122"/>
  <c r="T141"/>
  <c r="P156"/>
  <c i="2" r="BK228"/>
  <c r="J228"/>
  <c r="J66"/>
  <c i="4" r="BK238"/>
  <c r="J238"/>
  <c r="J66"/>
  <c i="6" r="BK87"/>
  <c r="J87"/>
  <c r="J61"/>
  <c r="BK93"/>
  <c r="J93"/>
  <c r="J63"/>
  <c r="BK99"/>
  <c r="J99"/>
  <c r="J65"/>
  <c r="BK90"/>
  <c r="J90"/>
  <c r="J62"/>
  <c r="BK96"/>
  <c r="J96"/>
  <c r="J64"/>
  <c r="J52"/>
  <c r="F82"/>
  <c r="E75"/>
  <c r="BE97"/>
  <c r="BE91"/>
  <c r="BE94"/>
  <c r="BE100"/>
  <c r="BE88"/>
  <c i="5" r="BE97"/>
  <c r="BE117"/>
  <c r="BE119"/>
  <c r="BE121"/>
  <c r="BE130"/>
  <c r="BE131"/>
  <c r="BE148"/>
  <c r="BE99"/>
  <c r="BE116"/>
  <c r="BE118"/>
  <c r="BE123"/>
  <c r="BE126"/>
  <c r="BE135"/>
  <c r="BE151"/>
  <c r="BE154"/>
  <c i="4" r="J242"/>
  <c r="J68"/>
  <c i="5" r="F89"/>
  <c r="BE98"/>
  <c r="BE103"/>
  <c r="BE110"/>
  <c r="BE128"/>
  <c r="BE162"/>
  <c r="BE166"/>
  <c r="BE115"/>
  <c r="BE132"/>
  <c r="BE144"/>
  <c r="BE146"/>
  <c r="BE107"/>
  <c r="BE108"/>
  <c r="BE114"/>
  <c r="BE155"/>
  <c r="BE167"/>
  <c r="BE169"/>
  <c r="E80"/>
  <c r="BE96"/>
  <c r="BE100"/>
  <c r="BE105"/>
  <c r="BE111"/>
  <c r="BE133"/>
  <c r="BE142"/>
  <c r="BE147"/>
  <c r="BE153"/>
  <c r="BE161"/>
  <c r="J56"/>
  <c r="BE102"/>
  <c r="BE113"/>
  <c r="BE134"/>
  <c r="BE136"/>
  <c r="BE152"/>
  <c r="BE158"/>
  <c r="BE163"/>
  <c i="4" r="J180"/>
  <c r="J64"/>
  <c i="5" r="BE95"/>
  <c r="BE120"/>
  <c r="BE127"/>
  <c r="BE138"/>
  <c r="BE140"/>
  <c r="BE160"/>
  <c r="BE104"/>
  <c r="BE106"/>
  <c r="BE125"/>
  <c r="BE94"/>
  <c r="BE143"/>
  <c r="BE101"/>
  <c r="BE109"/>
  <c r="BE112"/>
  <c r="BE139"/>
  <c r="BE145"/>
  <c r="BE149"/>
  <c r="BE164"/>
  <c r="BE165"/>
  <c r="BE168"/>
  <c r="BE124"/>
  <c r="BE150"/>
  <c r="BE157"/>
  <c i="4" r="E83"/>
  <c r="BE123"/>
  <c r="BE158"/>
  <c r="BE186"/>
  <c r="BE229"/>
  <c r="BE321"/>
  <c r="F55"/>
  <c r="J87"/>
  <c r="BE96"/>
  <c r="BE132"/>
  <c r="BE147"/>
  <c r="BE191"/>
  <c r="BE260"/>
  <c r="BE295"/>
  <c r="BE301"/>
  <c r="BE310"/>
  <c r="BE333"/>
  <c r="BE341"/>
  <c r="BE181"/>
  <c r="BE225"/>
  <c r="BE339"/>
  <c r="BE109"/>
  <c r="BE288"/>
  <c r="BE291"/>
  <c r="BE355"/>
  <c r="BE120"/>
  <c r="BE165"/>
  <c r="BE169"/>
  <c r="BE199"/>
  <c r="BE207"/>
  <c r="BE258"/>
  <c r="BE275"/>
  <c r="BE293"/>
  <c r="BE361"/>
  <c r="BE367"/>
  <c r="BE369"/>
  <c r="BE370"/>
  <c r="BE372"/>
  <c r="BE375"/>
  <c r="BE378"/>
  <c r="BE391"/>
  <c r="BE281"/>
  <c r="BE134"/>
  <c r="BE167"/>
  <c r="BE205"/>
  <c r="BE325"/>
  <c r="BE345"/>
  <c r="BE118"/>
  <c r="BE145"/>
  <c r="BE233"/>
  <c r="BE284"/>
  <c r="BE329"/>
  <c r="BE149"/>
  <c r="BE156"/>
  <c r="BE189"/>
  <c r="BE243"/>
  <c r="BE373"/>
  <c r="BE107"/>
  <c r="BE239"/>
  <c r="BE314"/>
  <c r="BE349"/>
  <c i="3" r="J94"/>
  <c r="J64"/>
  <c i="4" r="BE196"/>
  <c r="BE201"/>
  <c r="BE220"/>
  <c r="BE231"/>
  <c r="BE272"/>
  <c r="BE352"/>
  <c r="BE363"/>
  <c r="BE384"/>
  <c r="BE393"/>
  <c r="BE114"/>
  <c r="BE217"/>
  <c r="BE236"/>
  <c r="BE270"/>
  <c r="BE277"/>
  <c r="BE306"/>
  <c r="BE320"/>
  <c r="BE330"/>
  <c i="3" r="BE95"/>
  <c r="BE108"/>
  <c r="BE117"/>
  <c r="BE124"/>
  <c r="BE129"/>
  <c r="BE130"/>
  <c r="BE133"/>
  <c r="BE134"/>
  <c r="BE138"/>
  <c r="BE142"/>
  <c r="BE152"/>
  <c r="BE159"/>
  <c r="BE167"/>
  <c i="2" r="J95"/>
  <c r="J61"/>
  <c i="3" r="J87"/>
  <c r="BE97"/>
  <c r="BE99"/>
  <c r="BE103"/>
  <c r="BE110"/>
  <c r="BE115"/>
  <c r="BE119"/>
  <c r="BE158"/>
  <c r="BE175"/>
  <c r="BE101"/>
  <c r="BE102"/>
  <c r="BE126"/>
  <c r="BE128"/>
  <c r="BE153"/>
  <c r="BE105"/>
  <c r="BE112"/>
  <c r="BE135"/>
  <c r="BE140"/>
  <c r="BE164"/>
  <c r="BE170"/>
  <c r="BE174"/>
  <c r="E81"/>
  <c r="F90"/>
  <c r="BE120"/>
  <c r="BE168"/>
  <c r="BE181"/>
  <c r="BE106"/>
  <c r="BE107"/>
  <c r="BE145"/>
  <c r="BE148"/>
  <c r="BE150"/>
  <c r="BE151"/>
  <c r="BE156"/>
  <c r="BE96"/>
  <c r="BE116"/>
  <c r="BE121"/>
  <c r="BE163"/>
  <c r="BE173"/>
  <c r="BE178"/>
  <c i="2" r="BK231"/>
  <c r="J231"/>
  <c r="J67"/>
  <c i="3" r="BE118"/>
  <c r="BE141"/>
  <c r="BE161"/>
  <c r="BE177"/>
  <c r="BE182"/>
  <c r="BE111"/>
  <c r="BE122"/>
  <c r="BE123"/>
  <c r="BE155"/>
  <c r="BE157"/>
  <c r="BE176"/>
  <c r="BE180"/>
  <c r="BE114"/>
  <c r="BE127"/>
  <c r="BE131"/>
  <c r="BE137"/>
  <c r="BE144"/>
  <c r="BE165"/>
  <c r="BE98"/>
  <c r="BE109"/>
  <c r="BE125"/>
  <c r="BE146"/>
  <c r="BE160"/>
  <c r="BE162"/>
  <c r="BE179"/>
  <c r="BE104"/>
  <c r="BE113"/>
  <c r="BE136"/>
  <c r="BE143"/>
  <c r="BE147"/>
  <c r="BE166"/>
  <c r="BE171"/>
  <c i="1" r="AW56"/>
  <c i="2" r="J52"/>
  <c r="BE96"/>
  <c r="BE122"/>
  <c r="BE152"/>
  <c r="BE161"/>
  <c r="BE337"/>
  <c r="E83"/>
  <c r="F90"/>
  <c r="BE108"/>
  <c r="BE113"/>
  <c r="BE117"/>
  <c r="BE130"/>
  <c r="BE132"/>
  <c r="BE142"/>
  <c r="BE146"/>
  <c r="BE159"/>
  <c r="BE179"/>
  <c r="BE184"/>
  <c r="BE189"/>
  <c r="BE209"/>
  <c r="BE223"/>
  <c r="BE229"/>
  <c r="BE233"/>
  <c r="BE259"/>
  <c r="BE264"/>
  <c r="BE277"/>
  <c r="BE282"/>
  <c r="BE284"/>
  <c r="BE290"/>
  <c r="BE295"/>
  <c r="BE299"/>
  <c r="BE106"/>
  <c r="BE119"/>
  <c r="BE144"/>
  <c r="BE154"/>
  <c r="BE174"/>
  <c r="BE182"/>
  <c r="BE192"/>
  <c r="BE198"/>
  <c r="BE200"/>
  <c r="BE219"/>
  <c r="BE221"/>
  <c r="BE226"/>
  <c r="BE250"/>
  <c r="BE303"/>
  <c r="BE309"/>
  <c r="BE310"/>
  <c r="BE314"/>
  <c r="BE318"/>
  <c r="BE319"/>
  <c r="BE322"/>
  <c r="BE328"/>
  <c r="BE330"/>
  <c r="BE334"/>
  <c r="BE343"/>
  <c r="BE345"/>
  <c r="BE349"/>
  <c r="BE357"/>
  <c r="BE358"/>
  <c r="BE360"/>
  <c r="BE363"/>
  <c r="BE369"/>
  <c r="BE376"/>
  <c i="1" r="BB56"/>
  <c r="BC56"/>
  <c i="2" r="BE163"/>
  <c r="BE194"/>
  <c r="BE212"/>
  <c r="BE217"/>
  <c r="BE248"/>
  <c r="BE261"/>
  <c r="BE266"/>
  <c r="BE270"/>
  <c r="BE273"/>
  <c r="BE280"/>
  <c r="BE352"/>
  <c r="BE355"/>
  <c r="BE378"/>
  <c i="1" r="BD56"/>
  <c i="4" r="J34"/>
  <c i="1" r="AW59"/>
  <c i="3" r="F36"/>
  <c i="1" r="BA57"/>
  <c i="3" r="F37"/>
  <c i="1" r="BB57"/>
  <c r="BB55"/>
  <c r="AX55"/>
  <c i="6" r="F37"/>
  <c i="1" r="BD61"/>
  <c i="3" r="F38"/>
  <c i="1" r="BC57"/>
  <c r="BC55"/>
  <c r="AY55"/>
  <c i="4" r="F34"/>
  <c i="1" r="BA59"/>
  <c i="3" r="J36"/>
  <c i="1" r="AW57"/>
  <c i="5" r="F39"/>
  <c i="1" r="BD60"/>
  <c i="5" r="F38"/>
  <c i="1" r="BC60"/>
  <c i="6" r="F36"/>
  <c i="1" r="BC61"/>
  <c i="5" r="F37"/>
  <c i="1" r="BB60"/>
  <c i="5" r="J36"/>
  <c i="1" r="AW60"/>
  <c i="5" r="F36"/>
  <c i="1" r="BA60"/>
  <c i="6" r="F34"/>
  <c i="1" r="BA61"/>
  <c i="6" r="F35"/>
  <c i="1" r="BB61"/>
  <c i="4" r="F37"/>
  <c i="1" r="BD59"/>
  <c i="2" r="F34"/>
  <c i="4" r="F36"/>
  <c i="1" r="BC59"/>
  <c i="3" r="F39"/>
  <c i="1" r="BD57"/>
  <c r="BD55"/>
  <c r="AS54"/>
  <c i="6" r="J34"/>
  <c i="1" r="AW61"/>
  <c i="4" r="F35"/>
  <c i="1" r="BB59"/>
  <c i="3" l="1" r="P93"/>
  <c i="1" r="AU57"/>
  <c i="2" r="T93"/>
  <c i="4" r="R241"/>
  <c i="2" r="P94"/>
  <c r="P93"/>
  <c i="1" r="AU56"/>
  <c i="4" r="P94"/>
  <c i="5" r="P92"/>
  <c i="1" r="AU60"/>
  <c i="3" r="T93"/>
  <c i="5" r="R92"/>
  <c i="4" r="BK241"/>
  <c r="J241"/>
  <c r="J67"/>
  <c r="P241"/>
  <c i="2" r="R231"/>
  <c r="BK94"/>
  <c r="J94"/>
  <c r="J60"/>
  <c i="4" r="BK94"/>
  <c r="BK93"/>
  <c r="J93"/>
  <c r="T241"/>
  <c r="T93"/>
  <c i="3" r="R93"/>
  <c i="4" r="R94"/>
  <c r="R93"/>
  <c i="2" r="R94"/>
  <c r="R93"/>
  <c i="5" r="T92"/>
  <c i="3" r="BK93"/>
  <c r="J93"/>
  <c r="J63"/>
  <c i="5" r="BK92"/>
  <c r="J92"/>
  <c i="1" r="BA56"/>
  <c i="6" r="BK86"/>
  <c r="J86"/>
  <c r="J60"/>
  <c i="5" r="J63"/>
  <c i="2" r="BK93"/>
  <c r="J93"/>
  <c r="J59"/>
  <c r="F33"/>
  <c i="1" r="AZ56"/>
  <c i="4" r="J30"/>
  <c i="1" r="AG59"/>
  <c i="3" r="F35"/>
  <c i="1" r="AZ57"/>
  <c i="6" r="J33"/>
  <c i="1" r="AV61"/>
  <c r="AT61"/>
  <c i="6" r="F33"/>
  <c i="1" r="AZ61"/>
  <c i="5" r="J32"/>
  <c r="J35"/>
  <c i="1" r="AV60"/>
  <c r="AT60"/>
  <c i="3" r="J35"/>
  <c i="1" r="AV57"/>
  <c r="AT57"/>
  <c r="BA55"/>
  <c r="AW55"/>
  <c r="BB58"/>
  <c r="AX58"/>
  <c i="4" r="J33"/>
  <c i="1" r="AV59"/>
  <c r="AT59"/>
  <c r="AN59"/>
  <c i="2" r="J33"/>
  <c i="1" r="AV56"/>
  <c r="AT56"/>
  <c r="AU55"/>
  <c i="4" r="F33"/>
  <c i="1" r="AZ59"/>
  <c r="BC58"/>
  <c r="AY58"/>
  <c r="BA58"/>
  <c r="AW58"/>
  <c i="5" r="F35"/>
  <c i="1" r="AZ60"/>
  <c r="BD58"/>
  <c i="4" l="1" r="P93"/>
  <c i="1" r="AU59"/>
  <c r="AG60"/>
  <c i="4" r="J94"/>
  <c r="J60"/>
  <c r="J59"/>
  <c i="6" r="BK85"/>
  <c r="J85"/>
  <c r="J59"/>
  <c i="5" r="J41"/>
  <c i="4" r="J39"/>
  <c i="1" r="AN60"/>
  <c i="2" r="J30"/>
  <c i="1" r="AG56"/>
  <c r="AG58"/>
  <c i="3" r="J32"/>
  <c i="1" r="AG57"/>
  <c r="BC54"/>
  <c r="W32"/>
  <c r="AZ58"/>
  <c r="AV58"/>
  <c r="AT58"/>
  <c r="AN58"/>
  <c r="BD54"/>
  <c r="W33"/>
  <c r="BB54"/>
  <c r="W31"/>
  <c r="BA54"/>
  <c r="W30"/>
  <c r="AU58"/>
  <c r="AZ55"/>
  <c r="AV55"/>
  <c r="AT55"/>
  <c i="3" l="1" r="J41"/>
  <c i="2" r="J39"/>
  <c i="1" r="AN56"/>
  <c r="AN57"/>
  <c r="AU54"/>
  <c r="AZ54"/>
  <c r="W29"/>
  <c i="6" r="J30"/>
  <c i="1" r="AG61"/>
  <c r="AY54"/>
  <c r="AW54"/>
  <c r="AK30"/>
  <c r="AX54"/>
  <c r="AG55"/>
  <c l="1" r="AN55"/>
  <c i="6" r="J39"/>
  <c i="1" r="AN61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<sst xmlns="http://schemas.openxmlformats.org/spreadsheetml/2006/main">
  <si>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</si>
  <si>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</si>
  <si>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</si>
  <si>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</si>
  <si>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</si>
  <si>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{cc4cf71d-970b-4664-badb-d56d6e84cc92}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</si>
  <si>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</si>
  <si>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</si>
  <si>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</si>
  <si>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</si>
  <si>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</si>
  <si>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</si>
  <si>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</si>
  <si>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</si>
  <si>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2021-041-A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</si>
  <si>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</si>
  <si>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</si>
  <si>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- modernizace obvodového pláště</t>
  </si>
  <si>
    <t>KSO:</t>
  </si>
  <si>
    <t/>
  </si>
  <si>
    <t>CC-CZ:</t>
  </si>
  <si>
    <t>Místo:</t>
  </si>
  <si>
    <t>parc. č. 1627/24 a 1627/25</t>
  </si>
  <si>
    <t>Datum:</t>
  </si>
  <si>
    <t>30. 9. 2022</t>
  </si>
  <si>
    <t>Zadavatel:</t>
  </si>
  <si>
    <t>IČ:</t>
  </si>
  <si>
    <t>ČZU v Praze</t>
  </si>
  <si>
    <t>DIČ:</t>
  </si>
  <si>
    <t>Uchazeč:</t>
  </si>
  <si>
    <t>Vyplň údaj</t>
  </si>
  <si>
    <t>Projektant:</t>
  </si>
  <si>
    <t>RH-ARCHITEKTI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</si>
  <si>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</si>
  <si>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</si>
  <si>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</si>
  <si>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</si>
  <si>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</si>
  <si>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</si>
  <si>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</si>
  <si>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</si>
  <si>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</si>
  <si>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</si>
  <si>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</si>
  <si>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</si>
  <si>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</si>
  <si>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</si>
  <si>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</si>
  <si>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</si>
  <si>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</si>
  <si>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</si>
  <si>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</si>
  <si>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</si>
  <si>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</si>
  <si>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</si>
  <si>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</si>
  <si>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</si>
  <si>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</si>
  <si>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</si>
  <si>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</si>
  <si>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</si>
  <si>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</si>
  <si>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</si>
  <si>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</si>
  <si>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</si>
  <si>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</si>
  <si>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</si>
  <si>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</si>
  <si>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</si>
  <si>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</si>
  <si>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</si>
  <si>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</si>
  <si>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</si>
  <si>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</si>
  <si>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</si>
  <si>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</si>
  <si>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SO-01</t>
  </si>
  <si>
    <t>Hala č. 1</t>
  </si>
  <si>
    <t>STA</t>
  </si>
  <si>
    <t>1</t>
  </si>
  <si>
    <t>{d0f9d423-96b2-4e54-9cd4-a70e45a7bdaf}</t>
  </si>
  <si>
    <t>2</t>
  </si>
  <si>
    <t>/</t>
  </si>
  <si>
    <t>Soupis</t>
  </si>
  <si>
    <t>###NOINSERT###</t>
  </si>
  <si>
    <t>EL-01</t>
  </si>
  <si>
    <t>Výkaz výměr hala č.1</t>
  </si>
  <si>
    <t>{a492997a-8c4f-47f6-97ac-1a59cfe0271a}</t>
  </si>
  <si>
    <t>SO-02</t>
  </si>
  <si>
    <t>Hala č. 2</t>
  </si>
  <si>
    <t>{4d9b9a6f-eab4-47a0-a45f-9cd8c07b7f07}</t>
  </si>
  <si>
    <t>EL-02</t>
  </si>
  <si>
    <t>Výkaz výměr hala č.2</t>
  </si>
  <si>
    <t>{b4b50a8d-d5db-4af1-8798-67144df626ed}</t>
  </si>
  <si>
    <t>VRN</t>
  </si>
  <si>
    <t>Vedlejší rozpočtové náklady</t>
  </si>
  <si>
    <t>{6f03ced2-c96a-4b14-967f-ca6a4435221a}</t>
  </si>
  <si>
    <t>KRYCÍ LIST SOUPISU PRACÍ</t>
  </si>
  <si>
    <t>Objekt:</t>
  </si>
  <si>
    <t>SO-01 - Hala č.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</si>
  <si>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</si>
  <si>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</si>
  <si>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</si>
  <si>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</si>
  <si>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</si>
  <si>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</si>
  <si>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</si>
  <si>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</si>
  <si>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</si>
  <si>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</si>
  <si>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</si>
  <si>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</si>
  <si>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</si>
  <si>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</si>
  <si>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</si>
  <si>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</si>
  <si>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</si>
  <si>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</si>
  <si>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</si>
  <si>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</si>
  <si>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</si>
  <si>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</si>
  <si>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</si>
  <si>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</si>
  <si>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</si>
  <si>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</si>
  <si>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</si>
  <si>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</si>
  <si>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</si>
  <si>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</si>
  <si>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</si>
  <si>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</si>
  <si>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</si>
  <si>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</si>
  <si>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</si>
  <si>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</si>
  <si>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</si>
  <si>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342171112</t>
  </si>
  <si>
    <t>Montáž opláštění stěn ocelové konstrukce z tvarovaných ocelových plechů šroubovaných, výšky budovy přes 6 do 12 m</t>
  </si>
  <si>
    <t>m2</t>
  </si>
  <si>
    <t>CS ÚRS 2022 02</t>
  </si>
  <si>
    <t>4</t>
  </si>
  <si>
    <t>-1563279171</t>
  </si>
  <si>
    <t>Online PSC</t>
  </si>
  <si>
    <t>https://podminky.urs.cz/item/CS_URS_2022_02/342171112</t>
  </si>
  <si>
    <t>P</t>
  </si>
  <si>
    <t>Poznámka k položce:_x000d_
kotvení na stávající závitové tyče, případně navařit nové na stávající ocelové C nosníky</t>
  </si>
  <si>
    <t>VV</t>
  </si>
  <si>
    <t>45,182*3,78*2</t>
  </si>
  <si>
    <t>-(3,3*1,15*14)</t>
  </si>
  <si>
    <t>15,104*1,55</t>
  </si>
  <si>
    <t>15,104*3,78*2</t>
  </si>
  <si>
    <t>-(3,0*1,2*4)</t>
  </si>
  <si>
    <t>-(3,6*(4,0-1,15)*2)</t>
  </si>
  <si>
    <t>Součet</t>
  </si>
  <si>
    <t>M</t>
  </si>
  <si>
    <t>154851R1R</t>
  </si>
  <si>
    <t>trapézový plech - AL plech T - 18 / 140A, výška vlny 18mm, tl. plechu 0,8mm bez povrchové úpravy</t>
  </si>
  <si>
    <t>8</t>
  </si>
  <si>
    <t>-35222253</t>
  </si>
  <si>
    <t>391,123*1,1 "Přepočtené koeficientem množství</t>
  </si>
  <si>
    <t>344900101</t>
  </si>
  <si>
    <t>Napojení fasádního opláštění na ostění a nadpraží oken</t>
  </si>
  <si>
    <t>m</t>
  </si>
  <si>
    <t>-813076636</t>
  </si>
  <si>
    <t>(3,0+1,2*2)*4</t>
  </si>
  <si>
    <t>(3,3+1,15*2)*14</t>
  </si>
  <si>
    <t>Vodorovné konstrukce</t>
  </si>
  <si>
    <t>444171112</t>
  </si>
  <si>
    <t>Montáž krytiny střech ocelových konstrukcí z tvarovaných ocelových plechů šroubovaných, výšky budovy přes 6 do 12 m</t>
  </si>
  <si>
    <t>-1976999362</t>
  </si>
  <si>
    <t>https://podminky.urs.cz/item/CS_URS_2022_02/444171112</t>
  </si>
  <si>
    <t>45,182*8,01*2</t>
  </si>
  <si>
    <t>5</t>
  </si>
  <si>
    <t>154850R2R</t>
  </si>
  <si>
    <t>trapézový plech - AL plech T - 18 / 140B, výška vlny 18mm, tl. plechu 0,8mm bez povrchové úpravy</t>
  </si>
  <si>
    <t>1194004165</t>
  </si>
  <si>
    <t>723,816*1,1 "Přepočtené koeficientem množství</t>
  </si>
  <si>
    <t>6</t>
  </si>
  <si>
    <t>444171112RVZ</t>
  </si>
  <si>
    <t>Doplnění dvojice hřebenových vaznic z profilu C 150mm</t>
  </si>
  <si>
    <t>-226783305</t>
  </si>
  <si>
    <t>4,5*2*10</t>
  </si>
  <si>
    <t>Úpravy povrchů, podlahy a osazování výplní</t>
  </si>
  <si>
    <t>7</t>
  </si>
  <si>
    <t>620111001</t>
  </si>
  <si>
    <t xml:space="preserve">Montáž pojistné hydroizolace stěn fasády objektu - difuzní fólie </t>
  </si>
  <si>
    <t>-1298117883</t>
  </si>
  <si>
    <t>28329040</t>
  </si>
  <si>
    <t>fólie kontaktní difuzně propustná pro doplňkovou hydroizolační vrstvu skládaných větraných fasád s otevřenými spárami (spára max 50 mm, max.40% plochy)</t>
  </si>
  <si>
    <t>-692964558</t>
  </si>
  <si>
    <t>391,123*1,05 "Přepočtené koeficientem množství</t>
  </si>
  <si>
    <t>9</t>
  </si>
  <si>
    <t>622211011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</si>
  <si>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</si>
  <si>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790469763</t>
  </si>
  <si>
    <t>https://podminky.urs.cz/item/CS_URS_2022_02/622211011</t>
  </si>
  <si>
    <t xml:space="preserve">plocha </t>
  </si>
  <si>
    <t>45,182*1,35*2</t>
  </si>
  <si>
    <t>15,104*1,35*2</t>
  </si>
  <si>
    <t>Mezisoučet</t>
  </si>
  <si>
    <t>otvory</t>
  </si>
  <si>
    <t>-(3,6*1,35*2)</t>
  </si>
  <si>
    <t>10</t>
  </si>
  <si>
    <t>28376417</t>
  </si>
  <si>
    <t>deska XPS hrana polodrážková a hladký povrch 300kPA tl 50mm</t>
  </si>
  <si>
    <t>-1734151731</t>
  </si>
  <si>
    <t>153,052*1,05 "Přepočtené koeficientem množství</t>
  </si>
  <si>
    <t>11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</si>
  <si>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</si>
  <si>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</si>
  <si>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-698093403</t>
  </si>
  <si>
    <t>https://podminky.urs.cz/item/CS_URS_2022_02/622251101</t>
  </si>
  <si>
    <t>12</t>
  </si>
  <si>
    <t>622252001</t>
  </si>
  <si>
    <t>Montáž profilů kontaktního zateplení zakládacích soklových připevněných hmoždinkami</t>
  </si>
  <si>
    <t>-1374815084</t>
  </si>
  <si>
    <t>https://podminky.urs.cz/item/CS_URS_2022_02/622252001</t>
  </si>
  <si>
    <t>45,182*2</t>
  </si>
  <si>
    <t>15,104*2</t>
  </si>
  <si>
    <t>-3,6*2</t>
  </si>
  <si>
    <t>13</t>
  </si>
  <si>
    <t>59051663</t>
  </si>
  <si>
    <t>profil zakládací Al tl 0,7mm pro ETICS pro izolant tl 50mm</t>
  </si>
  <si>
    <t>-88759445</t>
  </si>
  <si>
    <t>113,372*1,05 "Přepočtené koeficientem množství</t>
  </si>
  <si>
    <t>14</t>
  </si>
  <si>
    <t>622252002</t>
  </si>
  <si>
    <t>Montáž profilů kontaktního zateplení ostatních stěnových, dilatačních apod. lepených do tmelu</t>
  </si>
  <si>
    <t>-1986441686</t>
  </si>
  <si>
    <t>https://podminky.urs.cz/item/CS_URS_2022_02/622252002</t>
  </si>
  <si>
    <t>kolem vrat - ostění</t>
  </si>
  <si>
    <t>1,35*2*2</t>
  </si>
  <si>
    <t>5,4*2 "Přepočtené koeficientem množství</t>
  </si>
  <si>
    <t>63127464</t>
  </si>
  <si>
    <t>profil rohový Al 15x15mm s výztužnou tkaninou š 100mm pro ETICS</t>
  </si>
  <si>
    <t>1653635305</t>
  </si>
  <si>
    <t>5,4*1,05 "Přepočtené koeficientem množství</t>
  </si>
  <si>
    <t>16</t>
  </si>
  <si>
    <t>59051476</t>
  </si>
  <si>
    <t>profil začišťovací PVC 9mm s výztužnou tkaninou pro ostění ETICS</t>
  </si>
  <si>
    <t>822346202</t>
  </si>
  <si>
    <t>17</t>
  </si>
  <si>
    <t>622511112</t>
  </si>
  <si>
    <t>Omítka tenkovrstvá akrylátová vnějších ploch probarvená bez penetrace mozaiková střednězrnná stěn</t>
  </si>
  <si>
    <t>1551621465</t>
  </si>
  <si>
    <t>https://podminky.urs.cz/item/CS_URS_2022_02/622511112</t>
  </si>
  <si>
    <t>Ostatní konstrukce a práce, bourání</t>
  </si>
  <si>
    <t>18</t>
  </si>
  <si>
    <t>941111121</t>
  </si>
  <si>
    <t>Montáž lešení řadového trubkového lehkého pracovního s podlahami s provozním zatížením tř. 3 do 200 kg/m2 šířky tř. W09 od 0,9 do 1,2 m, výšky do 10 m</t>
  </si>
  <si>
    <t>-541332474</t>
  </si>
  <si>
    <t>https://podminky.urs.cz/item/CS_URS_2022_02/941111121</t>
  </si>
  <si>
    <t>47,0*5,0*2</t>
  </si>
  <si>
    <t>15,1*6,5*2</t>
  </si>
  <si>
    <t>19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</si>
  <si>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</si>
  <si>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</si>
  <si>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1411215829</t>
  </si>
  <si>
    <t>https://podminky.urs.cz/item/CS_URS_2022_02/941111221</t>
  </si>
  <si>
    <t>666,3*60 "Přepočtené koeficientem množství</t>
  </si>
  <si>
    <t>20</t>
  </si>
  <si>
    <t>941111821</t>
  </si>
  <si>
    <t>Demontáž lešení řadového trubkového lehkého pracovního s podlahami s provozním zatížením tř. 3 do 200 kg/m2 šířky tř. W09 od 0,9 do 1,2 m, výšky do 10 m</t>
  </si>
  <si>
    <t>666378682</t>
  </si>
  <si>
    <t>https://podminky.urs.cz/item/CS_URS_2022_02/941111821</t>
  </si>
  <si>
    <t>944511111</t>
  </si>
  <si>
    <t>Montáž ochranné sítě zavěšené na konstrukci lešení z textilie z umělých vláken</t>
  </si>
  <si>
    <t>-981111379</t>
  </si>
  <si>
    <t>https://podminky.urs.cz/item/CS_URS_2022_02/944511111</t>
  </si>
  <si>
    <t>22</t>
  </si>
  <si>
    <t>944511211</t>
  </si>
  <si>
    <t>Montáž ochranné sítě Příplatek za první a každý další den použití sítě k ceně -1111</t>
  </si>
  <si>
    <t>-505812914</t>
  </si>
  <si>
    <t>https://podminky.urs.cz/item/CS_URS_2022_02/944511211</t>
  </si>
  <si>
    <t>23</t>
  </si>
  <si>
    <t>944511811</t>
  </si>
  <si>
    <t>Demontáž ochranné sítě zavěšené na konstrukci lešení z textilie z umělých vláken</t>
  </si>
  <si>
    <t>1126580999</t>
  </si>
  <si>
    <t>https://podminky.urs.cz/item/CS_URS_2022_02/944511811</t>
  </si>
  <si>
    <t>24</t>
  </si>
  <si>
    <t>949101111</t>
  </si>
  <si>
    <t>Lešení pomocné pracovní pro objekty pozemních staveb pro zatížení do 150 kg/m2, o výšce lešeňové podlahy do 1,9 m</t>
  </si>
  <si>
    <t>496276061</t>
  </si>
  <si>
    <t>https://podminky.urs.cz/item/CS_URS_2022_02/949101111</t>
  </si>
  <si>
    <t>půdorysná plocha objektu</t>
  </si>
  <si>
    <t>621,0+24,1</t>
  </si>
  <si>
    <t>25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</si>
  <si>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</si>
  <si>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</si>
  <si>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363467146</t>
  </si>
  <si>
    <t>https://podminky.urs.cz/item/CS_URS_2022_02/952901221</t>
  </si>
  <si>
    <t>26</t>
  </si>
  <si>
    <t>966072122</t>
  </si>
  <si>
    <t>Demontáž opláštění stěn ocelové konstrukce z tvarovaných ocelových plechů, výšky budovy přes 6 do 12 m</t>
  </si>
  <si>
    <t>1365370663</t>
  </si>
  <si>
    <t>https://podminky.urs.cz/item/CS_URS_2022_02/966072122</t>
  </si>
  <si>
    <t>27</t>
  </si>
  <si>
    <t>966073122</t>
  </si>
  <si>
    <t>Demontáž krytiny střech ocelových konstrukcí z tvarovaných ocelových plechů, výšky budovy přes 6 do 12 m</t>
  </si>
  <si>
    <t>1760825543</t>
  </si>
  <si>
    <t>https://podminky.urs.cz/item/CS_URS_2022_02/966073122</t>
  </si>
  <si>
    <t>28</t>
  </si>
  <si>
    <t>968082017</t>
  </si>
  <si>
    <t>Vybourání plastových rámů oken s křídly, dveřních zárubní, vrat rámu oken s křídly, plochy přes 2 do 4 m2</t>
  </si>
  <si>
    <t>1482937840</t>
  </si>
  <si>
    <t>https://podminky.urs.cz/item/CS_URS_2022_02/968082017</t>
  </si>
  <si>
    <t>3,0*1,2*4</t>
  </si>
  <si>
    <t>3,3*1,15*14</t>
  </si>
  <si>
    <t>29</t>
  </si>
  <si>
    <t>988900101</t>
  </si>
  <si>
    <t>Dodávka a montáž zděného elektropilířku včetně zastřešení</t>
  </si>
  <si>
    <t>soubor</t>
  </si>
  <si>
    <t>515004117</t>
  </si>
  <si>
    <t>997</t>
  </si>
  <si>
    <t>Přesun sutě</t>
  </si>
  <si>
    <t>30</t>
  </si>
  <si>
    <t>997013153</t>
  </si>
  <si>
    <t>Vnitrostaveništní doprava suti a vybouraných hmot vodorovně do 50 m svisle s omezením mechanizace pro budovy a haly výšky přes 9 do 12 m</t>
  </si>
  <si>
    <t>t</t>
  </si>
  <si>
    <t>394656078</t>
  </si>
  <si>
    <t>https://podminky.urs.cz/item/CS_URS_2022_02/997013153</t>
  </si>
  <si>
    <t>31</t>
  </si>
  <si>
    <t>997013501</t>
  </si>
  <si>
    <t>Odvoz suti a vybouraných hmot na skládku nebo meziskládku se složením, na vzdálenost do 1 km</t>
  </si>
  <si>
    <t>-217685703</t>
  </si>
  <si>
    <t>https://podminky.urs.cz/item/CS_URS_2022_02/997013501</t>
  </si>
  <si>
    <t>32</t>
  </si>
  <si>
    <t>997013509</t>
  </si>
  <si>
    <t>Odvoz suti a vybouraných hmot na skládku nebo meziskládku se složením, na vzdálenost Příplatek k ceně za každý další i započatý 1 km přes 1 km</t>
  </si>
  <si>
    <t>-1526589488</t>
  </si>
  <si>
    <t>https://podminky.urs.cz/item/CS_URS_2022_02/997013509</t>
  </si>
  <si>
    <t>14,329*19 "Přepočtené koeficientem množství</t>
  </si>
  <si>
    <t>33</t>
  </si>
  <si>
    <t>997013631</t>
  </si>
  <si>
    <t>Poplatek za uložení stavebního odpadu na skládce (skládkovné) směsného stavebního a demoličního zatříděného do Katalogu odpadů pod kódem 17 09 04</t>
  </si>
  <si>
    <t>-931118818</t>
  </si>
  <si>
    <t>https://podminky.urs.cz/item/CS_URS_2022_02/997013631</t>
  </si>
  <si>
    <t>998</t>
  </si>
  <si>
    <t>Přesun hmot</t>
  </si>
  <si>
    <t>34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</si>
  <si>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</si>
  <si>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</si>
  <si>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-423683006</t>
  </si>
  <si>
    <t>https://podminky.urs.cz/item/CS_URS_2022_02/998014211</t>
  </si>
  <si>
    <t>PSV</t>
  </si>
  <si>
    <t>Práce a dodávky PSV</t>
  </si>
  <si>
    <t>713</t>
  </si>
  <si>
    <t>Izolace tepelné</t>
  </si>
  <si>
    <t>35</t>
  </si>
  <si>
    <t>713131171</t>
  </si>
  <si>
    <t>Montáž tepelné izolace stěn rohožemi, pásy, deskami, dílci, bloky (izolační materiál ve specifikaci) přichycením samolepícími trny uvnitř objektu</t>
  </si>
  <si>
    <t>1047311104</t>
  </si>
  <si>
    <t>https://podminky.urs.cz/item/CS_URS_2022_02/713131171</t>
  </si>
  <si>
    <t>parapet oken</t>
  </si>
  <si>
    <t>3,0*4*0,22</t>
  </si>
  <si>
    <t>3,3*14*0,22</t>
  </si>
  <si>
    <t>nadpraží oken</t>
  </si>
  <si>
    <t>ostění oken</t>
  </si>
  <si>
    <t>1,2*2*4*0,22</t>
  </si>
  <si>
    <t>1,15*2*14*0,22</t>
  </si>
  <si>
    <t>36</t>
  </si>
  <si>
    <t>63148100</t>
  </si>
  <si>
    <t>deska tepelně izolační minerální univerzální λ=0,038-0,039 tl 40mm</t>
  </si>
  <si>
    <t>236611895</t>
  </si>
  <si>
    <t>34,804*1,05 "Přepočtené koeficientem množství</t>
  </si>
  <si>
    <t>37</t>
  </si>
  <si>
    <t>713132312</t>
  </si>
  <si>
    <t>Montáž tepelné izolace stěn do roštu jednosměrného svislého výšky přes 6 do 12 m</t>
  </si>
  <si>
    <t>79690011</t>
  </si>
  <si>
    <t>https://podminky.urs.cz/item/CS_URS_2022_02/713132312</t>
  </si>
  <si>
    <t>38</t>
  </si>
  <si>
    <t>63148164</t>
  </si>
  <si>
    <t>deska tepelně izolační minerální provětrávaných fasád λ=0,034-0,035 tl 160mm</t>
  </si>
  <si>
    <t>674290687</t>
  </si>
  <si>
    <t>39</t>
  </si>
  <si>
    <t>998713102</t>
  </si>
  <si>
    <t>Přesun hmot pro izolace tepelné stanovený z hmotnosti přesunovaného materiálu vodorovná dopravní vzdálenost do 50 m v objektech výšky přes 6 m do 12 m</t>
  </si>
  <si>
    <t>-584470299</t>
  </si>
  <si>
    <t>https://podminky.urs.cz/item/CS_URS_2022_02/998713102</t>
  </si>
  <si>
    <t>762</t>
  </si>
  <si>
    <t>Konstrukce tesařské</t>
  </si>
  <si>
    <t>40</t>
  </si>
  <si>
    <t>762083111</t>
  </si>
  <si>
    <t>Impregnace řeziva máčením proti dřevokaznému hmyzu a houbám, třída ohrožení 1 a 2 (dřevo v interiéru)</t>
  </si>
  <si>
    <t>m3</t>
  </si>
  <si>
    <t>-1054547000</t>
  </si>
  <si>
    <t>https://podminky.urs.cz/item/CS_URS_2022_02/762083111</t>
  </si>
  <si>
    <t>41</t>
  </si>
  <si>
    <t>762439001</t>
  </si>
  <si>
    <t>Obložení stěn montáž roštu podkladového</t>
  </si>
  <si>
    <t>2043965763</t>
  </si>
  <si>
    <t>https://podminky.urs.cz/item/CS_URS_2022_02/762439001</t>
  </si>
  <si>
    <t>pomocný rošt pro tepelnou izolaci - předpoklad cca 1,5bm/m2</t>
  </si>
  <si>
    <t>391,123*1,5</t>
  </si>
  <si>
    <t>42</t>
  </si>
  <si>
    <t>60514101</t>
  </si>
  <si>
    <t>řezivo jehličnaté lať 10-25cm2</t>
  </si>
  <si>
    <t>306882476</t>
  </si>
  <si>
    <t>586,685*(0,06*0,04)</t>
  </si>
  <si>
    <t>1,408*1,08 "Přepočtené koeficientem množství</t>
  </si>
  <si>
    <t>43</t>
  </si>
  <si>
    <t>762495000</t>
  </si>
  <si>
    <t>Spojovací prostředky olištování spár, obložení stropů, střešních podhledů a stěn hřebíky, vruty</t>
  </si>
  <si>
    <t>1657704761</t>
  </si>
  <si>
    <t>https://podminky.urs.cz/item/CS_URS_2022_02/762495000</t>
  </si>
  <si>
    <t>plocha stěn</t>
  </si>
  <si>
    <t>391,123</t>
  </si>
  <si>
    <t>44</t>
  </si>
  <si>
    <t>998762102</t>
  </si>
  <si>
    <t>Přesun hmot pro konstrukce tesařské stanovený z hmotnosti přesunovaného materiálu vodorovná dopravní vzdálenost do 50 m v objektech výšky přes 6 do 12 m</t>
  </si>
  <si>
    <t>-1197806976</t>
  </si>
  <si>
    <t>https://podminky.urs.cz/item/CS_URS_2022_02/998762102</t>
  </si>
  <si>
    <t>764</t>
  </si>
  <si>
    <t>Konstrukce klempířské</t>
  </si>
  <si>
    <t>45</t>
  </si>
  <si>
    <t>764004801</t>
  </si>
  <si>
    <t>Demontáž klempířských konstrukcí žlabu podokapního do suti</t>
  </si>
  <si>
    <t>764623368</t>
  </si>
  <si>
    <t>https://podminky.urs.cz/item/CS_URS_2022_02/764004801</t>
  </si>
  <si>
    <t>46</t>
  </si>
  <si>
    <t>764004861</t>
  </si>
  <si>
    <t>Demontáž klempířských konstrukcí svodu do suti</t>
  </si>
  <si>
    <t>1402913252</t>
  </si>
  <si>
    <t>https://podminky.urs.cz/item/CS_URS_2022_02/764004861</t>
  </si>
  <si>
    <t>47</t>
  </si>
  <si>
    <t>764216601</t>
  </si>
  <si>
    <t>Oplechování parapetů z pozinkovaného plechu s povrchovou úpravou rovných mechanicky kotvené, bez rohů rš 160 mm</t>
  </si>
  <si>
    <t>363499687</t>
  </si>
  <si>
    <t>https://podminky.urs.cz/item/CS_URS_2022_02/764216601</t>
  </si>
  <si>
    <t>3,0*4</t>
  </si>
  <si>
    <t>3,3*14</t>
  </si>
  <si>
    <t>48</t>
  </si>
  <si>
    <t>764216601RO</t>
  </si>
  <si>
    <t>Oplechování nadokenní okapnice – viz tabulka klempířských prvků K/4 a K/5 rš 120 mm</t>
  </si>
  <si>
    <t>1980616562</t>
  </si>
  <si>
    <t>"K4 K5</t>
  </si>
  <si>
    <t>3*4</t>
  </si>
  <si>
    <t>49</t>
  </si>
  <si>
    <t>764216601ROH</t>
  </si>
  <si>
    <t>Oplechování hřebene prvek K/6 rš 400 mm – viz tabulka klempířských prvků a detail č.53</t>
  </si>
  <si>
    <t>73920078</t>
  </si>
  <si>
    <t>"K6</t>
  </si>
  <si>
    <t>45,2</t>
  </si>
  <si>
    <t>50</t>
  </si>
  <si>
    <t>764216601RŠ</t>
  </si>
  <si>
    <t>Oplechování lemu okraje štítu prvek K/7 rš 400 mm – viz tabulka klempířských prvků a detail č.54</t>
  </si>
  <si>
    <t>1329520495</t>
  </si>
  <si>
    <t>"K7</t>
  </si>
  <si>
    <t>4*8</t>
  </si>
  <si>
    <t>51</t>
  </si>
  <si>
    <t>764216602</t>
  </si>
  <si>
    <t>Oplechování parapetů z pozinkovaného plechu s povrchovou úpravou rovných mechanicky kotvené, bez rohů rš 200 mm</t>
  </si>
  <si>
    <t>1162965239</t>
  </si>
  <si>
    <t>https://podminky.urs.cz/item/CS_URS_2022_02/764216602</t>
  </si>
  <si>
    <t>Poznámka k položce:_x000d_
celková délka je přerušena ocel. nosnými sloupy</t>
  </si>
  <si>
    <t>Tabulka klempířských prvků</t>
  </si>
  <si>
    <t>rozhraní zateplení soklu a ostatního opláštění objektu</t>
  </si>
  <si>
    <t>"K/03" 107,88</t>
  </si>
  <si>
    <t>52</t>
  </si>
  <si>
    <t>764216R01</t>
  </si>
  <si>
    <t>Příplatek za zvětšenou pracnost v místě ocelových sloupů</t>
  </si>
  <si>
    <t>-2076271636</t>
  </si>
  <si>
    <t>53</t>
  </si>
  <si>
    <t>764511602</t>
  </si>
  <si>
    <t>Žlab podokapní z pozinkovaného plechu s povrchovou úpravou včetně háků a čel půlkruhový rš 330 mm</t>
  </si>
  <si>
    <t>1818019879</t>
  </si>
  <si>
    <t>https://podminky.urs.cz/item/CS_URS_2022_02/764511602</t>
  </si>
  <si>
    <t xml:space="preserve">"K/01" 90,36 </t>
  </si>
  <si>
    <t>54</t>
  </si>
  <si>
    <t>764518623</t>
  </si>
  <si>
    <t>Svod z pozinkovaného plechu s upraveným povrchem včetně objímek, kolen a odskoků kruhový, průměru 120 mm</t>
  </si>
  <si>
    <t>-1943704854</t>
  </si>
  <si>
    <t>https://podminky.urs.cz/item/CS_URS_2022_02/764518623</t>
  </si>
  <si>
    <t>"K/02" 19,2</t>
  </si>
  <si>
    <t>55</t>
  </si>
  <si>
    <t>764900101</t>
  </si>
  <si>
    <t>Napojení dešťového svodu do stávajícího lapače střešních splavenin</t>
  </si>
  <si>
    <t>507975951</t>
  </si>
  <si>
    <t>56</t>
  </si>
  <si>
    <t>998764102</t>
  </si>
  <si>
    <t>Přesun hmot pro konstrukce klempířské stanovený z hmotnosti přesunovaného materiálu vodorovná dopravní vzdálenost do 50 m v objektech výšky přes 6 do 12 m</t>
  </si>
  <si>
    <t>-779597624</t>
  </si>
  <si>
    <t>https://podminky.urs.cz/item/CS_URS_2022_02/998764102</t>
  </si>
  <si>
    <t>766</t>
  </si>
  <si>
    <t>Konstrukce truhlářské</t>
  </si>
  <si>
    <t>57</t>
  </si>
  <si>
    <t>766622135</t>
  </si>
  <si>
    <t>Montáž oken plastových včetně montáže rámu plochy přes 1 m2 otevíravých do celostěnových panelů nebo ocelových rámů, výšky do 1,5 m</t>
  </si>
  <si>
    <t>-1730070277</t>
  </si>
  <si>
    <t>https://podminky.urs.cz/item/CS_URS_2022_02/766622135</t>
  </si>
  <si>
    <t>Tabulka výplní otvorů</t>
  </si>
  <si>
    <t>"01" 3,0*1,2*4</t>
  </si>
  <si>
    <t>"02" 3,3*1,15*14</t>
  </si>
  <si>
    <t>58</t>
  </si>
  <si>
    <t>61140051</t>
  </si>
  <si>
    <t>okno plastové otevíravé/sklopné dvojsklo přes plochu 1m2 do v 1,5m</t>
  </si>
  <si>
    <t>328087896</t>
  </si>
  <si>
    <t>Poznámka k položce:_x000d_
kompletní provedení dle PD (kování, povrchová úprava atd)</t>
  </si>
  <si>
    <t>59</t>
  </si>
  <si>
    <t>766622135R</t>
  </si>
  <si>
    <t>D+M Svislé dřevěné sloupky 60/140 mm, výška 1250mm (mezi paždíky), na které bude kotveno plastové okno (svislý rám)</t>
  </si>
  <si>
    <t>572178565</t>
  </si>
  <si>
    <t>"sloupky pro montáž oken</t>
  </si>
  <si>
    <t>2*14*1,25</t>
  </si>
  <si>
    <t>60</t>
  </si>
  <si>
    <t>998766102</t>
  </si>
  <si>
    <t>Přesun hmot pro konstrukce truhlářské stanovený z hmotnosti přesunovaného materiálu vodorovná dopravní vzdálenost do 50 m v objektech výšky přes 6 do 12 m</t>
  </si>
  <si>
    <t>907538380</t>
  </si>
  <si>
    <t>https://podminky.urs.cz/item/CS_URS_2022_02/998766102</t>
  </si>
  <si>
    <t>767</t>
  </si>
  <si>
    <t>Konstrukce zámečnické</t>
  </si>
  <si>
    <t>61</t>
  </si>
  <si>
    <t>767190115</t>
  </si>
  <si>
    <t>Montáž oplechování a lemování ocelových konstrukcí stěn a střech z ocelových plechů, rš přes 250 do 330 mm</t>
  </si>
  <si>
    <t>-1150727034</t>
  </si>
  <si>
    <t>https://podminky.urs.cz/item/CS_URS_2022_02/767190115</t>
  </si>
  <si>
    <t>kolem oken</t>
  </si>
  <si>
    <t>(3,0+1,2)*2*4</t>
  </si>
  <si>
    <t>(3,3+1,15)*2*14</t>
  </si>
  <si>
    <t>62</t>
  </si>
  <si>
    <t>19420820</t>
  </si>
  <si>
    <t>plech Al hladký přírodní eloxovaný tl 0,8mm tabule</t>
  </si>
  <si>
    <t>CS ÚRS 2021 02</t>
  </si>
  <si>
    <t>115866735</t>
  </si>
  <si>
    <t>158,200*0,3</t>
  </si>
  <si>
    <t>63</t>
  </si>
  <si>
    <t>767651114</t>
  </si>
  <si>
    <t>Montáž vrat garážových nebo průmyslových sekčních zajížděcích pod strop, plochy přes 13 m2</t>
  </si>
  <si>
    <t>kus</t>
  </si>
  <si>
    <t>1948178593</t>
  </si>
  <si>
    <t>https://podminky.urs.cz/item/CS_URS_2022_02/767651114</t>
  </si>
  <si>
    <t>Tabulka vyplní otvorů</t>
  </si>
  <si>
    <t>"01/L" 2</t>
  </si>
  <si>
    <t>64</t>
  </si>
  <si>
    <t>55345802</t>
  </si>
  <si>
    <t>vrata průmyslová sekční z ocelových lamel, zateplená PUR tl 67mm</t>
  </si>
  <si>
    <t>592050240</t>
  </si>
  <si>
    <t>Poznámka k položce:_x000d_
kompletní provedení dle PD (kování, povrchová úprava, integrované dveře atd)</t>
  </si>
  <si>
    <t>3,6*4,0*2</t>
  </si>
  <si>
    <t>65</t>
  </si>
  <si>
    <t>767651114RPV</t>
  </si>
  <si>
    <t>Příplatek k montáži sekčních vrat - doplnit ocelový rám (dle dodavatele) pro kotvení ke stávajícím ocelovým sloupům</t>
  </si>
  <si>
    <t>762179842</t>
  </si>
  <si>
    <t>66</t>
  </si>
  <si>
    <t>767651126</t>
  </si>
  <si>
    <t>Montáž vrat garážových nebo průmyslových příslušenství sekčních vrat elektrického pohonu</t>
  </si>
  <si>
    <t>1494702509</t>
  </si>
  <si>
    <t>https://podminky.urs.cz/item/CS_URS_2022_02/767651126</t>
  </si>
  <si>
    <t>67</t>
  </si>
  <si>
    <t>55345878</t>
  </si>
  <si>
    <t>pohon garážových sekčních a výklopných vrat o síle 1000N max. 50 cyklů denně</t>
  </si>
  <si>
    <t>-641312440</t>
  </si>
  <si>
    <t>68</t>
  </si>
  <si>
    <t>767651814</t>
  </si>
  <si>
    <t>Demontáž garážových a průmyslových vrat sekčních zajížděcích pod strop, plochy přes 13 m2</t>
  </si>
  <si>
    <t>-840064502</t>
  </si>
  <si>
    <t>https://podminky.urs.cz/item/CS_URS_2022_02/767651814</t>
  </si>
  <si>
    <t>69</t>
  </si>
  <si>
    <t>998767102</t>
  </si>
  <si>
    <t>Přesun hmot pro zámečnické konstrukce stanovený z hmotnosti přesunovaného materiálu vodorovná dopravní vzdálenost do 50 m v objektech výšky přes 6 do 12 m</t>
  </si>
  <si>
    <t>-908979409</t>
  </si>
  <si>
    <t>https://podminky.urs.cz/item/CS_URS_2022_02/998767102</t>
  </si>
  <si>
    <t>783</t>
  </si>
  <si>
    <t>Dokončovací práce - nátěry</t>
  </si>
  <si>
    <t>70</t>
  </si>
  <si>
    <t>783306801</t>
  </si>
  <si>
    <t>Odstranění nátěrů ze zámečnických konstrukcí obroušením</t>
  </si>
  <si>
    <t>1820184511</t>
  </si>
  <si>
    <t>https://podminky.urs.cz/item/CS_URS_2022_02/783306801</t>
  </si>
  <si>
    <t>ocelové sloupy vystupující z fasády</t>
  </si>
  <si>
    <t>(0,2*2+0,185)*4,1*22</t>
  </si>
  <si>
    <t>(0,2+0,185+0,4)*4,78*4</t>
  </si>
  <si>
    <t>71</t>
  </si>
  <si>
    <t>783314203</t>
  </si>
  <si>
    <t>Základní antikorozní nátěr zámečnických konstrukcí jednonásobný syntetický samozákladující</t>
  </si>
  <si>
    <t>-1897194937</t>
  </si>
  <si>
    <t>https://podminky.urs.cz/item/CS_URS_2022_02/783314203</t>
  </si>
  <si>
    <t>67,776*2 "Přepočtené koeficientem množství</t>
  </si>
  <si>
    <t>72</t>
  </si>
  <si>
    <t>783315103</t>
  </si>
  <si>
    <t>Mezinátěr zámečnických konstrukcí jednonásobný syntetický samozákladující</t>
  </si>
  <si>
    <t>-1424138349</t>
  </si>
  <si>
    <t>https://podminky.urs.cz/item/CS_URS_2022_02/783315103</t>
  </si>
  <si>
    <t>73</t>
  </si>
  <si>
    <t>783317105</t>
  </si>
  <si>
    <t>Krycí nátěr (email) zámečnických konstrukcí jednonásobný syntetický samozákladující</t>
  </si>
  <si>
    <t>139072151</t>
  </si>
  <si>
    <t>https://podminky.urs.cz/item/CS_URS_2022_02/783317105</t>
  </si>
  <si>
    <t>Poznámka k položce:_x000d_
RAL 7015 - Schiefergrau</t>
  </si>
  <si>
    <t>Soupis:</t>
  </si>
  <si>
    <t>EL-01 - Výkaz výměr hala č.1</t>
  </si>
  <si>
    <t>D1 - Rozpojovací pojistková skříň</t>
  </si>
  <si>
    <t>D2 - Rozváděč RH1</t>
  </si>
  <si>
    <t>D3 - Kabely</t>
  </si>
  <si>
    <t>D4 - Ovladače, zásuvky, ostatní</t>
  </si>
  <si>
    <t>D5 - Svítidla</t>
  </si>
  <si>
    <t>D6 - Hromosvod a uzemnění</t>
  </si>
  <si>
    <t>D7 - Struturovaná kabeláž</t>
  </si>
  <si>
    <t>D8 - Montáže</t>
  </si>
  <si>
    <t>D1</t>
  </si>
  <si>
    <t>Rozpojovací pojistková skříň</t>
  </si>
  <si>
    <t>Pol1</t>
  </si>
  <si>
    <t>Rozpojovací pojistková skříň SR402</t>
  </si>
  <si>
    <t>ks</t>
  </si>
  <si>
    <t>903890118</t>
  </si>
  <si>
    <t>Pol2</t>
  </si>
  <si>
    <t>Nožové pojistky 100A</t>
  </si>
  <si>
    <t>-824899707</t>
  </si>
  <si>
    <t>Pol3</t>
  </si>
  <si>
    <t>Vodiče, drobný montážní materiál</t>
  </si>
  <si>
    <t>-357037321</t>
  </si>
  <si>
    <t>Pol4</t>
  </si>
  <si>
    <t>Deinstalace stávající rozpojovací skříně</t>
  </si>
  <si>
    <t>1097724480</t>
  </si>
  <si>
    <t>Pol5</t>
  </si>
  <si>
    <t>Instalace a připojení nové ropojovací skříně</t>
  </si>
  <si>
    <t>1543840952</t>
  </si>
  <si>
    <t>D2</t>
  </si>
  <si>
    <t>Rozváděč RH1</t>
  </si>
  <si>
    <t>Pol6</t>
  </si>
  <si>
    <t>Oceloplechový rozváděč 3A-33 vestavěný pomocí systému vestavby M2000 do skříňového rozvaděče š.800 x v.2000 x hl. 400</t>
  </si>
  <si>
    <t>283384453</t>
  </si>
  <si>
    <t>Pol7</t>
  </si>
  <si>
    <t>Přepěťová ochrana třídy B+C, 3 moduly</t>
  </si>
  <si>
    <t>1181302150</t>
  </si>
  <si>
    <t>Pol8</t>
  </si>
  <si>
    <t>Elektroměr DIZ-G pro napřímé měření, 3f.</t>
  </si>
  <si>
    <t>-235063310</t>
  </si>
  <si>
    <t>Pol9</t>
  </si>
  <si>
    <t>Měřící transformátor proudu 100A/5A</t>
  </si>
  <si>
    <t>-920623603</t>
  </si>
  <si>
    <t>Pol10</t>
  </si>
  <si>
    <t>Vypínač 3x125A</t>
  </si>
  <si>
    <t>1318775104</t>
  </si>
  <si>
    <t>Pol11</t>
  </si>
  <si>
    <t>Jistič B10/1 10kA</t>
  </si>
  <si>
    <t>459507288</t>
  </si>
  <si>
    <t>Pol12</t>
  </si>
  <si>
    <t>Jistič B16/1 10kA</t>
  </si>
  <si>
    <t>561588265</t>
  </si>
  <si>
    <t>Pol13</t>
  </si>
  <si>
    <t>Jistič B16/3 10kA</t>
  </si>
  <si>
    <t>1151546568</t>
  </si>
  <si>
    <t>Pol14</t>
  </si>
  <si>
    <t>Jistič C16/1 10kA</t>
  </si>
  <si>
    <t>1624814059</t>
  </si>
  <si>
    <t>Pol15</t>
  </si>
  <si>
    <t>Jistič C16/3 10kA</t>
  </si>
  <si>
    <t>417354423</t>
  </si>
  <si>
    <t>Pol16</t>
  </si>
  <si>
    <t>Jistič B32/3 10kA</t>
  </si>
  <si>
    <t>-2093937215</t>
  </si>
  <si>
    <t>Pol17</t>
  </si>
  <si>
    <t>Chránič s jističem B10/1N/0.03</t>
  </si>
  <si>
    <t>-1434143061</t>
  </si>
  <si>
    <t>Pol18</t>
  </si>
  <si>
    <t>Proudový chránič 25/4/0.03</t>
  </si>
  <si>
    <t>2072901964</t>
  </si>
  <si>
    <t>Pol19</t>
  </si>
  <si>
    <t>Proudový chránič 40/4/0.03</t>
  </si>
  <si>
    <t>-1350075905</t>
  </si>
  <si>
    <t>Pol20</t>
  </si>
  <si>
    <t>Proudový chránič 63/4/0.03</t>
  </si>
  <si>
    <t>-178362150</t>
  </si>
  <si>
    <t>Pol21</t>
  </si>
  <si>
    <t>Proudový chránič 80/4/0.03</t>
  </si>
  <si>
    <t>-1061706806</t>
  </si>
  <si>
    <t>Pol22</t>
  </si>
  <si>
    <t>Lišta N,PE 16mm2</t>
  </si>
  <si>
    <t>-1813804544</t>
  </si>
  <si>
    <t>Pol23</t>
  </si>
  <si>
    <t>Lišta propojovací 3pólová, 16mm2, 1m</t>
  </si>
  <si>
    <t>646275481</t>
  </si>
  <si>
    <t>Pol24</t>
  </si>
  <si>
    <t>Impulzní relé na DIN lištu</t>
  </si>
  <si>
    <t>-95511653</t>
  </si>
  <si>
    <t>Pol25</t>
  </si>
  <si>
    <t>Stykač 2Z/20A, 230V</t>
  </si>
  <si>
    <t>641015310</t>
  </si>
  <si>
    <t>Pol26</t>
  </si>
  <si>
    <t>Tlačítko na dveřích rozvaděče</t>
  </si>
  <si>
    <t>-18416219</t>
  </si>
  <si>
    <t>Pol27</t>
  </si>
  <si>
    <t>Svorka Wago 6 mm2 šedá</t>
  </si>
  <si>
    <t>-1592701239</t>
  </si>
  <si>
    <t>Pol28</t>
  </si>
  <si>
    <t>Svorka Wago 6 mm2 modrá</t>
  </si>
  <si>
    <t>1316357623</t>
  </si>
  <si>
    <t>Pol29</t>
  </si>
  <si>
    <t>Svorka Wago 2,5mm2 šedá</t>
  </si>
  <si>
    <t>-739671006</t>
  </si>
  <si>
    <t>Pol30</t>
  </si>
  <si>
    <t>Svorka Wago 2,5mm2 modrá</t>
  </si>
  <si>
    <t>412403</t>
  </si>
  <si>
    <t>Pol31</t>
  </si>
  <si>
    <t>Servisní zásuvka</t>
  </si>
  <si>
    <t>-224316094</t>
  </si>
  <si>
    <t>Pol32</t>
  </si>
  <si>
    <t>Montážní deska</t>
  </si>
  <si>
    <t>214113852</t>
  </si>
  <si>
    <t>Pol33</t>
  </si>
  <si>
    <t>Zaslepovací pás 1000 mm</t>
  </si>
  <si>
    <t>-200103867</t>
  </si>
  <si>
    <t>1048261965</t>
  </si>
  <si>
    <t>Pol34</t>
  </si>
  <si>
    <t>Výroba rozváděče</t>
  </si>
  <si>
    <t>-2082648577</t>
  </si>
  <si>
    <t>Pol35</t>
  </si>
  <si>
    <t>Výchozí revize rozváděče</t>
  </si>
  <si>
    <t>-1567421036</t>
  </si>
  <si>
    <t>D3</t>
  </si>
  <si>
    <t>Kabely</t>
  </si>
  <si>
    <t>Pol36</t>
  </si>
  <si>
    <t>Kabel CYKY 4x50</t>
  </si>
  <si>
    <t>-1151354705</t>
  </si>
  <si>
    <t>Pol37</t>
  </si>
  <si>
    <t>Kabel CYKY -J 5 x 6</t>
  </si>
  <si>
    <t>856143307</t>
  </si>
  <si>
    <t>Pol38</t>
  </si>
  <si>
    <t>Kabel CYKY-J 3 x 2,5</t>
  </si>
  <si>
    <t>-1562400743</t>
  </si>
  <si>
    <t>Pol39</t>
  </si>
  <si>
    <t>Kabel CYKY -J 5 x 1,5</t>
  </si>
  <si>
    <t>267132524</t>
  </si>
  <si>
    <t>Pol40</t>
  </si>
  <si>
    <t>Kabel CYKY-J 3 x 1,5</t>
  </si>
  <si>
    <t>-2048984378</t>
  </si>
  <si>
    <t>Pol41</t>
  </si>
  <si>
    <t>Ochranné pospojování CY 16</t>
  </si>
  <si>
    <t>-404627799</t>
  </si>
  <si>
    <t>D4</t>
  </si>
  <si>
    <t>Ovladače, zásuvky, ostatní</t>
  </si>
  <si>
    <t>Pol42</t>
  </si>
  <si>
    <t>Zásuvka 230V/16A, ABB VARIANT, bílá</t>
  </si>
  <si>
    <t>-1518424380</t>
  </si>
  <si>
    <t>Pol43</t>
  </si>
  <si>
    <t>Dvojzásuvka 230V/16A , ABB VARIANT bílá</t>
  </si>
  <si>
    <t>-2132899714</t>
  </si>
  <si>
    <t>Pol44</t>
  </si>
  <si>
    <t>Vypínač jednoduchý, řaz. 1, ABB VARIANT, bílá</t>
  </si>
  <si>
    <t>578933053</t>
  </si>
  <si>
    <t>Pol45</t>
  </si>
  <si>
    <t>Jednorámeček, ABB VARIANT, bílá</t>
  </si>
  <si>
    <t>2146280876</t>
  </si>
  <si>
    <t>Pol46</t>
  </si>
  <si>
    <t>Zísuvkový box (2x 230V/16A, 1x 400V/16A, 1x 400V/32A)</t>
  </si>
  <si>
    <t>-1781411763</t>
  </si>
  <si>
    <t>Pol47</t>
  </si>
  <si>
    <t>Instalační krabice KU68</t>
  </si>
  <si>
    <t>1001643916</t>
  </si>
  <si>
    <t>Pol48</t>
  </si>
  <si>
    <t>Rošt z niedax lišt včetně úchytek</t>
  </si>
  <si>
    <t>694933664</t>
  </si>
  <si>
    <t>Pol49</t>
  </si>
  <si>
    <t>Kovový žlab MARS 150x50 včetně úchytů</t>
  </si>
  <si>
    <t>-746152427</t>
  </si>
  <si>
    <t>Pol50</t>
  </si>
  <si>
    <t>Drobný instalační materiál</t>
  </si>
  <si>
    <t>-1007951697</t>
  </si>
  <si>
    <t>D5</t>
  </si>
  <si>
    <t>Svítidla</t>
  </si>
  <si>
    <t>Pol51</t>
  </si>
  <si>
    <t>S1 -zavěšené LED svítidlo, 63W/865, IP54, L90B50</t>
  </si>
  <si>
    <t>1323688336</t>
  </si>
  <si>
    <t>Pol52</t>
  </si>
  <si>
    <t>S2 - néstěnné LED svítidlo 18W</t>
  </si>
  <si>
    <t>1430964072</t>
  </si>
  <si>
    <t>Pol53</t>
  </si>
  <si>
    <t>S3 - Venkovní LED reflektor</t>
  </si>
  <si>
    <t>-462619858</t>
  </si>
  <si>
    <t>Pol54</t>
  </si>
  <si>
    <t>N - nouzové svítidlo s vlastním akumulátorem</t>
  </si>
  <si>
    <t>-2056897684</t>
  </si>
  <si>
    <t>D6</t>
  </si>
  <si>
    <t>Hromosvod a uzemnění</t>
  </si>
  <si>
    <t>Pol55</t>
  </si>
  <si>
    <t>Kontrola a proměření, případná oprava uzemnění</t>
  </si>
  <si>
    <t>-1015468909</t>
  </si>
  <si>
    <t>Pol56</t>
  </si>
  <si>
    <t>Pásek FeZn 30/4</t>
  </si>
  <si>
    <t>-577405867</t>
  </si>
  <si>
    <t>Pol57</t>
  </si>
  <si>
    <t>Hromosvod vodič AlMgSi 8mm</t>
  </si>
  <si>
    <t>2115084310</t>
  </si>
  <si>
    <t>Pol58</t>
  </si>
  <si>
    <t>Svorka křížová</t>
  </si>
  <si>
    <t>1310954375</t>
  </si>
  <si>
    <t>Pol59</t>
  </si>
  <si>
    <t>Svorka jímačová</t>
  </si>
  <si>
    <t>-1909595438</t>
  </si>
  <si>
    <t>Pol60</t>
  </si>
  <si>
    <t>Svorka pro zemní pásek</t>
  </si>
  <si>
    <t>724904404</t>
  </si>
  <si>
    <t>Pol61</t>
  </si>
  <si>
    <t>Zkušební svorka na fasádě</t>
  </si>
  <si>
    <t>-2094826104</t>
  </si>
  <si>
    <t>Pol62</t>
  </si>
  <si>
    <t>Ochranná trubka OT 1,7</t>
  </si>
  <si>
    <t>-1698598521</t>
  </si>
  <si>
    <t>Pol63</t>
  </si>
  <si>
    <t>Držák jímací tyče</t>
  </si>
  <si>
    <t>99548006</t>
  </si>
  <si>
    <t>Pol64</t>
  </si>
  <si>
    <t>Jímací tyč</t>
  </si>
  <si>
    <t>854087362</t>
  </si>
  <si>
    <t>Pol65</t>
  </si>
  <si>
    <t>Podpěra vedení</t>
  </si>
  <si>
    <t>-739134043</t>
  </si>
  <si>
    <t>Pol66</t>
  </si>
  <si>
    <t>Instalace hromosvodu</t>
  </si>
  <si>
    <t>757653414</t>
  </si>
  <si>
    <t>1743812774</t>
  </si>
  <si>
    <t>Pol67</t>
  </si>
  <si>
    <t>Revize hromosvodu</t>
  </si>
  <si>
    <t>1312328764</t>
  </si>
  <si>
    <t>D7</t>
  </si>
  <si>
    <t>Struturovaná kabeláž</t>
  </si>
  <si>
    <t>Pol68</t>
  </si>
  <si>
    <t>Datový rozvaděč 24U 800 x 800 x 1200 mm, skleněné dveře</t>
  </si>
  <si>
    <t>-1775594948</t>
  </si>
  <si>
    <t>Pol69</t>
  </si>
  <si>
    <t>Připojení datového racku</t>
  </si>
  <si>
    <t>1567289274</t>
  </si>
  <si>
    <t>D8</t>
  </si>
  <si>
    <t>Montáže</t>
  </si>
  <si>
    <t>Pol70</t>
  </si>
  <si>
    <t>Deinstalace sxtávající kabeláže a svítidel</t>
  </si>
  <si>
    <t>1389931682</t>
  </si>
  <si>
    <t>Pol71</t>
  </si>
  <si>
    <t>Instalace kabeláže</t>
  </si>
  <si>
    <t>1780564525</t>
  </si>
  <si>
    <t>Pol72</t>
  </si>
  <si>
    <t>Kompletace zásuvek a ovkadačú</t>
  </si>
  <si>
    <t>-1101792568</t>
  </si>
  <si>
    <t>Pol73</t>
  </si>
  <si>
    <t>Stavební přípomoce</t>
  </si>
  <si>
    <t>1632574919</t>
  </si>
  <si>
    <t>Pol74</t>
  </si>
  <si>
    <t>Připojení rozváděče RH1</t>
  </si>
  <si>
    <t>1392701989</t>
  </si>
  <si>
    <t>Pol75</t>
  </si>
  <si>
    <t>Instalace a připojení svítidel</t>
  </si>
  <si>
    <t>-1880644498</t>
  </si>
  <si>
    <t>Pol76</t>
  </si>
  <si>
    <t>Projekt skutečného stavu</t>
  </si>
  <si>
    <t>2120123283</t>
  </si>
  <si>
    <t>Pol77</t>
  </si>
  <si>
    <t>Doprava</t>
  </si>
  <si>
    <t>-892754300</t>
  </si>
  <si>
    <t>Pol78</t>
  </si>
  <si>
    <t>Revize</t>
  </si>
  <si>
    <t>-518620803</t>
  </si>
  <si>
    <t>Pol79</t>
  </si>
  <si>
    <t>Předání, zaškolení</t>
  </si>
  <si>
    <t>-1069715964</t>
  </si>
  <si>
    <t>SO-02 - Hala č. 2</t>
  </si>
  <si>
    <t>-394891551</t>
  </si>
  <si>
    <t>-(3,6*(4,0-1,15)*4)</t>
  </si>
  <si>
    <t>-(0,9*(2,05-1,15))</t>
  </si>
  <si>
    <t>330366217</t>
  </si>
  <si>
    <t>369,793*1,1 "Přepočtené koeficientem množství</t>
  </si>
  <si>
    <t>-1996149654</t>
  </si>
  <si>
    <t>-1667073830</t>
  </si>
  <si>
    <t>-1135358978</t>
  </si>
  <si>
    <t>-1925602259</t>
  </si>
  <si>
    <t>-1133272864</t>
  </si>
  <si>
    <t>-1733577411</t>
  </si>
  <si>
    <t>369,793*1,05 "Přepočtené koeficientem množství</t>
  </si>
  <si>
    <t>-819978273</t>
  </si>
  <si>
    <t>-(3,6*1,35*4)</t>
  </si>
  <si>
    <t>-(0,9*1,35)</t>
  </si>
  <si>
    <t>471801772</t>
  </si>
  <si>
    <t>142,117*1,05 "Přepočtené koeficientem množství</t>
  </si>
  <si>
    <t>2116830610</t>
  </si>
  <si>
    <t>1583635779</t>
  </si>
  <si>
    <t>-3,6*4</t>
  </si>
  <si>
    <t>-0,9*1</t>
  </si>
  <si>
    <t>-853200484</t>
  </si>
  <si>
    <t>105,272*1,05 "Přepočtené koeficientem množství</t>
  </si>
  <si>
    <t>1133739839</t>
  </si>
  <si>
    <t>1,35*2*4</t>
  </si>
  <si>
    <t>1,35*2</t>
  </si>
  <si>
    <t>13,5*2 "Přepočtené koeficientem množství</t>
  </si>
  <si>
    <t>-1512334482</t>
  </si>
  <si>
    <t>13,5*1,05 "Přepočtené koeficientem množství</t>
  </si>
  <si>
    <t>-903310537</t>
  </si>
  <si>
    <t>-2101216618</t>
  </si>
  <si>
    <t>-614742893</t>
  </si>
  <si>
    <t>-634383458</t>
  </si>
  <si>
    <t>184192860</t>
  </si>
  <si>
    <t>654653350</t>
  </si>
  <si>
    <t>864768274</t>
  </si>
  <si>
    <t>-1596691394</t>
  </si>
  <si>
    <t>1860485726</t>
  </si>
  <si>
    <t>262,4+191,5+184,1</t>
  </si>
  <si>
    <t>-1692423940</t>
  </si>
  <si>
    <t>683683738</t>
  </si>
  <si>
    <t>931581913</t>
  </si>
  <si>
    <t>-1015958228</t>
  </si>
  <si>
    <t>968082021</t>
  </si>
  <si>
    <t>Vybourání plastových rámů oken s křídly, dveřních zárubní, vrat dveřních zárubní, plochy do 2 m2</t>
  </si>
  <si>
    <t>-139510162</t>
  </si>
  <si>
    <t>https://podminky.urs.cz/item/CS_URS_2022_02/968082021</t>
  </si>
  <si>
    <t>0,9*2,05</t>
  </si>
  <si>
    <t>-1620412122</t>
  </si>
  <si>
    <t>1256323857</t>
  </si>
  <si>
    <t>806044280</t>
  </si>
  <si>
    <t>14,83*19 "Přepočtené koeficientem množství</t>
  </si>
  <si>
    <t>-1522747691</t>
  </si>
  <si>
    <t>210499531</t>
  </si>
  <si>
    <t>-809792366</t>
  </si>
  <si>
    <t>-1520712911</t>
  </si>
  <si>
    <t>-1773010561</t>
  </si>
  <si>
    <t>-1038828670</t>
  </si>
  <si>
    <t>-1956132847</t>
  </si>
  <si>
    <t>1988268231</t>
  </si>
  <si>
    <t>-1334606203</t>
  </si>
  <si>
    <t>369,793*1,5</t>
  </si>
  <si>
    <t>2068968534</t>
  </si>
  <si>
    <t>554,69*(0,06*0,04)</t>
  </si>
  <si>
    <t>1,331*1,08 "Přepočtené koeficientem množství</t>
  </si>
  <si>
    <t>-1403733538</t>
  </si>
  <si>
    <t>369,793</t>
  </si>
  <si>
    <t>843450932</t>
  </si>
  <si>
    <t>-1523255989</t>
  </si>
  <si>
    <t>1671298872</t>
  </si>
  <si>
    <t>-558878173</t>
  </si>
  <si>
    <t>81324149</t>
  </si>
  <si>
    <t>221996863</t>
  </si>
  <si>
    <t>636096723</t>
  </si>
  <si>
    <t>2127250980</t>
  </si>
  <si>
    <t>"K/03" 99,78</t>
  </si>
  <si>
    <t>-37182459</t>
  </si>
  <si>
    <t>1849412563</t>
  </si>
  <si>
    <t>1131875350</t>
  </si>
  <si>
    <t>-1782442726</t>
  </si>
  <si>
    <t>1487927527</t>
  </si>
  <si>
    <t>-1502994546</t>
  </si>
  <si>
    <t>1701183798</t>
  </si>
  <si>
    <t>1863412158</t>
  </si>
  <si>
    <t>766660611</t>
  </si>
  <si>
    <t>Montáž dveřních křídel dřevěných nebo plastových vchodových dveří včetně rámu do betonové konstrukce jednokřídlových bez nadsvětlíku</t>
  </si>
  <si>
    <t>463309135</t>
  </si>
  <si>
    <t>https://podminky.urs.cz/item/CS_URS_2022_02/766660611</t>
  </si>
  <si>
    <t>"02/P" 1</t>
  </si>
  <si>
    <t>61140500</t>
  </si>
  <si>
    <t>dveře jednokřídlé plastové bílé plné max rozměru otvoru 2,42m2 bezpečnostní třídy RC2</t>
  </si>
  <si>
    <t>192690201</t>
  </si>
  <si>
    <t>0,8*1,97</t>
  </si>
  <si>
    <t>477449099</t>
  </si>
  <si>
    <t>-936144599</t>
  </si>
  <si>
    <t>-105366440</t>
  </si>
  <si>
    <t>767651113</t>
  </si>
  <si>
    <t>Montáž vrat garážových nebo průmyslových sekčních zajížděcích pod strop, plochy přes 9 do 13 m2</t>
  </si>
  <si>
    <t>-1093800357</t>
  </si>
  <si>
    <t>https://podminky.urs.cz/item/CS_URS_2022_02/767651113</t>
  </si>
  <si>
    <t>"01/L" 4</t>
  </si>
  <si>
    <t>-805188657</t>
  </si>
  <si>
    <t>3,6*3,6*4</t>
  </si>
  <si>
    <t>1045304069</t>
  </si>
  <si>
    <t>2062512234</t>
  </si>
  <si>
    <t>-838478881</t>
  </si>
  <si>
    <t>1148075277</t>
  </si>
  <si>
    <t>1331441114</t>
  </si>
  <si>
    <t>150481344</t>
  </si>
  <si>
    <t>2044812979</t>
  </si>
  <si>
    <t>74</t>
  </si>
  <si>
    <t>-1893044509</t>
  </si>
  <si>
    <t>75</t>
  </si>
  <si>
    <t>-262658132</t>
  </si>
  <si>
    <t>EL-02 - Výkaz výměr hala č.2</t>
  </si>
  <si>
    <t>D1 - Rozváděč RH2</t>
  </si>
  <si>
    <t>D2 - Kabely</t>
  </si>
  <si>
    <t>D3 - Ovladače, zásuvky, ostatní</t>
  </si>
  <si>
    <t>D4 - Svítidla</t>
  </si>
  <si>
    <t>D5 - Hromosvod a uzemnění</t>
  </si>
  <si>
    <t>D6 - Struturovaná kabeláž</t>
  </si>
  <si>
    <t>D7 - Montáže</t>
  </si>
  <si>
    <t>Rozváděč RH2</t>
  </si>
  <si>
    <t>-217521062</t>
  </si>
  <si>
    <t>1134403297</t>
  </si>
  <si>
    <t>-2145668523</t>
  </si>
  <si>
    <t>Pol80</t>
  </si>
  <si>
    <t>Elektroměr DIZ-G pro nepřímé měření, 3f.</t>
  </si>
  <si>
    <t>-1617464192</t>
  </si>
  <si>
    <t>1158861801</t>
  </si>
  <si>
    <t>Pol81</t>
  </si>
  <si>
    <t>1975877280</t>
  </si>
  <si>
    <t>Pol82</t>
  </si>
  <si>
    <t>-994098028</t>
  </si>
  <si>
    <t>Pol83</t>
  </si>
  <si>
    <t>-620087397</t>
  </si>
  <si>
    <t>Pol84</t>
  </si>
  <si>
    <t>-1573912599</t>
  </si>
  <si>
    <t>Pol85</t>
  </si>
  <si>
    <t>-427846189</t>
  </si>
  <si>
    <t>1433272808</t>
  </si>
  <si>
    <t>Pol86</t>
  </si>
  <si>
    <t>Chránič s jističem B16/1N/0.03</t>
  </si>
  <si>
    <t>1472325906</t>
  </si>
  <si>
    <t>878190027</t>
  </si>
  <si>
    <t>2947</t>
  </si>
  <si>
    <t>-1318554739</t>
  </si>
  <si>
    <t>1581553026</t>
  </si>
  <si>
    <t>-216736911</t>
  </si>
  <si>
    <t>-1608858375</t>
  </si>
  <si>
    <t>-1682985439</t>
  </si>
  <si>
    <t>2105748137</t>
  </si>
  <si>
    <t>-336387602</t>
  </si>
  <si>
    <t>-1779189064</t>
  </si>
  <si>
    <t>-641233933</t>
  </si>
  <si>
    <t>1243391926</t>
  </si>
  <si>
    <t>Pol87</t>
  </si>
  <si>
    <t>1515133916</t>
  </si>
  <si>
    <t>-1110718606</t>
  </si>
  <si>
    <t>1722253442</t>
  </si>
  <si>
    <t>-1887639522</t>
  </si>
  <si>
    <t>Pol88</t>
  </si>
  <si>
    <t>Kabel CYKY 4 x 50</t>
  </si>
  <si>
    <t>1846575258</t>
  </si>
  <si>
    <t>-792932994</t>
  </si>
  <si>
    <t>1256076169</t>
  </si>
  <si>
    <t>-1575355784</t>
  </si>
  <si>
    <t>40051156</t>
  </si>
  <si>
    <t>Pol89</t>
  </si>
  <si>
    <t>Kabel CYKY-O 3 x 1,5</t>
  </si>
  <si>
    <t>396830331</t>
  </si>
  <si>
    <t>Pol90</t>
  </si>
  <si>
    <t>Vypínač sériový řaz. 5, ABB VARIANT, bílá</t>
  </si>
  <si>
    <t>-1315466912</t>
  </si>
  <si>
    <t>Pol91</t>
  </si>
  <si>
    <t>Vypínač střídavý dvojitý, řaz. 6+6, ABB VARIANT, bílá</t>
  </si>
  <si>
    <t>-749443669</t>
  </si>
  <si>
    <t>1423457894</t>
  </si>
  <si>
    <t>451983380</t>
  </si>
  <si>
    <t>-1904117511</t>
  </si>
  <si>
    <t>1990188501</t>
  </si>
  <si>
    <t>1778651220</t>
  </si>
  <si>
    <t>1690183992</t>
  </si>
  <si>
    <t>431287055</t>
  </si>
  <si>
    <t>-1478533743</t>
  </si>
  <si>
    <t>611231305</t>
  </si>
  <si>
    <t>-1372953588</t>
  </si>
  <si>
    <t>-1194127300</t>
  </si>
  <si>
    <t>-717102083</t>
  </si>
  <si>
    <t>-1737606458</t>
  </si>
  <si>
    <t>-1488078491</t>
  </si>
  <si>
    <t>343658876</t>
  </si>
  <si>
    <t>Pol92</t>
  </si>
  <si>
    <t>Ochranný úhelník</t>
  </si>
  <si>
    <t>1539655303</t>
  </si>
  <si>
    <t>-1752069364</t>
  </si>
  <si>
    <t>1656724442</t>
  </si>
  <si>
    <t>-808370340</t>
  </si>
  <si>
    <t>2060864643</t>
  </si>
  <si>
    <t>-1094696993</t>
  </si>
  <si>
    <t>491646814</t>
  </si>
  <si>
    <t>399528032</t>
  </si>
  <si>
    <t>280949705</t>
  </si>
  <si>
    <t>-878147346</t>
  </si>
  <si>
    <t>-271037867</t>
  </si>
  <si>
    <t>-1032590747</t>
  </si>
  <si>
    <t>Pol93</t>
  </si>
  <si>
    <t>Kompletace ovladařů</t>
  </si>
  <si>
    <t>-1903703020</t>
  </si>
  <si>
    <t>Pol94</t>
  </si>
  <si>
    <t>Připojení rozváděče RH2</t>
  </si>
  <si>
    <t>346487778</t>
  </si>
  <si>
    <t>-283445704</t>
  </si>
  <si>
    <t>-1060325152</t>
  </si>
  <si>
    <t>1736112923</t>
  </si>
  <si>
    <t>1330517391</t>
  </si>
  <si>
    <t>1472549209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</si>
  <si>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</si>
  <si>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</si>
  <si>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</si>
  <si>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</si>
  <si>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</si>
  <si>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</si>
  <si>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</si>
  <si>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</si>
  <si>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010001000</t>
  </si>
  <si>
    <t>1024</t>
  </si>
  <si>
    <t>1720594912</t>
  </si>
  <si>
    <t>https://podminky.urs.cz/item/CS_URS_2021_02/010001000</t>
  </si>
  <si>
    <t>VRN3</t>
  </si>
  <si>
    <t>Zařízení staveniště</t>
  </si>
  <si>
    <t>030001000</t>
  </si>
  <si>
    <t>521233399</t>
  </si>
  <si>
    <t>https://podminky.urs.cz/item/CS_URS_2021_02/030001000</t>
  </si>
  <si>
    <t>VRN4</t>
  </si>
  <si>
    <t>Inženýrská činnost</t>
  </si>
  <si>
    <t>045002000</t>
  </si>
  <si>
    <t>Kompletační a koordinační činnost</t>
  </si>
  <si>
    <t>-656507867</t>
  </si>
  <si>
    <t>https://podminky.urs.cz/item/CS_URS_2021_02/045002000</t>
  </si>
  <si>
    <t>VRN6</t>
  </si>
  <si>
    <t>Územní vlivy</t>
  </si>
  <si>
    <t>065002000</t>
  </si>
  <si>
    <t>Mimostaveništní doprava materiálů</t>
  </si>
  <si>
    <t>1155757588</t>
  </si>
  <si>
    <t>https://podminky.urs.cz/item/CS_URS_2021_02/065002000</t>
  </si>
  <si>
    <t>VRN7</t>
  </si>
  <si>
    <t>Provozní vlivy</t>
  </si>
  <si>
    <t>070001000</t>
  </si>
  <si>
    <t>-1449067119</t>
  </si>
  <si>
    <t>https://podminky.urs.cz/item/CS_URS_2021_02/070001000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</si>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</sst>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42171112" TargetMode="External" /><Relationship Id="rId2" Type="http://schemas.openxmlformats.org/officeDocument/2006/relationships/hyperlink" Target="https://podminky.urs.cz/item/CS_URS_2022_02/444171112" TargetMode="External" /><Relationship Id="rId3" Type="http://schemas.openxmlformats.org/officeDocument/2006/relationships/hyperlink" Target="https://podminky.urs.cz/item/CS_URS_2022_02/622211011" TargetMode="External" /><Relationship Id="rId4" Type="http://schemas.openxmlformats.org/officeDocument/2006/relationships/hyperlink" Target="https://podminky.urs.cz/item/CS_URS_2022_02/622251101" TargetMode="External" /><Relationship Id="rId5" Type="http://schemas.openxmlformats.org/officeDocument/2006/relationships/hyperlink" Target="https://podminky.urs.cz/item/CS_URS_2022_02/622252001" TargetMode="External" /><Relationship Id="rId6" Type="http://schemas.openxmlformats.org/officeDocument/2006/relationships/hyperlink" Target="https://podminky.urs.cz/item/CS_URS_2022_02/622252002" TargetMode="External" /><Relationship Id="rId7" Type="http://schemas.openxmlformats.org/officeDocument/2006/relationships/hyperlink" Target="https://podminky.urs.cz/item/CS_URS_2022_02/622511112" TargetMode="External" /><Relationship Id="rId8" Type="http://schemas.openxmlformats.org/officeDocument/2006/relationships/hyperlink" Target="https://podminky.urs.cz/item/CS_URS_2022_02/941111121" TargetMode="External" /><Relationship Id="rId9" Type="http://schemas.openxmlformats.org/officeDocument/2006/relationships/hyperlink" Target="https://podminky.urs.cz/item/CS_URS_2022_02/941111221" TargetMode="External" /><Relationship Id="rId10" Type="http://schemas.openxmlformats.org/officeDocument/2006/relationships/hyperlink" Target="https://podminky.urs.cz/item/CS_URS_2022_02/941111821" TargetMode="External" /><Relationship Id="rId11" Type="http://schemas.openxmlformats.org/officeDocument/2006/relationships/hyperlink" Target="https://podminky.urs.cz/item/CS_URS_2022_02/944511111" TargetMode="External" /><Relationship Id="rId12" Type="http://schemas.openxmlformats.org/officeDocument/2006/relationships/hyperlink" Target="https://podminky.urs.cz/item/CS_URS_2022_02/944511211" TargetMode="External" /><Relationship Id="rId13" Type="http://schemas.openxmlformats.org/officeDocument/2006/relationships/hyperlink" Target="https://podminky.urs.cz/item/CS_URS_2022_02/944511811" TargetMode="External" /><Relationship Id="rId14" Type="http://schemas.openxmlformats.org/officeDocument/2006/relationships/hyperlink" Target="https://podminky.urs.cz/item/CS_URS_2022_02/949101111" TargetMode="External" /><Relationship Id="rId15" Type="http://schemas.openxmlformats.org/officeDocument/2006/relationships/hyperlink" Target="https://podminky.urs.cz/item/CS_URS_2022_02/952901221" TargetMode="External" /><Relationship Id="rId16" Type="http://schemas.openxmlformats.org/officeDocument/2006/relationships/hyperlink" Target="https://podminky.urs.cz/item/CS_URS_2022_02/966072122" TargetMode="External" /><Relationship Id="rId17" Type="http://schemas.openxmlformats.org/officeDocument/2006/relationships/hyperlink" Target="https://podminky.urs.cz/item/CS_URS_2022_02/966073122" TargetMode="External" /><Relationship Id="rId18" Type="http://schemas.openxmlformats.org/officeDocument/2006/relationships/hyperlink" Target="https://podminky.urs.cz/item/CS_URS_2022_02/968082017" TargetMode="External" /><Relationship Id="rId19" Type="http://schemas.openxmlformats.org/officeDocument/2006/relationships/hyperlink" Target="https://podminky.urs.cz/item/CS_URS_2022_02/997013153" TargetMode="External" /><Relationship Id="rId20" Type="http://schemas.openxmlformats.org/officeDocument/2006/relationships/hyperlink" Target="https://podminky.urs.cz/item/CS_URS_2022_02/997013501" TargetMode="External" /><Relationship Id="rId21" Type="http://schemas.openxmlformats.org/officeDocument/2006/relationships/hyperlink" Target="https://podminky.urs.cz/item/CS_URS_2022_02/997013509" TargetMode="External" /><Relationship Id="rId22" Type="http://schemas.openxmlformats.org/officeDocument/2006/relationships/hyperlink" Target="https://podminky.urs.cz/item/CS_URS_2022_02/997013631" TargetMode="External" /><Relationship Id="rId23" Type="http://schemas.openxmlformats.org/officeDocument/2006/relationships/hyperlink" Target="https://podminky.urs.cz/item/CS_URS_2022_02/998014211" TargetMode="External" /><Relationship Id="rId24" Type="http://schemas.openxmlformats.org/officeDocument/2006/relationships/hyperlink" Target="https://podminky.urs.cz/item/CS_URS_2022_02/713131171" TargetMode="External" /><Relationship Id="rId25" Type="http://schemas.openxmlformats.org/officeDocument/2006/relationships/hyperlink" Target="https://podminky.urs.cz/item/CS_URS_2022_02/713132312" TargetMode="External" /><Relationship Id="rId26" Type="http://schemas.openxmlformats.org/officeDocument/2006/relationships/hyperlink" Target="https://podminky.urs.cz/item/CS_URS_2022_02/998713102" TargetMode="External" /><Relationship Id="rId27" Type="http://schemas.openxmlformats.org/officeDocument/2006/relationships/hyperlink" Target="https://podminky.urs.cz/item/CS_URS_2022_02/762083111" TargetMode="External" /><Relationship Id="rId28" Type="http://schemas.openxmlformats.org/officeDocument/2006/relationships/hyperlink" Target="https://podminky.urs.cz/item/CS_URS_2022_02/762439001" TargetMode="External" /><Relationship Id="rId29" Type="http://schemas.openxmlformats.org/officeDocument/2006/relationships/hyperlink" Target="https://podminky.urs.cz/item/CS_URS_2022_02/762495000" TargetMode="External" /><Relationship Id="rId30" Type="http://schemas.openxmlformats.org/officeDocument/2006/relationships/hyperlink" Target="https://podminky.urs.cz/item/CS_URS_2022_02/998762102" TargetMode="External" /><Relationship Id="rId31" Type="http://schemas.openxmlformats.org/officeDocument/2006/relationships/hyperlink" Target="https://podminky.urs.cz/item/CS_URS_2022_02/764004801" TargetMode="External" /><Relationship Id="rId32" Type="http://schemas.openxmlformats.org/officeDocument/2006/relationships/hyperlink" Target="https://podminky.urs.cz/item/CS_URS_2022_02/764004861" TargetMode="External" /><Relationship Id="rId33" Type="http://schemas.openxmlformats.org/officeDocument/2006/relationships/hyperlink" Target="https://podminky.urs.cz/item/CS_URS_2022_02/764216601" TargetMode="External" /><Relationship Id="rId34" Type="http://schemas.openxmlformats.org/officeDocument/2006/relationships/hyperlink" Target="https://podminky.urs.cz/item/CS_URS_2022_02/764216602" TargetMode="External" /><Relationship Id="rId35" Type="http://schemas.openxmlformats.org/officeDocument/2006/relationships/hyperlink" Target="https://podminky.urs.cz/item/CS_URS_2022_02/764511602" TargetMode="External" /><Relationship Id="rId36" Type="http://schemas.openxmlformats.org/officeDocument/2006/relationships/hyperlink" Target="https://podminky.urs.cz/item/CS_URS_2022_02/764518623" TargetMode="External" /><Relationship Id="rId37" Type="http://schemas.openxmlformats.org/officeDocument/2006/relationships/hyperlink" Target="https://podminky.urs.cz/item/CS_URS_2022_02/998764102" TargetMode="External" /><Relationship Id="rId38" Type="http://schemas.openxmlformats.org/officeDocument/2006/relationships/hyperlink" Target="https://podminky.urs.cz/item/CS_URS_2022_02/766622135" TargetMode="External" /><Relationship Id="rId39" Type="http://schemas.openxmlformats.org/officeDocument/2006/relationships/hyperlink" Target="https://podminky.urs.cz/item/CS_URS_2022_02/998766102" TargetMode="External" /><Relationship Id="rId40" Type="http://schemas.openxmlformats.org/officeDocument/2006/relationships/hyperlink" Target="https://podminky.urs.cz/item/CS_URS_2022_02/767190115" TargetMode="External" /><Relationship Id="rId41" Type="http://schemas.openxmlformats.org/officeDocument/2006/relationships/hyperlink" Target="https://podminky.urs.cz/item/CS_URS_2022_02/767651114" TargetMode="External" /><Relationship Id="rId42" Type="http://schemas.openxmlformats.org/officeDocument/2006/relationships/hyperlink" Target="https://podminky.urs.cz/item/CS_URS_2022_02/767651126" TargetMode="External" /><Relationship Id="rId43" Type="http://schemas.openxmlformats.org/officeDocument/2006/relationships/hyperlink" Target="https://podminky.urs.cz/item/CS_URS_2022_02/767651814" TargetMode="External" /><Relationship Id="rId44" Type="http://schemas.openxmlformats.org/officeDocument/2006/relationships/hyperlink" Target="https://podminky.urs.cz/item/CS_URS_2022_02/998767102" TargetMode="External" /><Relationship Id="rId45" Type="http://schemas.openxmlformats.org/officeDocument/2006/relationships/hyperlink" Target="https://podminky.urs.cz/item/CS_URS_2022_02/783306801" TargetMode="External" /><Relationship Id="rId46" Type="http://schemas.openxmlformats.org/officeDocument/2006/relationships/hyperlink" Target="https://podminky.urs.cz/item/CS_URS_2022_02/783314203" TargetMode="External" /><Relationship Id="rId47" Type="http://schemas.openxmlformats.org/officeDocument/2006/relationships/hyperlink" Target="https://podminky.urs.cz/item/CS_URS_2022_02/783315103" TargetMode="External" /><Relationship Id="rId48" Type="http://schemas.openxmlformats.org/officeDocument/2006/relationships/hyperlink" Target="https://podminky.urs.cz/item/CS_URS_2022_02/783317105" TargetMode="External" /><Relationship Id="rId4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42171112" TargetMode="External" /><Relationship Id="rId2" Type="http://schemas.openxmlformats.org/officeDocument/2006/relationships/hyperlink" Target="https://podminky.urs.cz/item/CS_URS_2022_02/444171112" TargetMode="External" /><Relationship Id="rId3" Type="http://schemas.openxmlformats.org/officeDocument/2006/relationships/hyperlink" Target="https://podminky.urs.cz/item/CS_URS_2022_02/622211011" TargetMode="External" /><Relationship Id="rId4" Type="http://schemas.openxmlformats.org/officeDocument/2006/relationships/hyperlink" Target="https://podminky.urs.cz/item/CS_URS_2022_02/622251101" TargetMode="External" /><Relationship Id="rId5" Type="http://schemas.openxmlformats.org/officeDocument/2006/relationships/hyperlink" Target="https://podminky.urs.cz/item/CS_URS_2022_02/622252001" TargetMode="External" /><Relationship Id="rId6" Type="http://schemas.openxmlformats.org/officeDocument/2006/relationships/hyperlink" Target="https://podminky.urs.cz/item/CS_URS_2022_02/622252002" TargetMode="External" /><Relationship Id="rId7" Type="http://schemas.openxmlformats.org/officeDocument/2006/relationships/hyperlink" Target="https://podminky.urs.cz/item/CS_URS_2022_02/622511112" TargetMode="External" /><Relationship Id="rId8" Type="http://schemas.openxmlformats.org/officeDocument/2006/relationships/hyperlink" Target="https://podminky.urs.cz/item/CS_URS_2022_02/941111121" TargetMode="External" /><Relationship Id="rId9" Type="http://schemas.openxmlformats.org/officeDocument/2006/relationships/hyperlink" Target="https://podminky.urs.cz/item/CS_URS_2022_02/941111221" TargetMode="External" /><Relationship Id="rId10" Type="http://schemas.openxmlformats.org/officeDocument/2006/relationships/hyperlink" Target="https://podminky.urs.cz/item/CS_URS_2022_02/941111821" TargetMode="External" /><Relationship Id="rId11" Type="http://schemas.openxmlformats.org/officeDocument/2006/relationships/hyperlink" Target="https://podminky.urs.cz/item/CS_URS_2022_02/944511111" TargetMode="External" /><Relationship Id="rId12" Type="http://schemas.openxmlformats.org/officeDocument/2006/relationships/hyperlink" Target="https://podminky.urs.cz/item/CS_URS_2022_02/944511211" TargetMode="External" /><Relationship Id="rId13" Type="http://schemas.openxmlformats.org/officeDocument/2006/relationships/hyperlink" Target="https://podminky.urs.cz/item/CS_URS_2022_02/944511811" TargetMode="External" /><Relationship Id="rId14" Type="http://schemas.openxmlformats.org/officeDocument/2006/relationships/hyperlink" Target="https://podminky.urs.cz/item/CS_URS_2022_02/949101111" TargetMode="External" /><Relationship Id="rId15" Type="http://schemas.openxmlformats.org/officeDocument/2006/relationships/hyperlink" Target="https://podminky.urs.cz/item/CS_URS_2022_02/952901221" TargetMode="External" /><Relationship Id="rId16" Type="http://schemas.openxmlformats.org/officeDocument/2006/relationships/hyperlink" Target="https://podminky.urs.cz/item/CS_URS_2022_02/966072122" TargetMode="External" /><Relationship Id="rId17" Type="http://schemas.openxmlformats.org/officeDocument/2006/relationships/hyperlink" Target="https://podminky.urs.cz/item/CS_URS_2022_02/966073122" TargetMode="External" /><Relationship Id="rId18" Type="http://schemas.openxmlformats.org/officeDocument/2006/relationships/hyperlink" Target="https://podminky.urs.cz/item/CS_URS_2022_02/968082017" TargetMode="External" /><Relationship Id="rId19" Type="http://schemas.openxmlformats.org/officeDocument/2006/relationships/hyperlink" Target="https://podminky.urs.cz/item/CS_URS_2022_02/968082021" TargetMode="External" /><Relationship Id="rId20" Type="http://schemas.openxmlformats.org/officeDocument/2006/relationships/hyperlink" Target="https://podminky.urs.cz/item/CS_URS_2022_02/997013153" TargetMode="External" /><Relationship Id="rId21" Type="http://schemas.openxmlformats.org/officeDocument/2006/relationships/hyperlink" Target="https://podminky.urs.cz/item/CS_URS_2022_02/997013501" TargetMode="External" /><Relationship Id="rId22" Type="http://schemas.openxmlformats.org/officeDocument/2006/relationships/hyperlink" Target="https://podminky.urs.cz/item/CS_URS_2022_02/997013509" TargetMode="External" /><Relationship Id="rId23" Type="http://schemas.openxmlformats.org/officeDocument/2006/relationships/hyperlink" Target="https://podminky.urs.cz/item/CS_URS_2022_02/997013631" TargetMode="External" /><Relationship Id="rId24" Type="http://schemas.openxmlformats.org/officeDocument/2006/relationships/hyperlink" Target="https://podminky.urs.cz/item/CS_URS_2022_02/998014211" TargetMode="External" /><Relationship Id="rId25" Type="http://schemas.openxmlformats.org/officeDocument/2006/relationships/hyperlink" Target="https://podminky.urs.cz/item/CS_URS_2022_02/713131171" TargetMode="External" /><Relationship Id="rId26" Type="http://schemas.openxmlformats.org/officeDocument/2006/relationships/hyperlink" Target="https://podminky.urs.cz/item/CS_URS_2022_02/713132312" TargetMode="External" /><Relationship Id="rId27" Type="http://schemas.openxmlformats.org/officeDocument/2006/relationships/hyperlink" Target="https://podminky.urs.cz/item/CS_URS_2022_02/998713102" TargetMode="External" /><Relationship Id="rId28" Type="http://schemas.openxmlformats.org/officeDocument/2006/relationships/hyperlink" Target="https://podminky.urs.cz/item/CS_URS_2022_02/762083111" TargetMode="External" /><Relationship Id="rId29" Type="http://schemas.openxmlformats.org/officeDocument/2006/relationships/hyperlink" Target="https://podminky.urs.cz/item/CS_URS_2022_02/762439001" TargetMode="External" /><Relationship Id="rId30" Type="http://schemas.openxmlformats.org/officeDocument/2006/relationships/hyperlink" Target="https://podminky.urs.cz/item/CS_URS_2022_02/762495000" TargetMode="External" /><Relationship Id="rId31" Type="http://schemas.openxmlformats.org/officeDocument/2006/relationships/hyperlink" Target="https://podminky.urs.cz/item/CS_URS_2022_02/998762102" TargetMode="External" /><Relationship Id="rId32" Type="http://schemas.openxmlformats.org/officeDocument/2006/relationships/hyperlink" Target="https://podminky.urs.cz/item/CS_URS_2022_02/764004801" TargetMode="External" /><Relationship Id="rId33" Type="http://schemas.openxmlformats.org/officeDocument/2006/relationships/hyperlink" Target="https://podminky.urs.cz/item/CS_URS_2022_02/764004861" TargetMode="External" /><Relationship Id="rId34" Type="http://schemas.openxmlformats.org/officeDocument/2006/relationships/hyperlink" Target="https://podminky.urs.cz/item/CS_URS_2022_02/764216601" TargetMode="External" /><Relationship Id="rId35" Type="http://schemas.openxmlformats.org/officeDocument/2006/relationships/hyperlink" Target="https://podminky.urs.cz/item/CS_URS_2022_02/764216602" TargetMode="External" /><Relationship Id="rId36" Type="http://schemas.openxmlformats.org/officeDocument/2006/relationships/hyperlink" Target="https://podminky.urs.cz/item/CS_URS_2022_02/764511602" TargetMode="External" /><Relationship Id="rId37" Type="http://schemas.openxmlformats.org/officeDocument/2006/relationships/hyperlink" Target="https://podminky.urs.cz/item/CS_URS_2022_02/764518623" TargetMode="External" /><Relationship Id="rId38" Type="http://schemas.openxmlformats.org/officeDocument/2006/relationships/hyperlink" Target="https://podminky.urs.cz/item/CS_URS_2022_02/998764102" TargetMode="External" /><Relationship Id="rId39" Type="http://schemas.openxmlformats.org/officeDocument/2006/relationships/hyperlink" Target="https://podminky.urs.cz/item/CS_URS_2022_02/766622135" TargetMode="External" /><Relationship Id="rId40" Type="http://schemas.openxmlformats.org/officeDocument/2006/relationships/hyperlink" Target="https://podminky.urs.cz/item/CS_URS_2022_02/766660611" TargetMode="External" /><Relationship Id="rId41" Type="http://schemas.openxmlformats.org/officeDocument/2006/relationships/hyperlink" Target="https://podminky.urs.cz/item/CS_URS_2022_02/998766102" TargetMode="External" /><Relationship Id="rId42" Type="http://schemas.openxmlformats.org/officeDocument/2006/relationships/hyperlink" Target="https://podminky.urs.cz/item/CS_URS_2022_02/767190115" TargetMode="External" /><Relationship Id="rId43" Type="http://schemas.openxmlformats.org/officeDocument/2006/relationships/hyperlink" Target="https://podminky.urs.cz/item/CS_URS_2022_02/767651113" TargetMode="External" /><Relationship Id="rId44" Type="http://schemas.openxmlformats.org/officeDocument/2006/relationships/hyperlink" Target="https://podminky.urs.cz/item/CS_URS_2022_02/767651126" TargetMode="External" /><Relationship Id="rId45" Type="http://schemas.openxmlformats.org/officeDocument/2006/relationships/hyperlink" Target="https://podminky.urs.cz/item/CS_URS_2022_02/767651814" TargetMode="External" /><Relationship Id="rId46" Type="http://schemas.openxmlformats.org/officeDocument/2006/relationships/hyperlink" Target="https://podminky.urs.cz/item/CS_URS_2022_02/998767102" TargetMode="External" /><Relationship Id="rId47" Type="http://schemas.openxmlformats.org/officeDocument/2006/relationships/hyperlink" Target="https://podminky.urs.cz/item/CS_URS_2022_02/783306801" TargetMode="External" /><Relationship Id="rId48" Type="http://schemas.openxmlformats.org/officeDocument/2006/relationships/hyperlink" Target="https://podminky.urs.cz/item/CS_URS_2022_02/783314203" TargetMode="External" /><Relationship Id="rId49" Type="http://schemas.openxmlformats.org/officeDocument/2006/relationships/hyperlink" Target="https://podminky.urs.cz/item/CS_URS_2022_02/783315103" TargetMode="External" /><Relationship Id="rId50" Type="http://schemas.openxmlformats.org/officeDocument/2006/relationships/hyperlink" Target="https://podminky.urs.cz/item/CS_URS_2022_02/783317105" TargetMode="External" /><Relationship Id="rId5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0001000" TargetMode="External" /><Relationship Id="rId2" Type="http://schemas.openxmlformats.org/officeDocument/2006/relationships/hyperlink" Target="https://podminky.urs.cz/item/CS_URS_2021_02/030001000" TargetMode="External" /><Relationship Id="rId3" Type="http://schemas.openxmlformats.org/officeDocument/2006/relationships/hyperlink" Target="https://podminky.urs.cz/item/CS_URS_2021_02/045002000" TargetMode="External" /><Relationship Id="rId4" Type="http://schemas.openxmlformats.org/officeDocument/2006/relationships/hyperlink" Target="https://podminky.urs.cz/item/CS_URS_2021_02/065002000" TargetMode="External" /><Relationship Id="rId5" Type="http://schemas.openxmlformats.org/officeDocument/2006/relationships/hyperlink" Target="https://podminky.urs.cz/item/CS_URS_2021_02/070001000" TargetMode="External" /><Relationship Id="rId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2021-041-A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- modernizace obvodového pláště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parc. č. 1627/24 a 1627/25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30. 9. 2022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ČZU v Praze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RH-ARCHITEKTI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ROUND(AG55+AG58+AG61,2)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ROUND(AS55+AS58+AS61,2)</f>
        <v>0</v>
      </c>
      <c r="AT54" s="108">
        <f>ROUND(SUM(AV54:AW54),2)</f>
        <v>0</v>
      </c>
      <c r="AU54" s="109">
        <f>ROUND(AU55+AU58+AU61,5)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ROUND(AZ55+AZ58+AZ61,2)</f>
        <v>0</v>
      </c>
      <c r="BA54" s="108">
        <f>ROUND(BA55+BA58+BA61,2)</f>
        <v>0</v>
      </c>
      <c r="BB54" s="108">
        <f>ROUND(BB55+BB58+BB61,2)</f>
        <v>0</v>
      </c>
      <c r="BC54" s="108">
        <f>ROUND(BC55+BC58+BC61,2)</f>
        <v>0</v>
      </c>
      <c r="BD54" s="110">
        <f>ROUND(BD55+BD58+BD61,2)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71</v>
      </c>
      <c r="BT55" s="125" t="s">
        <v>79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16.5" customHeight="1">
      <c r="A56" s="126" t="s">
        <v>82</v>
      </c>
      <c r="B56" s="65"/>
      <c r="C56" s="127"/>
      <c r="D56" s="127"/>
      <c r="E56" s="128" t="s">
        <v>76</v>
      </c>
      <c r="F56" s="128"/>
      <c r="G56" s="128"/>
      <c r="H56" s="128"/>
      <c r="I56" s="128"/>
      <c r="J56" s="127"/>
      <c r="K56" s="128" t="s">
        <v>77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'SO-01 - Hala č. 1'!J30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83</v>
      </c>
      <c r="AR56" s="67"/>
      <c r="AS56" s="131">
        <v>0</v>
      </c>
      <c r="AT56" s="132">
        <f>ROUND(SUM(AV56:AW56),2)</f>
        <v>0</v>
      </c>
      <c r="AU56" s="133">
        <f>'SO-01 - Hala č. 1'!P93</f>
        <v>0</v>
      </c>
      <c r="AV56" s="132">
        <f>'SO-01 - Hala č. 1'!J33</f>
        <v>0</v>
      </c>
      <c r="AW56" s="132">
        <f>'SO-01 - Hala č. 1'!J34</f>
        <v>0</v>
      </c>
      <c r="AX56" s="132">
        <f>'SO-01 - Hala č. 1'!J35</f>
        <v>0</v>
      </c>
      <c r="AY56" s="132">
        <f>'SO-01 - Hala č. 1'!J36</f>
        <v>0</v>
      </c>
      <c r="AZ56" s="132">
        <f>'SO-01 - Hala č. 1'!F33</f>
        <v>0</v>
      </c>
      <c r="BA56" s="132">
        <f>'SO-01 - Hala č. 1'!F34</f>
        <v>0</v>
      </c>
      <c r="BB56" s="132">
        <f>'SO-01 - Hala č. 1'!F35</f>
        <v>0</v>
      </c>
      <c r="BC56" s="132">
        <f>'SO-01 - Hala č. 1'!F36</f>
        <v>0</v>
      </c>
      <c r="BD56" s="134">
        <f>'SO-01 - Hala č. 1'!F37</f>
        <v>0</v>
      </c>
      <c r="BE56" s="4"/>
      <c r="BT56" s="135" t="s">
        <v>81</v>
      </c>
      <c r="BU56" s="135" t="s">
        <v>84</v>
      </c>
      <c r="BV56" s="135" t="s">
        <v>74</v>
      </c>
      <c r="BW56" s="135" t="s">
        <v>80</v>
      </c>
      <c r="BX56" s="135" t="s">
        <v>5</v>
      </c>
      <c r="CL56" s="135" t="s">
        <v>19</v>
      </c>
      <c r="CM56" s="135" t="s">
        <v>81</v>
      </c>
    </row>
    <row r="57" s="4" customFormat="1" ht="16.5" customHeight="1">
      <c r="A57" s="126" t="s">
        <v>82</v>
      </c>
      <c r="B57" s="65"/>
      <c r="C57" s="127"/>
      <c r="D57" s="127"/>
      <c r="E57" s="128" t="s">
        <v>85</v>
      </c>
      <c r="F57" s="128"/>
      <c r="G57" s="128"/>
      <c r="H57" s="128"/>
      <c r="I57" s="128"/>
      <c r="J57" s="127"/>
      <c r="K57" s="128" t="s">
        <v>86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'EL-01 - Výkaz výměr hala č.1'!J32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83</v>
      </c>
      <c r="AR57" s="67"/>
      <c r="AS57" s="131">
        <v>0</v>
      </c>
      <c r="AT57" s="132">
        <f>ROUND(SUM(AV57:AW57),2)</f>
        <v>0</v>
      </c>
      <c r="AU57" s="133">
        <f>'EL-01 - Výkaz výměr hala č.1'!P93</f>
        <v>0</v>
      </c>
      <c r="AV57" s="132">
        <f>'EL-01 - Výkaz výměr hala č.1'!J35</f>
        <v>0</v>
      </c>
      <c r="AW57" s="132">
        <f>'EL-01 - Výkaz výměr hala č.1'!J36</f>
        <v>0</v>
      </c>
      <c r="AX57" s="132">
        <f>'EL-01 - Výkaz výměr hala č.1'!J37</f>
        <v>0</v>
      </c>
      <c r="AY57" s="132">
        <f>'EL-01 - Výkaz výměr hala č.1'!J38</f>
        <v>0</v>
      </c>
      <c r="AZ57" s="132">
        <f>'EL-01 - Výkaz výměr hala č.1'!F35</f>
        <v>0</v>
      </c>
      <c r="BA57" s="132">
        <f>'EL-01 - Výkaz výměr hala č.1'!F36</f>
        <v>0</v>
      </c>
      <c r="BB57" s="132">
        <f>'EL-01 - Výkaz výměr hala č.1'!F37</f>
        <v>0</v>
      </c>
      <c r="BC57" s="132">
        <f>'EL-01 - Výkaz výměr hala č.1'!F38</f>
        <v>0</v>
      </c>
      <c r="BD57" s="134">
        <f>'EL-01 - Výkaz výměr hala č.1'!F39</f>
        <v>0</v>
      </c>
      <c r="BE57" s="4"/>
      <c r="BT57" s="135" t="s">
        <v>81</v>
      </c>
      <c r="BV57" s="135" t="s">
        <v>74</v>
      </c>
      <c r="BW57" s="135" t="s">
        <v>87</v>
      </c>
      <c r="BX57" s="135" t="s">
        <v>80</v>
      </c>
      <c r="CL57" s="135" t="s">
        <v>19</v>
      </c>
    </row>
    <row r="58" s="7" customFormat="1" ht="16.5" customHeight="1">
      <c r="A58" s="7"/>
      <c r="B58" s="113"/>
      <c r="C58" s="114"/>
      <c r="D58" s="115" t="s">
        <v>88</v>
      </c>
      <c r="E58" s="115"/>
      <c r="F58" s="115"/>
      <c r="G58" s="115"/>
      <c r="H58" s="115"/>
      <c r="I58" s="116"/>
      <c r="J58" s="115" t="s">
        <v>89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ROUND(SUM(AG59:AG60),2)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78</v>
      </c>
      <c r="AR58" s="120"/>
      <c r="AS58" s="121">
        <f>ROUND(SUM(AS59:AS60),2)</f>
        <v>0</v>
      </c>
      <c r="AT58" s="122">
        <f>ROUND(SUM(AV58:AW58),2)</f>
        <v>0</v>
      </c>
      <c r="AU58" s="123">
        <f>ROUND(SUM(AU59:AU60),5)</f>
        <v>0</v>
      </c>
      <c r="AV58" s="122">
        <f>ROUND(AZ58*L29,2)</f>
        <v>0</v>
      </c>
      <c r="AW58" s="122">
        <f>ROUND(BA58*L30,2)</f>
        <v>0</v>
      </c>
      <c r="AX58" s="122">
        <f>ROUND(BB58*L29,2)</f>
        <v>0</v>
      </c>
      <c r="AY58" s="122">
        <f>ROUND(BC58*L30,2)</f>
        <v>0</v>
      </c>
      <c r="AZ58" s="122">
        <f>ROUND(SUM(AZ59:AZ60),2)</f>
        <v>0</v>
      </c>
      <c r="BA58" s="122">
        <f>ROUND(SUM(BA59:BA60),2)</f>
        <v>0</v>
      </c>
      <c r="BB58" s="122">
        <f>ROUND(SUM(BB59:BB60),2)</f>
        <v>0</v>
      </c>
      <c r="BC58" s="122">
        <f>ROUND(SUM(BC59:BC60),2)</f>
        <v>0</v>
      </c>
      <c r="BD58" s="124">
        <f>ROUND(SUM(BD59:BD60),2)</f>
        <v>0</v>
      </c>
      <c r="BE58" s="7"/>
      <c r="BS58" s="125" t="s">
        <v>71</v>
      </c>
      <c r="BT58" s="125" t="s">
        <v>79</v>
      </c>
      <c r="BV58" s="125" t="s">
        <v>74</v>
      </c>
      <c r="BW58" s="125" t="s">
        <v>90</v>
      </c>
      <c r="BX58" s="125" t="s">
        <v>5</v>
      </c>
      <c r="CL58" s="125" t="s">
        <v>19</v>
      </c>
      <c r="CM58" s="125" t="s">
        <v>81</v>
      </c>
    </row>
    <row r="59" s="4" customFormat="1" ht="16.5" customHeight="1">
      <c r="A59" s="126" t="s">
        <v>82</v>
      </c>
      <c r="B59" s="65"/>
      <c r="C59" s="127"/>
      <c r="D59" s="127"/>
      <c r="E59" s="128" t="s">
        <v>88</v>
      </c>
      <c r="F59" s="128"/>
      <c r="G59" s="128"/>
      <c r="H59" s="128"/>
      <c r="I59" s="128"/>
      <c r="J59" s="127"/>
      <c r="K59" s="128" t="s">
        <v>89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'SO-02 - Hala č. 2'!J30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83</v>
      </c>
      <c r="AR59" s="67"/>
      <c r="AS59" s="131">
        <v>0</v>
      </c>
      <c r="AT59" s="132">
        <f>ROUND(SUM(AV59:AW59),2)</f>
        <v>0</v>
      </c>
      <c r="AU59" s="133">
        <f>'SO-02 - Hala č. 2'!P93</f>
        <v>0</v>
      </c>
      <c r="AV59" s="132">
        <f>'SO-02 - Hala č. 2'!J33</f>
        <v>0</v>
      </c>
      <c r="AW59" s="132">
        <f>'SO-02 - Hala č. 2'!J34</f>
        <v>0</v>
      </c>
      <c r="AX59" s="132">
        <f>'SO-02 - Hala č. 2'!J35</f>
        <v>0</v>
      </c>
      <c r="AY59" s="132">
        <f>'SO-02 - Hala č. 2'!J36</f>
        <v>0</v>
      </c>
      <c r="AZ59" s="132">
        <f>'SO-02 - Hala č. 2'!F33</f>
        <v>0</v>
      </c>
      <c r="BA59" s="132">
        <f>'SO-02 - Hala č. 2'!F34</f>
        <v>0</v>
      </c>
      <c r="BB59" s="132">
        <f>'SO-02 - Hala č. 2'!F35</f>
        <v>0</v>
      </c>
      <c r="BC59" s="132">
        <f>'SO-02 - Hala č. 2'!F36</f>
        <v>0</v>
      </c>
      <c r="BD59" s="134">
        <f>'SO-02 - Hala č. 2'!F37</f>
        <v>0</v>
      </c>
      <c r="BE59" s="4"/>
      <c r="BT59" s="135" t="s">
        <v>81</v>
      </c>
      <c r="BU59" s="135" t="s">
        <v>84</v>
      </c>
      <c r="BV59" s="135" t="s">
        <v>74</v>
      </c>
      <c r="BW59" s="135" t="s">
        <v>90</v>
      </c>
      <c r="BX59" s="135" t="s">
        <v>5</v>
      </c>
      <c r="CL59" s="135" t="s">
        <v>19</v>
      </c>
      <c r="CM59" s="135" t="s">
        <v>81</v>
      </c>
    </row>
    <row r="60" s="4" customFormat="1" ht="16.5" customHeight="1">
      <c r="A60" s="126" t="s">
        <v>82</v>
      </c>
      <c r="B60" s="65"/>
      <c r="C60" s="127"/>
      <c r="D60" s="127"/>
      <c r="E60" s="128" t="s">
        <v>91</v>
      </c>
      <c r="F60" s="128"/>
      <c r="G60" s="128"/>
      <c r="H60" s="128"/>
      <c r="I60" s="128"/>
      <c r="J60" s="127"/>
      <c r="K60" s="128" t="s">
        <v>92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'EL-02 - Výkaz výměr hala č.2'!J32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83</v>
      </c>
      <c r="AR60" s="67"/>
      <c r="AS60" s="131">
        <v>0</v>
      </c>
      <c r="AT60" s="132">
        <f>ROUND(SUM(AV60:AW60),2)</f>
        <v>0</v>
      </c>
      <c r="AU60" s="133">
        <f>'EL-02 - Výkaz výměr hala č.2'!P92</f>
        <v>0</v>
      </c>
      <c r="AV60" s="132">
        <f>'EL-02 - Výkaz výměr hala č.2'!J35</f>
        <v>0</v>
      </c>
      <c r="AW60" s="132">
        <f>'EL-02 - Výkaz výměr hala č.2'!J36</f>
        <v>0</v>
      </c>
      <c r="AX60" s="132">
        <f>'EL-02 - Výkaz výměr hala č.2'!J37</f>
        <v>0</v>
      </c>
      <c r="AY60" s="132">
        <f>'EL-02 - Výkaz výměr hala č.2'!J38</f>
        <v>0</v>
      </c>
      <c r="AZ60" s="132">
        <f>'EL-02 - Výkaz výměr hala č.2'!F35</f>
        <v>0</v>
      </c>
      <c r="BA60" s="132">
        <f>'EL-02 - Výkaz výměr hala č.2'!F36</f>
        <v>0</v>
      </c>
      <c r="BB60" s="132">
        <f>'EL-02 - Výkaz výměr hala č.2'!F37</f>
        <v>0</v>
      </c>
      <c r="BC60" s="132">
        <f>'EL-02 - Výkaz výměr hala č.2'!F38</f>
        <v>0</v>
      </c>
      <c r="BD60" s="134">
        <f>'EL-02 - Výkaz výměr hala č.2'!F39</f>
        <v>0</v>
      </c>
      <c r="BE60" s="4"/>
      <c r="BT60" s="135" t="s">
        <v>81</v>
      </c>
      <c r="BV60" s="135" t="s">
        <v>74</v>
      </c>
      <c r="BW60" s="135" t="s">
        <v>93</v>
      </c>
      <c r="BX60" s="135" t="s">
        <v>90</v>
      </c>
      <c r="CL60" s="135" t="s">
        <v>19</v>
      </c>
    </row>
    <row r="61" s="7" customFormat="1" ht="16.5" customHeight="1">
      <c r="A61" s="126" t="s">
        <v>82</v>
      </c>
      <c r="B61" s="113"/>
      <c r="C61" s="114"/>
      <c r="D61" s="115" t="s">
        <v>94</v>
      </c>
      <c r="E61" s="115"/>
      <c r="F61" s="115"/>
      <c r="G61" s="115"/>
      <c r="H61" s="115"/>
      <c r="I61" s="116"/>
      <c r="J61" s="115" t="s">
        <v>95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8">
        <f>'VRN - Vedlejší rozpočtové...'!J30</f>
        <v>0</v>
      </c>
      <c r="AH61" s="116"/>
      <c r="AI61" s="116"/>
      <c r="AJ61" s="116"/>
      <c r="AK61" s="116"/>
      <c r="AL61" s="116"/>
      <c r="AM61" s="116"/>
      <c r="AN61" s="118">
        <f>SUM(AG61,AT61)</f>
        <v>0</v>
      </c>
      <c r="AO61" s="116"/>
      <c r="AP61" s="116"/>
      <c r="AQ61" s="119" t="s">
        <v>78</v>
      </c>
      <c r="AR61" s="120"/>
      <c r="AS61" s="136">
        <v>0</v>
      </c>
      <c r="AT61" s="137">
        <f>ROUND(SUM(AV61:AW61),2)</f>
        <v>0</v>
      </c>
      <c r="AU61" s="138">
        <f>'VRN - Vedlejší rozpočtové...'!P85</f>
        <v>0</v>
      </c>
      <c r="AV61" s="137">
        <f>'VRN - Vedlejší rozpočtové...'!J33</f>
        <v>0</v>
      </c>
      <c r="AW61" s="137">
        <f>'VRN - Vedlejší rozpočtové...'!J34</f>
        <v>0</v>
      </c>
      <c r="AX61" s="137">
        <f>'VRN - Vedlejší rozpočtové...'!J35</f>
        <v>0</v>
      </c>
      <c r="AY61" s="137">
        <f>'VRN - Vedlejší rozpočtové...'!J36</f>
        <v>0</v>
      </c>
      <c r="AZ61" s="137">
        <f>'VRN - Vedlejší rozpočtové...'!F33</f>
        <v>0</v>
      </c>
      <c r="BA61" s="137">
        <f>'VRN - Vedlejší rozpočtové...'!F34</f>
        <v>0</v>
      </c>
      <c r="BB61" s="137">
        <f>'VRN - Vedlejší rozpočtové...'!F35</f>
        <v>0</v>
      </c>
      <c r="BC61" s="137">
        <f>'VRN - Vedlejší rozpočtové...'!F36</f>
        <v>0</v>
      </c>
      <c r="BD61" s="139">
        <f>'VRN - Vedlejší rozpočtové...'!F37</f>
        <v>0</v>
      </c>
      <c r="BE61" s="7"/>
      <c r="BT61" s="125" t="s">
        <v>79</v>
      </c>
      <c r="BV61" s="125" t="s">
        <v>74</v>
      </c>
      <c r="BW61" s="125" t="s">
        <v>96</v>
      </c>
      <c r="BX61" s="125" t="s">
        <v>5</v>
      </c>
      <c r="CL61" s="125" t="s">
        <v>19</v>
      </c>
      <c r="CM61" s="125" t="s">
        <v>81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DNtE2WcX3vloxchxYyoVHAb6w7x81KYHSClh41BznppWVxQF5SoPL33GklOwOXUldMIF/FB7FvazGO7tOSUQeg==" hashValue="ej9/CIknYrxnfxiHf7M1SvZfo6ORLZyZGQHsvxb656taWPO1etndWQ9VUY5GSjWV5Mb72xUqwD9UncOAiugdQA==" algorithmName="SHA-512" password="CF13"/>
  <mergeCells count="66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-01 - Hala č. 1'!C2" display="/"/>
    <hyperlink ref="A57" location="'EL-01 - Výkaz výměr hala č.1'!C2" display="/"/>
    <hyperlink ref="A59" location="'SO-02 - Hala č. 2'!C2" display="/"/>
    <hyperlink ref="A60" location="'EL-02 - Výkaz výměr hala č.2'!C2" display="/"/>
    <hyperlink ref="A61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Stavební úpravy - modernizace obvodového pláště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98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99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30. 9. 2022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9"/>
      <c r="B27" s="150"/>
      <c r="C27" s="149"/>
      <c r="D27" s="149"/>
      <c r="E27" s="151" t="s">
        <v>37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ROUND(J93,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ROUND((SUM(BE93:BE380)),  2)</f>
        <v>0</v>
      </c>
      <c r="G33" s="40"/>
      <c r="H33" s="40"/>
      <c r="I33" s="159">
        <v>0.20999999999999999</v>
      </c>
      <c r="J33" s="158">
        <f>ROUND(((SUM(BE93:BE380))*I33),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ROUND((SUM(BF93:BF380)),  2)</f>
        <v>0</v>
      </c>
      <c r="G34" s="40"/>
      <c r="H34" s="40"/>
      <c r="I34" s="159">
        <v>0.14999999999999999</v>
      </c>
      <c r="J34" s="158">
        <f>ROUND(((SUM(BF93:BF380))*I34),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ROUND((SUM(BG93:BG380)),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ROUND((SUM(BH93:BH380)),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ROUND((SUM(BI93:BI380)),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Stavební úpravy - modernizace obvodového pláště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SO-01 - Hala č. 1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parc. č. 1627/24 a 1627/25</v>
      </c>
      <c r="G52" s="42"/>
      <c r="H52" s="42"/>
      <c r="I52" s="34" t="s">
        <v>23</v>
      </c>
      <c r="J52" s="74" t="str">
        <f>IF(J12="","",J12)</f>
        <v>30. 9. 2022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ČZU v Praze</v>
      </c>
      <c r="G54" s="42"/>
      <c r="H54" s="42"/>
      <c r="I54" s="34" t="s">
        <v>31</v>
      </c>
      <c r="J54" s="38" t="str">
        <f>E21</f>
        <v>RH-ARCHITEKTI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101</v>
      </c>
      <c r="D57" s="173"/>
      <c r="E57" s="173"/>
      <c r="F57" s="173"/>
      <c r="G57" s="173"/>
      <c r="H57" s="173"/>
      <c r="I57" s="173"/>
      <c r="J57" s="174" t="s">
        <v>102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76"/>
      <c r="C60" s="177"/>
      <c r="D60" s="178" t="s">
        <v>104</v>
      </c>
      <c r="E60" s="179"/>
      <c r="F60" s="179"/>
      <c r="G60" s="179"/>
      <c r="H60" s="179"/>
      <c r="I60" s="179"/>
      <c r="J60" s="180">
        <f>J94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105</v>
      </c>
      <c r="E61" s="184"/>
      <c r="F61" s="184"/>
      <c r="G61" s="184"/>
      <c r="H61" s="184"/>
      <c r="I61" s="184"/>
      <c r="J61" s="185">
        <f>J95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106</v>
      </c>
      <c r="E62" s="184"/>
      <c r="F62" s="184"/>
      <c r="G62" s="184"/>
      <c r="H62" s="184"/>
      <c r="I62" s="184"/>
      <c r="J62" s="185">
        <f>J112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107</v>
      </c>
      <c r="E63" s="184"/>
      <c r="F63" s="184"/>
      <c r="G63" s="184"/>
      <c r="H63" s="184"/>
      <c r="I63" s="184"/>
      <c r="J63" s="185">
        <f>J121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108</v>
      </c>
      <c r="E64" s="184"/>
      <c r="F64" s="184"/>
      <c r="G64" s="184"/>
      <c r="H64" s="184"/>
      <c r="I64" s="184"/>
      <c r="J64" s="185">
        <f>J173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109</v>
      </c>
      <c r="E65" s="184"/>
      <c r="F65" s="184"/>
      <c r="G65" s="184"/>
      <c r="H65" s="184"/>
      <c r="I65" s="184"/>
      <c r="J65" s="185">
        <f>J218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110</v>
      </c>
      <c r="E66" s="184"/>
      <c r="F66" s="184"/>
      <c r="G66" s="184"/>
      <c r="H66" s="184"/>
      <c r="I66" s="184"/>
      <c r="J66" s="185">
        <f>J228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111</v>
      </c>
      <c r="E67" s="179"/>
      <c r="F67" s="179"/>
      <c r="G67" s="179"/>
      <c r="H67" s="179"/>
      <c r="I67" s="179"/>
      <c r="J67" s="180">
        <f>J231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112</v>
      </c>
      <c r="E68" s="184"/>
      <c r="F68" s="184"/>
      <c r="G68" s="184"/>
      <c r="H68" s="184"/>
      <c r="I68" s="184"/>
      <c r="J68" s="185">
        <f>J232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113</v>
      </c>
      <c r="E69" s="184"/>
      <c r="F69" s="184"/>
      <c r="G69" s="184"/>
      <c r="H69" s="184"/>
      <c r="I69" s="184"/>
      <c r="J69" s="185">
        <f>J263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114</v>
      </c>
      <c r="E70" s="184"/>
      <c r="F70" s="184"/>
      <c r="G70" s="184"/>
      <c r="H70" s="184"/>
      <c r="I70" s="184"/>
      <c r="J70" s="185">
        <f>J279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115</v>
      </c>
      <c r="E71" s="184"/>
      <c r="F71" s="184"/>
      <c r="G71" s="184"/>
      <c r="H71" s="184"/>
      <c r="I71" s="184"/>
      <c r="J71" s="185">
        <f>J321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116</v>
      </c>
      <c r="E72" s="184"/>
      <c r="F72" s="184"/>
      <c r="G72" s="184"/>
      <c r="H72" s="184"/>
      <c r="I72" s="184"/>
      <c r="J72" s="185">
        <f>J336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117</v>
      </c>
      <c r="E73" s="184"/>
      <c r="F73" s="184"/>
      <c r="G73" s="184"/>
      <c r="H73" s="184"/>
      <c r="I73" s="184"/>
      <c r="J73" s="185">
        <f>J362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118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Stavební úpravy - modernizace obvodového pláště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98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SO-01 - Hala č. 1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parc. č. 1627/24 a 1627/25</v>
      </c>
      <c r="G87" s="42"/>
      <c r="H87" s="42"/>
      <c r="I87" s="34" t="s">
        <v>23</v>
      </c>
      <c r="J87" s="74" t="str">
        <f>IF(J12="","",J12)</f>
        <v>30. 9. 2022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E15</f>
        <v>ČZU v Praze</v>
      </c>
      <c r="G89" s="42"/>
      <c r="H89" s="42"/>
      <c r="I89" s="34" t="s">
        <v>31</v>
      </c>
      <c r="J89" s="38" t="str">
        <f>E21</f>
        <v>RH-ARCHITEKTI s.r.o.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34</v>
      </c>
      <c r="J90" s="38" t="str">
        <f>E24</f>
        <v xml:space="preserve"> 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119</v>
      </c>
      <c r="D92" s="190" t="s">
        <v>57</v>
      </c>
      <c r="E92" s="190" t="s">
        <v>53</v>
      </c>
      <c r="F92" s="190" t="s">
        <v>54</v>
      </c>
      <c r="G92" s="190" t="s">
        <v>120</v>
      </c>
      <c r="H92" s="190" t="s">
        <v>121</v>
      </c>
      <c r="I92" s="190" t="s">
        <v>122</v>
      </c>
      <c r="J92" s="190" t="s">
        <v>102</v>
      </c>
      <c r="K92" s="191" t="s">
        <v>123</v>
      </c>
      <c r="L92" s="192"/>
      <c r="M92" s="94" t="s">
        <v>19</v>
      </c>
      <c r="N92" s="95" t="s">
        <v>42</v>
      </c>
      <c r="O92" s="95" t="s">
        <v>124</v>
      </c>
      <c r="P92" s="95" t="s">
        <v>125</v>
      </c>
      <c r="Q92" s="95" t="s">
        <v>126</v>
      </c>
      <c r="R92" s="95" t="s">
        <v>127</v>
      </c>
      <c r="S92" s="95" t="s">
        <v>128</v>
      </c>
      <c r="T92" s="96" t="s">
        <v>129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130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P94+P231</f>
        <v>0</v>
      </c>
      <c r="Q93" s="98"/>
      <c r="R93" s="195">
        <f>R94+R231</f>
        <v>18.83140835</v>
      </c>
      <c r="S93" s="98"/>
      <c r="T93" s="196">
        <f>T94+T231</f>
        <v>14.329064999999998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103</v>
      </c>
      <c r="BK93" s="197">
        <f>BK94+BK231</f>
        <v>0</v>
      </c>
    </row>
    <row r="94" s="12" customFormat="1" ht="25.92" customHeight="1">
      <c r="A94" s="12"/>
      <c r="B94" s="198"/>
      <c r="C94" s="199"/>
      <c r="D94" s="200" t="s">
        <v>71</v>
      </c>
      <c r="E94" s="201" t="s">
        <v>131</v>
      </c>
      <c r="F94" s="201" t="s">
        <v>132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P95+P112+P121+P173+P218+P228</f>
        <v>0</v>
      </c>
      <c r="Q94" s="206"/>
      <c r="R94" s="207">
        <f>R95+R112+R121+R173+R218+R228</f>
        <v>11.23730336</v>
      </c>
      <c r="S94" s="206"/>
      <c r="T94" s="208">
        <f>T95+T112+T121+T173+T218+T228</f>
        <v>13.478480999999999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79</v>
      </c>
      <c r="AT94" s="210" t="s">
        <v>71</v>
      </c>
      <c r="AU94" s="210" t="s">
        <v>72</v>
      </c>
      <c r="AY94" s="209" t="s">
        <v>133</v>
      </c>
      <c r="BK94" s="211">
        <f>BK95+BK112+BK121+BK173+BK218+BK228</f>
        <v>0</v>
      </c>
    </row>
    <row r="95" s="12" customFormat="1" ht="22.8" customHeight="1">
      <c r="A95" s="12"/>
      <c r="B95" s="198"/>
      <c r="C95" s="199"/>
      <c r="D95" s="200" t="s">
        <v>71</v>
      </c>
      <c r="E95" s="212" t="s">
        <v>134</v>
      </c>
      <c r="F95" s="212" t="s">
        <v>135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SUM(P96:P111)</f>
        <v>0</v>
      </c>
      <c r="Q95" s="206"/>
      <c r="R95" s="207">
        <f>SUM(R96:R111)</f>
        <v>3.0116450000000001</v>
      </c>
      <c r="S95" s="206"/>
      <c r="T95" s="208">
        <f>SUM(T96:T111)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79</v>
      </c>
      <c r="AT95" s="210" t="s">
        <v>71</v>
      </c>
      <c r="AU95" s="210" t="s">
        <v>79</v>
      </c>
      <c r="AY95" s="209" t="s">
        <v>133</v>
      </c>
      <c r="BK95" s="211">
        <f>SUM(BK96:BK111)</f>
        <v>0</v>
      </c>
    </row>
    <row r="96" s="2" customFormat="1" ht="24.15" customHeight="1">
      <c r="A96" s="40"/>
      <c r="B96" s="41"/>
      <c r="C96" s="214" t="s">
        <v>79</v>
      </c>
      <c r="D96" s="214" t="s">
        <v>136</v>
      </c>
      <c r="E96" s="215" t="s">
        <v>137</v>
      </c>
      <c r="F96" s="216" t="s">
        <v>138</v>
      </c>
      <c r="G96" s="217" t="s">
        <v>139</v>
      </c>
      <c r="H96" s="218">
        <v>391.12299999999999</v>
      </c>
      <c r="I96" s="219"/>
      <c r="J96" s="220">
        <f>ROUND(I96*H96,2)</f>
        <v>0</v>
      </c>
      <c r="K96" s="216" t="s">
        <v>140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141</v>
      </c>
      <c r="AT96" s="225" t="s">
        <v>136</v>
      </c>
      <c r="AU96" s="225" t="s">
        <v>81</v>
      </c>
      <c r="AY96" s="19" t="s">
        <v>133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141</v>
      </c>
      <c r="BM96" s="225" t="s">
        <v>142</v>
      </c>
    </row>
    <row r="97" s="2" customFormat="1">
      <c r="A97" s="40"/>
      <c r="B97" s="41"/>
      <c r="C97" s="42"/>
      <c r="D97" s="227" t="s">
        <v>143</v>
      </c>
      <c r="E97" s="42"/>
      <c r="F97" s="228" t="s">
        <v>144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143</v>
      </c>
      <c r="AU97" s="19" t="s">
        <v>81</v>
      </c>
    </row>
    <row r="98" s="2" customFormat="1">
      <c r="A98" s="40"/>
      <c r="B98" s="41"/>
      <c r="C98" s="42"/>
      <c r="D98" s="232" t="s">
        <v>145</v>
      </c>
      <c r="E98" s="42"/>
      <c r="F98" s="233" t="s">
        <v>146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145</v>
      </c>
      <c r="AU98" s="19" t="s">
        <v>81</v>
      </c>
    </row>
    <row r="99" s="13" customFormat="1">
      <c r="A99" s="13"/>
      <c r="B99" s="234"/>
      <c r="C99" s="235"/>
      <c r="D99" s="232" t="s">
        <v>147</v>
      </c>
      <c r="E99" s="236" t="s">
        <v>19</v>
      </c>
      <c r="F99" s="237" t="s">
        <v>148</v>
      </c>
      <c r="G99" s="235"/>
      <c r="H99" s="238">
        <v>341.57600000000002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147</v>
      </c>
      <c r="AU99" s="244" t="s">
        <v>81</v>
      </c>
      <c r="AV99" s="13" t="s">
        <v>81</v>
      </c>
      <c r="AW99" s="13" t="s">
        <v>33</v>
      </c>
      <c r="AX99" s="13" t="s">
        <v>72</v>
      </c>
      <c r="AY99" s="244" t="s">
        <v>133</v>
      </c>
    </row>
    <row r="100" s="13" customFormat="1">
      <c r="A100" s="13"/>
      <c r="B100" s="234"/>
      <c r="C100" s="235"/>
      <c r="D100" s="232" t="s">
        <v>147</v>
      </c>
      <c r="E100" s="236" t="s">
        <v>19</v>
      </c>
      <c r="F100" s="237" t="s">
        <v>149</v>
      </c>
      <c r="G100" s="235"/>
      <c r="H100" s="238">
        <v>-53.130000000000003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147</v>
      </c>
      <c r="AU100" s="244" t="s">
        <v>81</v>
      </c>
      <c r="AV100" s="13" t="s">
        <v>81</v>
      </c>
      <c r="AW100" s="13" t="s">
        <v>33</v>
      </c>
      <c r="AX100" s="13" t="s">
        <v>72</v>
      </c>
      <c r="AY100" s="244" t="s">
        <v>133</v>
      </c>
    </row>
    <row r="101" s="13" customFormat="1">
      <c r="A101" s="13"/>
      <c r="B101" s="234"/>
      <c r="C101" s="235"/>
      <c r="D101" s="232" t="s">
        <v>147</v>
      </c>
      <c r="E101" s="236" t="s">
        <v>19</v>
      </c>
      <c r="F101" s="237" t="s">
        <v>150</v>
      </c>
      <c r="G101" s="235"/>
      <c r="H101" s="238">
        <v>23.411000000000001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147</v>
      </c>
      <c r="AU101" s="244" t="s">
        <v>81</v>
      </c>
      <c r="AV101" s="13" t="s">
        <v>81</v>
      </c>
      <c r="AW101" s="13" t="s">
        <v>33</v>
      </c>
      <c r="AX101" s="13" t="s">
        <v>72</v>
      </c>
      <c r="AY101" s="244" t="s">
        <v>133</v>
      </c>
    </row>
    <row r="102" s="13" customFormat="1">
      <c r="A102" s="13"/>
      <c r="B102" s="234"/>
      <c r="C102" s="235"/>
      <c r="D102" s="232" t="s">
        <v>147</v>
      </c>
      <c r="E102" s="236" t="s">
        <v>19</v>
      </c>
      <c r="F102" s="237" t="s">
        <v>151</v>
      </c>
      <c r="G102" s="235"/>
      <c r="H102" s="238">
        <v>114.18600000000001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147</v>
      </c>
      <c r="AU102" s="244" t="s">
        <v>81</v>
      </c>
      <c r="AV102" s="13" t="s">
        <v>81</v>
      </c>
      <c r="AW102" s="13" t="s">
        <v>33</v>
      </c>
      <c r="AX102" s="13" t="s">
        <v>72</v>
      </c>
      <c r="AY102" s="244" t="s">
        <v>133</v>
      </c>
    </row>
    <row r="103" s="13" customFormat="1">
      <c r="A103" s="13"/>
      <c r="B103" s="234"/>
      <c r="C103" s="235"/>
      <c r="D103" s="232" t="s">
        <v>147</v>
      </c>
      <c r="E103" s="236" t="s">
        <v>19</v>
      </c>
      <c r="F103" s="237" t="s">
        <v>152</v>
      </c>
      <c r="G103" s="235"/>
      <c r="H103" s="238">
        <v>-14.4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147</v>
      </c>
      <c r="AU103" s="244" t="s">
        <v>81</v>
      </c>
      <c r="AV103" s="13" t="s">
        <v>81</v>
      </c>
      <c r="AW103" s="13" t="s">
        <v>33</v>
      </c>
      <c r="AX103" s="13" t="s">
        <v>72</v>
      </c>
      <c r="AY103" s="244" t="s">
        <v>133</v>
      </c>
    </row>
    <row r="104" s="13" customFormat="1">
      <c r="A104" s="13"/>
      <c r="B104" s="234"/>
      <c r="C104" s="235"/>
      <c r="D104" s="232" t="s">
        <v>147</v>
      </c>
      <c r="E104" s="236" t="s">
        <v>19</v>
      </c>
      <c r="F104" s="237" t="s">
        <v>153</v>
      </c>
      <c r="G104" s="235"/>
      <c r="H104" s="238">
        <v>-20.52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147</v>
      </c>
      <c r="AU104" s="244" t="s">
        <v>81</v>
      </c>
      <c r="AV104" s="13" t="s">
        <v>81</v>
      </c>
      <c r="AW104" s="13" t="s">
        <v>33</v>
      </c>
      <c r="AX104" s="13" t="s">
        <v>72</v>
      </c>
      <c r="AY104" s="244" t="s">
        <v>133</v>
      </c>
    </row>
    <row r="105" s="14" customFormat="1">
      <c r="A105" s="14"/>
      <c r="B105" s="245"/>
      <c r="C105" s="246"/>
      <c r="D105" s="232" t="s">
        <v>147</v>
      </c>
      <c r="E105" s="247" t="s">
        <v>19</v>
      </c>
      <c r="F105" s="248" t="s">
        <v>154</v>
      </c>
      <c r="G105" s="246"/>
      <c r="H105" s="249">
        <v>391.12300000000005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147</v>
      </c>
      <c r="AU105" s="255" t="s">
        <v>81</v>
      </c>
      <c r="AV105" s="14" t="s">
        <v>141</v>
      </c>
      <c r="AW105" s="14" t="s">
        <v>33</v>
      </c>
      <c r="AX105" s="14" t="s">
        <v>79</v>
      </c>
      <c r="AY105" s="255" t="s">
        <v>133</v>
      </c>
    </row>
    <row r="106" s="2" customFormat="1" ht="21.75" customHeight="1">
      <c r="A106" s="40"/>
      <c r="B106" s="41"/>
      <c r="C106" s="256" t="s">
        <v>81</v>
      </c>
      <c r="D106" s="256" t="s">
        <v>155</v>
      </c>
      <c r="E106" s="257" t="s">
        <v>156</v>
      </c>
      <c r="F106" s="258" t="s">
        <v>157</v>
      </c>
      <c r="G106" s="259" t="s">
        <v>139</v>
      </c>
      <c r="H106" s="260">
        <v>430.23500000000001</v>
      </c>
      <c r="I106" s="261"/>
      <c r="J106" s="262">
        <f>ROUND(I106*H106,2)</f>
        <v>0</v>
      </c>
      <c r="K106" s="258" t="s">
        <v>19</v>
      </c>
      <c r="L106" s="263"/>
      <c r="M106" s="264" t="s">
        <v>19</v>
      </c>
      <c r="N106" s="265" t="s">
        <v>43</v>
      </c>
      <c r="O106" s="86"/>
      <c r="P106" s="223">
        <f>O106*H106</f>
        <v>0</v>
      </c>
      <c r="Q106" s="223">
        <v>0.0070000000000000001</v>
      </c>
      <c r="R106" s="223">
        <f>Q106*H106</f>
        <v>3.0116450000000001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158</v>
      </c>
      <c r="AT106" s="225" t="s">
        <v>155</v>
      </c>
      <c r="AU106" s="225" t="s">
        <v>81</v>
      </c>
      <c r="AY106" s="19" t="s">
        <v>133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141</v>
      </c>
      <c r="BM106" s="225" t="s">
        <v>159</v>
      </c>
    </row>
    <row r="107" s="13" customFormat="1">
      <c r="A107" s="13"/>
      <c r="B107" s="234"/>
      <c r="C107" s="235"/>
      <c r="D107" s="232" t="s">
        <v>147</v>
      </c>
      <c r="E107" s="236" t="s">
        <v>19</v>
      </c>
      <c r="F107" s="237" t="s">
        <v>160</v>
      </c>
      <c r="G107" s="235"/>
      <c r="H107" s="238">
        <v>430.23500000000001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147</v>
      </c>
      <c r="AU107" s="244" t="s">
        <v>81</v>
      </c>
      <c r="AV107" s="13" t="s">
        <v>81</v>
      </c>
      <c r="AW107" s="13" t="s">
        <v>33</v>
      </c>
      <c r="AX107" s="13" t="s">
        <v>79</v>
      </c>
      <c r="AY107" s="244" t="s">
        <v>133</v>
      </c>
    </row>
    <row r="108" s="2" customFormat="1" ht="16.5" customHeight="1">
      <c r="A108" s="40"/>
      <c r="B108" s="41"/>
      <c r="C108" s="214" t="s">
        <v>134</v>
      </c>
      <c r="D108" s="214" t="s">
        <v>136</v>
      </c>
      <c r="E108" s="215" t="s">
        <v>161</v>
      </c>
      <c r="F108" s="216" t="s">
        <v>162</v>
      </c>
      <c r="G108" s="217" t="s">
        <v>163</v>
      </c>
      <c r="H108" s="218">
        <v>100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141</v>
      </c>
      <c r="AT108" s="225" t="s">
        <v>136</v>
      </c>
      <c r="AU108" s="225" t="s">
        <v>81</v>
      </c>
      <c r="AY108" s="19" t="s">
        <v>133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141</v>
      </c>
      <c r="BM108" s="225" t="s">
        <v>164</v>
      </c>
    </row>
    <row r="109" s="13" customFormat="1">
      <c r="A109" s="13"/>
      <c r="B109" s="234"/>
      <c r="C109" s="235"/>
      <c r="D109" s="232" t="s">
        <v>147</v>
      </c>
      <c r="E109" s="236" t="s">
        <v>19</v>
      </c>
      <c r="F109" s="237" t="s">
        <v>165</v>
      </c>
      <c r="G109" s="235"/>
      <c r="H109" s="238">
        <v>21.600000000000001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147</v>
      </c>
      <c r="AU109" s="244" t="s">
        <v>81</v>
      </c>
      <c r="AV109" s="13" t="s">
        <v>81</v>
      </c>
      <c r="AW109" s="13" t="s">
        <v>33</v>
      </c>
      <c r="AX109" s="13" t="s">
        <v>72</v>
      </c>
      <c r="AY109" s="244" t="s">
        <v>133</v>
      </c>
    </row>
    <row r="110" s="13" customFormat="1">
      <c r="A110" s="13"/>
      <c r="B110" s="234"/>
      <c r="C110" s="235"/>
      <c r="D110" s="232" t="s">
        <v>147</v>
      </c>
      <c r="E110" s="236" t="s">
        <v>19</v>
      </c>
      <c r="F110" s="237" t="s">
        <v>166</v>
      </c>
      <c r="G110" s="235"/>
      <c r="H110" s="238">
        <v>78.400000000000006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147</v>
      </c>
      <c r="AU110" s="244" t="s">
        <v>81</v>
      </c>
      <c r="AV110" s="13" t="s">
        <v>81</v>
      </c>
      <c r="AW110" s="13" t="s">
        <v>33</v>
      </c>
      <c r="AX110" s="13" t="s">
        <v>72</v>
      </c>
      <c r="AY110" s="244" t="s">
        <v>133</v>
      </c>
    </row>
    <row r="111" s="14" customFormat="1">
      <c r="A111" s="14"/>
      <c r="B111" s="245"/>
      <c r="C111" s="246"/>
      <c r="D111" s="232" t="s">
        <v>147</v>
      </c>
      <c r="E111" s="247" t="s">
        <v>19</v>
      </c>
      <c r="F111" s="248" t="s">
        <v>154</v>
      </c>
      <c r="G111" s="246"/>
      <c r="H111" s="249">
        <v>100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147</v>
      </c>
      <c r="AU111" s="255" t="s">
        <v>81</v>
      </c>
      <c r="AV111" s="14" t="s">
        <v>141</v>
      </c>
      <c r="AW111" s="14" t="s">
        <v>33</v>
      </c>
      <c r="AX111" s="14" t="s">
        <v>79</v>
      </c>
      <c r="AY111" s="255" t="s">
        <v>133</v>
      </c>
    </row>
    <row r="112" s="12" customFormat="1" ht="22.8" customHeight="1">
      <c r="A112" s="12"/>
      <c r="B112" s="198"/>
      <c r="C112" s="199"/>
      <c r="D112" s="200" t="s">
        <v>71</v>
      </c>
      <c r="E112" s="212" t="s">
        <v>141</v>
      </c>
      <c r="F112" s="212" t="s">
        <v>167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SUM(P113:P120)</f>
        <v>0</v>
      </c>
      <c r="Q112" s="206"/>
      <c r="R112" s="207">
        <f>SUM(R113:R120)</f>
        <v>5.5733860000000002</v>
      </c>
      <c r="S112" s="206"/>
      <c r="T112" s="208">
        <f>SUM(T113:T120)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79</v>
      </c>
      <c r="AT112" s="210" t="s">
        <v>71</v>
      </c>
      <c r="AU112" s="210" t="s">
        <v>79</v>
      </c>
      <c r="AY112" s="209" t="s">
        <v>133</v>
      </c>
      <c r="BK112" s="211">
        <f>SUM(BK113:BK120)</f>
        <v>0</v>
      </c>
    </row>
    <row r="113" s="2" customFormat="1" ht="24.15" customHeight="1">
      <c r="A113" s="40"/>
      <c r="B113" s="41"/>
      <c r="C113" s="214" t="s">
        <v>141</v>
      </c>
      <c r="D113" s="214" t="s">
        <v>136</v>
      </c>
      <c r="E113" s="215" t="s">
        <v>168</v>
      </c>
      <c r="F113" s="216" t="s">
        <v>169</v>
      </c>
      <c r="G113" s="217" t="s">
        <v>139</v>
      </c>
      <c r="H113" s="218">
        <v>723.81600000000003</v>
      </c>
      <c r="I113" s="219"/>
      <c r="J113" s="220">
        <f>ROUND(I113*H113,2)</f>
        <v>0</v>
      </c>
      <c r="K113" s="216" t="s">
        <v>140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141</v>
      </c>
      <c r="AT113" s="225" t="s">
        <v>136</v>
      </c>
      <c r="AU113" s="225" t="s">
        <v>81</v>
      </c>
      <c r="AY113" s="19" t="s">
        <v>133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141</v>
      </c>
      <c r="BM113" s="225" t="s">
        <v>170</v>
      </c>
    </row>
    <row r="114" s="2" customFormat="1">
      <c r="A114" s="40"/>
      <c r="B114" s="41"/>
      <c r="C114" s="42"/>
      <c r="D114" s="227" t="s">
        <v>143</v>
      </c>
      <c r="E114" s="42"/>
      <c r="F114" s="228" t="s">
        <v>171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143</v>
      </c>
      <c r="AU114" s="19" t="s">
        <v>81</v>
      </c>
    </row>
    <row r="115" s="2" customFormat="1">
      <c r="A115" s="40"/>
      <c r="B115" s="41"/>
      <c r="C115" s="42"/>
      <c r="D115" s="232" t="s">
        <v>145</v>
      </c>
      <c r="E115" s="42"/>
      <c r="F115" s="233" t="s">
        <v>146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145</v>
      </c>
      <c r="AU115" s="19" t="s">
        <v>81</v>
      </c>
    </row>
    <row r="116" s="13" customFormat="1">
      <c r="A116" s="13"/>
      <c r="B116" s="234"/>
      <c r="C116" s="235"/>
      <c r="D116" s="232" t="s">
        <v>147</v>
      </c>
      <c r="E116" s="236" t="s">
        <v>19</v>
      </c>
      <c r="F116" s="237" t="s">
        <v>172</v>
      </c>
      <c r="G116" s="235"/>
      <c r="H116" s="238">
        <v>723.81600000000003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147</v>
      </c>
      <c r="AU116" s="244" t="s">
        <v>81</v>
      </c>
      <c r="AV116" s="13" t="s">
        <v>81</v>
      </c>
      <c r="AW116" s="13" t="s">
        <v>33</v>
      </c>
      <c r="AX116" s="13" t="s">
        <v>79</v>
      </c>
      <c r="AY116" s="244" t="s">
        <v>133</v>
      </c>
    </row>
    <row r="117" s="2" customFormat="1" ht="21.75" customHeight="1">
      <c r="A117" s="40"/>
      <c r="B117" s="41"/>
      <c r="C117" s="256" t="s">
        <v>173</v>
      </c>
      <c r="D117" s="256" t="s">
        <v>155</v>
      </c>
      <c r="E117" s="257" t="s">
        <v>174</v>
      </c>
      <c r="F117" s="258" t="s">
        <v>175</v>
      </c>
      <c r="G117" s="259" t="s">
        <v>139</v>
      </c>
      <c r="H117" s="260">
        <v>796.19799999999998</v>
      </c>
      <c r="I117" s="261"/>
      <c r="J117" s="262">
        <f>ROUND(I117*H117,2)</f>
        <v>0</v>
      </c>
      <c r="K117" s="258" t="s">
        <v>19</v>
      </c>
      <c r="L117" s="263"/>
      <c r="M117" s="264" t="s">
        <v>19</v>
      </c>
      <c r="N117" s="265" t="s">
        <v>43</v>
      </c>
      <c r="O117" s="86"/>
      <c r="P117" s="223">
        <f>O117*H117</f>
        <v>0</v>
      </c>
      <c r="Q117" s="223">
        <v>0.0070000000000000001</v>
      </c>
      <c r="R117" s="223">
        <f>Q117*H117</f>
        <v>5.5733860000000002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158</v>
      </c>
      <c r="AT117" s="225" t="s">
        <v>155</v>
      </c>
      <c r="AU117" s="225" t="s">
        <v>81</v>
      </c>
      <c r="AY117" s="19" t="s">
        <v>133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141</v>
      </c>
      <c r="BM117" s="225" t="s">
        <v>176</v>
      </c>
    </row>
    <row r="118" s="13" customFormat="1">
      <c r="A118" s="13"/>
      <c r="B118" s="234"/>
      <c r="C118" s="235"/>
      <c r="D118" s="232" t="s">
        <v>147</v>
      </c>
      <c r="E118" s="236" t="s">
        <v>19</v>
      </c>
      <c r="F118" s="237" t="s">
        <v>177</v>
      </c>
      <c r="G118" s="235"/>
      <c r="H118" s="238">
        <v>796.19799999999998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147</v>
      </c>
      <c r="AU118" s="244" t="s">
        <v>81</v>
      </c>
      <c r="AV118" s="13" t="s">
        <v>81</v>
      </c>
      <c r="AW118" s="13" t="s">
        <v>33</v>
      </c>
      <c r="AX118" s="13" t="s">
        <v>79</v>
      </c>
      <c r="AY118" s="244" t="s">
        <v>133</v>
      </c>
    </row>
    <row r="119" s="2" customFormat="1" ht="16.5" customHeight="1">
      <c r="A119" s="40"/>
      <c r="B119" s="41"/>
      <c r="C119" s="214" t="s">
        <v>178</v>
      </c>
      <c r="D119" s="214" t="s">
        <v>136</v>
      </c>
      <c r="E119" s="215" t="s">
        <v>179</v>
      </c>
      <c r="F119" s="216" t="s">
        <v>180</v>
      </c>
      <c r="G119" s="217" t="s">
        <v>163</v>
      </c>
      <c r="H119" s="218">
        <v>90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141</v>
      </c>
      <c r="AT119" s="225" t="s">
        <v>136</v>
      </c>
      <c r="AU119" s="225" t="s">
        <v>81</v>
      </c>
      <c r="AY119" s="19" t="s">
        <v>133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141</v>
      </c>
      <c r="BM119" s="225" t="s">
        <v>181</v>
      </c>
    </row>
    <row r="120" s="13" customFormat="1">
      <c r="A120" s="13"/>
      <c r="B120" s="234"/>
      <c r="C120" s="235"/>
      <c r="D120" s="232" t="s">
        <v>147</v>
      </c>
      <c r="E120" s="236" t="s">
        <v>19</v>
      </c>
      <c r="F120" s="237" t="s">
        <v>182</v>
      </c>
      <c r="G120" s="235"/>
      <c r="H120" s="238">
        <v>90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147</v>
      </c>
      <c r="AU120" s="244" t="s">
        <v>81</v>
      </c>
      <c r="AV120" s="13" t="s">
        <v>81</v>
      </c>
      <c r="AW120" s="13" t="s">
        <v>33</v>
      </c>
      <c r="AX120" s="13" t="s">
        <v>79</v>
      </c>
      <c r="AY120" s="244" t="s">
        <v>133</v>
      </c>
    </row>
    <row r="121" s="12" customFormat="1" ht="22.8" customHeight="1">
      <c r="A121" s="12"/>
      <c r="B121" s="198"/>
      <c r="C121" s="199"/>
      <c r="D121" s="200" t="s">
        <v>71</v>
      </c>
      <c r="E121" s="212" t="s">
        <v>178</v>
      </c>
      <c r="F121" s="212" t="s">
        <v>183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SUM(P122:P172)</f>
        <v>0</v>
      </c>
      <c r="Q121" s="206"/>
      <c r="R121" s="207">
        <f>SUM(R122:R172)</f>
        <v>2.5490563599999998</v>
      </c>
      <c r="S121" s="206"/>
      <c r="T121" s="208">
        <f>SUM(T122:T172)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79</v>
      </c>
      <c r="AT121" s="210" t="s">
        <v>71</v>
      </c>
      <c r="AU121" s="210" t="s">
        <v>79</v>
      </c>
      <c r="AY121" s="209" t="s">
        <v>133</v>
      </c>
      <c r="BK121" s="211">
        <f>SUM(BK122:BK172)</f>
        <v>0</v>
      </c>
    </row>
    <row r="122" s="2" customFormat="1" ht="16.5" customHeight="1">
      <c r="A122" s="40"/>
      <c r="B122" s="41"/>
      <c r="C122" s="214" t="s">
        <v>184</v>
      </c>
      <c r="D122" s="214" t="s">
        <v>136</v>
      </c>
      <c r="E122" s="215" t="s">
        <v>185</v>
      </c>
      <c r="F122" s="216" t="s">
        <v>186</v>
      </c>
      <c r="G122" s="217" t="s">
        <v>139</v>
      </c>
      <c r="H122" s="218">
        <v>391.12299999999999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141</v>
      </c>
      <c r="AT122" s="225" t="s">
        <v>136</v>
      </c>
      <c r="AU122" s="225" t="s">
        <v>81</v>
      </c>
      <c r="AY122" s="19" t="s">
        <v>133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141</v>
      </c>
      <c r="BM122" s="225" t="s">
        <v>187</v>
      </c>
    </row>
    <row r="123" s="13" customFormat="1">
      <c r="A123" s="13"/>
      <c r="B123" s="234"/>
      <c r="C123" s="235"/>
      <c r="D123" s="232" t="s">
        <v>147</v>
      </c>
      <c r="E123" s="236" t="s">
        <v>19</v>
      </c>
      <c r="F123" s="237" t="s">
        <v>148</v>
      </c>
      <c r="G123" s="235"/>
      <c r="H123" s="238">
        <v>341.57600000000002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147</v>
      </c>
      <c r="AU123" s="244" t="s">
        <v>81</v>
      </c>
      <c r="AV123" s="13" t="s">
        <v>81</v>
      </c>
      <c r="AW123" s="13" t="s">
        <v>33</v>
      </c>
      <c r="AX123" s="13" t="s">
        <v>72</v>
      </c>
      <c r="AY123" s="244" t="s">
        <v>133</v>
      </c>
    </row>
    <row r="124" s="13" customFormat="1">
      <c r="A124" s="13"/>
      <c r="B124" s="234"/>
      <c r="C124" s="235"/>
      <c r="D124" s="232" t="s">
        <v>147</v>
      </c>
      <c r="E124" s="236" t="s">
        <v>19</v>
      </c>
      <c r="F124" s="237" t="s">
        <v>149</v>
      </c>
      <c r="G124" s="235"/>
      <c r="H124" s="238">
        <v>-53.130000000000003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147</v>
      </c>
      <c r="AU124" s="244" t="s">
        <v>81</v>
      </c>
      <c r="AV124" s="13" t="s">
        <v>81</v>
      </c>
      <c r="AW124" s="13" t="s">
        <v>33</v>
      </c>
      <c r="AX124" s="13" t="s">
        <v>72</v>
      </c>
      <c r="AY124" s="244" t="s">
        <v>133</v>
      </c>
    </row>
    <row r="125" s="13" customFormat="1">
      <c r="A125" s="13"/>
      <c r="B125" s="234"/>
      <c r="C125" s="235"/>
      <c r="D125" s="232" t="s">
        <v>147</v>
      </c>
      <c r="E125" s="236" t="s">
        <v>19</v>
      </c>
      <c r="F125" s="237" t="s">
        <v>150</v>
      </c>
      <c r="G125" s="235"/>
      <c r="H125" s="238">
        <v>23.411000000000001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147</v>
      </c>
      <c r="AU125" s="244" t="s">
        <v>81</v>
      </c>
      <c r="AV125" s="13" t="s">
        <v>81</v>
      </c>
      <c r="AW125" s="13" t="s">
        <v>33</v>
      </c>
      <c r="AX125" s="13" t="s">
        <v>72</v>
      </c>
      <c r="AY125" s="244" t="s">
        <v>133</v>
      </c>
    </row>
    <row r="126" s="13" customFormat="1">
      <c r="A126" s="13"/>
      <c r="B126" s="234"/>
      <c r="C126" s="235"/>
      <c r="D126" s="232" t="s">
        <v>147</v>
      </c>
      <c r="E126" s="236" t="s">
        <v>19</v>
      </c>
      <c r="F126" s="237" t="s">
        <v>151</v>
      </c>
      <c r="G126" s="235"/>
      <c r="H126" s="238">
        <v>114.18600000000001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147</v>
      </c>
      <c r="AU126" s="244" t="s">
        <v>81</v>
      </c>
      <c r="AV126" s="13" t="s">
        <v>81</v>
      </c>
      <c r="AW126" s="13" t="s">
        <v>33</v>
      </c>
      <c r="AX126" s="13" t="s">
        <v>72</v>
      </c>
      <c r="AY126" s="244" t="s">
        <v>133</v>
      </c>
    </row>
    <row r="127" s="13" customFormat="1">
      <c r="A127" s="13"/>
      <c r="B127" s="234"/>
      <c r="C127" s="235"/>
      <c r="D127" s="232" t="s">
        <v>147</v>
      </c>
      <c r="E127" s="236" t="s">
        <v>19</v>
      </c>
      <c r="F127" s="237" t="s">
        <v>152</v>
      </c>
      <c r="G127" s="235"/>
      <c r="H127" s="238">
        <v>-14.4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147</v>
      </c>
      <c r="AU127" s="244" t="s">
        <v>81</v>
      </c>
      <c r="AV127" s="13" t="s">
        <v>81</v>
      </c>
      <c r="AW127" s="13" t="s">
        <v>33</v>
      </c>
      <c r="AX127" s="13" t="s">
        <v>72</v>
      </c>
      <c r="AY127" s="244" t="s">
        <v>133</v>
      </c>
    </row>
    <row r="128" s="13" customFormat="1">
      <c r="A128" s="13"/>
      <c r="B128" s="234"/>
      <c r="C128" s="235"/>
      <c r="D128" s="232" t="s">
        <v>147</v>
      </c>
      <c r="E128" s="236" t="s">
        <v>19</v>
      </c>
      <c r="F128" s="237" t="s">
        <v>153</v>
      </c>
      <c r="G128" s="235"/>
      <c r="H128" s="238">
        <v>-20.52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147</v>
      </c>
      <c r="AU128" s="244" t="s">
        <v>81</v>
      </c>
      <c r="AV128" s="13" t="s">
        <v>81</v>
      </c>
      <c r="AW128" s="13" t="s">
        <v>33</v>
      </c>
      <c r="AX128" s="13" t="s">
        <v>72</v>
      </c>
      <c r="AY128" s="244" t="s">
        <v>133</v>
      </c>
    </row>
    <row r="129" s="14" customFormat="1">
      <c r="A129" s="14"/>
      <c r="B129" s="245"/>
      <c r="C129" s="246"/>
      <c r="D129" s="232" t="s">
        <v>147</v>
      </c>
      <c r="E129" s="247" t="s">
        <v>19</v>
      </c>
      <c r="F129" s="248" t="s">
        <v>154</v>
      </c>
      <c r="G129" s="246"/>
      <c r="H129" s="249">
        <v>391.12300000000005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147</v>
      </c>
      <c r="AU129" s="255" t="s">
        <v>81</v>
      </c>
      <c r="AV129" s="14" t="s">
        <v>141</v>
      </c>
      <c r="AW129" s="14" t="s">
        <v>33</v>
      </c>
      <c r="AX129" s="14" t="s">
        <v>79</v>
      </c>
      <c r="AY129" s="255" t="s">
        <v>133</v>
      </c>
    </row>
    <row r="130" s="2" customFormat="1" ht="24.15" customHeight="1">
      <c r="A130" s="40"/>
      <c r="B130" s="41"/>
      <c r="C130" s="256" t="s">
        <v>158</v>
      </c>
      <c r="D130" s="256" t="s">
        <v>155</v>
      </c>
      <c r="E130" s="257" t="s">
        <v>188</v>
      </c>
      <c r="F130" s="258" t="s">
        <v>189</v>
      </c>
      <c r="G130" s="259" t="s">
        <v>139</v>
      </c>
      <c r="H130" s="260">
        <v>410.67899999999997</v>
      </c>
      <c r="I130" s="261"/>
      <c r="J130" s="262">
        <f>ROUND(I130*H130,2)</f>
        <v>0</v>
      </c>
      <c r="K130" s="258" t="s">
        <v>140</v>
      </c>
      <c r="L130" s="263"/>
      <c r="M130" s="264" t="s">
        <v>19</v>
      </c>
      <c r="N130" s="265" t="s">
        <v>43</v>
      </c>
      <c r="O130" s="86"/>
      <c r="P130" s="223">
        <f>O130*H130</f>
        <v>0</v>
      </c>
      <c r="Q130" s="223">
        <v>0.00027999999999999998</v>
      </c>
      <c r="R130" s="223">
        <f>Q130*H130</f>
        <v>0.11499011999999999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158</v>
      </c>
      <c r="AT130" s="225" t="s">
        <v>155</v>
      </c>
      <c r="AU130" s="225" t="s">
        <v>81</v>
      </c>
      <c r="AY130" s="19" t="s">
        <v>133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141</v>
      </c>
      <c r="BM130" s="225" t="s">
        <v>190</v>
      </c>
    </row>
    <row r="131" s="13" customFormat="1">
      <c r="A131" s="13"/>
      <c r="B131" s="234"/>
      <c r="C131" s="235"/>
      <c r="D131" s="232" t="s">
        <v>147</v>
      </c>
      <c r="E131" s="236" t="s">
        <v>19</v>
      </c>
      <c r="F131" s="237" t="s">
        <v>191</v>
      </c>
      <c r="G131" s="235"/>
      <c r="H131" s="238">
        <v>410.67899999999997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147</v>
      </c>
      <c r="AU131" s="244" t="s">
        <v>81</v>
      </c>
      <c r="AV131" s="13" t="s">
        <v>81</v>
      </c>
      <c r="AW131" s="13" t="s">
        <v>33</v>
      </c>
      <c r="AX131" s="13" t="s">
        <v>79</v>
      </c>
      <c r="AY131" s="244" t="s">
        <v>133</v>
      </c>
    </row>
    <row r="132" s="2" customFormat="1" ht="37.8" customHeight="1">
      <c r="A132" s="40"/>
      <c r="B132" s="41"/>
      <c r="C132" s="214" t="s">
        <v>192</v>
      </c>
      <c r="D132" s="214" t="s">
        <v>136</v>
      </c>
      <c r="E132" s="215" t="s">
        <v>193</v>
      </c>
      <c r="F132" s="216" t="s">
        <v>194</v>
      </c>
      <c r="G132" s="217" t="s">
        <v>139</v>
      </c>
      <c r="H132" s="218">
        <v>153.05199999999999</v>
      </c>
      <c r="I132" s="219"/>
      <c r="J132" s="220">
        <f>ROUND(I132*H132,2)</f>
        <v>0</v>
      </c>
      <c r="K132" s="216" t="s">
        <v>140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0.0083499999999999998</v>
      </c>
      <c r="R132" s="223">
        <f>Q132*H132</f>
        <v>1.2779841999999999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141</v>
      </c>
      <c r="AT132" s="225" t="s">
        <v>136</v>
      </c>
      <c r="AU132" s="225" t="s">
        <v>81</v>
      </c>
      <c r="AY132" s="19" t="s">
        <v>133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141</v>
      </c>
      <c r="BM132" s="225" t="s">
        <v>195</v>
      </c>
    </row>
    <row r="133" s="2" customFormat="1">
      <c r="A133" s="40"/>
      <c r="B133" s="41"/>
      <c r="C133" s="42"/>
      <c r="D133" s="227" t="s">
        <v>143</v>
      </c>
      <c r="E133" s="42"/>
      <c r="F133" s="228" t="s">
        <v>196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143</v>
      </c>
      <c r="AU133" s="19" t="s">
        <v>81</v>
      </c>
    </row>
    <row r="134" s="15" customFormat="1">
      <c r="A134" s="15"/>
      <c r="B134" s="266"/>
      <c r="C134" s="267"/>
      <c r="D134" s="232" t="s">
        <v>147</v>
      </c>
      <c r="E134" s="268" t="s">
        <v>19</v>
      </c>
      <c r="F134" s="269" t="s">
        <v>197</v>
      </c>
      <c r="G134" s="267"/>
      <c r="H134" s="268" t="s">
        <v>19</v>
      </c>
      <c r="I134" s="270"/>
      <c r="J134" s="267"/>
      <c r="K134" s="267"/>
      <c r="L134" s="271"/>
      <c r="M134" s="272"/>
      <c r="N134" s="273"/>
      <c r="O134" s="273"/>
      <c r="P134" s="273"/>
      <c r="Q134" s="273"/>
      <c r="R134" s="273"/>
      <c r="S134" s="273"/>
      <c r="T134" s="27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5" t="s">
        <v>147</v>
      </c>
      <c r="AU134" s="275" t="s">
        <v>81</v>
      </c>
      <c r="AV134" s="15" t="s">
        <v>79</v>
      </c>
      <c r="AW134" s="15" t="s">
        <v>33</v>
      </c>
      <c r="AX134" s="15" t="s">
        <v>72</v>
      </c>
      <c r="AY134" s="275" t="s">
        <v>133</v>
      </c>
    </row>
    <row r="135" s="13" customFormat="1">
      <c r="A135" s="13"/>
      <c r="B135" s="234"/>
      <c r="C135" s="235"/>
      <c r="D135" s="232" t="s">
        <v>147</v>
      </c>
      <c r="E135" s="236" t="s">
        <v>19</v>
      </c>
      <c r="F135" s="237" t="s">
        <v>198</v>
      </c>
      <c r="G135" s="235"/>
      <c r="H135" s="238">
        <v>121.991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147</v>
      </c>
      <c r="AU135" s="244" t="s">
        <v>81</v>
      </c>
      <c r="AV135" s="13" t="s">
        <v>81</v>
      </c>
      <c r="AW135" s="13" t="s">
        <v>33</v>
      </c>
      <c r="AX135" s="13" t="s">
        <v>72</v>
      </c>
      <c r="AY135" s="244" t="s">
        <v>133</v>
      </c>
    </row>
    <row r="136" s="13" customFormat="1">
      <c r="A136" s="13"/>
      <c r="B136" s="234"/>
      <c r="C136" s="235"/>
      <c r="D136" s="232" t="s">
        <v>147</v>
      </c>
      <c r="E136" s="236" t="s">
        <v>19</v>
      </c>
      <c r="F136" s="237" t="s">
        <v>199</v>
      </c>
      <c r="G136" s="235"/>
      <c r="H136" s="238">
        <v>40.780999999999999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147</v>
      </c>
      <c r="AU136" s="244" t="s">
        <v>81</v>
      </c>
      <c r="AV136" s="13" t="s">
        <v>81</v>
      </c>
      <c r="AW136" s="13" t="s">
        <v>33</v>
      </c>
      <c r="AX136" s="13" t="s">
        <v>72</v>
      </c>
      <c r="AY136" s="244" t="s">
        <v>133</v>
      </c>
    </row>
    <row r="137" s="16" customFormat="1">
      <c r="A137" s="16"/>
      <c r="B137" s="276"/>
      <c r="C137" s="277"/>
      <c r="D137" s="232" t="s">
        <v>147</v>
      </c>
      <c r="E137" s="278" t="s">
        <v>19</v>
      </c>
      <c r="F137" s="279" t="s">
        <v>200</v>
      </c>
      <c r="G137" s="277"/>
      <c r="H137" s="280">
        <v>162.77199999999999</v>
      </c>
      <c r="I137" s="281"/>
      <c r="J137" s="277"/>
      <c r="K137" s="277"/>
      <c r="L137" s="282"/>
      <c r="M137" s="283"/>
      <c r="N137" s="284"/>
      <c r="O137" s="284"/>
      <c r="P137" s="284"/>
      <c r="Q137" s="284"/>
      <c r="R137" s="284"/>
      <c r="S137" s="284"/>
      <c r="T137" s="285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86" t="s">
        <v>147</v>
      </c>
      <c r="AU137" s="286" t="s">
        <v>81</v>
      </c>
      <c r="AV137" s="16" t="s">
        <v>134</v>
      </c>
      <c r="AW137" s="16" t="s">
        <v>33</v>
      </c>
      <c r="AX137" s="16" t="s">
        <v>72</v>
      </c>
      <c r="AY137" s="286" t="s">
        <v>133</v>
      </c>
    </row>
    <row r="138" s="15" customFormat="1">
      <c r="A138" s="15"/>
      <c r="B138" s="266"/>
      <c r="C138" s="267"/>
      <c r="D138" s="232" t="s">
        <v>147</v>
      </c>
      <c r="E138" s="268" t="s">
        <v>19</v>
      </c>
      <c r="F138" s="269" t="s">
        <v>201</v>
      </c>
      <c r="G138" s="267"/>
      <c r="H138" s="268" t="s">
        <v>19</v>
      </c>
      <c r="I138" s="270"/>
      <c r="J138" s="267"/>
      <c r="K138" s="267"/>
      <c r="L138" s="271"/>
      <c r="M138" s="272"/>
      <c r="N138" s="273"/>
      <c r="O138" s="273"/>
      <c r="P138" s="273"/>
      <c r="Q138" s="273"/>
      <c r="R138" s="273"/>
      <c r="S138" s="273"/>
      <c r="T138" s="27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5" t="s">
        <v>147</v>
      </c>
      <c r="AU138" s="275" t="s">
        <v>81</v>
      </c>
      <c r="AV138" s="15" t="s">
        <v>79</v>
      </c>
      <c r="AW138" s="15" t="s">
        <v>33</v>
      </c>
      <c r="AX138" s="15" t="s">
        <v>72</v>
      </c>
      <c r="AY138" s="275" t="s">
        <v>133</v>
      </c>
    </row>
    <row r="139" s="13" customFormat="1">
      <c r="A139" s="13"/>
      <c r="B139" s="234"/>
      <c r="C139" s="235"/>
      <c r="D139" s="232" t="s">
        <v>147</v>
      </c>
      <c r="E139" s="236" t="s">
        <v>19</v>
      </c>
      <c r="F139" s="237" t="s">
        <v>202</v>
      </c>
      <c r="G139" s="235"/>
      <c r="H139" s="238">
        <v>-9.7200000000000006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147</v>
      </c>
      <c r="AU139" s="244" t="s">
        <v>81</v>
      </c>
      <c r="AV139" s="13" t="s">
        <v>81</v>
      </c>
      <c r="AW139" s="13" t="s">
        <v>33</v>
      </c>
      <c r="AX139" s="13" t="s">
        <v>72</v>
      </c>
      <c r="AY139" s="244" t="s">
        <v>133</v>
      </c>
    </row>
    <row r="140" s="16" customFormat="1">
      <c r="A140" s="16"/>
      <c r="B140" s="276"/>
      <c r="C140" s="277"/>
      <c r="D140" s="232" t="s">
        <v>147</v>
      </c>
      <c r="E140" s="278" t="s">
        <v>19</v>
      </c>
      <c r="F140" s="279" t="s">
        <v>200</v>
      </c>
      <c r="G140" s="277"/>
      <c r="H140" s="280">
        <v>-9.7200000000000006</v>
      </c>
      <c r="I140" s="281"/>
      <c r="J140" s="277"/>
      <c r="K140" s="277"/>
      <c r="L140" s="282"/>
      <c r="M140" s="283"/>
      <c r="N140" s="284"/>
      <c r="O140" s="284"/>
      <c r="P140" s="284"/>
      <c r="Q140" s="284"/>
      <c r="R140" s="284"/>
      <c r="S140" s="284"/>
      <c r="T140" s="285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86" t="s">
        <v>147</v>
      </c>
      <c r="AU140" s="286" t="s">
        <v>81</v>
      </c>
      <c r="AV140" s="16" t="s">
        <v>134</v>
      </c>
      <c r="AW140" s="16" t="s">
        <v>33</v>
      </c>
      <c r="AX140" s="16" t="s">
        <v>72</v>
      </c>
      <c r="AY140" s="286" t="s">
        <v>133</v>
      </c>
    </row>
    <row r="141" s="14" customFormat="1">
      <c r="A141" s="14"/>
      <c r="B141" s="245"/>
      <c r="C141" s="246"/>
      <c r="D141" s="232" t="s">
        <v>147</v>
      </c>
      <c r="E141" s="247" t="s">
        <v>19</v>
      </c>
      <c r="F141" s="248" t="s">
        <v>154</v>
      </c>
      <c r="G141" s="246"/>
      <c r="H141" s="249">
        <v>153.05199999999999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147</v>
      </c>
      <c r="AU141" s="255" t="s">
        <v>81</v>
      </c>
      <c r="AV141" s="14" t="s">
        <v>141</v>
      </c>
      <c r="AW141" s="14" t="s">
        <v>33</v>
      </c>
      <c r="AX141" s="14" t="s">
        <v>79</v>
      </c>
      <c r="AY141" s="255" t="s">
        <v>133</v>
      </c>
    </row>
    <row r="142" s="2" customFormat="1" ht="16.5" customHeight="1">
      <c r="A142" s="40"/>
      <c r="B142" s="41"/>
      <c r="C142" s="256" t="s">
        <v>203</v>
      </c>
      <c r="D142" s="256" t="s">
        <v>155</v>
      </c>
      <c r="E142" s="257" t="s">
        <v>204</v>
      </c>
      <c r="F142" s="258" t="s">
        <v>205</v>
      </c>
      <c r="G142" s="259" t="s">
        <v>139</v>
      </c>
      <c r="H142" s="260">
        <v>160.70500000000001</v>
      </c>
      <c r="I142" s="261"/>
      <c r="J142" s="262">
        <f>ROUND(I142*H142,2)</f>
        <v>0</v>
      </c>
      <c r="K142" s="258" t="s">
        <v>140</v>
      </c>
      <c r="L142" s="263"/>
      <c r="M142" s="264" t="s">
        <v>19</v>
      </c>
      <c r="N142" s="265" t="s">
        <v>43</v>
      </c>
      <c r="O142" s="86"/>
      <c r="P142" s="223">
        <f>O142*H142</f>
        <v>0</v>
      </c>
      <c r="Q142" s="223">
        <v>0.0015</v>
      </c>
      <c r="R142" s="223">
        <f>Q142*H142</f>
        <v>0.24105750000000004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158</v>
      </c>
      <c r="AT142" s="225" t="s">
        <v>155</v>
      </c>
      <c r="AU142" s="225" t="s">
        <v>81</v>
      </c>
      <c r="AY142" s="19" t="s">
        <v>133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141</v>
      </c>
      <c r="BM142" s="225" t="s">
        <v>206</v>
      </c>
    </row>
    <row r="143" s="13" customFormat="1">
      <c r="A143" s="13"/>
      <c r="B143" s="234"/>
      <c r="C143" s="235"/>
      <c r="D143" s="232" t="s">
        <v>147</v>
      </c>
      <c r="E143" s="236" t="s">
        <v>19</v>
      </c>
      <c r="F143" s="237" t="s">
        <v>207</v>
      </c>
      <c r="G143" s="235"/>
      <c r="H143" s="238">
        <v>160.70500000000001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147</v>
      </c>
      <c r="AU143" s="244" t="s">
        <v>81</v>
      </c>
      <c r="AV143" s="13" t="s">
        <v>81</v>
      </c>
      <c r="AW143" s="13" t="s">
        <v>33</v>
      </c>
      <c r="AX143" s="13" t="s">
        <v>79</v>
      </c>
      <c r="AY143" s="244" t="s">
        <v>133</v>
      </c>
    </row>
    <row r="144" s="2" customFormat="1" ht="24.15" customHeight="1">
      <c r="A144" s="40"/>
      <c r="B144" s="41"/>
      <c r="C144" s="214" t="s">
        <v>208</v>
      </c>
      <c r="D144" s="214" t="s">
        <v>136</v>
      </c>
      <c r="E144" s="215" t="s">
        <v>209</v>
      </c>
      <c r="F144" s="216" t="s">
        <v>210</v>
      </c>
      <c r="G144" s="217" t="s">
        <v>139</v>
      </c>
      <c r="H144" s="218">
        <v>153.05199999999999</v>
      </c>
      <c r="I144" s="219"/>
      <c r="J144" s="220">
        <f>ROUND(I144*H144,2)</f>
        <v>0</v>
      </c>
      <c r="K144" s="216" t="s">
        <v>140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8.0000000000000007E-05</v>
      </c>
      <c r="R144" s="223">
        <f>Q144*H144</f>
        <v>0.012244160000000001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141</v>
      </c>
      <c r="AT144" s="225" t="s">
        <v>136</v>
      </c>
      <c r="AU144" s="225" t="s">
        <v>81</v>
      </c>
      <c r="AY144" s="19" t="s">
        <v>133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141</v>
      </c>
      <c r="BM144" s="225" t="s">
        <v>211</v>
      </c>
    </row>
    <row r="145" s="2" customFormat="1">
      <c r="A145" s="40"/>
      <c r="B145" s="41"/>
      <c r="C145" s="42"/>
      <c r="D145" s="227" t="s">
        <v>143</v>
      </c>
      <c r="E145" s="42"/>
      <c r="F145" s="228" t="s">
        <v>212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143</v>
      </c>
      <c r="AU145" s="19" t="s">
        <v>81</v>
      </c>
    </row>
    <row r="146" s="2" customFormat="1" ht="16.5" customHeight="1">
      <c r="A146" s="40"/>
      <c r="B146" s="41"/>
      <c r="C146" s="214" t="s">
        <v>213</v>
      </c>
      <c r="D146" s="214" t="s">
        <v>136</v>
      </c>
      <c r="E146" s="215" t="s">
        <v>214</v>
      </c>
      <c r="F146" s="216" t="s">
        <v>215</v>
      </c>
      <c r="G146" s="217" t="s">
        <v>163</v>
      </c>
      <c r="H146" s="218">
        <v>113.372</v>
      </c>
      <c r="I146" s="219"/>
      <c r="J146" s="220">
        <f>ROUND(I146*H146,2)</f>
        <v>0</v>
      </c>
      <c r="K146" s="216" t="s">
        <v>140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3.0000000000000001E-05</v>
      </c>
      <c r="R146" s="223">
        <f>Q146*H146</f>
        <v>0.0034011600000000003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141</v>
      </c>
      <c r="AT146" s="225" t="s">
        <v>136</v>
      </c>
      <c r="AU146" s="225" t="s">
        <v>81</v>
      </c>
      <c r="AY146" s="19" t="s">
        <v>133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141</v>
      </c>
      <c r="BM146" s="225" t="s">
        <v>216</v>
      </c>
    </row>
    <row r="147" s="2" customFormat="1">
      <c r="A147" s="40"/>
      <c r="B147" s="41"/>
      <c r="C147" s="42"/>
      <c r="D147" s="227" t="s">
        <v>143</v>
      </c>
      <c r="E147" s="42"/>
      <c r="F147" s="228" t="s">
        <v>217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143</v>
      </c>
      <c r="AU147" s="19" t="s">
        <v>81</v>
      </c>
    </row>
    <row r="148" s="13" customFormat="1">
      <c r="A148" s="13"/>
      <c r="B148" s="234"/>
      <c r="C148" s="235"/>
      <c r="D148" s="232" t="s">
        <v>147</v>
      </c>
      <c r="E148" s="236" t="s">
        <v>19</v>
      </c>
      <c r="F148" s="237" t="s">
        <v>218</v>
      </c>
      <c r="G148" s="235"/>
      <c r="H148" s="238">
        <v>90.364000000000004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147</v>
      </c>
      <c r="AU148" s="244" t="s">
        <v>81</v>
      </c>
      <c r="AV148" s="13" t="s">
        <v>81</v>
      </c>
      <c r="AW148" s="13" t="s">
        <v>33</v>
      </c>
      <c r="AX148" s="13" t="s">
        <v>72</v>
      </c>
      <c r="AY148" s="244" t="s">
        <v>133</v>
      </c>
    </row>
    <row r="149" s="13" customFormat="1">
      <c r="A149" s="13"/>
      <c r="B149" s="234"/>
      <c r="C149" s="235"/>
      <c r="D149" s="232" t="s">
        <v>147</v>
      </c>
      <c r="E149" s="236" t="s">
        <v>19</v>
      </c>
      <c r="F149" s="237" t="s">
        <v>219</v>
      </c>
      <c r="G149" s="235"/>
      <c r="H149" s="238">
        <v>30.207999999999998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147</v>
      </c>
      <c r="AU149" s="244" t="s">
        <v>81</v>
      </c>
      <c r="AV149" s="13" t="s">
        <v>81</v>
      </c>
      <c r="AW149" s="13" t="s">
        <v>33</v>
      </c>
      <c r="AX149" s="13" t="s">
        <v>72</v>
      </c>
      <c r="AY149" s="244" t="s">
        <v>133</v>
      </c>
    </row>
    <row r="150" s="13" customFormat="1">
      <c r="A150" s="13"/>
      <c r="B150" s="234"/>
      <c r="C150" s="235"/>
      <c r="D150" s="232" t="s">
        <v>147</v>
      </c>
      <c r="E150" s="236" t="s">
        <v>19</v>
      </c>
      <c r="F150" s="237" t="s">
        <v>220</v>
      </c>
      <c r="G150" s="235"/>
      <c r="H150" s="238">
        <v>-7.2000000000000002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147</v>
      </c>
      <c r="AU150" s="244" t="s">
        <v>81</v>
      </c>
      <c r="AV150" s="13" t="s">
        <v>81</v>
      </c>
      <c r="AW150" s="13" t="s">
        <v>33</v>
      </c>
      <c r="AX150" s="13" t="s">
        <v>72</v>
      </c>
      <c r="AY150" s="244" t="s">
        <v>133</v>
      </c>
    </row>
    <row r="151" s="14" customFormat="1">
      <c r="A151" s="14"/>
      <c r="B151" s="245"/>
      <c r="C151" s="246"/>
      <c r="D151" s="232" t="s">
        <v>147</v>
      </c>
      <c r="E151" s="247" t="s">
        <v>19</v>
      </c>
      <c r="F151" s="248" t="s">
        <v>154</v>
      </c>
      <c r="G151" s="246"/>
      <c r="H151" s="249">
        <v>113.372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147</v>
      </c>
      <c r="AU151" s="255" t="s">
        <v>81</v>
      </c>
      <c r="AV151" s="14" t="s">
        <v>141</v>
      </c>
      <c r="AW151" s="14" t="s">
        <v>33</v>
      </c>
      <c r="AX151" s="14" t="s">
        <v>79</v>
      </c>
      <c r="AY151" s="255" t="s">
        <v>133</v>
      </c>
    </row>
    <row r="152" s="2" customFormat="1" ht="16.5" customHeight="1">
      <c r="A152" s="40"/>
      <c r="B152" s="41"/>
      <c r="C152" s="256" t="s">
        <v>221</v>
      </c>
      <c r="D152" s="256" t="s">
        <v>155</v>
      </c>
      <c r="E152" s="257" t="s">
        <v>222</v>
      </c>
      <c r="F152" s="258" t="s">
        <v>223</v>
      </c>
      <c r="G152" s="259" t="s">
        <v>163</v>
      </c>
      <c r="H152" s="260">
        <v>119.041</v>
      </c>
      <c r="I152" s="261"/>
      <c r="J152" s="262">
        <f>ROUND(I152*H152,2)</f>
        <v>0</v>
      </c>
      <c r="K152" s="258" t="s">
        <v>140</v>
      </c>
      <c r="L152" s="263"/>
      <c r="M152" s="264" t="s">
        <v>19</v>
      </c>
      <c r="N152" s="265" t="s">
        <v>43</v>
      </c>
      <c r="O152" s="86"/>
      <c r="P152" s="223">
        <f>O152*H152</f>
        <v>0</v>
      </c>
      <c r="Q152" s="223">
        <v>0.00022000000000000001</v>
      </c>
      <c r="R152" s="223">
        <f>Q152*H152</f>
        <v>0.02618902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158</v>
      </c>
      <c r="AT152" s="225" t="s">
        <v>155</v>
      </c>
      <c r="AU152" s="225" t="s">
        <v>81</v>
      </c>
      <c r="AY152" s="19" t="s">
        <v>133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141</v>
      </c>
      <c r="BM152" s="225" t="s">
        <v>224</v>
      </c>
    </row>
    <row r="153" s="13" customFormat="1">
      <c r="A153" s="13"/>
      <c r="B153" s="234"/>
      <c r="C153" s="235"/>
      <c r="D153" s="232" t="s">
        <v>147</v>
      </c>
      <c r="E153" s="236" t="s">
        <v>19</v>
      </c>
      <c r="F153" s="237" t="s">
        <v>225</v>
      </c>
      <c r="G153" s="235"/>
      <c r="H153" s="238">
        <v>119.041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147</v>
      </c>
      <c r="AU153" s="244" t="s">
        <v>81</v>
      </c>
      <c r="AV153" s="13" t="s">
        <v>81</v>
      </c>
      <c r="AW153" s="13" t="s">
        <v>33</v>
      </c>
      <c r="AX153" s="13" t="s">
        <v>79</v>
      </c>
      <c r="AY153" s="244" t="s">
        <v>133</v>
      </c>
    </row>
    <row r="154" s="2" customFormat="1" ht="16.5" customHeight="1">
      <c r="A154" s="40"/>
      <c r="B154" s="41"/>
      <c r="C154" s="214" t="s">
        <v>226</v>
      </c>
      <c r="D154" s="214" t="s">
        <v>136</v>
      </c>
      <c r="E154" s="215" t="s">
        <v>227</v>
      </c>
      <c r="F154" s="216" t="s">
        <v>228</v>
      </c>
      <c r="G154" s="217" t="s">
        <v>163</v>
      </c>
      <c r="H154" s="218">
        <v>10.800000000000001</v>
      </c>
      <c r="I154" s="219"/>
      <c r="J154" s="220">
        <f>ROUND(I154*H154,2)</f>
        <v>0</v>
      </c>
      <c r="K154" s="216" t="s">
        <v>140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141</v>
      </c>
      <c r="AT154" s="225" t="s">
        <v>136</v>
      </c>
      <c r="AU154" s="225" t="s">
        <v>81</v>
      </c>
      <c r="AY154" s="19" t="s">
        <v>133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141</v>
      </c>
      <c r="BM154" s="225" t="s">
        <v>229</v>
      </c>
    </row>
    <row r="155" s="2" customFormat="1">
      <c r="A155" s="40"/>
      <c r="B155" s="41"/>
      <c r="C155" s="42"/>
      <c r="D155" s="227" t="s">
        <v>143</v>
      </c>
      <c r="E155" s="42"/>
      <c r="F155" s="228" t="s">
        <v>230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143</v>
      </c>
      <c r="AU155" s="19" t="s">
        <v>81</v>
      </c>
    </row>
    <row r="156" s="15" customFormat="1">
      <c r="A156" s="15"/>
      <c r="B156" s="266"/>
      <c r="C156" s="267"/>
      <c r="D156" s="232" t="s">
        <v>147</v>
      </c>
      <c r="E156" s="268" t="s">
        <v>19</v>
      </c>
      <c r="F156" s="269" t="s">
        <v>231</v>
      </c>
      <c r="G156" s="267"/>
      <c r="H156" s="268" t="s">
        <v>19</v>
      </c>
      <c r="I156" s="270"/>
      <c r="J156" s="267"/>
      <c r="K156" s="267"/>
      <c r="L156" s="271"/>
      <c r="M156" s="272"/>
      <c r="N156" s="273"/>
      <c r="O156" s="273"/>
      <c r="P156" s="273"/>
      <c r="Q156" s="273"/>
      <c r="R156" s="273"/>
      <c r="S156" s="273"/>
      <c r="T156" s="27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5" t="s">
        <v>147</v>
      </c>
      <c r="AU156" s="275" t="s">
        <v>81</v>
      </c>
      <c r="AV156" s="15" t="s">
        <v>79</v>
      </c>
      <c r="AW156" s="15" t="s">
        <v>33</v>
      </c>
      <c r="AX156" s="15" t="s">
        <v>72</v>
      </c>
      <c r="AY156" s="275" t="s">
        <v>133</v>
      </c>
    </row>
    <row r="157" s="13" customFormat="1">
      <c r="A157" s="13"/>
      <c r="B157" s="234"/>
      <c r="C157" s="235"/>
      <c r="D157" s="232" t="s">
        <v>147</v>
      </c>
      <c r="E157" s="236" t="s">
        <v>19</v>
      </c>
      <c r="F157" s="237" t="s">
        <v>232</v>
      </c>
      <c r="G157" s="235"/>
      <c r="H157" s="238">
        <v>5.4000000000000004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147</v>
      </c>
      <c r="AU157" s="244" t="s">
        <v>81</v>
      </c>
      <c r="AV157" s="13" t="s">
        <v>81</v>
      </c>
      <c r="AW157" s="13" t="s">
        <v>33</v>
      </c>
      <c r="AX157" s="13" t="s">
        <v>72</v>
      </c>
      <c r="AY157" s="244" t="s">
        <v>133</v>
      </c>
    </row>
    <row r="158" s="13" customFormat="1">
      <c r="A158" s="13"/>
      <c r="B158" s="234"/>
      <c r="C158" s="235"/>
      <c r="D158" s="232" t="s">
        <v>147</v>
      </c>
      <c r="E158" s="236" t="s">
        <v>19</v>
      </c>
      <c r="F158" s="237" t="s">
        <v>233</v>
      </c>
      <c r="G158" s="235"/>
      <c r="H158" s="238">
        <v>10.800000000000001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147</v>
      </c>
      <c r="AU158" s="244" t="s">
        <v>81</v>
      </c>
      <c r="AV158" s="13" t="s">
        <v>81</v>
      </c>
      <c r="AW158" s="13" t="s">
        <v>33</v>
      </c>
      <c r="AX158" s="13" t="s">
        <v>79</v>
      </c>
      <c r="AY158" s="244" t="s">
        <v>133</v>
      </c>
    </row>
    <row r="159" s="2" customFormat="1" ht="16.5" customHeight="1">
      <c r="A159" s="40"/>
      <c r="B159" s="41"/>
      <c r="C159" s="256" t="s">
        <v>8</v>
      </c>
      <c r="D159" s="256" t="s">
        <v>155</v>
      </c>
      <c r="E159" s="257" t="s">
        <v>234</v>
      </c>
      <c r="F159" s="258" t="s">
        <v>235</v>
      </c>
      <c r="G159" s="259" t="s">
        <v>163</v>
      </c>
      <c r="H159" s="260">
        <v>5.6699999999999999</v>
      </c>
      <c r="I159" s="261"/>
      <c r="J159" s="262">
        <f>ROUND(I159*H159,2)</f>
        <v>0</v>
      </c>
      <c r="K159" s="258" t="s">
        <v>140</v>
      </c>
      <c r="L159" s="263"/>
      <c r="M159" s="264" t="s">
        <v>19</v>
      </c>
      <c r="N159" s="265" t="s">
        <v>43</v>
      </c>
      <c r="O159" s="86"/>
      <c r="P159" s="223">
        <f>O159*H159</f>
        <v>0</v>
      </c>
      <c r="Q159" s="223">
        <v>0.00010000000000000001</v>
      </c>
      <c r="R159" s="223">
        <f>Q159*H159</f>
        <v>0.00056700000000000001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158</v>
      </c>
      <c r="AT159" s="225" t="s">
        <v>155</v>
      </c>
      <c r="AU159" s="225" t="s">
        <v>81</v>
      </c>
      <c r="AY159" s="19" t="s">
        <v>133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141</v>
      </c>
      <c r="BM159" s="225" t="s">
        <v>236</v>
      </c>
    </row>
    <row r="160" s="13" customFormat="1">
      <c r="A160" s="13"/>
      <c r="B160" s="234"/>
      <c r="C160" s="235"/>
      <c r="D160" s="232" t="s">
        <v>147</v>
      </c>
      <c r="E160" s="236" t="s">
        <v>19</v>
      </c>
      <c r="F160" s="237" t="s">
        <v>237</v>
      </c>
      <c r="G160" s="235"/>
      <c r="H160" s="238">
        <v>5.6699999999999999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147</v>
      </c>
      <c r="AU160" s="244" t="s">
        <v>81</v>
      </c>
      <c r="AV160" s="13" t="s">
        <v>81</v>
      </c>
      <c r="AW160" s="13" t="s">
        <v>33</v>
      </c>
      <c r="AX160" s="13" t="s">
        <v>79</v>
      </c>
      <c r="AY160" s="244" t="s">
        <v>133</v>
      </c>
    </row>
    <row r="161" s="2" customFormat="1" ht="16.5" customHeight="1">
      <c r="A161" s="40"/>
      <c r="B161" s="41"/>
      <c r="C161" s="256" t="s">
        <v>238</v>
      </c>
      <c r="D161" s="256" t="s">
        <v>155</v>
      </c>
      <c r="E161" s="257" t="s">
        <v>239</v>
      </c>
      <c r="F161" s="258" t="s">
        <v>240</v>
      </c>
      <c r="G161" s="259" t="s">
        <v>163</v>
      </c>
      <c r="H161" s="260">
        <v>5.6699999999999999</v>
      </c>
      <c r="I161" s="261"/>
      <c r="J161" s="262">
        <f>ROUND(I161*H161,2)</f>
        <v>0</v>
      </c>
      <c r="K161" s="258" t="s">
        <v>140</v>
      </c>
      <c r="L161" s="263"/>
      <c r="M161" s="264" t="s">
        <v>19</v>
      </c>
      <c r="N161" s="265" t="s">
        <v>43</v>
      </c>
      <c r="O161" s="86"/>
      <c r="P161" s="223">
        <f>O161*H161</f>
        <v>0</v>
      </c>
      <c r="Q161" s="223">
        <v>4.0000000000000003E-05</v>
      </c>
      <c r="R161" s="223">
        <f>Q161*H161</f>
        <v>0.00022680000000000001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158</v>
      </c>
      <c r="AT161" s="225" t="s">
        <v>155</v>
      </c>
      <c r="AU161" s="225" t="s">
        <v>81</v>
      </c>
      <c r="AY161" s="19" t="s">
        <v>133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141</v>
      </c>
      <c r="BM161" s="225" t="s">
        <v>241</v>
      </c>
    </row>
    <row r="162" s="13" customFormat="1">
      <c r="A162" s="13"/>
      <c r="B162" s="234"/>
      <c r="C162" s="235"/>
      <c r="D162" s="232" t="s">
        <v>147</v>
      </c>
      <c r="E162" s="236" t="s">
        <v>19</v>
      </c>
      <c r="F162" s="237" t="s">
        <v>237</v>
      </c>
      <c r="G162" s="235"/>
      <c r="H162" s="238">
        <v>5.6699999999999999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147</v>
      </c>
      <c r="AU162" s="244" t="s">
        <v>81</v>
      </c>
      <c r="AV162" s="13" t="s">
        <v>81</v>
      </c>
      <c r="AW162" s="13" t="s">
        <v>33</v>
      </c>
      <c r="AX162" s="13" t="s">
        <v>79</v>
      </c>
      <c r="AY162" s="244" t="s">
        <v>133</v>
      </c>
    </row>
    <row r="163" s="2" customFormat="1" ht="21.75" customHeight="1">
      <c r="A163" s="40"/>
      <c r="B163" s="41"/>
      <c r="C163" s="214" t="s">
        <v>242</v>
      </c>
      <c r="D163" s="214" t="s">
        <v>136</v>
      </c>
      <c r="E163" s="215" t="s">
        <v>243</v>
      </c>
      <c r="F163" s="216" t="s">
        <v>244</v>
      </c>
      <c r="G163" s="217" t="s">
        <v>139</v>
      </c>
      <c r="H163" s="218">
        <v>153.05199999999999</v>
      </c>
      <c r="I163" s="219"/>
      <c r="J163" s="220">
        <f>ROUND(I163*H163,2)</f>
        <v>0</v>
      </c>
      <c r="K163" s="216" t="s">
        <v>140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0.0057000000000000002</v>
      </c>
      <c r="R163" s="223">
        <f>Q163*H163</f>
        <v>0.87239639999999996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141</v>
      </c>
      <c r="AT163" s="225" t="s">
        <v>136</v>
      </c>
      <c r="AU163" s="225" t="s">
        <v>81</v>
      </c>
      <c r="AY163" s="19" t="s">
        <v>133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141</v>
      </c>
      <c r="BM163" s="225" t="s">
        <v>245</v>
      </c>
    </row>
    <row r="164" s="2" customFormat="1">
      <c r="A164" s="40"/>
      <c r="B164" s="41"/>
      <c r="C164" s="42"/>
      <c r="D164" s="227" t="s">
        <v>143</v>
      </c>
      <c r="E164" s="42"/>
      <c r="F164" s="228" t="s">
        <v>246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143</v>
      </c>
      <c r="AU164" s="19" t="s">
        <v>81</v>
      </c>
    </row>
    <row r="165" s="15" customFormat="1">
      <c r="A165" s="15"/>
      <c r="B165" s="266"/>
      <c r="C165" s="267"/>
      <c r="D165" s="232" t="s">
        <v>147</v>
      </c>
      <c r="E165" s="268" t="s">
        <v>19</v>
      </c>
      <c r="F165" s="269" t="s">
        <v>197</v>
      </c>
      <c r="G165" s="267"/>
      <c r="H165" s="268" t="s">
        <v>19</v>
      </c>
      <c r="I165" s="270"/>
      <c r="J165" s="267"/>
      <c r="K165" s="267"/>
      <c r="L165" s="271"/>
      <c r="M165" s="272"/>
      <c r="N165" s="273"/>
      <c r="O165" s="273"/>
      <c r="P165" s="273"/>
      <c r="Q165" s="273"/>
      <c r="R165" s="273"/>
      <c r="S165" s="273"/>
      <c r="T165" s="27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5" t="s">
        <v>147</v>
      </c>
      <c r="AU165" s="275" t="s">
        <v>81</v>
      </c>
      <c r="AV165" s="15" t="s">
        <v>79</v>
      </c>
      <c r="AW165" s="15" t="s">
        <v>33</v>
      </c>
      <c r="AX165" s="15" t="s">
        <v>72</v>
      </c>
      <c r="AY165" s="275" t="s">
        <v>133</v>
      </c>
    </row>
    <row r="166" s="13" customFormat="1">
      <c r="A166" s="13"/>
      <c r="B166" s="234"/>
      <c r="C166" s="235"/>
      <c r="D166" s="232" t="s">
        <v>147</v>
      </c>
      <c r="E166" s="236" t="s">
        <v>19</v>
      </c>
      <c r="F166" s="237" t="s">
        <v>198</v>
      </c>
      <c r="G166" s="235"/>
      <c r="H166" s="238">
        <v>121.991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147</v>
      </c>
      <c r="AU166" s="244" t="s">
        <v>81</v>
      </c>
      <c r="AV166" s="13" t="s">
        <v>81</v>
      </c>
      <c r="AW166" s="13" t="s">
        <v>33</v>
      </c>
      <c r="AX166" s="13" t="s">
        <v>72</v>
      </c>
      <c r="AY166" s="244" t="s">
        <v>133</v>
      </c>
    </row>
    <row r="167" s="13" customFormat="1">
      <c r="A167" s="13"/>
      <c r="B167" s="234"/>
      <c r="C167" s="235"/>
      <c r="D167" s="232" t="s">
        <v>147</v>
      </c>
      <c r="E167" s="236" t="s">
        <v>19</v>
      </c>
      <c r="F167" s="237" t="s">
        <v>199</v>
      </c>
      <c r="G167" s="235"/>
      <c r="H167" s="238">
        <v>40.780999999999999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147</v>
      </c>
      <c r="AU167" s="244" t="s">
        <v>81</v>
      </c>
      <c r="AV167" s="13" t="s">
        <v>81</v>
      </c>
      <c r="AW167" s="13" t="s">
        <v>33</v>
      </c>
      <c r="AX167" s="13" t="s">
        <v>72</v>
      </c>
      <c r="AY167" s="244" t="s">
        <v>133</v>
      </c>
    </row>
    <row r="168" s="16" customFormat="1">
      <c r="A168" s="16"/>
      <c r="B168" s="276"/>
      <c r="C168" s="277"/>
      <c r="D168" s="232" t="s">
        <v>147</v>
      </c>
      <c r="E168" s="278" t="s">
        <v>19</v>
      </c>
      <c r="F168" s="279" t="s">
        <v>200</v>
      </c>
      <c r="G168" s="277"/>
      <c r="H168" s="280">
        <v>162.77199999999999</v>
      </c>
      <c r="I168" s="281"/>
      <c r="J168" s="277"/>
      <c r="K168" s="277"/>
      <c r="L168" s="282"/>
      <c r="M168" s="283"/>
      <c r="N168" s="284"/>
      <c r="O168" s="284"/>
      <c r="P168" s="284"/>
      <c r="Q168" s="284"/>
      <c r="R168" s="284"/>
      <c r="S168" s="284"/>
      <c r="T168" s="285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6" t="s">
        <v>147</v>
      </c>
      <c r="AU168" s="286" t="s">
        <v>81</v>
      </c>
      <c r="AV168" s="16" t="s">
        <v>134</v>
      </c>
      <c r="AW168" s="16" t="s">
        <v>33</v>
      </c>
      <c r="AX168" s="16" t="s">
        <v>72</v>
      </c>
      <c r="AY168" s="286" t="s">
        <v>133</v>
      </c>
    </row>
    <row r="169" s="15" customFormat="1">
      <c r="A169" s="15"/>
      <c r="B169" s="266"/>
      <c r="C169" s="267"/>
      <c r="D169" s="232" t="s">
        <v>147</v>
      </c>
      <c r="E169" s="268" t="s">
        <v>19</v>
      </c>
      <c r="F169" s="269" t="s">
        <v>201</v>
      </c>
      <c r="G169" s="267"/>
      <c r="H169" s="268" t="s">
        <v>19</v>
      </c>
      <c r="I169" s="270"/>
      <c r="J169" s="267"/>
      <c r="K169" s="267"/>
      <c r="L169" s="271"/>
      <c r="M169" s="272"/>
      <c r="N169" s="273"/>
      <c r="O169" s="273"/>
      <c r="P169" s="273"/>
      <c r="Q169" s="273"/>
      <c r="R169" s="273"/>
      <c r="S169" s="273"/>
      <c r="T169" s="27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5" t="s">
        <v>147</v>
      </c>
      <c r="AU169" s="275" t="s">
        <v>81</v>
      </c>
      <c r="AV169" s="15" t="s">
        <v>79</v>
      </c>
      <c r="AW169" s="15" t="s">
        <v>33</v>
      </c>
      <c r="AX169" s="15" t="s">
        <v>72</v>
      </c>
      <c r="AY169" s="275" t="s">
        <v>133</v>
      </c>
    </row>
    <row r="170" s="13" customFormat="1">
      <c r="A170" s="13"/>
      <c r="B170" s="234"/>
      <c r="C170" s="235"/>
      <c r="D170" s="232" t="s">
        <v>147</v>
      </c>
      <c r="E170" s="236" t="s">
        <v>19</v>
      </c>
      <c r="F170" s="237" t="s">
        <v>202</v>
      </c>
      <c r="G170" s="235"/>
      <c r="H170" s="238">
        <v>-9.7200000000000006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147</v>
      </c>
      <c r="AU170" s="244" t="s">
        <v>81</v>
      </c>
      <c r="AV170" s="13" t="s">
        <v>81</v>
      </c>
      <c r="AW170" s="13" t="s">
        <v>33</v>
      </c>
      <c r="AX170" s="13" t="s">
        <v>72</v>
      </c>
      <c r="AY170" s="244" t="s">
        <v>133</v>
      </c>
    </row>
    <row r="171" s="16" customFormat="1">
      <c r="A171" s="16"/>
      <c r="B171" s="276"/>
      <c r="C171" s="277"/>
      <c r="D171" s="232" t="s">
        <v>147</v>
      </c>
      <c r="E171" s="278" t="s">
        <v>19</v>
      </c>
      <c r="F171" s="279" t="s">
        <v>200</v>
      </c>
      <c r="G171" s="277"/>
      <c r="H171" s="280">
        <v>-9.7200000000000006</v>
      </c>
      <c r="I171" s="281"/>
      <c r="J171" s="277"/>
      <c r="K171" s="277"/>
      <c r="L171" s="282"/>
      <c r="M171" s="283"/>
      <c r="N171" s="284"/>
      <c r="O171" s="284"/>
      <c r="P171" s="284"/>
      <c r="Q171" s="284"/>
      <c r="R171" s="284"/>
      <c r="S171" s="284"/>
      <c r="T171" s="285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6" t="s">
        <v>147</v>
      </c>
      <c r="AU171" s="286" t="s">
        <v>81</v>
      </c>
      <c r="AV171" s="16" t="s">
        <v>134</v>
      </c>
      <c r="AW171" s="16" t="s">
        <v>33</v>
      </c>
      <c r="AX171" s="16" t="s">
        <v>72</v>
      </c>
      <c r="AY171" s="286" t="s">
        <v>133</v>
      </c>
    </row>
    <row r="172" s="14" customFormat="1">
      <c r="A172" s="14"/>
      <c r="B172" s="245"/>
      <c r="C172" s="246"/>
      <c r="D172" s="232" t="s">
        <v>147</v>
      </c>
      <c r="E172" s="247" t="s">
        <v>19</v>
      </c>
      <c r="F172" s="248" t="s">
        <v>154</v>
      </c>
      <c r="G172" s="246"/>
      <c r="H172" s="249">
        <v>153.05199999999999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147</v>
      </c>
      <c r="AU172" s="255" t="s">
        <v>81</v>
      </c>
      <c r="AV172" s="14" t="s">
        <v>141</v>
      </c>
      <c r="AW172" s="14" t="s">
        <v>33</v>
      </c>
      <c r="AX172" s="14" t="s">
        <v>79</v>
      </c>
      <c r="AY172" s="255" t="s">
        <v>133</v>
      </c>
    </row>
    <row r="173" s="12" customFormat="1" ht="22.8" customHeight="1">
      <c r="A173" s="12"/>
      <c r="B173" s="198"/>
      <c r="C173" s="199"/>
      <c r="D173" s="200" t="s">
        <v>71</v>
      </c>
      <c r="E173" s="212" t="s">
        <v>192</v>
      </c>
      <c r="F173" s="212" t="s">
        <v>247</v>
      </c>
      <c r="G173" s="199"/>
      <c r="H173" s="199"/>
      <c r="I173" s="202"/>
      <c r="J173" s="213">
        <f>BK173</f>
        <v>0</v>
      </c>
      <c r="K173" s="199"/>
      <c r="L173" s="204"/>
      <c r="M173" s="205"/>
      <c r="N173" s="206"/>
      <c r="O173" s="206"/>
      <c r="P173" s="207">
        <f>SUM(P174:P217)</f>
        <v>0</v>
      </c>
      <c r="Q173" s="206"/>
      <c r="R173" s="207">
        <f>SUM(R174:R217)</f>
        <v>0.103216</v>
      </c>
      <c r="S173" s="206"/>
      <c r="T173" s="208">
        <f>SUM(T174:T217)</f>
        <v>13.478480999999999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9" t="s">
        <v>79</v>
      </c>
      <c r="AT173" s="210" t="s">
        <v>71</v>
      </c>
      <c r="AU173" s="210" t="s">
        <v>79</v>
      </c>
      <c r="AY173" s="209" t="s">
        <v>133</v>
      </c>
      <c r="BK173" s="211">
        <f>SUM(BK174:BK217)</f>
        <v>0</v>
      </c>
    </row>
    <row r="174" s="2" customFormat="1" ht="24.15" customHeight="1">
      <c r="A174" s="40"/>
      <c r="B174" s="41"/>
      <c r="C174" s="214" t="s">
        <v>248</v>
      </c>
      <c r="D174" s="214" t="s">
        <v>136</v>
      </c>
      <c r="E174" s="215" t="s">
        <v>249</v>
      </c>
      <c r="F174" s="216" t="s">
        <v>250</v>
      </c>
      <c r="G174" s="217" t="s">
        <v>139</v>
      </c>
      <c r="H174" s="218">
        <v>666.29999999999995</v>
      </c>
      <c r="I174" s="219"/>
      <c r="J174" s="220">
        <f>ROUND(I174*H174,2)</f>
        <v>0</v>
      </c>
      <c r="K174" s="216" t="s">
        <v>140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141</v>
      </c>
      <c r="AT174" s="225" t="s">
        <v>136</v>
      </c>
      <c r="AU174" s="225" t="s">
        <v>81</v>
      </c>
      <c r="AY174" s="19" t="s">
        <v>133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141</v>
      </c>
      <c r="BM174" s="225" t="s">
        <v>251</v>
      </c>
    </row>
    <row r="175" s="2" customFormat="1">
      <c r="A175" s="40"/>
      <c r="B175" s="41"/>
      <c r="C175" s="42"/>
      <c r="D175" s="227" t="s">
        <v>143</v>
      </c>
      <c r="E175" s="42"/>
      <c r="F175" s="228" t="s">
        <v>252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143</v>
      </c>
      <c r="AU175" s="19" t="s">
        <v>81</v>
      </c>
    </row>
    <row r="176" s="13" customFormat="1">
      <c r="A176" s="13"/>
      <c r="B176" s="234"/>
      <c r="C176" s="235"/>
      <c r="D176" s="232" t="s">
        <v>147</v>
      </c>
      <c r="E176" s="236" t="s">
        <v>19</v>
      </c>
      <c r="F176" s="237" t="s">
        <v>253</v>
      </c>
      <c r="G176" s="235"/>
      <c r="H176" s="238">
        <v>470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147</v>
      </c>
      <c r="AU176" s="244" t="s">
        <v>81</v>
      </c>
      <c r="AV176" s="13" t="s">
        <v>81</v>
      </c>
      <c r="AW176" s="13" t="s">
        <v>33</v>
      </c>
      <c r="AX176" s="13" t="s">
        <v>72</v>
      </c>
      <c r="AY176" s="244" t="s">
        <v>133</v>
      </c>
    </row>
    <row r="177" s="13" customFormat="1">
      <c r="A177" s="13"/>
      <c r="B177" s="234"/>
      <c r="C177" s="235"/>
      <c r="D177" s="232" t="s">
        <v>147</v>
      </c>
      <c r="E177" s="236" t="s">
        <v>19</v>
      </c>
      <c r="F177" s="237" t="s">
        <v>254</v>
      </c>
      <c r="G177" s="235"/>
      <c r="H177" s="238">
        <v>196.30000000000001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147</v>
      </c>
      <c r="AU177" s="244" t="s">
        <v>81</v>
      </c>
      <c r="AV177" s="13" t="s">
        <v>81</v>
      </c>
      <c r="AW177" s="13" t="s">
        <v>33</v>
      </c>
      <c r="AX177" s="13" t="s">
        <v>72</v>
      </c>
      <c r="AY177" s="244" t="s">
        <v>133</v>
      </c>
    </row>
    <row r="178" s="14" customFormat="1">
      <c r="A178" s="14"/>
      <c r="B178" s="245"/>
      <c r="C178" s="246"/>
      <c r="D178" s="232" t="s">
        <v>147</v>
      </c>
      <c r="E178" s="247" t="s">
        <v>19</v>
      </c>
      <c r="F178" s="248" t="s">
        <v>154</v>
      </c>
      <c r="G178" s="246"/>
      <c r="H178" s="249">
        <v>666.29999999999995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147</v>
      </c>
      <c r="AU178" s="255" t="s">
        <v>81</v>
      </c>
      <c r="AV178" s="14" t="s">
        <v>141</v>
      </c>
      <c r="AW178" s="14" t="s">
        <v>33</v>
      </c>
      <c r="AX178" s="14" t="s">
        <v>79</v>
      </c>
      <c r="AY178" s="255" t="s">
        <v>133</v>
      </c>
    </row>
    <row r="179" s="2" customFormat="1" ht="24.15" customHeight="1">
      <c r="A179" s="40"/>
      <c r="B179" s="41"/>
      <c r="C179" s="214" t="s">
        <v>255</v>
      </c>
      <c r="D179" s="214" t="s">
        <v>136</v>
      </c>
      <c r="E179" s="215" t="s">
        <v>256</v>
      </c>
      <c r="F179" s="216" t="s">
        <v>257</v>
      </c>
      <c r="G179" s="217" t="s">
        <v>139</v>
      </c>
      <c r="H179" s="218">
        <v>39978</v>
      </c>
      <c r="I179" s="219"/>
      <c r="J179" s="220">
        <f>ROUND(I179*H179,2)</f>
        <v>0</v>
      </c>
      <c r="K179" s="216" t="s">
        <v>140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141</v>
      </c>
      <c r="AT179" s="225" t="s">
        <v>136</v>
      </c>
      <c r="AU179" s="225" t="s">
        <v>81</v>
      </c>
      <c r="AY179" s="19" t="s">
        <v>133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141</v>
      </c>
      <c r="BM179" s="225" t="s">
        <v>258</v>
      </c>
    </row>
    <row r="180" s="2" customFormat="1">
      <c r="A180" s="40"/>
      <c r="B180" s="41"/>
      <c r="C180" s="42"/>
      <c r="D180" s="227" t="s">
        <v>143</v>
      </c>
      <c r="E180" s="42"/>
      <c r="F180" s="228" t="s">
        <v>259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143</v>
      </c>
      <c r="AU180" s="19" t="s">
        <v>81</v>
      </c>
    </row>
    <row r="181" s="13" customFormat="1">
      <c r="A181" s="13"/>
      <c r="B181" s="234"/>
      <c r="C181" s="235"/>
      <c r="D181" s="232" t="s">
        <v>147</v>
      </c>
      <c r="E181" s="236" t="s">
        <v>19</v>
      </c>
      <c r="F181" s="237" t="s">
        <v>260</v>
      </c>
      <c r="G181" s="235"/>
      <c r="H181" s="238">
        <v>39978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147</v>
      </c>
      <c r="AU181" s="244" t="s">
        <v>81</v>
      </c>
      <c r="AV181" s="13" t="s">
        <v>81</v>
      </c>
      <c r="AW181" s="13" t="s">
        <v>33</v>
      </c>
      <c r="AX181" s="13" t="s">
        <v>79</v>
      </c>
      <c r="AY181" s="244" t="s">
        <v>133</v>
      </c>
    </row>
    <row r="182" s="2" customFormat="1" ht="24.15" customHeight="1">
      <c r="A182" s="40"/>
      <c r="B182" s="41"/>
      <c r="C182" s="214" t="s">
        <v>261</v>
      </c>
      <c r="D182" s="214" t="s">
        <v>136</v>
      </c>
      <c r="E182" s="215" t="s">
        <v>262</v>
      </c>
      <c r="F182" s="216" t="s">
        <v>263</v>
      </c>
      <c r="G182" s="217" t="s">
        <v>139</v>
      </c>
      <c r="H182" s="218">
        <v>666.29999999999995</v>
      </c>
      <c r="I182" s="219"/>
      <c r="J182" s="220">
        <f>ROUND(I182*H182,2)</f>
        <v>0</v>
      </c>
      <c r="K182" s="216" t="s">
        <v>140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141</v>
      </c>
      <c r="AT182" s="225" t="s">
        <v>136</v>
      </c>
      <c r="AU182" s="225" t="s">
        <v>81</v>
      </c>
      <c r="AY182" s="19" t="s">
        <v>133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141</v>
      </c>
      <c r="BM182" s="225" t="s">
        <v>264</v>
      </c>
    </row>
    <row r="183" s="2" customFormat="1">
      <c r="A183" s="40"/>
      <c r="B183" s="41"/>
      <c r="C183" s="42"/>
      <c r="D183" s="227" t="s">
        <v>143</v>
      </c>
      <c r="E183" s="42"/>
      <c r="F183" s="228" t="s">
        <v>265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143</v>
      </c>
      <c r="AU183" s="19" t="s">
        <v>81</v>
      </c>
    </row>
    <row r="184" s="2" customFormat="1" ht="16.5" customHeight="1">
      <c r="A184" s="40"/>
      <c r="B184" s="41"/>
      <c r="C184" s="214" t="s">
        <v>7</v>
      </c>
      <c r="D184" s="214" t="s">
        <v>136</v>
      </c>
      <c r="E184" s="215" t="s">
        <v>266</v>
      </c>
      <c r="F184" s="216" t="s">
        <v>267</v>
      </c>
      <c r="G184" s="217" t="s">
        <v>139</v>
      </c>
      <c r="H184" s="218">
        <v>666.29999999999995</v>
      </c>
      <c r="I184" s="219"/>
      <c r="J184" s="220">
        <f>ROUND(I184*H184,2)</f>
        <v>0</v>
      </c>
      <c r="K184" s="216" t="s">
        <v>140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141</v>
      </c>
      <c r="AT184" s="225" t="s">
        <v>136</v>
      </c>
      <c r="AU184" s="225" t="s">
        <v>81</v>
      </c>
      <c r="AY184" s="19" t="s">
        <v>133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141</v>
      </c>
      <c r="BM184" s="225" t="s">
        <v>268</v>
      </c>
    </row>
    <row r="185" s="2" customFormat="1">
      <c r="A185" s="40"/>
      <c r="B185" s="41"/>
      <c r="C185" s="42"/>
      <c r="D185" s="227" t="s">
        <v>143</v>
      </c>
      <c r="E185" s="42"/>
      <c r="F185" s="228" t="s">
        <v>269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143</v>
      </c>
      <c r="AU185" s="19" t="s">
        <v>81</v>
      </c>
    </row>
    <row r="186" s="13" customFormat="1">
      <c r="A186" s="13"/>
      <c r="B186" s="234"/>
      <c r="C186" s="235"/>
      <c r="D186" s="232" t="s">
        <v>147</v>
      </c>
      <c r="E186" s="236" t="s">
        <v>19</v>
      </c>
      <c r="F186" s="237" t="s">
        <v>253</v>
      </c>
      <c r="G186" s="235"/>
      <c r="H186" s="238">
        <v>470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147</v>
      </c>
      <c r="AU186" s="244" t="s">
        <v>81</v>
      </c>
      <c r="AV186" s="13" t="s">
        <v>81</v>
      </c>
      <c r="AW186" s="13" t="s">
        <v>33</v>
      </c>
      <c r="AX186" s="13" t="s">
        <v>72</v>
      </c>
      <c r="AY186" s="244" t="s">
        <v>133</v>
      </c>
    </row>
    <row r="187" s="13" customFormat="1">
      <c r="A187" s="13"/>
      <c r="B187" s="234"/>
      <c r="C187" s="235"/>
      <c r="D187" s="232" t="s">
        <v>147</v>
      </c>
      <c r="E187" s="236" t="s">
        <v>19</v>
      </c>
      <c r="F187" s="237" t="s">
        <v>254</v>
      </c>
      <c r="G187" s="235"/>
      <c r="H187" s="238">
        <v>196.30000000000001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147</v>
      </c>
      <c r="AU187" s="244" t="s">
        <v>81</v>
      </c>
      <c r="AV187" s="13" t="s">
        <v>81</v>
      </c>
      <c r="AW187" s="13" t="s">
        <v>33</v>
      </c>
      <c r="AX187" s="13" t="s">
        <v>72</v>
      </c>
      <c r="AY187" s="244" t="s">
        <v>133</v>
      </c>
    </row>
    <row r="188" s="14" customFormat="1">
      <c r="A188" s="14"/>
      <c r="B188" s="245"/>
      <c r="C188" s="246"/>
      <c r="D188" s="232" t="s">
        <v>147</v>
      </c>
      <c r="E188" s="247" t="s">
        <v>19</v>
      </c>
      <c r="F188" s="248" t="s">
        <v>154</v>
      </c>
      <c r="G188" s="246"/>
      <c r="H188" s="249">
        <v>666.29999999999995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147</v>
      </c>
      <c r="AU188" s="255" t="s">
        <v>81</v>
      </c>
      <c r="AV188" s="14" t="s">
        <v>141</v>
      </c>
      <c r="AW188" s="14" t="s">
        <v>33</v>
      </c>
      <c r="AX188" s="14" t="s">
        <v>79</v>
      </c>
      <c r="AY188" s="255" t="s">
        <v>133</v>
      </c>
    </row>
    <row r="189" s="2" customFormat="1" ht="16.5" customHeight="1">
      <c r="A189" s="40"/>
      <c r="B189" s="41"/>
      <c r="C189" s="214" t="s">
        <v>270</v>
      </c>
      <c r="D189" s="214" t="s">
        <v>136</v>
      </c>
      <c r="E189" s="215" t="s">
        <v>271</v>
      </c>
      <c r="F189" s="216" t="s">
        <v>272</v>
      </c>
      <c r="G189" s="217" t="s">
        <v>139</v>
      </c>
      <c r="H189" s="218">
        <v>39978</v>
      </c>
      <c r="I189" s="219"/>
      <c r="J189" s="220">
        <f>ROUND(I189*H189,2)</f>
        <v>0</v>
      </c>
      <c r="K189" s="216" t="s">
        <v>140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141</v>
      </c>
      <c r="AT189" s="225" t="s">
        <v>136</v>
      </c>
      <c r="AU189" s="225" t="s">
        <v>81</v>
      </c>
      <c r="AY189" s="19" t="s">
        <v>133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141</v>
      </c>
      <c r="BM189" s="225" t="s">
        <v>273</v>
      </c>
    </row>
    <row r="190" s="2" customFormat="1">
      <c r="A190" s="40"/>
      <c r="B190" s="41"/>
      <c r="C190" s="42"/>
      <c r="D190" s="227" t="s">
        <v>143</v>
      </c>
      <c r="E190" s="42"/>
      <c r="F190" s="228" t="s">
        <v>274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143</v>
      </c>
      <c r="AU190" s="19" t="s">
        <v>81</v>
      </c>
    </row>
    <row r="191" s="13" customFormat="1">
      <c r="A191" s="13"/>
      <c r="B191" s="234"/>
      <c r="C191" s="235"/>
      <c r="D191" s="232" t="s">
        <v>147</v>
      </c>
      <c r="E191" s="236" t="s">
        <v>19</v>
      </c>
      <c r="F191" s="237" t="s">
        <v>260</v>
      </c>
      <c r="G191" s="235"/>
      <c r="H191" s="238">
        <v>39978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147</v>
      </c>
      <c r="AU191" s="244" t="s">
        <v>81</v>
      </c>
      <c r="AV191" s="13" t="s">
        <v>81</v>
      </c>
      <c r="AW191" s="13" t="s">
        <v>33</v>
      </c>
      <c r="AX191" s="13" t="s">
        <v>79</v>
      </c>
      <c r="AY191" s="244" t="s">
        <v>133</v>
      </c>
    </row>
    <row r="192" s="2" customFormat="1" ht="16.5" customHeight="1">
      <c r="A192" s="40"/>
      <c r="B192" s="41"/>
      <c r="C192" s="214" t="s">
        <v>275</v>
      </c>
      <c r="D192" s="214" t="s">
        <v>136</v>
      </c>
      <c r="E192" s="215" t="s">
        <v>276</v>
      </c>
      <c r="F192" s="216" t="s">
        <v>277</v>
      </c>
      <c r="G192" s="217" t="s">
        <v>139</v>
      </c>
      <c r="H192" s="218">
        <v>666.29999999999995</v>
      </c>
      <c r="I192" s="219"/>
      <c r="J192" s="220">
        <f>ROUND(I192*H192,2)</f>
        <v>0</v>
      </c>
      <c r="K192" s="216" t="s">
        <v>140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141</v>
      </c>
      <c r="AT192" s="225" t="s">
        <v>136</v>
      </c>
      <c r="AU192" s="225" t="s">
        <v>81</v>
      </c>
      <c r="AY192" s="19" t="s">
        <v>133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141</v>
      </c>
      <c r="BM192" s="225" t="s">
        <v>278</v>
      </c>
    </row>
    <row r="193" s="2" customFormat="1">
      <c r="A193" s="40"/>
      <c r="B193" s="41"/>
      <c r="C193" s="42"/>
      <c r="D193" s="227" t="s">
        <v>143</v>
      </c>
      <c r="E193" s="42"/>
      <c r="F193" s="228" t="s">
        <v>279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143</v>
      </c>
      <c r="AU193" s="19" t="s">
        <v>81</v>
      </c>
    </row>
    <row r="194" s="2" customFormat="1" ht="24.15" customHeight="1">
      <c r="A194" s="40"/>
      <c r="B194" s="41"/>
      <c r="C194" s="214" t="s">
        <v>280</v>
      </c>
      <c r="D194" s="214" t="s">
        <v>136</v>
      </c>
      <c r="E194" s="215" t="s">
        <v>281</v>
      </c>
      <c r="F194" s="216" t="s">
        <v>282</v>
      </c>
      <c r="G194" s="217" t="s">
        <v>139</v>
      </c>
      <c r="H194" s="218">
        <v>645.10000000000002</v>
      </c>
      <c r="I194" s="219"/>
      <c r="J194" s="220">
        <f>ROUND(I194*H194,2)</f>
        <v>0</v>
      </c>
      <c r="K194" s="216" t="s">
        <v>140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0.00012999999999999999</v>
      </c>
      <c r="R194" s="223">
        <f>Q194*H194</f>
        <v>0.083862999999999993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141</v>
      </c>
      <c r="AT194" s="225" t="s">
        <v>136</v>
      </c>
      <c r="AU194" s="225" t="s">
        <v>81</v>
      </c>
      <c r="AY194" s="19" t="s">
        <v>133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141</v>
      </c>
      <c r="BM194" s="225" t="s">
        <v>283</v>
      </c>
    </row>
    <row r="195" s="2" customFormat="1">
      <c r="A195" s="40"/>
      <c r="B195" s="41"/>
      <c r="C195" s="42"/>
      <c r="D195" s="227" t="s">
        <v>143</v>
      </c>
      <c r="E195" s="42"/>
      <c r="F195" s="228" t="s">
        <v>284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143</v>
      </c>
      <c r="AU195" s="19" t="s">
        <v>81</v>
      </c>
    </row>
    <row r="196" s="15" customFormat="1">
      <c r="A196" s="15"/>
      <c r="B196" s="266"/>
      <c r="C196" s="267"/>
      <c r="D196" s="232" t="s">
        <v>147</v>
      </c>
      <c r="E196" s="268" t="s">
        <v>19</v>
      </c>
      <c r="F196" s="269" t="s">
        <v>285</v>
      </c>
      <c r="G196" s="267"/>
      <c r="H196" s="268" t="s">
        <v>19</v>
      </c>
      <c r="I196" s="270"/>
      <c r="J196" s="267"/>
      <c r="K196" s="267"/>
      <c r="L196" s="271"/>
      <c r="M196" s="272"/>
      <c r="N196" s="273"/>
      <c r="O196" s="273"/>
      <c r="P196" s="273"/>
      <c r="Q196" s="273"/>
      <c r="R196" s="273"/>
      <c r="S196" s="273"/>
      <c r="T196" s="27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5" t="s">
        <v>147</v>
      </c>
      <c r="AU196" s="275" t="s">
        <v>81</v>
      </c>
      <c r="AV196" s="15" t="s">
        <v>79</v>
      </c>
      <c r="AW196" s="15" t="s">
        <v>33</v>
      </c>
      <c r="AX196" s="15" t="s">
        <v>72</v>
      </c>
      <c r="AY196" s="275" t="s">
        <v>133</v>
      </c>
    </row>
    <row r="197" s="13" customFormat="1">
      <c r="A197" s="13"/>
      <c r="B197" s="234"/>
      <c r="C197" s="235"/>
      <c r="D197" s="232" t="s">
        <v>147</v>
      </c>
      <c r="E197" s="236" t="s">
        <v>19</v>
      </c>
      <c r="F197" s="237" t="s">
        <v>286</v>
      </c>
      <c r="G197" s="235"/>
      <c r="H197" s="238">
        <v>645.10000000000002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147</v>
      </c>
      <c r="AU197" s="244" t="s">
        <v>81</v>
      </c>
      <c r="AV197" s="13" t="s">
        <v>81</v>
      </c>
      <c r="AW197" s="13" t="s">
        <v>33</v>
      </c>
      <c r="AX197" s="13" t="s">
        <v>79</v>
      </c>
      <c r="AY197" s="244" t="s">
        <v>133</v>
      </c>
    </row>
    <row r="198" s="2" customFormat="1" ht="24.15" customHeight="1">
      <c r="A198" s="40"/>
      <c r="B198" s="41"/>
      <c r="C198" s="214" t="s">
        <v>287</v>
      </c>
      <c r="D198" s="214" t="s">
        <v>136</v>
      </c>
      <c r="E198" s="215" t="s">
        <v>288</v>
      </c>
      <c r="F198" s="216" t="s">
        <v>289</v>
      </c>
      <c r="G198" s="217" t="s">
        <v>139</v>
      </c>
      <c r="H198" s="218">
        <v>645.10000000000002</v>
      </c>
      <c r="I198" s="219"/>
      <c r="J198" s="220">
        <f>ROUND(I198*H198,2)</f>
        <v>0</v>
      </c>
      <c r="K198" s="216" t="s">
        <v>140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3.0000000000000001E-05</v>
      </c>
      <c r="R198" s="223">
        <f>Q198*H198</f>
        <v>0.019353000000000002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141</v>
      </c>
      <c r="AT198" s="225" t="s">
        <v>136</v>
      </c>
      <c r="AU198" s="225" t="s">
        <v>81</v>
      </c>
      <c r="AY198" s="19" t="s">
        <v>133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141</v>
      </c>
      <c r="BM198" s="225" t="s">
        <v>290</v>
      </c>
    </row>
    <row r="199" s="2" customFormat="1">
      <c r="A199" s="40"/>
      <c r="B199" s="41"/>
      <c r="C199" s="42"/>
      <c r="D199" s="227" t="s">
        <v>143</v>
      </c>
      <c r="E199" s="42"/>
      <c r="F199" s="228" t="s">
        <v>291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143</v>
      </c>
      <c r="AU199" s="19" t="s">
        <v>81</v>
      </c>
    </row>
    <row r="200" s="2" customFormat="1" ht="21.75" customHeight="1">
      <c r="A200" s="40"/>
      <c r="B200" s="41"/>
      <c r="C200" s="214" t="s">
        <v>292</v>
      </c>
      <c r="D200" s="214" t="s">
        <v>136</v>
      </c>
      <c r="E200" s="215" t="s">
        <v>293</v>
      </c>
      <c r="F200" s="216" t="s">
        <v>294</v>
      </c>
      <c r="G200" s="217" t="s">
        <v>139</v>
      </c>
      <c r="H200" s="218">
        <v>391.12299999999999</v>
      </c>
      <c r="I200" s="219"/>
      <c r="J200" s="220">
        <f>ROUND(I200*H200,2)</f>
        <v>0</v>
      </c>
      <c r="K200" s="216" t="s">
        <v>140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0.0089999999999999993</v>
      </c>
      <c r="T200" s="224">
        <f>S200*H200</f>
        <v>3.5201069999999994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141</v>
      </c>
      <c r="AT200" s="225" t="s">
        <v>136</v>
      </c>
      <c r="AU200" s="225" t="s">
        <v>81</v>
      </c>
      <c r="AY200" s="19" t="s">
        <v>133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141</v>
      </c>
      <c r="BM200" s="225" t="s">
        <v>295</v>
      </c>
    </row>
    <row r="201" s="2" customFormat="1">
      <c r="A201" s="40"/>
      <c r="B201" s="41"/>
      <c r="C201" s="42"/>
      <c r="D201" s="227" t="s">
        <v>143</v>
      </c>
      <c r="E201" s="42"/>
      <c r="F201" s="228" t="s">
        <v>296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143</v>
      </c>
      <c r="AU201" s="19" t="s">
        <v>81</v>
      </c>
    </row>
    <row r="202" s="13" customFormat="1">
      <c r="A202" s="13"/>
      <c r="B202" s="234"/>
      <c r="C202" s="235"/>
      <c r="D202" s="232" t="s">
        <v>147</v>
      </c>
      <c r="E202" s="236" t="s">
        <v>19</v>
      </c>
      <c r="F202" s="237" t="s">
        <v>148</v>
      </c>
      <c r="G202" s="235"/>
      <c r="H202" s="238">
        <v>341.57600000000002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147</v>
      </c>
      <c r="AU202" s="244" t="s">
        <v>81</v>
      </c>
      <c r="AV202" s="13" t="s">
        <v>81</v>
      </c>
      <c r="AW202" s="13" t="s">
        <v>33</v>
      </c>
      <c r="AX202" s="13" t="s">
        <v>72</v>
      </c>
      <c r="AY202" s="244" t="s">
        <v>133</v>
      </c>
    </row>
    <row r="203" s="13" customFormat="1">
      <c r="A203" s="13"/>
      <c r="B203" s="234"/>
      <c r="C203" s="235"/>
      <c r="D203" s="232" t="s">
        <v>147</v>
      </c>
      <c r="E203" s="236" t="s">
        <v>19</v>
      </c>
      <c r="F203" s="237" t="s">
        <v>149</v>
      </c>
      <c r="G203" s="235"/>
      <c r="H203" s="238">
        <v>-53.130000000000003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147</v>
      </c>
      <c r="AU203" s="244" t="s">
        <v>81</v>
      </c>
      <c r="AV203" s="13" t="s">
        <v>81</v>
      </c>
      <c r="AW203" s="13" t="s">
        <v>33</v>
      </c>
      <c r="AX203" s="13" t="s">
        <v>72</v>
      </c>
      <c r="AY203" s="244" t="s">
        <v>133</v>
      </c>
    </row>
    <row r="204" s="13" customFormat="1">
      <c r="A204" s="13"/>
      <c r="B204" s="234"/>
      <c r="C204" s="235"/>
      <c r="D204" s="232" t="s">
        <v>147</v>
      </c>
      <c r="E204" s="236" t="s">
        <v>19</v>
      </c>
      <c r="F204" s="237" t="s">
        <v>150</v>
      </c>
      <c r="G204" s="235"/>
      <c r="H204" s="238">
        <v>23.411000000000001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147</v>
      </c>
      <c r="AU204" s="244" t="s">
        <v>81</v>
      </c>
      <c r="AV204" s="13" t="s">
        <v>81</v>
      </c>
      <c r="AW204" s="13" t="s">
        <v>33</v>
      </c>
      <c r="AX204" s="13" t="s">
        <v>72</v>
      </c>
      <c r="AY204" s="244" t="s">
        <v>133</v>
      </c>
    </row>
    <row r="205" s="13" customFormat="1">
      <c r="A205" s="13"/>
      <c r="B205" s="234"/>
      <c r="C205" s="235"/>
      <c r="D205" s="232" t="s">
        <v>147</v>
      </c>
      <c r="E205" s="236" t="s">
        <v>19</v>
      </c>
      <c r="F205" s="237" t="s">
        <v>151</v>
      </c>
      <c r="G205" s="235"/>
      <c r="H205" s="238">
        <v>114.18600000000001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147</v>
      </c>
      <c r="AU205" s="244" t="s">
        <v>81</v>
      </c>
      <c r="AV205" s="13" t="s">
        <v>81</v>
      </c>
      <c r="AW205" s="13" t="s">
        <v>33</v>
      </c>
      <c r="AX205" s="13" t="s">
        <v>72</v>
      </c>
      <c r="AY205" s="244" t="s">
        <v>133</v>
      </c>
    </row>
    <row r="206" s="13" customFormat="1">
      <c r="A206" s="13"/>
      <c r="B206" s="234"/>
      <c r="C206" s="235"/>
      <c r="D206" s="232" t="s">
        <v>147</v>
      </c>
      <c r="E206" s="236" t="s">
        <v>19</v>
      </c>
      <c r="F206" s="237" t="s">
        <v>152</v>
      </c>
      <c r="G206" s="235"/>
      <c r="H206" s="238">
        <v>-14.4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147</v>
      </c>
      <c r="AU206" s="244" t="s">
        <v>81</v>
      </c>
      <c r="AV206" s="13" t="s">
        <v>81</v>
      </c>
      <c r="AW206" s="13" t="s">
        <v>33</v>
      </c>
      <c r="AX206" s="13" t="s">
        <v>72</v>
      </c>
      <c r="AY206" s="244" t="s">
        <v>133</v>
      </c>
    </row>
    <row r="207" s="13" customFormat="1">
      <c r="A207" s="13"/>
      <c r="B207" s="234"/>
      <c r="C207" s="235"/>
      <c r="D207" s="232" t="s">
        <v>147</v>
      </c>
      <c r="E207" s="236" t="s">
        <v>19</v>
      </c>
      <c r="F207" s="237" t="s">
        <v>153</v>
      </c>
      <c r="G207" s="235"/>
      <c r="H207" s="238">
        <v>-20.52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147</v>
      </c>
      <c r="AU207" s="244" t="s">
        <v>81</v>
      </c>
      <c r="AV207" s="13" t="s">
        <v>81</v>
      </c>
      <c r="AW207" s="13" t="s">
        <v>33</v>
      </c>
      <c r="AX207" s="13" t="s">
        <v>72</v>
      </c>
      <c r="AY207" s="244" t="s">
        <v>133</v>
      </c>
    </row>
    <row r="208" s="14" customFormat="1">
      <c r="A208" s="14"/>
      <c r="B208" s="245"/>
      <c r="C208" s="246"/>
      <c r="D208" s="232" t="s">
        <v>147</v>
      </c>
      <c r="E208" s="247" t="s">
        <v>19</v>
      </c>
      <c r="F208" s="248" t="s">
        <v>154</v>
      </c>
      <c r="G208" s="246"/>
      <c r="H208" s="249">
        <v>391.12300000000005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147</v>
      </c>
      <c r="AU208" s="255" t="s">
        <v>81</v>
      </c>
      <c r="AV208" s="14" t="s">
        <v>141</v>
      </c>
      <c r="AW208" s="14" t="s">
        <v>33</v>
      </c>
      <c r="AX208" s="14" t="s">
        <v>79</v>
      </c>
      <c r="AY208" s="255" t="s">
        <v>133</v>
      </c>
    </row>
    <row r="209" s="2" customFormat="1" ht="21.75" customHeight="1">
      <c r="A209" s="40"/>
      <c r="B209" s="41"/>
      <c r="C209" s="214" t="s">
        <v>297</v>
      </c>
      <c r="D209" s="214" t="s">
        <v>136</v>
      </c>
      <c r="E209" s="215" t="s">
        <v>298</v>
      </c>
      <c r="F209" s="216" t="s">
        <v>299</v>
      </c>
      <c r="G209" s="217" t="s">
        <v>139</v>
      </c>
      <c r="H209" s="218">
        <v>723.81600000000003</v>
      </c>
      <c r="I209" s="219"/>
      <c r="J209" s="220">
        <f>ROUND(I209*H209,2)</f>
        <v>0</v>
      </c>
      <c r="K209" s="216" t="s">
        <v>140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0.0089999999999999993</v>
      </c>
      <c r="T209" s="224">
        <f>S209*H209</f>
        <v>6.5143439999999995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141</v>
      </c>
      <c r="AT209" s="225" t="s">
        <v>136</v>
      </c>
      <c r="AU209" s="225" t="s">
        <v>81</v>
      </c>
      <c r="AY209" s="19" t="s">
        <v>133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141</v>
      </c>
      <c r="BM209" s="225" t="s">
        <v>300</v>
      </c>
    </row>
    <row r="210" s="2" customFormat="1">
      <c r="A210" s="40"/>
      <c r="B210" s="41"/>
      <c r="C210" s="42"/>
      <c r="D210" s="227" t="s">
        <v>143</v>
      </c>
      <c r="E210" s="42"/>
      <c r="F210" s="228" t="s">
        <v>301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143</v>
      </c>
      <c r="AU210" s="19" t="s">
        <v>81</v>
      </c>
    </row>
    <row r="211" s="13" customFormat="1">
      <c r="A211" s="13"/>
      <c r="B211" s="234"/>
      <c r="C211" s="235"/>
      <c r="D211" s="232" t="s">
        <v>147</v>
      </c>
      <c r="E211" s="236" t="s">
        <v>19</v>
      </c>
      <c r="F211" s="237" t="s">
        <v>172</v>
      </c>
      <c r="G211" s="235"/>
      <c r="H211" s="238">
        <v>723.81600000000003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147</v>
      </c>
      <c r="AU211" s="244" t="s">
        <v>81</v>
      </c>
      <c r="AV211" s="13" t="s">
        <v>81</v>
      </c>
      <c r="AW211" s="13" t="s">
        <v>33</v>
      </c>
      <c r="AX211" s="13" t="s">
        <v>79</v>
      </c>
      <c r="AY211" s="244" t="s">
        <v>133</v>
      </c>
    </row>
    <row r="212" s="2" customFormat="1" ht="21.75" customHeight="1">
      <c r="A212" s="40"/>
      <c r="B212" s="41"/>
      <c r="C212" s="214" t="s">
        <v>302</v>
      </c>
      <c r="D212" s="214" t="s">
        <v>136</v>
      </c>
      <c r="E212" s="215" t="s">
        <v>303</v>
      </c>
      <c r="F212" s="216" t="s">
        <v>304</v>
      </c>
      <c r="G212" s="217" t="s">
        <v>139</v>
      </c>
      <c r="H212" s="218">
        <v>67.530000000000001</v>
      </c>
      <c r="I212" s="219"/>
      <c r="J212" s="220">
        <f>ROUND(I212*H212,2)</f>
        <v>0</v>
      </c>
      <c r="K212" s="216" t="s">
        <v>140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0.050999999999999997</v>
      </c>
      <c r="T212" s="224">
        <f>S212*H212</f>
        <v>3.4440299999999997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141</v>
      </c>
      <c r="AT212" s="225" t="s">
        <v>136</v>
      </c>
      <c r="AU212" s="225" t="s">
        <v>81</v>
      </c>
      <c r="AY212" s="19" t="s">
        <v>133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141</v>
      </c>
      <c r="BM212" s="225" t="s">
        <v>305</v>
      </c>
    </row>
    <row r="213" s="2" customFormat="1">
      <c r="A213" s="40"/>
      <c r="B213" s="41"/>
      <c r="C213" s="42"/>
      <c r="D213" s="227" t="s">
        <v>143</v>
      </c>
      <c r="E213" s="42"/>
      <c r="F213" s="228" t="s">
        <v>306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143</v>
      </c>
      <c r="AU213" s="19" t="s">
        <v>81</v>
      </c>
    </row>
    <row r="214" s="13" customFormat="1">
      <c r="A214" s="13"/>
      <c r="B214" s="234"/>
      <c r="C214" s="235"/>
      <c r="D214" s="232" t="s">
        <v>147</v>
      </c>
      <c r="E214" s="236" t="s">
        <v>19</v>
      </c>
      <c r="F214" s="237" t="s">
        <v>307</v>
      </c>
      <c r="G214" s="235"/>
      <c r="H214" s="238">
        <v>14.4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147</v>
      </c>
      <c r="AU214" s="244" t="s">
        <v>81</v>
      </c>
      <c r="AV214" s="13" t="s">
        <v>81</v>
      </c>
      <c r="AW214" s="13" t="s">
        <v>33</v>
      </c>
      <c r="AX214" s="13" t="s">
        <v>72</v>
      </c>
      <c r="AY214" s="244" t="s">
        <v>133</v>
      </c>
    </row>
    <row r="215" s="13" customFormat="1">
      <c r="A215" s="13"/>
      <c r="B215" s="234"/>
      <c r="C215" s="235"/>
      <c r="D215" s="232" t="s">
        <v>147</v>
      </c>
      <c r="E215" s="236" t="s">
        <v>19</v>
      </c>
      <c r="F215" s="237" t="s">
        <v>308</v>
      </c>
      <c r="G215" s="235"/>
      <c r="H215" s="238">
        <v>53.130000000000003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147</v>
      </c>
      <c r="AU215" s="244" t="s">
        <v>81</v>
      </c>
      <c r="AV215" s="13" t="s">
        <v>81</v>
      </c>
      <c r="AW215" s="13" t="s">
        <v>33</v>
      </c>
      <c r="AX215" s="13" t="s">
        <v>72</v>
      </c>
      <c r="AY215" s="244" t="s">
        <v>133</v>
      </c>
    </row>
    <row r="216" s="14" customFormat="1">
      <c r="A216" s="14"/>
      <c r="B216" s="245"/>
      <c r="C216" s="246"/>
      <c r="D216" s="232" t="s">
        <v>147</v>
      </c>
      <c r="E216" s="247" t="s">
        <v>19</v>
      </c>
      <c r="F216" s="248" t="s">
        <v>154</v>
      </c>
      <c r="G216" s="246"/>
      <c r="H216" s="249">
        <v>67.530000000000001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147</v>
      </c>
      <c r="AU216" s="255" t="s">
        <v>81</v>
      </c>
      <c r="AV216" s="14" t="s">
        <v>141</v>
      </c>
      <c r="AW216" s="14" t="s">
        <v>33</v>
      </c>
      <c r="AX216" s="14" t="s">
        <v>79</v>
      </c>
      <c r="AY216" s="255" t="s">
        <v>133</v>
      </c>
    </row>
    <row r="217" s="2" customFormat="1" ht="16.5" customHeight="1">
      <c r="A217" s="40"/>
      <c r="B217" s="41"/>
      <c r="C217" s="214" t="s">
        <v>309</v>
      </c>
      <c r="D217" s="214" t="s">
        <v>136</v>
      </c>
      <c r="E217" s="215" t="s">
        <v>310</v>
      </c>
      <c r="F217" s="216" t="s">
        <v>311</v>
      </c>
      <c r="G217" s="217" t="s">
        <v>312</v>
      </c>
      <c r="H217" s="218">
        <v>1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141</v>
      </c>
      <c r="AT217" s="225" t="s">
        <v>136</v>
      </c>
      <c r="AU217" s="225" t="s">
        <v>81</v>
      </c>
      <c r="AY217" s="19" t="s">
        <v>133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141</v>
      </c>
      <c r="BM217" s="225" t="s">
        <v>313</v>
      </c>
    </row>
    <row r="218" s="12" customFormat="1" ht="22.8" customHeight="1">
      <c r="A218" s="12"/>
      <c r="B218" s="198"/>
      <c r="C218" s="199"/>
      <c r="D218" s="200" t="s">
        <v>71</v>
      </c>
      <c r="E218" s="212" t="s">
        <v>314</v>
      </c>
      <c r="F218" s="212" t="s">
        <v>315</v>
      </c>
      <c r="G218" s="199"/>
      <c r="H218" s="199"/>
      <c r="I218" s="202"/>
      <c r="J218" s="213">
        <f>BK218</f>
        <v>0</v>
      </c>
      <c r="K218" s="199"/>
      <c r="L218" s="204"/>
      <c r="M218" s="205"/>
      <c r="N218" s="206"/>
      <c r="O218" s="206"/>
      <c r="P218" s="207">
        <f>SUM(P219:P227)</f>
        <v>0</v>
      </c>
      <c r="Q218" s="206"/>
      <c r="R218" s="207">
        <f>SUM(R219:R227)</f>
        <v>0</v>
      </c>
      <c r="S218" s="206"/>
      <c r="T218" s="208">
        <f>SUM(T219:T227)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9" t="s">
        <v>79</v>
      </c>
      <c r="AT218" s="210" t="s">
        <v>71</v>
      </c>
      <c r="AU218" s="210" t="s">
        <v>79</v>
      </c>
      <c r="AY218" s="209" t="s">
        <v>133</v>
      </c>
      <c r="BK218" s="211">
        <f>SUM(BK219:BK227)</f>
        <v>0</v>
      </c>
    </row>
    <row r="219" s="2" customFormat="1" ht="24.15" customHeight="1">
      <c r="A219" s="40"/>
      <c r="B219" s="41"/>
      <c r="C219" s="214" t="s">
        <v>316</v>
      </c>
      <c r="D219" s="214" t="s">
        <v>136</v>
      </c>
      <c r="E219" s="215" t="s">
        <v>317</v>
      </c>
      <c r="F219" s="216" t="s">
        <v>318</v>
      </c>
      <c r="G219" s="217" t="s">
        <v>319</v>
      </c>
      <c r="H219" s="218">
        <v>14.329000000000001</v>
      </c>
      <c r="I219" s="219"/>
      <c r="J219" s="220">
        <f>ROUND(I219*H219,2)</f>
        <v>0</v>
      </c>
      <c r="K219" s="216" t="s">
        <v>140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141</v>
      </c>
      <c r="AT219" s="225" t="s">
        <v>136</v>
      </c>
      <c r="AU219" s="225" t="s">
        <v>81</v>
      </c>
      <c r="AY219" s="19" t="s">
        <v>133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141</v>
      </c>
      <c r="BM219" s="225" t="s">
        <v>320</v>
      </c>
    </row>
    <row r="220" s="2" customFormat="1">
      <c r="A220" s="40"/>
      <c r="B220" s="41"/>
      <c r="C220" s="42"/>
      <c r="D220" s="227" t="s">
        <v>143</v>
      </c>
      <c r="E220" s="42"/>
      <c r="F220" s="228" t="s">
        <v>321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143</v>
      </c>
      <c r="AU220" s="19" t="s">
        <v>81</v>
      </c>
    </row>
    <row r="221" s="2" customFormat="1" ht="21.75" customHeight="1">
      <c r="A221" s="40"/>
      <c r="B221" s="41"/>
      <c r="C221" s="214" t="s">
        <v>322</v>
      </c>
      <c r="D221" s="214" t="s">
        <v>136</v>
      </c>
      <c r="E221" s="215" t="s">
        <v>323</v>
      </c>
      <c r="F221" s="216" t="s">
        <v>324</v>
      </c>
      <c r="G221" s="217" t="s">
        <v>319</v>
      </c>
      <c r="H221" s="218">
        <v>14.329000000000001</v>
      </c>
      <c r="I221" s="219"/>
      <c r="J221" s="220">
        <f>ROUND(I221*H221,2)</f>
        <v>0</v>
      </c>
      <c r="K221" s="216" t="s">
        <v>140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141</v>
      </c>
      <c r="AT221" s="225" t="s">
        <v>136</v>
      </c>
      <c r="AU221" s="225" t="s">
        <v>81</v>
      </c>
      <c r="AY221" s="19" t="s">
        <v>133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141</v>
      </c>
      <c r="BM221" s="225" t="s">
        <v>325</v>
      </c>
    </row>
    <row r="222" s="2" customFormat="1">
      <c r="A222" s="40"/>
      <c r="B222" s="41"/>
      <c r="C222" s="42"/>
      <c r="D222" s="227" t="s">
        <v>143</v>
      </c>
      <c r="E222" s="42"/>
      <c r="F222" s="228" t="s">
        <v>326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143</v>
      </c>
      <c r="AU222" s="19" t="s">
        <v>81</v>
      </c>
    </row>
    <row r="223" s="2" customFormat="1" ht="24.15" customHeight="1">
      <c r="A223" s="40"/>
      <c r="B223" s="41"/>
      <c r="C223" s="214" t="s">
        <v>327</v>
      </c>
      <c r="D223" s="214" t="s">
        <v>136</v>
      </c>
      <c r="E223" s="215" t="s">
        <v>328</v>
      </c>
      <c r="F223" s="216" t="s">
        <v>329</v>
      </c>
      <c r="G223" s="217" t="s">
        <v>319</v>
      </c>
      <c r="H223" s="218">
        <v>272.25099999999998</v>
      </c>
      <c r="I223" s="219"/>
      <c r="J223" s="220">
        <f>ROUND(I223*H223,2)</f>
        <v>0</v>
      </c>
      <c r="K223" s="216" t="s">
        <v>140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141</v>
      </c>
      <c r="AT223" s="225" t="s">
        <v>136</v>
      </c>
      <c r="AU223" s="225" t="s">
        <v>81</v>
      </c>
      <c r="AY223" s="19" t="s">
        <v>133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141</v>
      </c>
      <c r="BM223" s="225" t="s">
        <v>330</v>
      </c>
    </row>
    <row r="224" s="2" customFormat="1">
      <c r="A224" s="40"/>
      <c r="B224" s="41"/>
      <c r="C224" s="42"/>
      <c r="D224" s="227" t="s">
        <v>143</v>
      </c>
      <c r="E224" s="42"/>
      <c r="F224" s="228" t="s">
        <v>331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143</v>
      </c>
      <c r="AU224" s="19" t="s">
        <v>81</v>
      </c>
    </row>
    <row r="225" s="13" customFormat="1">
      <c r="A225" s="13"/>
      <c r="B225" s="234"/>
      <c r="C225" s="235"/>
      <c r="D225" s="232" t="s">
        <v>147</v>
      </c>
      <c r="E225" s="236" t="s">
        <v>19</v>
      </c>
      <c r="F225" s="237" t="s">
        <v>332</v>
      </c>
      <c r="G225" s="235"/>
      <c r="H225" s="238">
        <v>272.25099999999998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147</v>
      </c>
      <c r="AU225" s="244" t="s">
        <v>81</v>
      </c>
      <c r="AV225" s="13" t="s">
        <v>81</v>
      </c>
      <c r="AW225" s="13" t="s">
        <v>33</v>
      </c>
      <c r="AX225" s="13" t="s">
        <v>79</v>
      </c>
      <c r="AY225" s="244" t="s">
        <v>133</v>
      </c>
    </row>
    <row r="226" s="2" customFormat="1" ht="24.15" customHeight="1">
      <c r="A226" s="40"/>
      <c r="B226" s="41"/>
      <c r="C226" s="214" t="s">
        <v>333</v>
      </c>
      <c r="D226" s="214" t="s">
        <v>136</v>
      </c>
      <c r="E226" s="215" t="s">
        <v>334</v>
      </c>
      <c r="F226" s="216" t="s">
        <v>335</v>
      </c>
      <c r="G226" s="217" t="s">
        <v>319</v>
      </c>
      <c r="H226" s="218">
        <v>14.329000000000001</v>
      </c>
      <c r="I226" s="219"/>
      <c r="J226" s="220">
        <f>ROUND(I226*H226,2)</f>
        <v>0</v>
      </c>
      <c r="K226" s="216" t="s">
        <v>140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141</v>
      </c>
      <c r="AT226" s="225" t="s">
        <v>136</v>
      </c>
      <c r="AU226" s="225" t="s">
        <v>81</v>
      </c>
      <c r="AY226" s="19" t="s">
        <v>133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141</v>
      </c>
      <c r="BM226" s="225" t="s">
        <v>336</v>
      </c>
    </row>
    <row r="227" s="2" customFormat="1">
      <c r="A227" s="40"/>
      <c r="B227" s="41"/>
      <c r="C227" s="42"/>
      <c r="D227" s="227" t="s">
        <v>143</v>
      </c>
      <c r="E227" s="42"/>
      <c r="F227" s="228" t="s">
        <v>337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143</v>
      </c>
      <c r="AU227" s="19" t="s">
        <v>81</v>
      </c>
    </row>
    <row r="228" s="12" customFormat="1" ht="22.8" customHeight="1">
      <c r="A228" s="12"/>
      <c r="B228" s="198"/>
      <c r="C228" s="199"/>
      <c r="D228" s="200" t="s">
        <v>71</v>
      </c>
      <c r="E228" s="212" t="s">
        <v>338</v>
      </c>
      <c r="F228" s="212" t="s">
        <v>339</v>
      </c>
      <c r="G228" s="199"/>
      <c r="H228" s="199"/>
      <c r="I228" s="202"/>
      <c r="J228" s="213">
        <f>BK228</f>
        <v>0</v>
      </c>
      <c r="K228" s="199"/>
      <c r="L228" s="204"/>
      <c r="M228" s="205"/>
      <c r="N228" s="206"/>
      <c r="O228" s="206"/>
      <c r="P228" s="207">
        <f>SUM(P229:P230)</f>
        <v>0</v>
      </c>
      <c r="Q228" s="206"/>
      <c r="R228" s="207">
        <f>SUM(R229:R230)</f>
        <v>0</v>
      </c>
      <c r="S228" s="206"/>
      <c r="T228" s="208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9" t="s">
        <v>79</v>
      </c>
      <c r="AT228" s="210" t="s">
        <v>71</v>
      </c>
      <c r="AU228" s="210" t="s">
        <v>79</v>
      </c>
      <c r="AY228" s="209" t="s">
        <v>133</v>
      </c>
      <c r="BK228" s="211">
        <f>SUM(BK229:BK230)</f>
        <v>0</v>
      </c>
    </row>
    <row r="229" s="2" customFormat="1" ht="33" customHeight="1">
      <c r="A229" s="40"/>
      <c r="B229" s="41"/>
      <c r="C229" s="214" t="s">
        <v>340</v>
      </c>
      <c r="D229" s="214" t="s">
        <v>136</v>
      </c>
      <c r="E229" s="215" t="s">
        <v>341</v>
      </c>
      <c r="F229" s="216" t="s">
        <v>342</v>
      </c>
      <c r="G229" s="217" t="s">
        <v>319</v>
      </c>
      <c r="H229" s="218">
        <v>11.237</v>
      </c>
      <c r="I229" s="219"/>
      <c r="J229" s="220">
        <f>ROUND(I229*H229,2)</f>
        <v>0</v>
      </c>
      <c r="K229" s="216" t="s">
        <v>140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141</v>
      </c>
      <c r="AT229" s="225" t="s">
        <v>136</v>
      </c>
      <c r="AU229" s="225" t="s">
        <v>81</v>
      </c>
      <c r="AY229" s="19" t="s">
        <v>133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141</v>
      </c>
      <c r="BM229" s="225" t="s">
        <v>343</v>
      </c>
    </row>
    <row r="230" s="2" customFormat="1">
      <c r="A230" s="40"/>
      <c r="B230" s="41"/>
      <c r="C230" s="42"/>
      <c r="D230" s="227" t="s">
        <v>143</v>
      </c>
      <c r="E230" s="42"/>
      <c r="F230" s="228" t="s">
        <v>344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143</v>
      </c>
      <c r="AU230" s="19" t="s">
        <v>81</v>
      </c>
    </row>
    <row r="231" s="12" customFormat="1" ht="25.92" customHeight="1">
      <c r="A231" s="12"/>
      <c r="B231" s="198"/>
      <c r="C231" s="199"/>
      <c r="D231" s="200" t="s">
        <v>71</v>
      </c>
      <c r="E231" s="201" t="s">
        <v>345</v>
      </c>
      <c r="F231" s="201" t="s">
        <v>346</v>
      </c>
      <c r="G231" s="199"/>
      <c r="H231" s="199"/>
      <c r="I231" s="202"/>
      <c r="J231" s="203">
        <f>BK231</f>
        <v>0</v>
      </c>
      <c r="K231" s="199"/>
      <c r="L231" s="204"/>
      <c r="M231" s="205"/>
      <c r="N231" s="206"/>
      <c r="O231" s="206"/>
      <c r="P231" s="207">
        <f>P232+P263+P279+P321+P336+P362</f>
        <v>0</v>
      </c>
      <c r="Q231" s="206"/>
      <c r="R231" s="207">
        <f>R232+R263+R279+R321+R336+R362</f>
        <v>7.5941049899999999</v>
      </c>
      <c r="S231" s="206"/>
      <c r="T231" s="208">
        <f>T232+T263+T279+T321+T336+T362</f>
        <v>0.85058400000000001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81</v>
      </c>
      <c r="AT231" s="210" t="s">
        <v>71</v>
      </c>
      <c r="AU231" s="210" t="s">
        <v>72</v>
      </c>
      <c r="AY231" s="209" t="s">
        <v>133</v>
      </c>
      <c r="BK231" s="211">
        <f>BK232+BK263+BK279+BK321+BK336+BK362</f>
        <v>0</v>
      </c>
    </row>
    <row r="232" s="12" customFormat="1" ht="22.8" customHeight="1">
      <c r="A232" s="12"/>
      <c r="B232" s="198"/>
      <c r="C232" s="199"/>
      <c r="D232" s="200" t="s">
        <v>71</v>
      </c>
      <c r="E232" s="212" t="s">
        <v>347</v>
      </c>
      <c r="F232" s="212" t="s">
        <v>348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SUM(P233:P262)</f>
        <v>0</v>
      </c>
      <c r="Q232" s="206"/>
      <c r="R232" s="207">
        <f>SUM(R233:R262)</f>
        <v>3.4360317599999997</v>
      </c>
      <c r="S232" s="206"/>
      <c r="T232" s="208">
        <f>SUM(T233:T262)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81</v>
      </c>
      <c r="AT232" s="210" t="s">
        <v>71</v>
      </c>
      <c r="AU232" s="210" t="s">
        <v>79</v>
      </c>
      <c r="AY232" s="209" t="s">
        <v>133</v>
      </c>
      <c r="BK232" s="211">
        <f>SUM(BK233:BK262)</f>
        <v>0</v>
      </c>
    </row>
    <row r="233" s="2" customFormat="1" ht="24.15" customHeight="1">
      <c r="A233" s="40"/>
      <c r="B233" s="41"/>
      <c r="C233" s="214" t="s">
        <v>349</v>
      </c>
      <c r="D233" s="214" t="s">
        <v>136</v>
      </c>
      <c r="E233" s="215" t="s">
        <v>350</v>
      </c>
      <c r="F233" s="216" t="s">
        <v>351</v>
      </c>
      <c r="G233" s="217" t="s">
        <v>139</v>
      </c>
      <c r="H233" s="218">
        <v>34.804000000000002</v>
      </c>
      <c r="I233" s="219"/>
      <c r="J233" s="220">
        <f>ROUND(I233*H233,2)</f>
        <v>0</v>
      </c>
      <c r="K233" s="216" t="s">
        <v>140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0.00016000000000000001</v>
      </c>
      <c r="R233" s="223">
        <f>Q233*H233</f>
        <v>0.0055686400000000006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238</v>
      </c>
      <c r="AT233" s="225" t="s">
        <v>136</v>
      </c>
      <c r="AU233" s="225" t="s">
        <v>81</v>
      </c>
      <c r="AY233" s="19" t="s">
        <v>133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238</v>
      </c>
      <c r="BM233" s="225" t="s">
        <v>352</v>
      </c>
    </row>
    <row r="234" s="2" customFormat="1">
      <c r="A234" s="40"/>
      <c r="B234" s="41"/>
      <c r="C234" s="42"/>
      <c r="D234" s="227" t="s">
        <v>143</v>
      </c>
      <c r="E234" s="42"/>
      <c r="F234" s="228" t="s">
        <v>353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143</v>
      </c>
      <c r="AU234" s="19" t="s">
        <v>81</v>
      </c>
    </row>
    <row r="235" s="15" customFormat="1">
      <c r="A235" s="15"/>
      <c r="B235" s="266"/>
      <c r="C235" s="267"/>
      <c r="D235" s="232" t="s">
        <v>147</v>
      </c>
      <c r="E235" s="268" t="s">
        <v>19</v>
      </c>
      <c r="F235" s="269" t="s">
        <v>354</v>
      </c>
      <c r="G235" s="267"/>
      <c r="H235" s="268" t="s">
        <v>19</v>
      </c>
      <c r="I235" s="270"/>
      <c r="J235" s="267"/>
      <c r="K235" s="267"/>
      <c r="L235" s="271"/>
      <c r="M235" s="272"/>
      <c r="N235" s="273"/>
      <c r="O235" s="273"/>
      <c r="P235" s="273"/>
      <c r="Q235" s="273"/>
      <c r="R235" s="273"/>
      <c r="S235" s="273"/>
      <c r="T235" s="27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5" t="s">
        <v>147</v>
      </c>
      <c r="AU235" s="275" t="s">
        <v>81</v>
      </c>
      <c r="AV235" s="15" t="s">
        <v>79</v>
      </c>
      <c r="AW235" s="15" t="s">
        <v>33</v>
      </c>
      <c r="AX235" s="15" t="s">
        <v>72</v>
      </c>
      <c r="AY235" s="275" t="s">
        <v>133</v>
      </c>
    </row>
    <row r="236" s="13" customFormat="1">
      <c r="A236" s="13"/>
      <c r="B236" s="234"/>
      <c r="C236" s="235"/>
      <c r="D236" s="232" t="s">
        <v>147</v>
      </c>
      <c r="E236" s="236" t="s">
        <v>19</v>
      </c>
      <c r="F236" s="237" t="s">
        <v>355</v>
      </c>
      <c r="G236" s="235"/>
      <c r="H236" s="238">
        <v>2.6400000000000001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147</v>
      </c>
      <c r="AU236" s="244" t="s">
        <v>81</v>
      </c>
      <c r="AV236" s="13" t="s">
        <v>81</v>
      </c>
      <c r="AW236" s="13" t="s">
        <v>33</v>
      </c>
      <c r="AX236" s="13" t="s">
        <v>72</v>
      </c>
      <c r="AY236" s="244" t="s">
        <v>133</v>
      </c>
    </row>
    <row r="237" s="13" customFormat="1">
      <c r="A237" s="13"/>
      <c r="B237" s="234"/>
      <c r="C237" s="235"/>
      <c r="D237" s="232" t="s">
        <v>147</v>
      </c>
      <c r="E237" s="236" t="s">
        <v>19</v>
      </c>
      <c r="F237" s="237" t="s">
        <v>356</v>
      </c>
      <c r="G237" s="235"/>
      <c r="H237" s="238">
        <v>10.164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147</v>
      </c>
      <c r="AU237" s="244" t="s">
        <v>81</v>
      </c>
      <c r="AV237" s="13" t="s">
        <v>81</v>
      </c>
      <c r="AW237" s="13" t="s">
        <v>33</v>
      </c>
      <c r="AX237" s="13" t="s">
        <v>72</v>
      </c>
      <c r="AY237" s="244" t="s">
        <v>133</v>
      </c>
    </row>
    <row r="238" s="16" customFormat="1">
      <c r="A238" s="16"/>
      <c r="B238" s="276"/>
      <c r="C238" s="277"/>
      <c r="D238" s="232" t="s">
        <v>147</v>
      </c>
      <c r="E238" s="278" t="s">
        <v>19</v>
      </c>
      <c r="F238" s="279" t="s">
        <v>200</v>
      </c>
      <c r="G238" s="277"/>
      <c r="H238" s="280">
        <v>12.804</v>
      </c>
      <c r="I238" s="281"/>
      <c r="J238" s="277"/>
      <c r="K238" s="277"/>
      <c r="L238" s="282"/>
      <c r="M238" s="283"/>
      <c r="N238" s="284"/>
      <c r="O238" s="284"/>
      <c r="P238" s="284"/>
      <c r="Q238" s="284"/>
      <c r="R238" s="284"/>
      <c r="S238" s="284"/>
      <c r="T238" s="285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6" t="s">
        <v>147</v>
      </c>
      <c r="AU238" s="286" t="s">
        <v>81</v>
      </c>
      <c r="AV238" s="16" t="s">
        <v>134</v>
      </c>
      <c r="AW238" s="16" t="s">
        <v>33</v>
      </c>
      <c r="AX238" s="16" t="s">
        <v>72</v>
      </c>
      <c r="AY238" s="286" t="s">
        <v>133</v>
      </c>
    </row>
    <row r="239" s="15" customFormat="1">
      <c r="A239" s="15"/>
      <c r="B239" s="266"/>
      <c r="C239" s="267"/>
      <c r="D239" s="232" t="s">
        <v>147</v>
      </c>
      <c r="E239" s="268" t="s">
        <v>19</v>
      </c>
      <c r="F239" s="269" t="s">
        <v>357</v>
      </c>
      <c r="G239" s="267"/>
      <c r="H239" s="268" t="s">
        <v>19</v>
      </c>
      <c r="I239" s="270"/>
      <c r="J239" s="267"/>
      <c r="K239" s="267"/>
      <c r="L239" s="271"/>
      <c r="M239" s="272"/>
      <c r="N239" s="273"/>
      <c r="O239" s="273"/>
      <c r="P239" s="273"/>
      <c r="Q239" s="273"/>
      <c r="R239" s="273"/>
      <c r="S239" s="273"/>
      <c r="T239" s="27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5" t="s">
        <v>147</v>
      </c>
      <c r="AU239" s="275" t="s">
        <v>81</v>
      </c>
      <c r="AV239" s="15" t="s">
        <v>79</v>
      </c>
      <c r="AW239" s="15" t="s">
        <v>33</v>
      </c>
      <c r="AX239" s="15" t="s">
        <v>72</v>
      </c>
      <c r="AY239" s="275" t="s">
        <v>133</v>
      </c>
    </row>
    <row r="240" s="13" customFormat="1">
      <c r="A240" s="13"/>
      <c r="B240" s="234"/>
      <c r="C240" s="235"/>
      <c r="D240" s="232" t="s">
        <v>147</v>
      </c>
      <c r="E240" s="236" t="s">
        <v>19</v>
      </c>
      <c r="F240" s="237" t="s">
        <v>355</v>
      </c>
      <c r="G240" s="235"/>
      <c r="H240" s="238">
        <v>2.6400000000000001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147</v>
      </c>
      <c r="AU240" s="244" t="s">
        <v>81</v>
      </c>
      <c r="AV240" s="13" t="s">
        <v>81</v>
      </c>
      <c r="AW240" s="13" t="s">
        <v>33</v>
      </c>
      <c r="AX240" s="13" t="s">
        <v>72</v>
      </c>
      <c r="AY240" s="244" t="s">
        <v>133</v>
      </c>
    </row>
    <row r="241" s="13" customFormat="1">
      <c r="A241" s="13"/>
      <c r="B241" s="234"/>
      <c r="C241" s="235"/>
      <c r="D241" s="232" t="s">
        <v>147</v>
      </c>
      <c r="E241" s="236" t="s">
        <v>19</v>
      </c>
      <c r="F241" s="237" t="s">
        <v>356</v>
      </c>
      <c r="G241" s="235"/>
      <c r="H241" s="238">
        <v>10.164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147</v>
      </c>
      <c r="AU241" s="244" t="s">
        <v>81</v>
      </c>
      <c r="AV241" s="13" t="s">
        <v>81</v>
      </c>
      <c r="AW241" s="13" t="s">
        <v>33</v>
      </c>
      <c r="AX241" s="13" t="s">
        <v>72</v>
      </c>
      <c r="AY241" s="244" t="s">
        <v>133</v>
      </c>
    </row>
    <row r="242" s="16" customFormat="1">
      <c r="A242" s="16"/>
      <c r="B242" s="276"/>
      <c r="C242" s="277"/>
      <c r="D242" s="232" t="s">
        <v>147</v>
      </c>
      <c r="E242" s="278" t="s">
        <v>19</v>
      </c>
      <c r="F242" s="279" t="s">
        <v>200</v>
      </c>
      <c r="G242" s="277"/>
      <c r="H242" s="280">
        <v>12.804</v>
      </c>
      <c r="I242" s="281"/>
      <c r="J242" s="277"/>
      <c r="K242" s="277"/>
      <c r="L242" s="282"/>
      <c r="M242" s="283"/>
      <c r="N242" s="284"/>
      <c r="O242" s="284"/>
      <c r="P242" s="284"/>
      <c r="Q242" s="284"/>
      <c r="R242" s="284"/>
      <c r="S242" s="284"/>
      <c r="T242" s="285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6" t="s">
        <v>147</v>
      </c>
      <c r="AU242" s="286" t="s">
        <v>81</v>
      </c>
      <c r="AV242" s="16" t="s">
        <v>134</v>
      </c>
      <c r="AW242" s="16" t="s">
        <v>33</v>
      </c>
      <c r="AX242" s="16" t="s">
        <v>72</v>
      </c>
      <c r="AY242" s="286" t="s">
        <v>133</v>
      </c>
    </row>
    <row r="243" s="15" customFormat="1">
      <c r="A243" s="15"/>
      <c r="B243" s="266"/>
      <c r="C243" s="267"/>
      <c r="D243" s="232" t="s">
        <v>147</v>
      </c>
      <c r="E243" s="268" t="s">
        <v>19</v>
      </c>
      <c r="F243" s="269" t="s">
        <v>358</v>
      </c>
      <c r="G243" s="267"/>
      <c r="H243" s="268" t="s">
        <v>19</v>
      </c>
      <c r="I243" s="270"/>
      <c r="J243" s="267"/>
      <c r="K243" s="267"/>
      <c r="L243" s="271"/>
      <c r="M243" s="272"/>
      <c r="N243" s="273"/>
      <c r="O243" s="273"/>
      <c r="P243" s="273"/>
      <c r="Q243" s="273"/>
      <c r="R243" s="273"/>
      <c r="S243" s="273"/>
      <c r="T243" s="27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5" t="s">
        <v>147</v>
      </c>
      <c r="AU243" s="275" t="s">
        <v>81</v>
      </c>
      <c r="AV243" s="15" t="s">
        <v>79</v>
      </c>
      <c r="AW243" s="15" t="s">
        <v>33</v>
      </c>
      <c r="AX243" s="15" t="s">
        <v>72</v>
      </c>
      <c r="AY243" s="275" t="s">
        <v>133</v>
      </c>
    </row>
    <row r="244" s="13" customFormat="1">
      <c r="A244" s="13"/>
      <c r="B244" s="234"/>
      <c r="C244" s="235"/>
      <c r="D244" s="232" t="s">
        <v>147</v>
      </c>
      <c r="E244" s="236" t="s">
        <v>19</v>
      </c>
      <c r="F244" s="237" t="s">
        <v>359</v>
      </c>
      <c r="G244" s="235"/>
      <c r="H244" s="238">
        <v>2.1120000000000001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147</v>
      </c>
      <c r="AU244" s="244" t="s">
        <v>81</v>
      </c>
      <c r="AV244" s="13" t="s">
        <v>81</v>
      </c>
      <c r="AW244" s="13" t="s">
        <v>33</v>
      </c>
      <c r="AX244" s="13" t="s">
        <v>72</v>
      </c>
      <c r="AY244" s="244" t="s">
        <v>133</v>
      </c>
    </row>
    <row r="245" s="13" customFormat="1">
      <c r="A245" s="13"/>
      <c r="B245" s="234"/>
      <c r="C245" s="235"/>
      <c r="D245" s="232" t="s">
        <v>147</v>
      </c>
      <c r="E245" s="236" t="s">
        <v>19</v>
      </c>
      <c r="F245" s="237" t="s">
        <v>360</v>
      </c>
      <c r="G245" s="235"/>
      <c r="H245" s="238">
        <v>7.0839999999999996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147</v>
      </c>
      <c r="AU245" s="244" t="s">
        <v>81</v>
      </c>
      <c r="AV245" s="13" t="s">
        <v>81</v>
      </c>
      <c r="AW245" s="13" t="s">
        <v>33</v>
      </c>
      <c r="AX245" s="13" t="s">
        <v>72</v>
      </c>
      <c r="AY245" s="244" t="s">
        <v>133</v>
      </c>
    </row>
    <row r="246" s="16" customFormat="1">
      <c r="A246" s="16"/>
      <c r="B246" s="276"/>
      <c r="C246" s="277"/>
      <c r="D246" s="232" t="s">
        <v>147</v>
      </c>
      <c r="E246" s="278" t="s">
        <v>19</v>
      </c>
      <c r="F246" s="279" t="s">
        <v>200</v>
      </c>
      <c r="G246" s="277"/>
      <c r="H246" s="280">
        <v>9.1959999999999997</v>
      </c>
      <c r="I246" s="281"/>
      <c r="J246" s="277"/>
      <c r="K246" s="277"/>
      <c r="L246" s="282"/>
      <c r="M246" s="283"/>
      <c r="N246" s="284"/>
      <c r="O246" s="284"/>
      <c r="P246" s="284"/>
      <c r="Q246" s="284"/>
      <c r="R246" s="284"/>
      <c r="S246" s="284"/>
      <c r="T246" s="285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86" t="s">
        <v>147</v>
      </c>
      <c r="AU246" s="286" t="s">
        <v>81</v>
      </c>
      <c r="AV246" s="16" t="s">
        <v>134</v>
      </c>
      <c r="AW246" s="16" t="s">
        <v>33</v>
      </c>
      <c r="AX246" s="16" t="s">
        <v>72</v>
      </c>
      <c r="AY246" s="286" t="s">
        <v>133</v>
      </c>
    </row>
    <row r="247" s="14" customFormat="1">
      <c r="A247" s="14"/>
      <c r="B247" s="245"/>
      <c r="C247" s="246"/>
      <c r="D247" s="232" t="s">
        <v>147</v>
      </c>
      <c r="E247" s="247" t="s">
        <v>19</v>
      </c>
      <c r="F247" s="248" t="s">
        <v>154</v>
      </c>
      <c r="G247" s="246"/>
      <c r="H247" s="249">
        <v>34.804000000000002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147</v>
      </c>
      <c r="AU247" s="255" t="s">
        <v>81</v>
      </c>
      <c r="AV247" s="14" t="s">
        <v>141</v>
      </c>
      <c r="AW247" s="14" t="s">
        <v>33</v>
      </c>
      <c r="AX247" s="14" t="s">
        <v>79</v>
      </c>
      <c r="AY247" s="255" t="s">
        <v>133</v>
      </c>
    </row>
    <row r="248" s="2" customFormat="1" ht="16.5" customHeight="1">
      <c r="A248" s="40"/>
      <c r="B248" s="41"/>
      <c r="C248" s="256" t="s">
        <v>361</v>
      </c>
      <c r="D248" s="256" t="s">
        <v>155</v>
      </c>
      <c r="E248" s="257" t="s">
        <v>362</v>
      </c>
      <c r="F248" s="258" t="s">
        <v>363</v>
      </c>
      <c r="G248" s="259" t="s">
        <v>139</v>
      </c>
      <c r="H248" s="260">
        <v>36.543999999999997</v>
      </c>
      <c r="I248" s="261"/>
      <c r="J248" s="262">
        <f>ROUND(I248*H248,2)</f>
        <v>0</v>
      </c>
      <c r="K248" s="258" t="s">
        <v>140</v>
      </c>
      <c r="L248" s="263"/>
      <c r="M248" s="264" t="s">
        <v>19</v>
      </c>
      <c r="N248" s="265" t="s">
        <v>43</v>
      </c>
      <c r="O248" s="86"/>
      <c r="P248" s="223">
        <f>O248*H248</f>
        <v>0</v>
      </c>
      <c r="Q248" s="223">
        <v>0.0014</v>
      </c>
      <c r="R248" s="223">
        <f>Q248*H248</f>
        <v>0.051161599999999995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327</v>
      </c>
      <c r="AT248" s="225" t="s">
        <v>155</v>
      </c>
      <c r="AU248" s="225" t="s">
        <v>81</v>
      </c>
      <c r="AY248" s="19" t="s">
        <v>133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79</v>
      </c>
      <c r="BK248" s="226">
        <f>ROUND(I248*H248,2)</f>
        <v>0</v>
      </c>
      <c r="BL248" s="19" t="s">
        <v>238</v>
      </c>
      <c r="BM248" s="225" t="s">
        <v>364</v>
      </c>
    </row>
    <row r="249" s="13" customFormat="1">
      <c r="A249" s="13"/>
      <c r="B249" s="234"/>
      <c r="C249" s="235"/>
      <c r="D249" s="232" t="s">
        <v>147</v>
      </c>
      <c r="E249" s="236" t="s">
        <v>19</v>
      </c>
      <c r="F249" s="237" t="s">
        <v>365</v>
      </c>
      <c r="G249" s="235"/>
      <c r="H249" s="238">
        <v>36.543999999999997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147</v>
      </c>
      <c r="AU249" s="244" t="s">
        <v>81</v>
      </c>
      <c r="AV249" s="13" t="s">
        <v>81</v>
      </c>
      <c r="AW249" s="13" t="s">
        <v>33</v>
      </c>
      <c r="AX249" s="13" t="s">
        <v>79</v>
      </c>
      <c r="AY249" s="244" t="s">
        <v>133</v>
      </c>
    </row>
    <row r="250" s="2" customFormat="1" ht="16.5" customHeight="1">
      <c r="A250" s="40"/>
      <c r="B250" s="41"/>
      <c r="C250" s="214" t="s">
        <v>366</v>
      </c>
      <c r="D250" s="214" t="s">
        <v>136</v>
      </c>
      <c r="E250" s="215" t="s">
        <v>367</v>
      </c>
      <c r="F250" s="216" t="s">
        <v>368</v>
      </c>
      <c r="G250" s="217" t="s">
        <v>139</v>
      </c>
      <c r="H250" s="218">
        <v>391.12299999999999</v>
      </c>
      <c r="I250" s="219"/>
      <c r="J250" s="220">
        <f>ROUND(I250*H250,2)</f>
        <v>0</v>
      </c>
      <c r="K250" s="216" t="s">
        <v>140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0.00024000000000000001</v>
      </c>
      <c r="R250" s="223">
        <f>Q250*H250</f>
        <v>0.093869519999999998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238</v>
      </c>
      <c r="AT250" s="225" t="s">
        <v>136</v>
      </c>
      <c r="AU250" s="225" t="s">
        <v>81</v>
      </c>
      <c r="AY250" s="19" t="s">
        <v>133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238</v>
      </c>
      <c r="BM250" s="225" t="s">
        <v>369</v>
      </c>
    </row>
    <row r="251" s="2" customFormat="1">
      <c r="A251" s="40"/>
      <c r="B251" s="41"/>
      <c r="C251" s="42"/>
      <c r="D251" s="227" t="s">
        <v>143</v>
      </c>
      <c r="E251" s="42"/>
      <c r="F251" s="228" t="s">
        <v>370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143</v>
      </c>
      <c r="AU251" s="19" t="s">
        <v>81</v>
      </c>
    </row>
    <row r="252" s="13" customFormat="1">
      <c r="A252" s="13"/>
      <c r="B252" s="234"/>
      <c r="C252" s="235"/>
      <c r="D252" s="232" t="s">
        <v>147</v>
      </c>
      <c r="E252" s="236" t="s">
        <v>19</v>
      </c>
      <c r="F252" s="237" t="s">
        <v>148</v>
      </c>
      <c r="G252" s="235"/>
      <c r="H252" s="238">
        <v>341.57600000000002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147</v>
      </c>
      <c r="AU252" s="244" t="s">
        <v>81</v>
      </c>
      <c r="AV252" s="13" t="s">
        <v>81</v>
      </c>
      <c r="AW252" s="13" t="s">
        <v>33</v>
      </c>
      <c r="AX252" s="13" t="s">
        <v>72</v>
      </c>
      <c r="AY252" s="244" t="s">
        <v>133</v>
      </c>
    </row>
    <row r="253" s="13" customFormat="1">
      <c r="A253" s="13"/>
      <c r="B253" s="234"/>
      <c r="C253" s="235"/>
      <c r="D253" s="232" t="s">
        <v>147</v>
      </c>
      <c r="E253" s="236" t="s">
        <v>19</v>
      </c>
      <c r="F253" s="237" t="s">
        <v>149</v>
      </c>
      <c r="G253" s="235"/>
      <c r="H253" s="238">
        <v>-53.130000000000003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147</v>
      </c>
      <c r="AU253" s="244" t="s">
        <v>81</v>
      </c>
      <c r="AV253" s="13" t="s">
        <v>81</v>
      </c>
      <c r="AW253" s="13" t="s">
        <v>33</v>
      </c>
      <c r="AX253" s="13" t="s">
        <v>72</v>
      </c>
      <c r="AY253" s="244" t="s">
        <v>133</v>
      </c>
    </row>
    <row r="254" s="13" customFormat="1">
      <c r="A254" s="13"/>
      <c r="B254" s="234"/>
      <c r="C254" s="235"/>
      <c r="D254" s="232" t="s">
        <v>147</v>
      </c>
      <c r="E254" s="236" t="s">
        <v>19</v>
      </c>
      <c r="F254" s="237" t="s">
        <v>150</v>
      </c>
      <c r="G254" s="235"/>
      <c r="H254" s="238">
        <v>23.411000000000001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147</v>
      </c>
      <c r="AU254" s="244" t="s">
        <v>81</v>
      </c>
      <c r="AV254" s="13" t="s">
        <v>81</v>
      </c>
      <c r="AW254" s="13" t="s">
        <v>33</v>
      </c>
      <c r="AX254" s="13" t="s">
        <v>72</v>
      </c>
      <c r="AY254" s="244" t="s">
        <v>133</v>
      </c>
    </row>
    <row r="255" s="13" customFormat="1">
      <c r="A255" s="13"/>
      <c r="B255" s="234"/>
      <c r="C255" s="235"/>
      <c r="D255" s="232" t="s">
        <v>147</v>
      </c>
      <c r="E255" s="236" t="s">
        <v>19</v>
      </c>
      <c r="F255" s="237" t="s">
        <v>151</v>
      </c>
      <c r="G255" s="235"/>
      <c r="H255" s="238">
        <v>114.18600000000001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147</v>
      </c>
      <c r="AU255" s="244" t="s">
        <v>81</v>
      </c>
      <c r="AV255" s="13" t="s">
        <v>81</v>
      </c>
      <c r="AW255" s="13" t="s">
        <v>33</v>
      </c>
      <c r="AX255" s="13" t="s">
        <v>72</v>
      </c>
      <c r="AY255" s="244" t="s">
        <v>133</v>
      </c>
    </row>
    <row r="256" s="13" customFormat="1">
      <c r="A256" s="13"/>
      <c r="B256" s="234"/>
      <c r="C256" s="235"/>
      <c r="D256" s="232" t="s">
        <v>147</v>
      </c>
      <c r="E256" s="236" t="s">
        <v>19</v>
      </c>
      <c r="F256" s="237" t="s">
        <v>152</v>
      </c>
      <c r="G256" s="235"/>
      <c r="H256" s="238">
        <v>-14.4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147</v>
      </c>
      <c r="AU256" s="244" t="s">
        <v>81</v>
      </c>
      <c r="AV256" s="13" t="s">
        <v>81</v>
      </c>
      <c r="AW256" s="13" t="s">
        <v>33</v>
      </c>
      <c r="AX256" s="13" t="s">
        <v>72</v>
      </c>
      <c r="AY256" s="244" t="s">
        <v>133</v>
      </c>
    </row>
    <row r="257" s="13" customFormat="1">
      <c r="A257" s="13"/>
      <c r="B257" s="234"/>
      <c r="C257" s="235"/>
      <c r="D257" s="232" t="s">
        <v>147</v>
      </c>
      <c r="E257" s="236" t="s">
        <v>19</v>
      </c>
      <c r="F257" s="237" t="s">
        <v>153</v>
      </c>
      <c r="G257" s="235"/>
      <c r="H257" s="238">
        <v>-20.52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147</v>
      </c>
      <c r="AU257" s="244" t="s">
        <v>81</v>
      </c>
      <c r="AV257" s="13" t="s">
        <v>81</v>
      </c>
      <c r="AW257" s="13" t="s">
        <v>33</v>
      </c>
      <c r="AX257" s="13" t="s">
        <v>72</v>
      </c>
      <c r="AY257" s="244" t="s">
        <v>133</v>
      </c>
    </row>
    <row r="258" s="14" customFormat="1">
      <c r="A258" s="14"/>
      <c r="B258" s="245"/>
      <c r="C258" s="246"/>
      <c r="D258" s="232" t="s">
        <v>147</v>
      </c>
      <c r="E258" s="247" t="s">
        <v>19</v>
      </c>
      <c r="F258" s="248" t="s">
        <v>154</v>
      </c>
      <c r="G258" s="246"/>
      <c r="H258" s="249">
        <v>391.12300000000005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147</v>
      </c>
      <c r="AU258" s="255" t="s">
        <v>81</v>
      </c>
      <c r="AV258" s="14" t="s">
        <v>141</v>
      </c>
      <c r="AW258" s="14" t="s">
        <v>33</v>
      </c>
      <c r="AX258" s="14" t="s">
        <v>79</v>
      </c>
      <c r="AY258" s="255" t="s">
        <v>133</v>
      </c>
    </row>
    <row r="259" s="2" customFormat="1" ht="16.5" customHeight="1">
      <c r="A259" s="40"/>
      <c r="B259" s="41"/>
      <c r="C259" s="256" t="s">
        <v>371</v>
      </c>
      <c r="D259" s="256" t="s">
        <v>155</v>
      </c>
      <c r="E259" s="257" t="s">
        <v>372</v>
      </c>
      <c r="F259" s="258" t="s">
        <v>373</v>
      </c>
      <c r="G259" s="259" t="s">
        <v>139</v>
      </c>
      <c r="H259" s="260">
        <v>410.67899999999997</v>
      </c>
      <c r="I259" s="261"/>
      <c r="J259" s="262">
        <f>ROUND(I259*H259,2)</f>
        <v>0</v>
      </c>
      <c r="K259" s="258" t="s">
        <v>140</v>
      </c>
      <c r="L259" s="263"/>
      <c r="M259" s="264" t="s">
        <v>19</v>
      </c>
      <c r="N259" s="265" t="s">
        <v>43</v>
      </c>
      <c r="O259" s="86"/>
      <c r="P259" s="223">
        <f>O259*H259</f>
        <v>0</v>
      </c>
      <c r="Q259" s="223">
        <v>0.0080000000000000002</v>
      </c>
      <c r="R259" s="223">
        <f>Q259*H259</f>
        <v>3.2854319999999997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327</v>
      </c>
      <c r="AT259" s="225" t="s">
        <v>155</v>
      </c>
      <c r="AU259" s="225" t="s">
        <v>81</v>
      </c>
      <c r="AY259" s="19" t="s">
        <v>133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79</v>
      </c>
      <c r="BK259" s="226">
        <f>ROUND(I259*H259,2)</f>
        <v>0</v>
      </c>
      <c r="BL259" s="19" t="s">
        <v>238</v>
      </c>
      <c r="BM259" s="225" t="s">
        <v>374</v>
      </c>
    </row>
    <row r="260" s="13" customFormat="1">
      <c r="A260" s="13"/>
      <c r="B260" s="234"/>
      <c r="C260" s="235"/>
      <c r="D260" s="232" t="s">
        <v>147</v>
      </c>
      <c r="E260" s="236" t="s">
        <v>19</v>
      </c>
      <c r="F260" s="237" t="s">
        <v>191</v>
      </c>
      <c r="G260" s="235"/>
      <c r="H260" s="238">
        <v>410.67899999999997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147</v>
      </c>
      <c r="AU260" s="244" t="s">
        <v>81</v>
      </c>
      <c r="AV260" s="13" t="s">
        <v>81</v>
      </c>
      <c r="AW260" s="13" t="s">
        <v>33</v>
      </c>
      <c r="AX260" s="13" t="s">
        <v>79</v>
      </c>
      <c r="AY260" s="244" t="s">
        <v>133</v>
      </c>
    </row>
    <row r="261" s="2" customFormat="1" ht="24.15" customHeight="1">
      <c r="A261" s="40"/>
      <c r="B261" s="41"/>
      <c r="C261" s="214" t="s">
        <v>375</v>
      </c>
      <c r="D261" s="214" t="s">
        <v>136</v>
      </c>
      <c r="E261" s="215" t="s">
        <v>376</v>
      </c>
      <c r="F261" s="216" t="s">
        <v>377</v>
      </c>
      <c r="G261" s="217" t="s">
        <v>319</v>
      </c>
      <c r="H261" s="218">
        <v>3.4359999999999999</v>
      </c>
      <c r="I261" s="219"/>
      <c r="J261" s="220">
        <f>ROUND(I261*H261,2)</f>
        <v>0</v>
      </c>
      <c r="K261" s="216" t="s">
        <v>140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238</v>
      </c>
      <c r="AT261" s="225" t="s">
        <v>136</v>
      </c>
      <c r="AU261" s="225" t="s">
        <v>81</v>
      </c>
      <c r="AY261" s="19" t="s">
        <v>133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79</v>
      </c>
      <c r="BK261" s="226">
        <f>ROUND(I261*H261,2)</f>
        <v>0</v>
      </c>
      <c r="BL261" s="19" t="s">
        <v>238</v>
      </c>
      <c r="BM261" s="225" t="s">
        <v>378</v>
      </c>
    </row>
    <row r="262" s="2" customFormat="1">
      <c r="A262" s="40"/>
      <c r="B262" s="41"/>
      <c r="C262" s="42"/>
      <c r="D262" s="227" t="s">
        <v>143</v>
      </c>
      <c r="E262" s="42"/>
      <c r="F262" s="228" t="s">
        <v>379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143</v>
      </c>
      <c r="AU262" s="19" t="s">
        <v>81</v>
      </c>
    </row>
    <row r="263" s="12" customFormat="1" ht="22.8" customHeight="1">
      <c r="A263" s="12"/>
      <c r="B263" s="198"/>
      <c r="C263" s="199"/>
      <c r="D263" s="200" t="s">
        <v>71</v>
      </c>
      <c r="E263" s="212" t="s">
        <v>380</v>
      </c>
      <c r="F263" s="212" t="s">
        <v>381</v>
      </c>
      <c r="G263" s="199"/>
      <c r="H263" s="199"/>
      <c r="I263" s="202"/>
      <c r="J263" s="213">
        <f>BK263</f>
        <v>0</v>
      </c>
      <c r="K263" s="199"/>
      <c r="L263" s="204"/>
      <c r="M263" s="205"/>
      <c r="N263" s="206"/>
      <c r="O263" s="206"/>
      <c r="P263" s="207">
        <f>SUM(P264:P278)</f>
        <v>0</v>
      </c>
      <c r="Q263" s="206"/>
      <c r="R263" s="207">
        <f>SUM(R264:R278)</f>
        <v>0.91467460999999994</v>
      </c>
      <c r="S263" s="206"/>
      <c r="T263" s="208">
        <f>SUM(T264:T278)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9" t="s">
        <v>81</v>
      </c>
      <c r="AT263" s="210" t="s">
        <v>71</v>
      </c>
      <c r="AU263" s="210" t="s">
        <v>79</v>
      </c>
      <c r="AY263" s="209" t="s">
        <v>133</v>
      </c>
      <c r="BK263" s="211">
        <f>SUM(BK264:BK278)</f>
        <v>0</v>
      </c>
    </row>
    <row r="264" s="2" customFormat="1" ht="21.75" customHeight="1">
      <c r="A264" s="40"/>
      <c r="B264" s="41"/>
      <c r="C264" s="214" t="s">
        <v>382</v>
      </c>
      <c r="D264" s="214" t="s">
        <v>136</v>
      </c>
      <c r="E264" s="215" t="s">
        <v>383</v>
      </c>
      <c r="F264" s="216" t="s">
        <v>384</v>
      </c>
      <c r="G264" s="217" t="s">
        <v>385</v>
      </c>
      <c r="H264" s="218">
        <v>1.5209999999999999</v>
      </c>
      <c r="I264" s="219"/>
      <c r="J264" s="220">
        <f>ROUND(I264*H264,2)</f>
        <v>0</v>
      </c>
      <c r="K264" s="216" t="s">
        <v>140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0.00122</v>
      </c>
      <c r="R264" s="223">
        <f>Q264*H264</f>
        <v>0.0018556199999999999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238</v>
      </c>
      <c r="AT264" s="225" t="s">
        <v>136</v>
      </c>
      <c r="AU264" s="225" t="s">
        <v>81</v>
      </c>
      <c r="AY264" s="19" t="s">
        <v>133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238</v>
      </c>
      <c r="BM264" s="225" t="s">
        <v>386</v>
      </c>
    </row>
    <row r="265" s="2" customFormat="1">
      <c r="A265" s="40"/>
      <c r="B265" s="41"/>
      <c r="C265" s="42"/>
      <c r="D265" s="227" t="s">
        <v>143</v>
      </c>
      <c r="E265" s="42"/>
      <c r="F265" s="228" t="s">
        <v>387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143</v>
      </c>
      <c r="AU265" s="19" t="s">
        <v>81</v>
      </c>
    </row>
    <row r="266" s="2" customFormat="1" ht="16.5" customHeight="1">
      <c r="A266" s="40"/>
      <c r="B266" s="41"/>
      <c r="C266" s="214" t="s">
        <v>388</v>
      </c>
      <c r="D266" s="214" t="s">
        <v>136</v>
      </c>
      <c r="E266" s="215" t="s">
        <v>389</v>
      </c>
      <c r="F266" s="216" t="s">
        <v>390</v>
      </c>
      <c r="G266" s="217" t="s">
        <v>163</v>
      </c>
      <c r="H266" s="218">
        <v>586.68499999999995</v>
      </c>
      <c r="I266" s="219"/>
      <c r="J266" s="220">
        <f>ROUND(I266*H266,2)</f>
        <v>0</v>
      </c>
      <c r="K266" s="216" t="s">
        <v>140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1.0000000000000001E-05</v>
      </c>
      <c r="R266" s="223">
        <f>Q266*H266</f>
        <v>0.0058668499999999998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238</v>
      </c>
      <c r="AT266" s="225" t="s">
        <v>136</v>
      </c>
      <c r="AU266" s="225" t="s">
        <v>81</v>
      </c>
      <c r="AY266" s="19" t="s">
        <v>133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79</v>
      </c>
      <c r="BK266" s="226">
        <f>ROUND(I266*H266,2)</f>
        <v>0</v>
      </c>
      <c r="BL266" s="19" t="s">
        <v>238</v>
      </c>
      <c r="BM266" s="225" t="s">
        <v>391</v>
      </c>
    </row>
    <row r="267" s="2" customFormat="1">
      <c r="A267" s="40"/>
      <c r="B267" s="41"/>
      <c r="C267" s="42"/>
      <c r="D267" s="227" t="s">
        <v>143</v>
      </c>
      <c r="E267" s="42"/>
      <c r="F267" s="228" t="s">
        <v>392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143</v>
      </c>
      <c r="AU267" s="19" t="s">
        <v>81</v>
      </c>
    </row>
    <row r="268" s="15" customFormat="1">
      <c r="A268" s="15"/>
      <c r="B268" s="266"/>
      <c r="C268" s="267"/>
      <c r="D268" s="232" t="s">
        <v>147</v>
      </c>
      <c r="E268" s="268" t="s">
        <v>19</v>
      </c>
      <c r="F268" s="269" t="s">
        <v>393</v>
      </c>
      <c r="G268" s="267"/>
      <c r="H268" s="268" t="s">
        <v>19</v>
      </c>
      <c r="I268" s="270"/>
      <c r="J268" s="267"/>
      <c r="K268" s="267"/>
      <c r="L268" s="271"/>
      <c r="M268" s="272"/>
      <c r="N268" s="273"/>
      <c r="O268" s="273"/>
      <c r="P268" s="273"/>
      <c r="Q268" s="273"/>
      <c r="R268" s="273"/>
      <c r="S268" s="273"/>
      <c r="T268" s="27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5" t="s">
        <v>147</v>
      </c>
      <c r="AU268" s="275" t="s">
        <v>81</v>
      </c>
      <c r="AV268" s="15" t="s">
        <v>79</v>
      </c>
      <c r="AW268" s="15" t="s">
        <v>33</v>
      </c>
      <c r="AX268" s="15" t="s">
        <v>72</v>
      </c>
      <c r="AY268" s="275" t="s">
        <v>133</v>
      </c>
    </row>
    <row r="269" s="13" customFormat="1">
      <c r="A269" s="13"/>
      <c r="B269" s="234"/>
      <c r="C269" s="235"/>
      <c r="D269" s="232" t="s">
        <v>147</v>
      </c>
      <c r="E269" s="236" t="s">
        <v>19</v>
      </c>
      <c r="F269" s="237" t="s">
        <v>394</v>
      </c>
      <c r="G269" s="235"/>
      <c r="H269" s="238">
        <v>586.68499999999995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147</v>
      </c>
      <c r="AU269" s="244" t="s">
        <v>81</v>
      </c>
      <c r="AV269" s="13" t="s">
        <v>81</v>
      </c>
      <c r="AW269" s="13" t="s">
        <v>33</v>
      </c>
      <c r="AX269" s="13" t="s">
        <v>79</v>
      </c>
      <c r="AY269" s="244" t="s">
        <v>133</v>
      </c>
    </row>
    <row r="270" s="2" customFormat="1" ht="16.5" customHeight="1">
      <c r="A270" s="40"/>
      <c r="B270" s="41"/>
      <c r="C270" s="256" t="s">
        <v>395</v>
      </c>
      <c r="D270" s="256" t="s">
        <v>155</v>
      </c>
      <c r="E270" s="257" t="s">
        <v>396</v>
      </c>
      <c r="F270" s="258" t="s">
        <v>397</v>
      </c>
      <c r="G270" s="259" t="s">
        <v>385</v>
      </c>
      <c r="H270" s="260">
        <v>1.5209999999999999</v>
      </c>
      <c r="I270" s="261"/>
      <c r="J270" s="262">
        <f>ROUND(I270*H270,2)</f>
        <v>0</v>
      </c>
      <c r="K270" s="258" t="s">
        <v>140</v>
      </c>
      <c r="L270" s="263"/>
      <c r="M270" s="264" t="s">
        <v>19</v>
      </c>
      <c r="N270" s="265" t="s">
        <v>43</v>
      </c>
      <c r="O270" s="86"/>
      <c r="P270" s="223">
        <f>O270*H270</f>
        <v>0</v>
      </c>
      <c r="Q270" s="223">
        <v>0.55000000000000004</v>
      </c>
      <c r="R270" s="223">
        <f>Q270*H270</f>
        <v>0.83655000000000002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327</v>
      </c>
      <c r="AT270" s="225" t="s">
        <v>155</v>
      </c>
      <c r="AU270" s="225" t="s">
        <v>81</v>
      </c>
      <c r="AY270" s="19" t="s">
        <v>133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79</v>
      </c>
      <c r="BK270" s="226">
        <f>ROUND(I270*H270,2)</f>
        <v>0</v>
      </c>
      <c r="BL270" s="19" t="s">
        <v>238</v>
      </c>
      <c r="BM270" s="225" t="s">
        <v>398</v>
      </c>
    </row>
    <row r="271" s="13" customFormat="1">
      <c r="A271" s="13"/>
      <c r="B271" s="234"/>
      <c r="C271" s="235"/>
      <c r="D271" s="232" t="s">
        <v>147</v>
      </c>
      <c r="E271" s="236" t="s">
        <v>19</v>
      </c>
      <c r="F271" s="237" t="s">
        <v>399</v>
      </c>
      <c r="G271" s="235"/>
      <c r="H271" s="238">
        <v>1.4079999999999999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147</v>
      </c>
      <c r="AU271" s="244" t="s">
        <v>81</v>
      </c>
      <c r="AV271" s="13" t="s">
        <v>81</v>
      </c>
      <c r="AW271" s="13" t="s">
        <v>33</v>
      </c>
      <c r="AX271" s="13" t="s">
        <v>72</v>
      </c>
      <c r="AY271" s="244" t="s">
        <v>133</v>
      </c>
    </row>
    <row r="272" s="13" customFormat="1">
      <c r="A272" s="13"/>
      <c r="B272" s="234"/>
      <c r="C272" s="235"/>
      <c r="D272" s="232" t="s">
        <v>147</v>
      </c>
      <c r="E272" s="236" t="s">
        <v>19</v>
      </c>
      <c r="F272" s="237" t="s">
        <v>400</v>
      </c>
      <c r="G272" s="235"/>
      <c r="H272" s="238">
        <v>1.5209999999999999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147</v>
      </c>
      <c r="AU272" s="244" t="s">
        <v>81</v>
      </c>
      <c r="AV272" s="13" t="s">
        <v>81</v>
      </c>
      <c r="AW272" s="13" t="s">
        <v>33</v>
      </c>
      <c r="AX272" s="13" t="s">
        <v>79</v>
      </c>
      <c r="AY272" s="244" t="s">
        <v>133</v>
      </c>
    </row>
    <row r="273" s="2" customFormat="1" ht="16.5" customHeight="1">
      <c r="A273" s="40"/>
      <c r="B273" s="41"/>
      <c r="C273" s="214" t="s">
        <v>401</v>
      </c>
      <c r="D273" s="214" t="s">
        <v>136</v>
      </c>
      <c r="E273" s="215" t="s">
        <v>402</v>
      </c>
      <c r="F273" s="216" t="s">
        <v>403</v>
      </c>
      <c r="G273" s="217" t="s">
        <v>139</v>
      </c>
      <c r="H273" s="218">
        <v>391.12299999999999</v>
      </c>
      <c r="I273" s="219"/>
      <c r="J273" s="220">
        <f>ROUND(I273*H273,2)</f>
        <v>0</v>
      </c>
      <c r="K273" s="216" t="s">
        <v>140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0.00018000000000000001</v>
      </c>
      <c r="R273" s="223">
        <f>Q273*H273</f>
        <v>0.070402140000000002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238</v>
      </c>
      <c r="AT273" s="225" t="s">
        <v>136</v>
      </c>
      <c r="AU273" s="225" t="s">
        <v>81</v>
      </c>
      <c r="AY273" s="19" t="s">
        <v>133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79</v>
      </c>
      <c r="BK273" s="226">
        <f>ROUND(I273*H273,2)</f>
        <v>0</v>
      </c>
      <c r="BL273" s="19" t="s">
        <v>238</v>
      </c>
      <c r="BM273" s="225" t="s">
        <v>404</v>
      </c>
    </row>
    <row r="274" s="2" customFormat="1">
      <c r="A274" s="40"/>
      <c r="B274" s="41"/>
      <c r="C274" s="42"/>
      <c r="D274" s="227" t="s">
        <v>143</v>
      </c>
      <c r="E274" s="42"/>
      <c r="F274" s="228" t="s">
        <v>405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143</v>
      </c>
      <c r="AU274" s="19" t="s">
        <v>81</v>
      </c>
    </row>
    <row r="275" s="15" customFormat="1">
      <c r="A275" s="15"/>
      <c r="B275" s="266"/>
      <c r="C275" s="267"/>
      <c r="D275" s="232" t="s">
        <v>147</v>
      </c>
      <c r="E275" s="268" t="s">
        <v>19</v>
      </c>
      <c r="F275" s="269" t="s">
        <v>406</v>
      </c>
      <c r="G275" s="267"/>
      <c r="H275" s="268" t="s">
        <v>19</v>
      </c>
      <c r="I275" s="270"/>
      <c r="J275" s="267"/>
      <c r="K275" s="267"/>
      <c r="L275" s="271"/>
      <c r="M275" s="272"/>
      <c r="N275" s="273"/>
      <c r="O275" s="273"/>
      <c r="P275" s="273"/>
      <c r="Q275" s="273"/>
      <c r="R275" s="273"/>
      <c r="S275" s="273"/>
      <c r="T275" s="27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5" t="s">
        <v>147</v>
      </c>
      <c r="AU275" s="275" t="s">
        <v>81</v>
      </c>
      <c r="AV275" s="15" t="s">
        <v>79</v>
      </c>
      <c r="AW275" s="15" t="s">
        <v>33</v>
      </c>
      <c r="AX275" s="15" t="s">
        <v>72</v>
      </c>
      <c r="AY275" s="275" t="s">
        <v>133</v>
      </c>
    </row>
    <row r="276" s="13" customFormat="1">
      <c r="A276" s="13"/>
      <c r="B276" s="234"/>
      <c r="C276" s="235"/>
      <c r="D276" s="232" t="s">
        <v>147</v>
      </c>
      <c r="E276" s="236" t="s">
        <v>19</v>
      </c>
      <c r="F276" s="237" t="s">
        <v>407</v>
      </c>
      <c r="G276" s="235"/>
      <c r="H276" s="238">
        <v>391.12299999999999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147</v>
      </c>
      <c r="AU276" s="244" t="s">
        <v>81</v>
      </c>
      <c r="AV276" s="13" t="s">
        <v>81</v>
      </c>
      <c r="AW276" s="13" t="s">
        <v>33</v>
      </c>
      <c r="AX276" s="13" t="s">
        <v>79</v>
      </c>
      <c r="AY276" s="244" t="s">
        <v>133</v>
      </c>
    </row>
    <row r="277" s="2" customFormat="1" ht="24.15" customHeight="1">
      <c r="A277" s="40"/>
      <c r="B277" s="41"/>
      <c r="C277" s="214" t="s">
        <v>408</v>
      </c>
      <c r="D277" s="214" t="s">
        <v>136</v>
      </c>
      <c r="E277" s="215" t="s">
        <v>409</v>
      </c>
      <c r="F277" s="216" t="s">
        <v>410</v>
      </c>
      <c r="G277" s="217" t="s">
        <v>319</v>
      </c>
      <c r="H277" s="218">
        <v>0.92200000000000004</v>
      </c>
      <c r="I277" s="219"/>
      <c r="J277" s="220">
        <f>ROUND(I277*H277,2)</f>
        <v>0</v>
      </c>
      <c r="K277" s="216" t="s">
        <v>140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238</v>
      </c>
      <c r="AT277" s="225" t="s">
        <v>136</v>
      </c>
      <c r="AU277" s="225" t="s">
        <v>81</v>
      </c>
      <c r="AY277" s="19" t="s">
        <v>133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79</v>
      </c>
      <c r="BK277" s="226">
        <f>ROUND(I277*H277,2)</f>
        <v>0</v>
      </c>
      <c r="BL277" s="19" t="s">
        <v>238</v>
      </c>
      <c r="BM277" s="225" t="s">
        <v>411</v>
      </c>
    </row>
    <row r="278" s="2" customFormat="1">
      <c r="A278" s="40"/>
      <c r="B278" s="41"/>
      <c r="C278" s="42"/>
      <c r="D278" s="227" t="s">
        <v>143</v>
      </c>
      <c r="E278" s="42"/>
      <c r="F278" s="228" t="s">
        <v>412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143</v>
      </c>
      <c r="AU278" s="19" t="s">
        <v>81</v>
      </c>
    </row>
    <row r="279" s="12" customFormat="1" ht="22.8" customHeight="1">
      <c r="A279" s="12"/>
      <c r="B279" s="198"/>
      <c r="C279" s="199"/>
      <c r="D279" s="200" t="s">
        <v>71</v>
      </c>
      <c r="E279" s="212" t="s">
        <v>413</v>
      </c>
      <c r="F279" s="212" t="s">
        <v>414</v>
      </c>
      <c r="G279" s="199"/>
      <c r="H279" s="199"/>
      <c r="I279" s="202"/>
      <c r="J279" s="213">
        <f>BK279</f>
        <v>0</v>
      </c>
      <c r="K279" s="199"/>
      <c r="L279" s="204"/>
      <c r="M279" s="205"/>
      <c r="N279" s="206"/>
      <c r="O279" s="206"/>
      <c r="P279" s="207">
        <f>SUM(P280:P320)</f>
        <v>0</v>
      </c>
      <c r="Q279" s="206"/>
      <c r="R279" s="207">
        <f>SUM(R280:R320)</f>
        <v>0.64942960000000005</v>
      </c>
      <c r="S279" s="206"/>
      <c r="T279" s="208">
        <f>SUM(T280:T320)</f>
        <v>0.31058399999999997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9" t="s">
        <v>81</v>
      </c>
      <c r="AT279" s="210" t="s">
        <v>71</v>
      </c>
      <c r="AU279" s="210" t="s">
        <v>79</v>
      </c>
      <c r="AY279" s="209" t="s">
        <v>133</v>
      </c>
      <c r="BK279" s="211">
        <f>SUM(BK280:BK320)</f>
        <v>0</v>
      </c>
    </row>
    <row r="280" s="2" customFormat="1" ht="16.5" customHeight="1">
      <c r="A280" s="40"/>
      <c r="B280" s="41"/>
      <c r="C280" s="214" t="s">
        <v>415</v>
      </c>
      <c r="D280" s="214" t="s">
        <v>136</v>
      </c>
      <c r="E280" s="215" t="s">
        <v>416</v>
      </c>
      <c r="F280" s="216" t="s">
        <v>417</v>
      </c>
      <c r="G280" s="217" t="s">
        <v>163</v>
      </c>
      <c r="H280" s="218">
        <v>90.359999999999999</v>
      </c>
      <c r="I280" s="219"/>
      <c r="J280" s="220">
        <f>ROUND(I280*H280,2)</f>
        <v>0</v>
      </c>
      <c r="K280" s="216" t="s">
        <v>140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0.0025999999999999999</v>
      </c>
      <c r="T280" s="224">
        <f>S280*H280</f>
        <v>0.23493599999999998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238</v>
      </c>
      <c r="AT280" s="225" t="s">
        <v>136</v>
      </c>
      <c r="AU280" s="225" t="s">
        <v>81</v>
      </c>
      <c r="AY280" s="19" t="s">
        <v>133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79</v>
      </c>
      <c r="BK280" s="226">
        <f>ROUND(I280*H280,2)</f>
        <v>0</v>
      </c>
      <c r="BL280" s="19" t="s">
        <v>238</v>
      </c>
      <c r="BM280" s="225" t="s">
        <v>418</v>
      </c>
    </row>
    <row r="281" s="2" customFormat="1">
      <c r="A281" s="40"/>
      <c r="B281" s="41"/>
      <c r="C281" s="42"/>
      <c r="D281" s="227" t="s">
        <v>143</v>
      </c>
      <c r="E281" s="42"/>
      <c r="F281" s="228" t="s">
        <v>419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143</v>
      </c>
      <c r="AU281" s="19" t="s">
        <v>81</v>
      </c>
    </row>
    <row r="282" s="2" customFormat="1" ht="16.5" customHeight="1">
      <c r="A282" s="40"/>
      <c r="B282" s="41"/>
      <c r="C282" s="214" t="s">
        <v>420</v>
      </c>
      <c r="D282" s="214" t="s">
        <v>136</v>
      </c>
      <c r="E282" s="215" t="s">
        <v>421</v>
      </c>
      <c r="F282" s="216" t="s">
        <v>422</v>
      </c>
      <c r="G282" s="217" t="s">
        <v>163</v>
      </c>
      <c r="H282" s="218">
        <v>19.199999999999999</v>
      </c>
      <c r="I282" s="219"/>
      <c r="J282" s="220">
        <f>ROUND(I282*H282,2)</f>
        <v>0</v>
      </c>
      <c r="K282" s="216" t="s">
        <v>140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0.0039399999999999999</v>
      </c>
      <c r="T282" s="224">
        <f>S282*H282</f>
        <v>0.075647999999999993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238</v>
      </c>
      <c r="AT282" s="225" t="s">
        <v>136</v>
      </c>
      <c r="AU282" s="225" t="s">
        <v>81</v>
      </c>
      <c r="AY282" s="19" t="s">
        <v>133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79</v>
      </c>
      <c r="BK282" s="226">
        <f>ROUND(I282*H282,2)</f>
        <v>0</v>
      </c>
      <c r="BL282" s="19" t="s">
        <v>238</v>
      </c>
      <c r="BM282" s="225" t="s">
        <v>423</v>
      </c>
    </row>
    <row r="283" s="2" customFormat="1">
      <c r="A283" s="40"/>
      <c r="B283" s="41"/>
      <c r="C283" s="42"/>
      <c r="D283" s="227" t="s">
        <v>143</v>
      </c>
      <c r="E283" s="42"/>
      <c r="F283" s="228" t="s">
        <v>424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143</v>
      </c>
      <c r="AU283" s="19" t="s">
        <v>81</v>
      </c>
    </row>
    <row r="284" s="2" customFormat="1" ht="24.15" customHeight="1">
      <c r="A284" s="40"/>
      <c r="B284" s="41"/>
      <c r="C284" s="214" t="s">
        <v>425</v>
      </c>
      <c r="D284" s="214" t="s">
        <v>136</v>
      </c>
      <c r="E284" s="215" t="s">
        <v>426</v>
      </c>
      <c r="F284" s="216" t="s">
        <v>427</v>
      </c>
      <c r="G284" s="217" t="s">
        <v>163</v>
      </c>
      <c r="H284" s="218">
        <v>58.200000000000003</v>
      </c>
      <c r="I284" s="219"/>
      <c r="J284" s="220">
        <f>ROUND(I284*H284,2)</f>
        <v>0</v>
      </c>
      <c r="K284" s="216" t="s">
        <v>140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0.0013600000000000001</v>
      </c>
      <c r="R284" s="223">
        <f>Q284*H284</f>
        <v>0.079152000000000014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238</v>
      </c>
      <c r="AT284" s="225" t="s">
        <v>136</v>
      </c>
      <c r="AU284" s="225" t="s">
        <v>81</v>
      </c>
      <c r="AY284" s="19" t="s">
        <v>133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79</v>
      </c>
      <c r="BK284" s="226">
        <f>ROUND(I284*H284,2)</f>
        <v>0</v>
      </c>
      <c r="BL284" s="19" t="s">
        <v>238</v>
      </c>
      <c r="BM284" s="225" t="s">
        <v>428</v>
      </c>
    </row>
    <row r="285" s="2" customFormat="1">
      <c r="A285" s="40"/>
      <c r="B285" s="41"/>
      <c r="C285" s="42"/>
      <c r="D285" s="227" t="s">
        <v>143</v>
      </c>
      <c r="E285" s="42"/>
      <c r="F285" s="228" t="s">
        <v>429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143</v>
      </c>
      <c r="AU285" s="19" t="s">
        <v>81</v>
      </c>
    </row>
    <row r="286" s="15" customFormat="1">
      <c r="A286" s="15"/>
      <c r="B286" s="266"/>
      <c r="C286" s="267"/>
      <c r="D286" s="232" t="s">
        <v>147</v>
      </c>
      <c r="E286" s="268" t="s">
        <v>19</v>
      </c>
      <c r="F286" s="269" t="s">
        <v>354</v>
      </c>
      <c r="G286" s="267"/>
      <c r="H286" s="268" t="s">
        <v>19</v>
      </c>
      <c r="I286" s="270"/>
      <c r="J286" s="267"/>
      <c r="K286" s="267"/>
      <c r="L286" s="271"/>
      <c r="M286" s="272"/>
      <c r="N286" s="273"/>
      <c r="O286" s="273"/>
      <c r="P286" s="273"/>
      <c r="Q286" s="273"/>
      <c r="R286" s="273"/>
      <c r="S286" s="273"/>
      <c r="T286" s="27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5" t="s">
        <v>147</v>
      </c>
      <c r="AU286" s="275" t="s">
        <v>81</v>
      </c>
      <c r="AV286" s="15" t="s">
        <v>79</v>
      </c>
      <c r="AW286" s="15" t="s">
        <v>33</v>
      </c>
      <c r="AX286" s="15" t="s">
        <v>72</v>
      </c>
      <c r="AY286" s="275" t="s">
        <v>133</v>
      </c>
    </row>
    <row r="287" s="13" customFormat="1">
      <c r="A287" s="13"/>
      <c r="B287" s="234"/>
      <c r="C287" s="235"/>
      <c r="D287" s="232" t="s">
        <v>147</v>
      </c>
      <c r="E287" s="236" t="s">
        <v>19</v>
      </c>
      <c r="F287" s="237" t="s">
        <v>430</v>
      </c>
      <c r="G287" s="235"/>
      <c r="H287" s="238">
        <v>12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147</v>
      </c>
      <c r="AU287" s="244" t="s">
        <v>81</v>
      </c>
      <c r="AV287" s="13" t="s">
        <v>81</v>
      </c>
      <c r="AW287" s="13" t="s">
        <v>33</v>
      </c>
      <c r="AX287" s="13" t="s">
        <v>72</v>
      </c>
      <c r="AY287" s="244" t="s">
        <v>133</v>
      </c>
    </row>
    <row r="288" s="13" customFormat="1">
      <c r="A288" s="13"/>
      <c r="B288" s="234"/>
      <c r="C288" s="235"/>
      <c r="D288" s="232" t="s">
        <v>147</v>
      </c>
      <c r="E288" s="236" t="s">
        <v>19</v>
      </c>
      <c r="F288" s="237" t="s">
        <v>431</v>
      </c>
      <c r="G288" s="235"/>
      <c r="H288" s="238">
        <v>46.200000000000003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147</v>
      </c>
      <c r="AU288" s="244" t="s">
        <v>81</v>
      </c>
      <c r="AV288" s="13" t="s">
        <v>81</v>
      </c>
      <c r="AW288" s="13" t="s">
        <v>33</v>
      </c>
      <c r="AX288" s="13" t="s">
        <v>72</v>
      </c>
      <c r="AY288" s="244" t="s">
        <v>133</v>
      </c>
    </row>
    <row r="289" s="14" customFormat="1">
      <c r="A289" s="14"/>
      <c r="B289" s="245"/>
      <c r="C289" s="246"/>
      <c r="D289" s="232" t="s">
        <v>147</v>
      </c>
      <c r="E289" s="247" t="s">
        <v>19</v>
      </c>
      <c r="F289" s="248" t="s">
        <v>154</v>
      </c>
      <c r="G289" s="246"/>
      <c r="H289" s="249">
        <v>58.200000000000003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147</v>
      </c>
      <c r="AU289" s="255" t="s">
        <v>81</v>
      </c>
      <c r="AV289" s="14" t="s">
        <v>141</v>
      </c>
      <c r="AW289" s="14" t="s">
        <v>33</v>
      </c>
      <c r="AX289" s="14" t="s">
        <v>79</v>
      </c>
      <c r="AY289" s="255" t="s">
        <v>133</v>
      </c>
    </row>
    <row r="290" s="2" customFormat="1" ht="16.5" customHeight="1">
      <c r="A290" s="40"/>
      <c r="B290" s="41"/>
      <c r="C290" s="214" t="s">
        <v>432</v>
      </c>
      <c r="D290" s="214" t="s">
        <v>136</v>
      </c>
      <c r="E290" s="215" t="s">
        <v>433</v>
      </c>
      <c r="F290" s="216" t="s">
        <v>434</v>
      </c>
      <c r="G290" s="217" t="s">
        <v>163</v>
      </c>
      <c r="H290" s="218">
        <v>58.200000000000003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0.0013600000000000001</v>
      </c>
      <c r="R290" s="223">
        <f>Q290*H290</f>
        <v>0.079152000000000014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238</v>
      </c>
      <c r="AT290" s="225" t="s">
        <v>136</v>
      </c>
      <c r="AU290" s="225" t="s">
        <v>81</v>
      </c>
      <c r="AY290" s="19" t="s">
        <v>133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79</v>
      </c>
      <c r="BK290" s="226">
        <f>ROUND(I290*H290,2)</f>
        <v>0</v>
      </c>
      <c r="BL290" s="19" t="s">
        <v>238</v>
      </c>
      <c r="BM290" s="225" t="s">
        <v>435</v>
      </c>
    </row>
    <row r="291" s="15" customFormat="1">
      <c r="A291" s="15"/>
      <c r="B291" s="266"/>
      <c r="C291" s="267"/>
      <c r="D291" s="232" t="s">
        <v>147</v>
      </c>
      <c r="E291" s="268" t="s">
        <v>19</v>
      </c>
      <c r="F291" s="269" t="s">
        <v>436</v>
      </c>
      <c r="G291" s="267"/>
      <c r="H291" s="268" t="s">
        <v>19</v>
      </c>
      <c r="I291" s="270"/>
      <c r="J291" s="267"/>
      <c r="K291" s="267"/>
      <c r="L291" s="271"/>
      <c r="M291" s="272"/>
      <c r="N291" s="273"/>
      <c r="O291" s="273"/>
      <c r="P291" s="273"/>
      <c r="Q291" s="273"/>
      <c r="R291" s="273"/>
      <c r="S291" s="273"/>
      <c r="T291" s="27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5" t="s">
        <v>147</v>
      </c>
      <c r="AU291" s="275" t="s">
        <v>81</v>
      </c>
      <c r="AV291" s="15" t="s">
        <v>79</v>
      </c>
      <c r="AW291" s="15" t="s">
        <v>33</v>
      </c>
      <c r="AX291" s="15" t="s">
        <v>72</v>
      </c>
      <c r="AY291" s="275" t="s">
        <v>133</v>
      </c>
    </row>
    <row r="292" s="13" customFormat="1">
      <c r="A292" s="13"/>
      <c r="B292" s="234"/>
      <c r="C292" s="235"/>
      <c r="D292" s="232" t="s">
        <v>147</v>
      </c>
      <c r="E292" s="236" t="s">
        <v>19</v>
      </c>
      <c r="F292" s="237" t="s">
        <v>437</v>
      </c>
      <c r="G292" s="235"/>
      <c r="H292" s="238">
        <v>12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147</v>
      </c>
      <c r="AU292" s="244" t="s">
        <v>81</v>
      </c>
      <c r="AV292" s="13" t="s">
        <v>81</v>
      </c>
      <c r="AW292" s="13" t="s">
        <v>33</v>
      </c>
      <c r="AX292" s="13" t="s">
        <v>72</v>
      </c>
      <c r="AY292" s="244" t="s">
        <v>133</v>
      </c>
    </row>
    <row r="293" s="13" customFormat="1">
      <c r="A293" s="13"/>
      <c r="B293" s="234"/>
      <c r="C293" s="235"/>
      <c r="D293" s="232" t="s">
        <v>147</v>
      </c>
      <c r="E293" s="236" t="s">
        <v>19</v>
      </c>
      <c r="F293" s="237" t="s">
        <v>431</v>
      </c>
      <c r="G293" s="235"/>
      <c r="H293" s="238">
        <v>46.200000000000003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147</v>
      </c>
      <c r="AU293" s="244" t="s">
        <v>81</v>
      </c>
      <c r="AV293" s="13" t="s">
        <v>81</v>
      </c>
      <c r="AW293" s="13" t="s">
        <v>33</v>
      </c>
      <c r="AX293" s="13" t="s">
        <v>72</v>
      </c>
      <c r="AY293" s="244" t="s">
        <v>133</v>
      </c>
    </row>
    <row r="294" s="14" customFormat="1">
      <c r="A294" s="14"/>
      <c r="B294" s="245"/>
      <c r="C294" s="246"/>
      <c r="D294" s="232" t="s">
        <v>147</v>
      </c>
      <c r="E294" s="247" t="s">
        <v>19</v>
      </c>
      <c r="F294" s="248" t="s">
        <v>154</v>
      </c>
      <c r="G294" s="246"/>
      <c r="H294" s="249">
        <v>58.200000000000003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147</v>
      </c>
      <c r="AU294" s="255" t="s">
        <v>81</v>
      </c>
      <c r="AV294" s="14" t="s">
        <v>141</v>
      </c>
      <c r="AW294" s="14" t="s">
        <v>33</v>
      </c>
      <c r="AX294" s="14" t="s">
        <v>79</v>
      </c>
      <c r="AY294" s="255" t="s">
        <v>133</v>
      </c>
    </row>
    <row r="295" s="2" customFormat="1" ht="16.5" customHeight="1">
      <c r="A295" s="40"/>
      <c r="B295" s="41"/>
      <c r="C295" s="214" t="s">
        <v>438</v>
      </c>
      <c r="D295" s="214" t="s">
        <v>136</v>
      </c>
      <c r="E295" s="215" t="s">
        <v>439</v>
      </c>
      <c r="F295" s="216" t="s">
        <v>440</v>
      </c>
      <c r="G295" s="217" t="s">
        <v>163</v>
      </c>
      <c r="H295" s="218">
        <v>45.200000000000003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0.0013600000000000001</v>
      </c>
      <c r="R295" s="223">
        <f>Q295*H295</f>
        <v>0.061472000000000006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238</v>
      </c>
      <c r="AT295" s="225" t="s">
        <v>136</v>
      </c>
      <c r="AU295" s="225" t="s">
        <v>81</v>
      </c>
      <c r="AY295" s="19" t="s">
        <v>133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79</v>
      </c>
      <c r="BK295" s="226">
        <f>ROUND(I295*H295,2)</f>
        <v>0</v>
      </c>
      <c r="BL295" s="19" t="s">
        <v>238</v>
      </c>
      <c r="BM295" s="225" t="s">
        <v>441</v>
      </c>
    </row>
    <row r="296" s="15" customFormat="1">
      <c r="A296" s="15"/>
      <c r="B296" s="266"/>
      <c r="C296" s="267"/>
      <c r="D296" s="232" t="s">
        <v>147</v>
      </c>
      <c r="E296" s="268" t="s">
        <v>19</v>
      </c>
      <c r="F296" s="269" t="s">
        <v>442</v>
      </c>
      <c r="G296" s="267"/>
      <c r="H296" s="268" t="s">
        <v>19</v>
      </c>
      <c r="I296" s="270"/>
      <c r="J296" s="267"/>
      <c r="K296" s="267"/>
      <c r="L296" s="271"/>
      <c r="M296" s="272"/>
      <c r="N296" s="273"/>
      <c r="O296" s="273"/>
      <c r="P296" s="273"/>
      <c r="Q296" s="273"/>
      <c r="R296" s="273"/>
      <c r="S296" s="273"/>
      <c r="T296" s="27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5" t="s">
        <v>147</v>
      </c>
      <c r="AU296" s="275" t="s">
        <v>81</v>
      </c>
      <c r="AV296" s="15" t="s">
        <v>79</v>
      </c>
      <c r="AW296" s="15" t="s">
        <v>33</v>
      </c>
      <c r="AX296" s="15" t="s">
        <v>72</v>
      </c>
      <c r="AY296" s="275" t="s">
        <v>133</v>
      </c>
    </row>
    <row r="297" s="13" customFormat="1">
      <c r="A297" s="13"/>
      <c r="B297" s="234"/>
      <c r="C297" s="235"/>
      <c r="D297" s="232" t="s">
        <v>147</v>
      </c>
      <c r="E297" s="236" t="s">
        <v>19</v>
      </c>
      <c r="F297" s="237" t="s">
        <v>443</v>
      </c>
      <c r="G297" s="235"/>
      <c r="H297" s="238">
        <v>45.200000000000003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147</v>
      </c>
      <c r="AU297" s="244" t="s">
        <v>81</v>
      </c>
      <c r="AV297" s="13" t="s">
        <v>81</v>
      </c>
      <c r="AW297" s="13" t="s">
        <v>33</v>
      </c>
      <c r="AX297" s="13" t="s">
        <v>72</v>
      </c>
      <c r="AY297" s="244" t="s">
        <v>133</v>
      </c>
    </row>
    <row r="298" s="14" customFormat="1">
      <c r="A298" s="14"/>
      <c r="B298" s="245"/>
      <c r="C298" s="246"/>
      <c r="D298" s="232" t="s">
        <v>147</v>
      </c>
      <c r="E298" s="247" t="s">
        <v>19</v>
      </c>
      <c r="F298" s="248" t="s">
        <v>154</v>
      </c>
      <c r="G298" s="246"/>
      <c r="H298" s="249">
        <v>45.200000000000003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147</v>
      </c>
      <c r="AU298" s="255" t="s">
        <v>81</v>
      </c>
      <c r="AV298" s="14" t="s">
        <v>141</v>
      </c>
      <c r="AW298" s="14" t="s">
        <v>33</v>
      </c>
      <c r="AX298" s="14" t="s">
        <v>79</v>
      </c>
      <c r="AY298" s="255" t="s">
        <v>133</v>
      </c>
    </row>
    <row r="299" s="2" customFormat="1" ht="21.75" customHeight="1">
      <c r="A299" s="40"/>
      <c r="B299" s="41"/>
      <c r="C299" s="214" t="s">
        <v>444</v>
      </c>
      <c r="D299" s="214" t="s">
        <v>136</v>
      </c>
      <c r="E299" s="215" t="s">
        <v>445</v>
      </c>
      <c r="F299" s="216" t="s">
        <v>446</v>
      </c>
      <c r="G299" s="217" t="s">
        <v>163</v>
      </c>
      <c r="H299" s="218">
        <v>32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0.0013600000000000001</v>
      </c>
      <c r="R299" s="223">
        <f>Q299*H299</f>
        <v>0.043520000000000003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238</v>
      </c>
      <c r="AT299" s="225" t="s">
        <v>136</v>
      </c>
      <c r="AU299" s="225" t="s">
        <v>81</v>
      </c>
      <c r="AY299" s="19" t="s">
        <v>133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79</v>
      </c>
      <c r="BK299" s="226">
        <f>ROUND(I299*H299,2)</f>
        <v>0</v>
      </c>
      <c r="BL299" s="19" t="s">
        <v>238</v>
      </c>
      <c r="BM299" s="225" t="s">
        <v>447</v>
      </c>
    </row>
    <row r="300" s="15" customFormat="1">
      <c r="A300" s="15"/>
      <c r="B300" s="266"/>
      <c r="C300" s="267"/>
      <c r="D300" s="232" t="s">
        <v>147</v>
      </c>
      <c r="E300" s="268" t="s">
        <v>19</v>
      </c>
      <c r="F300" s="269" t="s">
        <v>448</v>
      </c>
      <c r="G300" s="267"/>
      <c r="H300" s="268" t="s">
        <v>19</v>
      </c>
      <c r="I300" s="270"/>
      <c r="J300" s="267"/>
      <c r="K300" s="267"/>
      <c r="L300" s="271"/>
      <c r="M300" s="272"/>
      <c r="N300" s="273"/>
      <c r="O300" s="273"/>
      <c r="P300" s="273"/>
      <c r="Q300" s="273"/>
      <c r="R300" s="273"/>
      <c r="S300" s="273"/>
      <c r="T300" s="27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5" t="s">
        <v>147</v>
      </c>
      <c r="AU300" s="275" t="s">
        <v>81</v>
      </c>
      <c r="AV300" s="15" t="s">
        <v>79</v>
      </c>
      <c r="AW300" s="15" t="s">
        <v>33</v>
      </c>
      <c r="AX300" s="15" t="s">
        <v>72</v>
      </c>
      <c r="AY300" s="275" t="s">
        <v>133</v>
      </c>
    </row>
    <row r="301" s="13" customFormat="1">
      <c r="A301" s="13"/>
      <c r="B301" s="234"/>
      <c r="C301" s="235"/>
      <c r="D301" s="232" t="s">
        <v>147</v>
      </c>
      <c r="E301" s="236" t="s">
        <v>19</v>
      </c>
      <c r="F301" s="237" t="s">
        <v>449</v>
      </c>
      <c r="G301" s="235"/>
      <c r="H301" s="238">
        <v>32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147</v>
      </c>
      <c r="AU301" s="244" t="s">
        <v>81</v>
      </c>
      <c r="AV301" s="13" t="s">
        <v>81</v>
      </c>
      <c r="AW301" s="13" t="s">
        <v>33</v>
      </c>
      <c r="AX301" s="13" t="s">
        <v>72</v>
      </c>
      <c r="AY301" s="244" t="s">
        <v>133</v>
      </c>
    </row>
    <row r="302" s="14" customFormat="1">
      <c r="A302" s="14"/>
      <c r="B302" s="245"/>
      <c r="C302" s="246"/>
      <c r="D302" s="232" t="s">
        <v>147</v>
      </c>
      <c r="E302" s="247" t="s">
        <v>19</v>
      </c>
      <c r="F302" s="248" t="s">
        <v>154</v>
      </c>
      <c r="G302" s="246"/>
      <c r="H302" s="249">
        <v>32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147</v>
      </c>
      <c r="AU302" s="255" t="s">
        <v>81</v>
      </c>
      <c r="AV302" s="14" t="s">
        <v>141</v>
      </c>
      <c r="AW302" s="14" t="s">
        <v>33</v>
      </c>
      <c r="AX302" s="14" t="s">
        <v>79</v>
      </c>
      <c r="AY302" s="255" t="s">
        <v>133</v>
      </c>
    </row>
    <row r="303" s="2" customFormat="1" ht="24.15" customHeight="1">
      <c r="A303" s="40"/>
      <c r="B303" s="41"/>
      <c r="C303" s="214" t="s">
        <v>450</v>
      </c>
      <c r="D303" s="214" t="s">
        <v>136</v>
      </c>
      <c r="E303" s="215" t="s">
        <v>451</v>
      </c>
      <c r="F303" s="216" t="s">
        <v>452</v>
      </c>
      <c r="G303" s="217" t="s">
        <v>163</v>
      </c>
      <c r="H303" s="218">
        <v>107.88</v>
      </c>
      <c r="I303" s="219"/>
      <c r="J303" s="220">
        <f>ROUND(I303*H303,2)</f>
        <v>0</v>
      </c>
      <c r="K303" s="216" t="s">
        <v>140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0.0017899999999999999</v>
      </c>
      <c r="R303" s="223">
        <f>Q303*H303</f>
        <v>0.19310519999999998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238</v>
      </c>
      <c r="AT303" s="225" t="s">
        <v>136</v>
      </c>
      <c r="AU303" s="225" t="s">
        <v>81</v>
      </c>
      <c r="AY303" s="19" t="s">
        <v>133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79</v>
      </c>
      <c r="BK303" s="226">
        <f>ROUND(I303*H303,2)</f>
        <v>0</v>
      </c>
      <c r="BL303" s="19" t="s">
        <v>238</v>
      </c>
      <c r="BM303" s="225" t="s">
        <v>453</v>
      </c>
    </row>
    <row r="304" s="2" customFormat="1">
      <c r="A304" s="40"/>
      <c r="B304" s="41"/>
      <c r="C304" s="42"/>
      <c r="D304" s="227" t="s">
        <v>143</v>
      </c>
      <c r="E304" s="42"/>
      <c r="F304" s="228" t="s">
        <v>454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143</v>
      </c>
      <c r="AU304" s="19" t="s">
        <v>81</v>
      </c>
    </row>
    <row r="305" s="2" customFormat="1">
      <c r="A305" s="40"/>
      <c r="B305" s="41"/>
      <c r="C305" s="42"/>
      <c r="D305" s="232" t="s">
        <v>145</v>
      </c>
      <c r="E305" s="42"/>
      <c r="F305" s="233" t="s">
        <v>455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145</v>
      </c>
      <c r="AU305" s="19" t="s">
        <v>81</v>
      </c>
    </row>
    <row r="306" s="15" customFormat="1">
      <c r="A306" s="15"/>
      <c r="B306" s="266"/>
      <c r="C306" s="267"/>
      <c r="D306" s="232" t="s">
        <v>147</v>
      </c>
      <c r="E306" s="268" t="s">
        <v>19</v>
      </c>
      <c r="F306" s="269" t="s">
        <v>456</v>
      </c>
      <c r="G306" s="267"/>
      <c r="H306" s="268" t="s">
        <v>19</v>
      </c>
      <c r="I306" s="270"/>
      <c r="J306" s="267"/>
      <c r="K306" s="267"/>
      <c r="L306" s="271"/>
      <c r="M306" s="272"/>
      <c r="N306" s="273"/>
      <c r="O306" s="273"/>
      <c r="P306" s="273"/>
      <c r="Q306" s="273"/>
      <c r="R306" s="273"/>
      <c r="S306" s="273"/>
      <c r="T306" s="27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5" t="s">
        <v>147</v>
      </c>
      <c r="AU306" s="275" t="s">
        <v>81</v>
      </c>
      <c r="AV306" s="15" t="s">
        <v>79</v>
      </c>
      <c r="AW306" s="15" t="s">
        <v>33</v>
      </c>
      <c r="AX306" s="15" t="s">
        <v>72</v>
      </c>
      <c r="AY306" s="275" t="s">
        <v>133</v>
      </c>
    </row>
    <row r="307" s="15" customFormat="1">
      <c r="A307" s="15"/>
      <c r="B307" s="266"/>
      <c r="C307" s="267"/>
      <c r="D307" s="232" t="s">
        <v>147</v>
      </c>
      <c r="E307" s="268" t="s">
        <v>19</v>
      </c>
      <c r="F307" s="269" t="s">
        <v>457</v>
      </c>
      <c r="G307" s="267"/>
      <c r="H307" s="268" t="s">
        <v>19</v>
      </c>
      <c r="I307" s="270"/>
      <c r="J307" s="267"/>
      <c r="K307" s="267"/>
      <c r="L307" s="271"/>
      <c r="M307" s="272"/>
      <c r="N307" s="273"/>
      <c r="O307" s="273"/>
      <c r="P307" s="273"/>
      <c r="Q307" s="273"/>
      <c r="R307" s="273"/>
      <c r="S307" s="273"/>
      <c r="T307" s="27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5" t="s">
        <v>147</v>
      </c>
      <c r="AU307" s="275" t="s">
        <v>81</v>
      </c>
      <c r="AV307" s="15" t="s">
        <v>79</v>
      </c>
      <c r="AW307" s="15" t="s">
        <v>33</v>
      </c>
      <c r="AX307" s="15" t="s">
        <v>72</v>
      </c>
      <c r="AY307" s="275" t="s">
        <v>133</v>
      </c>
    </row>
    <row r="308" s="13" customFormat="1">
      <c r="A308" s="13"/>
      <c r="B308" s="234"/>
      <c r="C308" s="235"/>
      <c r="D308" s="232" t="s">
        <v>147</v>
      </c>
      <c r="E308" s="236" t="s">
        <v>19</v>
      </c>
      <c r="F308" s="237" t="s">
        <v>458</v>
      </c>
      <c r="G308" s="235"/>
      <c r="H308" s="238">
        <v>107.88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147</v>
      </c>
      <c r="AU308" s="244" t="s">
        <v>81</v>
      </c>
      <c r="AV308" s="13" t="s">
        <v>81</v>
      </c>
      <c r="AW308" s="13" t="s">
        <v>33</v>
      </c>
      <c r="AX308" s="13" t="s">
        <v>79</v>
      </c>
      <c r="AY308" s="244" t="s">
        <v>133</v>
      </c>
    </row>
    <row r="309" s="2" customFormat="1" ht="16.5" customHeight="1">
      <c r="A309" s="40"/>
      <c r="B309" s="41"/>
      <c r="C309" s="214" t="s">
        <v>459</v>
      </c>
      <c r="D309" s="214" t="s">
        <v>136</v>
      </c>
      <c r="E309" s="215" t="s">
        <v>460</v>
      </c>
      <c r="F309" s="216" t="s">
        <v>461</v>
      </c>
      <c r="G309" s="217" t="s">
        <v>312</v>
      </c>
      <c r="H309" s="218">
        <v>1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238</v>
      </c>
      <c r="AT309" s="225" t="s">
        <v>136</v>
      </c>
      <c r="AU309" s="225" t="s">
        <v>81</v>
      </c>
      <c r="AY309" s="19" t="s">
        <v>133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79</v>
      </c>
      <c r="BK309" s="226">
        <f>ROUND(I309*H309,2)</f>
        <v>0</v>
      </c>
      <c r="BL309" s="19" t="s">
        <v>238</v>
      </c>
      <c r="BM309" s="225" t="s">
        <v>462</v>
      </c>
    </row>
    <row r="310" s="2" customFormat="1" ht="21.75" customHeight="1">
      <c r="A310" s="40"/>
      <c r="B310" s="41"/>
      <c r="C310" s="214" t="s">
        <v>463</v>
      </c>
      <c r="D310" s="214" t="s">
        <v>136</v>
      </c>
      <c r="E310" s="215" t="s">
        <v>464</v>
      </c>
      <c r="F310" s="216" t="s">
        <v>465</v>
      </c>
      <c r="G310" s="217" t="s">
        <v>163</v>
      </c>
      <c r="H310" s="218">
        <v>90.359999999999999</v>
      </c>
      <c r="I310" s="219"/>
      <c r="J310" s="220">
        <f>ROUND(I310*H310,2)</f>
        <v>0</v>
      </c>
      <c r="K310" s="216" t="s">
        <v>140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0.0016900000000000001</v>
      </c>
      <c r="R310" s="223">
        <f>Q310*H310</f>
        <v>0.15270839999999999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238</v>
      </c>
      <c r="AT310" s="225" t="s">
        <v>136</v>
      </c>
      <c r="AU310" s="225" t="s">
        <v>81</v>
      </c>
      <c r="AY310" s="19" t="s">
        <v>133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79</v>
      </c>
      <c r="BK310" s="226">
        <f>ROUND(I310*H310,2)</f>
        <v>0</v>
      </c>
      <c r="BL310" s="19" t="s">
        <v>238</v>
      </c>
      <c r="BM310" s="225" t="s">
        <v>466</v>
      </c>
    </row>
    <row r="311" s="2" customFormat="1">
      <c r="A311" s="40"/>
      <c r="B311" s="41"/>
      <c r="C311" s="42"/>
      <c r="D311" s="227" t="s">
        <v>143</v>
      </c>
      <c r="E311" s="42"/>
      <c r="F311" s="228" t="s">
        <v>467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143</v>
      </c>
      <c r="AU311" s="19" t="s">
        <v>81</v>
      </c>
    </row>
    <row r="312" s="15" customFormat="1">
      <c r="A312" s="15"/>
      <c r="B312" s="266"/>
      <c r="C312" s="267"/>
      <c r="D312" s="232" t="s">
        <v>147</v>
      </c>
      <c r="E312" s="268" t="s">
        <v>19</v>
      </c>
      <c r="F312" s="269" t="s">
        <v>456</v>
      </c>
      <c r="G312" s="267"/>
      <c r="H312" s="268" t="s">
        <v>19</v>
      </c>
      <c r="I312" s="270"/>
      <c r="J312" s="267"/>
      <c r="K312" s="267"/>
      <c r="L312" s="271"/>
      <c r="M312" s="272"/>
      <c r="N312" s="273"/>
      <c r="O312" s="273"/>
      <c r="P312" s="273"/>
      <c r="Q312" s="273"/>
      <c r="R312" s="273"/>
      <c r="S312" s="273"/>
      <c r="T312" s="27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5" t="s">
        <v>147</v>
      </c>
      <c r="AU312" s="275" t="s">
        <v>81</v>
      </c>
      <c r="AV312" s="15" t="s">
        <v>79</v>
      </c>
      <c r="AW312" s="15" t="s">
        <v>33</v>
      </c>
      <c r="AX312" s="15" t="s">
        <v>72</v>
      </c>
      <c r="AY312" s="275" t="s">
        <v>133</v>
      </c>
    </row>
    <row r="313" s="13" customFormat="1">
      <c r="A313" s="13"/>
      <c r="B313" s="234"/>
      <c r="C313" s="235"/>
      <c r="D313" s="232" t="s">
        <v>147</v>
      </c>
      <c r="E313" s="236" t="s">
        <v>19</v>
      </c>
      <c r="F313" s="237" t="s">
        <v>468</v>
      </c>
      <c r="G313" s="235"/>
      <c r="H313" s="238">
        <v>90.359999999999999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147</v>
      </c>
      <c r="AU313" s="244" t="s">
        <v>81</v>
      </c>
      <c r="AV313" s="13" t="s">
        <v>81</v>
      </c>
      <c r="AW313" s="13" t="s">
        <v>33</v>
      </c>
      <c r="AX313" s="13" t="s">
        <v>79</v>
      </c>
      <c r="AY313" s="244" t="s">
        <v>133</v>
      </c>
    </row>
    <row r="314" s="2" customFormat="1" ht="24.15" customHeight="1">
      <c r="A314" s="40"/>
      <c r="B314" s="41"/>
      <c r="C314" s="214" t="s">
        <v>469</v>
      </c>
      <c r="D314" s="214" t="s">
        <v>136</v>
      </c>
      <c r="E314" s="215" t="s">
        <v>470</v>
      </c>
      <c r="F314" s="216" t="s">
        <v>471</v>
      </c>
      <c r="G314" s="217" t="s">
        <v>163</v>
      </c>
      <c r="H314" s="218">
        <v>19.199999999999999</v>
      </c>
      <c r="I314" s="219"/>
      <c r="J314" s="220">
        <f>ROUND(I314*H314,2)</f>
        <v>0</v>
      </c>
      <c r="K314" s="216" t="s">
        <v>140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0.0020999999999999999</v>
      </c>
      <c r="R314" s="223">
        <f>Q314*H314</f>
        <v>0.040319999999999995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238</v>
      </c>
      <c r="AT314" s="225" t="s">
        <v>136</v>
      </c>
      <c r="AU314" s="225" t="s">
        <v>81</v>
      </c>
      <c r="AY314" s="19" t="s">
        <v>133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79</v>
      </c>
      <c r="BK314" s="226">
        <f>ROUND(I314*H314,2)</f>
        <v>0</v>
      </c>
      <c r="BL314" s="19" t="s">
        <v>238</v>
      </c>
      <c r="BM314" s="225" t="s">
        <v>472</v>
      </c>
    </row>
    <row r="315" s="2" customFormat="1">
      <c r="A315" s="40"/>
      <c r="B315" s="41"/>
      <c r="C315" s="42"/>
      <c r="D315" s="227" t="s">
        <v>143</v>
      </c>
      <c r="E315" s="42"/>
      <c r="F315" s="228" t="s">
        <v>473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143</v>
      </c>
      <c r="AU315" s="19" t="s">
        <v>81</v>
      </c>
    </row>
    <row r="316" s="15" customFormat="1">
      <c r="A316" s="15"/>
      <c r="B316" s="266"/>
      <c r="C316" s="267"/>
      <c r="D316" s="232" t="s">
        <v>147</v>
      </c>
      <c r="E316" s="268" t="s">
        <v>19</v>
      </c>
      <c r="F316" s="269" t="s">
        <v>456</v>
      </c>
      <c r="G316" s="267"/>
      <c r="H316" s="268" t="s">
        <v>19</v>
      </c>
      <c r="I316" s="270"/>
      <c r="J316" s="267"/>
      <c r="K316" s="267"/>
      <c r="L316" s="271"/>
      <c r="M316" s="272"/>
      <c r="N316" s="273"/>
      <c r="O316" s="273"/>
      <c r="P316" s="273"/>
      <c r="Q316" s="273"/>
      <c r="R316" s="273"/>
      <c r="S316" s="273"/>
      <c r="T316" s="27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5" t="s">
        <v>147</v>
      </c>
      <c r="AU316" s="275" t="s">
        <v>81</v>
      </c>
      <c r="AV316" s="15" t="s">
        <v>79</v>
      </c>
      <c r="AW316" s="15" t="s">
        <v>33</v>
      </c>
      <c r="AX316" s="15" t="s">
        <v>72</v>
      </c>
      <c r="AY316" s="275" t="s">
        <v>133</v>
      </c>
    </row>
    <row r="317" s="13" customFormat="1">
      <c r="A317" s="13"/>
      <c r="B317" s="234"/>
      <c r="C317" s="235"/>
      <c r="D317" s="232" t="s">
        <v>147</v>
      </c>
      <c r="E317" s="236" t="s">
        <v>19</v>
      </c>
      <c r="F317" s="237" t="s">
        <v>474</v>
      </c>
      <c r="G317" s="235"/>
      <c r="H317" s="238">
        <v>19.199999999999999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147</v>
      </c>
      <c r="AU317" s="244" t="s">
        <v>81</v>
      </c>
      <c r="AV317" s="13" t="s">
        <v>81</v>
      </c>
      <c r="AW317" s="13" t="s">
        <v>33</v>
      </c>
      <c r="AX317" s="13" t="s">
        <v>79</v>
      </c>
      <c r="AY317" s="244" t="s">
        <v>133</v>
      </c>
    </row>
    <row r="318" s="2" customFormat="1" ht="16.5" customHeight="1">
      <c r="A318" s="40"/>
      <c r="B318" s="41"/>
      <c r="C318" s="214" t="s">
        <v>475</v>
      </c>
      <c r="D318" s="214" t="s">
        <v>136</v>
      </c>
      <c r="E318" s="215" t="s">
        <v>476</v>
      </c>
      <c r="F318" s="216" t="s">
        <v>477</v>
      </c>
      <c r="G318" s="217" t="s">
        <v>312</v>
      </c>
      <c r="H318" s="218">
        <v>4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238</v>
      </c>
      <c r="AT318" s="225" t="s">
        <v>136</v>
      </c>
      <c r="AU318" s="225" t="s">
        <v>81</v>
      </c>
      <c r="AY318" s="19" t="s">
        <v>133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79</v>
      </c>
      <c r="BK318" s="226">
        <f>ROUND(I318*H318,2)</f>
        <v>0</v>
      </c>
      <c r="BL318" s="19" t="s">
        <v>238</v>
      </c>
      <c r="BM318" s="225" t="s">
        <v>478</v>
      </c>
    </row>
    <row r="319" s="2" customFormat="1" ht="24.15" customHeight="1">
      <c r="A319" s="40"/>
      <c r="B319" s="41"/>
      <c r="C319" s="214" t="s">
        <v>479</v>
      </c>
      <c r="D319" s="214" t="s">
        <v>136</v>
      </c>
      <c r="E319" s="215" t="s">
        <v>480</v>
      </c>
      <c r="F319" s="216" t="s">
        <v>481</v>
      </c>
      <c r="G319" s="217" t="s">
        <v>319</v>
      </c>
      <c r="H319" s="218">
        <v>0.46500000000000002</v>
      </c>
      <c r="I319" s="219"/>
      <c r="J319" s="220">
        <f>ROUND(I319*H319,2)</f>
        <v>0</v>
      </c>
      <c r="K319" s="216" t="s">
        <v>140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238</v>
      </c>
      <c r="AT319" s="225" t="s">
        <v>136</v>
      </c>
      <c r="AU319" s="225" t="s">
        <v>81</v>
      </c>
      <c r="AY319" s="19" t="s">
        <v>133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79</v>
      </c>
      <c r="BK319" s="226">
        <f>ROUND(I319*H319,2)</f>
        <v>0</v>
      </c>
      <c r="BL319" s="19" t="s">
        <v>238</v>
      </c>
      <c r="BM319" s="225" t="s">
        <v>482</v>
      </c>
    </row>
    <row r="320" s="2" customFormat="1">
      <c r="A320" s="40"/>
      <c r="B320" s="41"/>
      <c r="C320" s="42"/>
      <c r="D320" s="227" t="s">
        <v>143</v>
      </c>
      <c r="E320" s="42"/>
      <c r="F320" s="228" t="s">
        <v>483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143</v>
      </c>
      <c r="AU320" s="19" t="s">
        <v>81</v>
      </c>
    </row>
    <row r="321" s="12" customFormat="1" ht="22.8" customHeight="1">
      <c r="A321" s="12"/>
      <c r="B321" s="198"/>
      <c r="C321" s="199"/>
      <c r="D321" s="200" t="s">
        <v>71</v>
      </c>
      <c r="E321" s="212" t="s">
        <v>484</v>
      </c>
      <c r="F321" s="212" t="s">
        <v>485</v>
      </c>
      <c r="G321" s="199"/>
      <c r="H321" s="199"/>
      <c r="I321" s="202"/>
      <c r="J321" s="213">
        <f>BK321</f>
        <v>0</v>
      </c>
      <c r="K321" s="199"/>
      <c r="L321" s="204"/>
      <c r="M321" s="205"/>
      <c r="N321" s="206"/>
      <c r="O321" s="206"/>
      <c r="P321" s="207">
        <f>SUM(P322:P335)</f>
        <v>0</v>
      </c>
      <c r="Q321" s="206"/>
      <c r="R321" s="207">
        <f>SUM(R322:R335)</f>
        <v>2.0913998999999999</v>
      </c>
      <c r="S321" s="206"/>
      <c r="T321" s="208">
        <f>SUM(T322:T335)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9" t="s">
        <v>81</v>
      </c>
      <c r="AT321" s="210" t="s">
        <v>71</v>
      </c>
      <c r="AU321" s="210" t="s">
        <v>79</v>
      </c>
      <c r="AY321" s="209" t="s">
        <v>133</v>
      </c>
      <c r="BK321" s="211">
        <f>SUM(BK322:BK335)</f>
        <v>0</v>
      </c>
    </row>
    <row r="322" s="2" customFormat="1" ht="24.15" customHeight="1">
      <c r="A322" s="40"/>
      <c r="B322" s="41"/>
      <c r="C322" s="214" t="s">
        <v>486</v>
      </c>
      <c r="D322" s="214" t="s">
        <v>136</v>
      </c>
      <c r="E322" s="215" t="s">
        <v>487</v>
      </c>
      <c r="F322" s="216" t="s">
        <v>488</v>
      </c>
      <c r="G322" s="217" t="s">
        <v>139</v>
      </c>
      <c r="H322" s="218">
        <v>67.530000000000001</v>
      </c>
      <c r="I322" s="219"/>
      <c r="J322" s="220">
        <f>ROUND(I322*H322,2)</f>
        <v>0</v>
      </c>
      <c r="K322" s="216" t="s">
        <v>140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0.00027</v>
      </c>
      <c r="R322" s="223">
        <f>Q322*H322</f>
        <v>0.018233100000000002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238</v>
      </c>
      <c r="AT322" s="225" t="s">
        <v>136</v>
      </c>
      <c r="AU322" s="225" t="s">
        <v>81</v>
      </c>
      <c r="AY322" s="19" t="s">
        <v>133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79</v>
      </c>
      <c r="BK322" s="226">
        <f>ROUND(I322*H322,2)</f>
        <v>0</v>
      </c>
      <c r="BL322" s="19" t="s">
        <v>238</v>
      </c>
      <c r="BM322" s="225" t="s">
        <v>489</v>
      </c>
    </row>
    <row r="323" s="2" customFormat="1">
      <c r="A323" s="40"/>
      <c r="B323" s="41"/>
      <c r="C323" s="42"/>
      <c r="D323" s="227" t="s">
        <v>143</v>
      </c>
      <c r="E323" s="42"/>
      <c r="F323" s="228" t="s">
        <v>490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143</v>
      </c>
      <c r="AU323" s="19" t="s">
        <v>81</v>
      </c>
    </row>
    <row r="324" s="15" customFormat="1">
      <c r="A324" s="15"/>
      <c r="B324" s="266"/>
      <c r="C324" s="267"/>
      <c r="D324" s="232" t="s">
        <v>147</v>
      </c>
      <c r="E324" s="268" t="s">
        <v>19</v>
      </c>
      <c r="F324" s="269" t="s">
        <v>491</v>
      </c>
      <c r="G324" s="267"/>
      <c r="H324" s="268" t="s">
        <v>19</v>
      </c>
      <c r="I324" s="270"/>
      <c r="J324" s="267"/>
      <c r="K324" s="267"/>
      <c r="L324" s="271"/>
      <c r="M324" s="272"/>
      <c r="N324" s="273"/>
      <c r="O324" s="273"/>
      <c r="P324" s="273"/>
      <c r="Q324" s="273"/>
      <c r="R324" s="273"/>
      <c r="S324" s="273"/>
      <c r="T324" s="27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5" t="s">
        <v>147</v>
      </c>
      <c r="AU324" s="275" t="s">
        <v>81</v>
      </c>
      <c r="AV324" s="15" t="s">
        <v>79</v>
      </c>
      <c r="AW324" s="15" t="s">
        <v>33</v>
      </c>
      <c r="AX324" s="15" t="s">
        <v>72</v>
      </c>
      <c r="AY324" s="275" t="s">
        <v>133</v>
      </c>
    </row>
    <row r="325" s="13" customFormat="1">
      <c r="A325" s="13"/>
      <c r="B325" s="234"/>
      <c r="C325" s="235"/>
      <c r="D325" s="232" t="s">
        <v>147</v>
      </c>
      <c r="E325" s="236" t="s">
        <v>19</v>
      </c>
      <c r="F325" s="237" t="s">
        <v>492</v>
      </c>
      <c r="G325" s="235"/>
      <c r="H325" s="238">
        <v>14.4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147</v>
      </c>
      <c r="AU325" s="244" t="s">
        <v>81</v>
      </c>
      <c r="AV325" s="13" t="s">
        <v>81</v>
      </c>
      <c r="AW325" s="13" t="s">
        <v>33</v>
      </c>
      <c r="AX325" s="13" t="s">
        <v>72</v>
      </c>
      <c r="AY325" s="244" t="s">
        <v>133</v>
      </c>
    </row>
    <row r="326" s="13" customFormat="1">
      <c r="A326" s="13"/>
      <c r="B326" s="234"/>
      <c r="C326" s="235"/>
      <c r="D326" s="232" t="s">
        <v>147</v>
      </c>
      <c r="E326" s="236" t="s">
        <v>19</v>
      </c>
      <c r="F326" s="237" t="s">
        <v>493</v>
      </c>
      <c r="G326" s="235"/>
      <c r="H326" s="238">
        <v>53.130000000000003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147</v>
      </c>
      <c r="AU326" s="244" t="s">
        <v>81</v>
      </c>
      <c r="AV326" s="13" t="s">
        <v>81</v>
      </c>
      <c r="AW326" s="13" t="s">
        <v>33</v>
      </c>
      <c r="AX326" s="13" t="s">
        <v>72</v>
      </c>
      <c r="AY326" s="244" t="s">
        <v>133</v>
      </c>
    </row>
    <row r="327" s="14" customFormat="1">
      <c r="A327" s="14"/>
      <c r="B327" s="245"/>
      <c r="C327" s="246"/>
      <c r="D327" s="232" t="s">
        <v>147</v>
      </c>
      <c r="E327" s="247" t="s">
        <v>19</v>
      </c>
      <c r="F327" s="248" t="s">
        <v>154</v>
      </c>
      <c r="G327" s="246"/>
      <c r="H327" s="249">
        <v>67.530000000000001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147</v>
      </c>
      <c r="AU327" s="255" t="s">
        <v>81</v>
      </c>
      <c r="AV327" s="14" t="s">
        <v>141</v>
      </c>
      <c r="AW327" s="14" t="s">
        <v>33</v>
      </c>
      <c r="AX327" s="14" t="s">
        <v>79</v>
      </c>
      <c r="AY327" s="255" t="s">
        <v>133</v>
      </c>
    </row>
    <row r="328" s="2" customFormat="1" ht="16.5" customHeight="1">
      <c r="A328" s="40"/>
      <c r="B328" s="41"/>
      <c r="C328" s="256" t="s">
        <v>494</v>
      </c>
      <c r="D328" s="256" t="s">
        <v>155</v>
      </c>
      <c r="E328" s="257" t="s">
        <v>495</v>
      </c>
      <c r="F328" s="258" t="s">
        <v>496</v>
      </c>
      <c r="G328" s="259" t="s">
        <v>139</v>
      </c>
      <c r="H328" s="260">
        <v>67.530000000000001</v>
      </c>
      <c r="I328" s="261"/>
      <c r="J328" s="262">
        <f>ROUND(I328*H328,2)</f>
        <v>0</v>
      </c>
      <c r="K328" s="258" t="s">
        <v>140</v>
      </c>
      <c r="L328" s="263"/>
      <c r="M328" s="264" t="s">
        <v>19</v>
      </c>
      <c r="N328" s="265" t="s">
        <v>43</v>
      </c>
      <c r="O328" s="86"/>
      <c r="P328" s="223">
        <f>O328*H328</f>
        <v>0</v>
      </c>
      <c r="Q328" s="223">
        <v>0.03056</v>
      </c>
      <c r="R328" s="223">
        <f>Q328*H328</f>
        <v>2.0637167999999999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327</v>
      </c>
      <c r="AT328" s="225" t="s">
        <v>155</v>
      </c>
      <c r="AU328" s="225" t="s">
        <v>81</v>
      </c>
      <c r="AY328" s="19" t="s">
        <v>133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79</v>
      </c>
      <c r="BK328" s="226">
        <f>ROUND(I328*H328,2)</f>
        <v>0</v>
      </c>
      <c r="BL328" s="19" t="s">
        <v>238</v>
      </c>
      <c r="BM328" s="225" t="s">
        <v>497</v>
      </c>
    </row>
    <row r="329" s="2" customFormat="1">
      <c r="A329" s="40"/>
      <c r="B329" s="41"/>
      <c r="C329" s="42"/>
      <c r="D329" s="232" t="s">
        <v>145</v>
      </c>
      <c r="E329" s="42"/>
      <c r="F329" s="233" t="s">
        <v>498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145</v>
      </c>
      <c r="AU329" s="19" t="s">
        <v>81</v>
      </c>
    </row>
    <row r="330" s="2" customFormat="1" ht="24.15" customHeight="1">
      <c r="A330" s="40"/>
      <c r="B330" s="41"/>
      <c r="C330" s="214" t="s">
        <v>499</v>
      </c>
      <c r="D330" s="214" t="s">
        <v>136</v>
      </c>
      <c r="E330" s="215" t="s">
        <v>500</v>
      </c>
      <c r="F330" s="216" t="s">
        <v>501</v>
      </c>
      <c r="G330" s="217" t="s">
        <v>163</v>
      </c>
      <c r="H330" s="218">
        <v>35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0.00027</v>
      </c>
      <c r="R330" s="223">
        <f>Q330*H330</f>
        <v>0.0094500000000000001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238</v>
      </c>
      <c r="AT330" s="225" t="s">
        <v>136</v>
      </c>
      <c r="AU330" s="225" t="s">
        <v>81</v>
      </c>
      <c r="AY330" s="19" t="s">
        <v>133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79</v>
      </c>
      <c r="BK330" s="226">
        <f>ROUND(I330*H330,2)</f>
        <v>0</v>
      </c>
      <c r="BL330" s="19" t="s">
        <v>238</v>
      </c>
      <c r="BM330" s="225" t="s">
        <v>502</v>
      </c>
    </row>
    <row r="331" s="15" customFormat="1">
      <c r="A331" s="15"/>
      <c r="B331" s="266"/>
      <c r="C331" s="267"/>
      <c r="D331" s="232" t="s">
        <v>147</v>
      </c>
      <c r="E331" s="268" t="s">
        <v>19</v>
      </c>
      <c r="F331" s="269" t="s">
        <v>503</v>
      </c>
      <c r="G331" s="267"/>
      <c r="H331" s="268" t="s">
        <v>19</v>
      </c>
      <c r="I331" s="270"/>
      <c r="J331" s="267"/>
      <c r="K331" s="267"/>
      <c r="L331" s="271"/>
      <c r="M331" s="272"/>
      <c r="N331" s="273"/>
      <c r="O331" s="273"/>
      <c r="P331" s="273"/>
      <c r="Q331" s="273"/>
      <c r="R331" s="273"/>
      <c r="S331" s="273"/>
      <c r="T331" s="27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5" t="s">
        <v>147</v>
      </c>
      <c r="AU331" s="275" t="s">
        <v>81</v>
      </c>
      <c r="AV331" s="15" t="s">
        <v>79</v>
      </c>
      <c r="AW331" s="15" t="s">
        <v>33</v>
      </c>
      <c r="AX331" s="15" t="s">
        <v>72</v>
      </c>
      <c r="AY331" s="275" t="s">
        <v>133</v>
      </c>
    </row>
    <row r="332" s="13" customFormat="1">
      <c r="A332" s="13"/>
      <c r="B332" s="234"/>
      <c r="C332" s="235"/>
      <c r="D332" s="232" t="s">
        <v>147</v>
      </c>
      <c r="E332" s="236" t="s">
        <v>19</v>
      </c>
      <c r="F332" s="237" t="s">
        <v>504</v>
      </c>
      <c r="G332" s="235"/>
      <c r="H332" s="238">
        <v>35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147</v>
      </c>
      <c r="AU332" s="244" t="s">
        <v>81</v>
      </c>
      <c r="AV332" s="13" t="s">
        <v>81</v>
      </c>
      <c r="AW332" s="13" t="s">
        <v>33</v>
      </c>
      <c r="AX332" s="13" t="s">
        <v>72</v>
      </c>
      <c r="AY332" s="244" t="s">
        <v>133</v>
      </c>
    </row>
    <row r="333" s="14" customFormat="1">
      <c r="A333" s="14"/>
      <c r="B333" s="245"/>
      <c r="C333" s="246"/>
      <c r="D333" s="232" t="s">
        <v>147</v>
      </c>
      <c r="E333" s="247" t="s">
        <v>19</v>
      </c>
      <c r="F333" s="248" t="s">
        <v>154</v>
      </c>
      <c r="G333" s="246"/>
      <c r="H333" s="249">
        <v>35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147</v>
      </c>
      <c r="AU333" s="255" t="s">
        <v>81</v>
      </c>
      <c r="AV333" s="14" t="s">
        <v>141</v>
      </c>
      <c r="AW333" s="14" t="s">
        <v>33</v>
      </c>
      <c r="AX333" s="14" t="s">
        <v>79</v>
      </c>
      <c r="AY333" s="255" t="s">
        <v>133</v>
      </c>
    </row>
    <row r="334" s="2" customFormat="1" ht="24.15" customHeight="1">
      <c r="A334" s="40"/>
      <c r="B334" s="41"/>
      <c r="C334" s="214" t="s">
        <v>505</v>
      </c>
      <c r="D334" s="214" t="s">
        <v>136</v>
      </c>
      <c r="E334" s="215" t="s">
        <v>506</v>
      </c>
      <c r="F334" s="216" t="s">
        <v>507</v>
      </c>
      <c r="G334" s="217" t="s">
        <v>319</v>
      </c>
      <c r="H334" s="218">
        <v>2.0819999999999999</v>
      </c>
      <c r="I334" s="219"/>
      <c r="J334" s="220">
        <f>ROUND(I334*H334,2)</f>
        <v>0</v>
      </c>
      <c r="K334" s="216" t="s">
        <v>140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238</v>
      </c>
      <c r="AT334" s="225" t="s">
        <v>136</v>
      </c>
      <c r="AU334" s="225" t="s">
        <v>81</v>
      </c>
      <c r="AY334" s="19" t="s">
        <v>133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79</v>
      </c>
      <c r="BK334" s="226">
        <f>ROUND(I334*H334,2)</f>
        <v>0</v>
      </c>
      <c r="BL334" s="19" t="s">
        <v>238</v>
      </c>
      <c r="BM334" s="225" t="s">
        <v>508</v>
      </c>
    </row>
    <row r="335" s="2" customFormat="1">
      <c r="A335" s="40"/>
      <c r="B335" s="41"/>
      <c r="C335" s="42"/>
      <c r="D335" s="227" t="s">
        <v>143</v>
      </c>
      <c r="E335" s="42"/>
      <c r="F335" s="228" t="s">
        <v>509</v>
      </c>
      <c r="G335" s="42"/>
      <c r="H335" s="42"/>
      <c r="I335" s="229"/>
      <c r="J335" s="42"/>
      <c r="K335" s="42"/>
      <c r="L335" s="46"/>
      <c r="M335" s="230"/>
      <c r="N335" s="231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143</v>
      </c>
      <c r="AU335" s="19" t="s">
        <v>81</v>
      </c>
    </row>
    <row r="336" s="12" customFormat="1" ht="22.8" customHeight="1">
      <c r="A336" s="12"/>
      <c r="B336" s="198"/>
      <c r="C336" s="199"/>
      <c r="D336" s="200" t="s">
        <v>71</v>
      </c>
      <c r="E336" s="212" t="s">
        <v>510</v>
      </c>
      <c r="F336" s="212" t="s">
        <v>511</v>
      </c>
      <c r="G336" s="199"/>
      <c r="H336" s="199"/>
      <c r="I336" s="202"/>
      <c r="J336" s="213">
        <f>BK336</f>
        <v>0</v>
      </c>
      <c r="K336" s="199"/>
      <c r="L336" s="204"/>
      <c r="M336" s="205"/>
      <c r="N336" s="206"/>
      <c r="O336" s="206"/>
      <c r="P336" s="207">
        <f>SUM(P337:P361)</f>
        <v>0</v>
      </c>
      <c r="Q336" s="206"/>
      <c r="R336" s="207">
        <f>SUM(R337:R361)</f>
        <v>0.46054800000000001</v>
      </c>
      <c r="S336" s="206"/>
      <c r="T336" s="208">
        <f>SUM(T337:T361)</f>
        <v>0.54000000000000004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9" t="s">
        <v>81</v>
      </c>
      <c r="AT336" s="210" t="s">
        <v>71</v>
      </c>
      <c r="AU336" s="210" t="s">
        <v>79</v>
      </c>
      <c r="AY336" s="209" t="s">
        <v>133</v>
      </c>
      <c r="BK336" s="211">
        <f>SUM(BK337:BK361)</f>
        <v>0</v>
      </c>
    </row>
    <row r="337" s="2" customFormat="1" ht="21.75" customHeight="1">
      <c r="A337" s="40"/>
      <c r="B337" s="41"/>
      <c r="C337" s="214" t="s">
        <v>512</v>
      </c>
      <c r="D337" s="214" t="s">
        <v>136</v>
      </c>
      <c r="E337" s="215" t="s">
        <v>513</v>
      </c>
      <c r="F337" s="216" t="s">
        <v>514</v>
      </c>
      <c r="G337" s="217" t="s">
        <v>163</v>
      </c>
      <c r="H337" s="218">
        <v>158.19999999999999</v>
      </c>
      <c r="I337" s="219"/>
      <c r="J337" s="220">
        <f>ROUND(I337*H337,2)</f>
        <v>0</v>
      </c>
      <c r="K337" s="216" t="s">
        <v>140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238</v>
      </c>
      <c r="AT337" s="225" t="s">
        <v>136</v>
      </c>
      <c r="AU337" s="225" t="s">
        <v>81</v>
      </c>
      <c r="AY337" s="19" t="s">
        <v>133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79</v>
      </c>
      <c r="BK337" s="226">
        <f>ROUND(I337*H337,2)</f>
        <v>0</v>
      </c>
      <c r="BL337" s="19" t="s">
        <v>238</v>
      </c>
      <c r="BM337" s="225" t="s">
        <v>515</v>
      </c>
    </row>
    <row r="338" s="2" customFormat="1">
      <c r="A338" s="40"/>
      <c r="B338" s="41"/>
      <c r="C338" s="42"/>
      <c r="D338" s="227" t="s">
        <v>143</v>
      </c>
      <c r="E338" s="42"/>
      <c r="F338" s="228" t="s">
        <v>516</v>
      </c>
      <c r="G338" s="42"/>
      <c r="H338" s="42"/>
      <c r="I338" s="229"/>
      <c r="J338" s="42"/>
      <c r="K338" s="42"/>
      <c r="L338" s="46"/>
      <c r="M338" s="230"/>
      <c r="N338" s="231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143</v>
      </c>
      <c r="AU338" s="19" t="s">
        <v>81</v>
      </c>
    </row>
    <row r="339" s="15" customFormat="1">
      <c r="A339" s="15"/>
      <c r="B339" s="266"/>
      <c r="C339" s="267"/>
      <c r="D339" s="232" t="s">
        <v>147</v>
      </c>
      <c r="E339" s="268" t="s">
        <v>19</v>
      </c>
      <c r="F339" s="269" t="s">
        <v>517</v>
      </c>
      <c r="G339" s="267"/>
      <c r="H339" s="268" t="s">
        <v>19</v>
      </c>
      <c r="I339" s="270"/>
      <c r="J339" s="267"/>
      <c r="K339" s="267"/>
      <c r="L339" s="271"/>
      <c r="M339" s="272"/>
      <c r="N339" s="273"/>
      <c r="O339" s="273"/>
      <c r="P339" s="273"/>
      <c r="Q339" s="273"/>
      <c r="R339" s="273"/>
      <c r="S339" s="273"/>
      <c r="T339" s="27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5" t="s">
        <v>147</v>
      </c>
      <c r="AU339" s="275" t="s">
        <v>81</v>
      </c>
      <c r="AV339" s="15" t="s">
        <v>79</v>
      </c>
      <c r="AW339" s="15" t="s">
        <v>33</v>
      </c>
      <c r="AX339" s="15" t="s">
        <v>72</v>
      </c>
      <c r="AY339" s="275" t="s">
        <v>133</v>
      </c>
    </row>
    <row r="340" s="13" customFormat="1">
      <c r="A340" s="13"/>
      <c r="B340" s="234"/>
      <c r="C340" s="235"/>
      <c r="D340" s="232" t="s">
        <v>147</v>
      </c>
      <c r="E340" s="236" t="s">
        <v>19</v>
      </c>
      <c r="F340" s="237" t="s">
        <v>518</v>
      </c>
      <c r="G340" s="235"/>
      <c r="H340" s="238">
        <v>33.600000000000001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147</v>
      </c>
      <c r="AU340" s="244" t="s">
        <v>81</v>
      </c>
      <c r="AV340" s="13" t="s">
        <v>81</v>
      </c>
      <c r="AW340" s="13" t="s">
        <v>33</v>
      </c>
      <c r="AX340" s="13" t="s">
        <v>72</v>
      </c>
      <c r="AY340" s="244" t="s">
        <v>133</v>
      </c>
    </row>
    <row r="341" s="13" customFormat="1">
      <c r="A341" s="13"/>
      <c r="B341" s="234"/>
      <c r="C341" s="235"/>
      <c r="D341" s="232" t="s">
        <v>147</v>
      </c>
      <c r="E341" s="236" t="s">
        <v>19</v>
      </c>
      <c r="F341" s="237" t="s">
        <v>519</v>
      </c>
      <c r="G341" s="235"/>
      <c r="H341" s="238">
        <v>124.59999999999999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147</v>
      </c>
      <c r="AU341" s="244" t="s">
        <v>81</v>
      </c>
      <c r="AV341" s="13" t="s">
        <v>81</v>
      </c>
      <c r="AW341" s="13" t="s">
        <v>33</v>
      </c>
      <c r="AX341" s="13" t="s">
        <v>72</v>
      </c>
      <c r="AY341" s="244" t="s">
        <v>133</v>
      </c>
    </row>
    <row r="342" s="14" customFormat="1">
      <c r="A342" s="14"/>
      <c r="B342" s="245"/>
      <c r="C342" s="246"/>
      <c r="D342" s="232" t="s">
        <v>147</v>
      </c>
      <c r="E342" s="247" t="s">
        <v>19</v>
      </c>
      <c r="F342" s="248" t="s">
        <v>154</v>
      </c>
      <c r="G342" s="246"/>
      <c r="H342" s="249">
        <v>158.19999999999999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147</v>
      </c>
      <c r="AU342" s="255" t="s">
        <v>81</v>
      </c>
      <c r="AV342" s="14" t="s">
        <v>141</v>
      </c>
      <c r="AW342" s="14" t="s">
        <v>33</v>
      </c>
      <c r="AX342" s="14" t="s">
        <v>79</v>
      </c>
      <c r="AY342" s="255" t="s">
        <v>133</v>
      </c>
    </row>
    <row r="343" s="2" customFormat="1" ht="16.5" customHeight="1">
      <c r="A343" s="40"/>
      <c r="B343" s="41"/>
      <c r="C343" s="256" t="s">
        <v>520</v>
      </c>
      <c r="D343" s="256" t="s">
        <v>155</v>
      </c>
      <c r="E343" s="257" t="s">
        <v>521</v>
      </c>
      <c r="F343" s="258" t="s">
        <v>522</v>
      </c>
      <c r="G343" s="259" t="s">
        <v>139</v>
      </c>
      <c r="H343" s="260">
        <v>47.460000000000001</v>
      </c>
      <c r="I343" s="261"/>
      <c r="J343" s="262">
        <f>ROUND(I343*H343,2)</f>
        <v>0</v>
      </c>
      <c r="K343" s="258" t="s">
        <v>523</v>
      </c>
      <c r="L343" s="263"/>
      <c r="M343" s="264" t="s">
        <v>19</v>
      </c>
      <c r="N343" s="265" t="s">
        <v>43</v>
      </c>
      <c r="O343" s="86"/>
      <c r="P343" s="223">
        <f>O343*H343</f>
        <v>0</v>
      </c>
      <c r="Q343" s="223">
        <v>0.001</v>
      </c>
      <c r="R343" s="223">
        <f>Q343*H343</f>
        <v>0.047460000000000002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327</v>
      </c>
      <c r="AT343" s="225" t="s">
        <v>155</v>
      </c>
      <c r="AU343" s="225" t="s">
        <v>81</v>
      </c>
      <c r="AY343" s="19" t="s">
        <v>133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79</v>
      </c>
      <c r="BK343" s="226">
        <f>ROUND(I343*H343,2)</f>
        <v>0</v>
      </c>
      <c r="BL343" s="19" t="s">
        <v>238</v>
      </c>
      <c r="BM343" s="225" t="s">
        <v>524</v>
      </c>
    </row>
    <row r="344" s="13" customFormat="1">
      <c r="A344" s="13"/>
      <c r="B344" s="234"/>
      <c r="C344" s="235"/>
      <c r="D344" s="232" t="s">
        <v>147</v>
      </c>
      <c r="E344" s="236" t="s">
        <v>19</v>
      </c>
      <c r="F344" s="237" t="s">
        <v>525</v>
      </c>
      <c r="G344" s="235"/>
      <c r="H344" s="238">
        <v>47.460000000000001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147</v>
      </c>
      <c r="AU344" s="244" t="s">
        <v>81</v>
      </c>
      <c r="AV344" s="13" t="s">
        <v>81</v>
      </c>
      <c r="AW344" s="13" t="s">
        <v>33</v>
      </c>
      <c r="AX344" s="13" t="s">
        <v>79</v>
      </c>
      <c r="AY344" s="244" t="s">
        <v>133</v>
      </c>
    </row>
    <row r="345" s="2" customFormat="1" ht="16.5" customHeight="1">
      <c r="A345" s="40"/>
      <c r="B345" s="41"/>
      <c r="C345" s="214" t="s">
        <v>526</v>
      </c>
      <c r="D345" s="214" t="s">
        <v>136</v>
      </c>
      <c r="E345" s="215" t="s">
        <v>527</v>
      </c>
      <c r="F345" s="216" t="s">
        <v>528</v>
      </c>
      <c r="G345" s="217" t="s">
        <v>529</v>
      </c>
      <c r="H345" s="218">
        <v>2</v>
      </c>
      <c r="I345" s="219"/>
      <c r="J345" s="220">
        <f>ROUND(I345*H345,2)</f>
        <v>0</v>
      </c>
      <c r="K345" s="216" t="s">
        <v>140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238</v>
      </c>
      <c r="AT345" s="225" t="s">
        <v>136</v>
      </c>
      <c r="AU345" s="225" t="s">
        <v>81</v>
      </c>
      <c r="AY345" s="19" t="s">
        <v>133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79</v>
      </c>
      <c r="BK345" s="226">
        <f>ROUND(I345*H345,2)</f>
        <v>0</v>
      </c>
      <c r="BL345" s="19" t="s">
        <v>238</v>
      </c>
      <c r="BM345" s="225" t="s">
        <v>530</v>
      </c>
    </row>
    <row r="346" s="2" customFormat="1">
      <c r="A346" s="40"/>
      <c r="B346" s="41"/>
      <c r="C346" s="42"/>
      <c r="D346" s="227" t="s">
        <v>143</v>
      </c>
      <c r="E346" s="42"/>
      <c r="F346" s="228" t="s">
        <v>531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143</v>
      </c>
      <c r="AU346" s="19" t="s">
        <v>81</v>
      </c>
    </row>
    <row r="347" s="15" customFormat="1">
      <c r="A347" s="15"/>
      <c r="B347" s="266"/>
      <c r="C347" s="267"/>
      <c r="D347" s="232" t="s">
        <v>147</v>
      </c>
      <c r="E347" s="268" t="s">
        <v>19</v>
      </c>
      <c r="F347" s="269" t="s">
        <v>532</v>
      </c>
      <c r="G347" s="267"/>
      <c r="H347" s="268" t="s">
        <v>19</v>
      </c>
      <c r="I347" s="270"/>
      <c r="J347" s="267"/>
      <c r="K347" s="267"/>
      <c r="L347" s="271"/>
      <c r="M347" s="272"/>
      <c r="N347" s="273"/>
      <c r="O347" s="273"/>
      <c r="P347" s="273"/>
      <c r="Q347" s="273"/>
      <c r="R347" s="273"/>
      <c r="S347" s="273"/>
      <c r="T347" s="27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5" t="s">
        <v>147</v>
      </c>
      <c r="AU347" s="275" t="s">
        <v>81</v>
      </c>
      <c r="AV347" s="15" t="s">
        <v>79</v>
      </c>
      <c r="AW347" s="15" t="s">
        <v>33</v>
      </c>
      <c r="AX347" s="15" t="s">
        <v>72</v>
      </c>
      <c r="AY347" s="275" t="s">
        <v>133</v>
      </c>
    </row>
    <row r="348" s="13" customFormat="1">
      <c r="A348" s="13"/>
      <c r="B348" s="234"/>
      <c r="C348" s="235"/>
      <c r="D348" s="232" t="s">
        <v>147</v>
      </c>
      <c r="E348" s="236" t="s">
        <v>19</v>
      </c>
      <c r="F348" s="237" t="s">
        <v>533</v>
      </c>
      <c r="G348" s="235"/>
      <c r="H348" s="238">
        <v>2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147</v>
      </c>
      <c r="AU348" s="244" t="s">
        <v>81</v>
      </c>
      <c r="AV348" s="13" t="s">
        <v>81</v>
      </c>
      <c r="AW348" s="13" t="s">
        <v>33</v>
      </c>
      <c r="AX348" s="13" t="s">
        <v>79</v>
      </c>
      <c r="AY348" s="244" t="s">
        <v>133</v>
      </c>
    </row>
    <row r="349" s="2" customFormat="1" ht="16.5" customHeight="1">
      <c r="A349" s="40"/>
      <c r="B349" s="41"/>
      <c r="C349" s="256" t="s">
        <v>534</v>
      </c>
      <c r="D349" s="256" t="s">
        <v>155</v>
      </c>
      <c r="E349" s="257" t="s">
        <v>535</v>
      </c>
      <c r="F349" s="258" t="s">
        <v>536</v>
      </c>
      <c r="G349" s="259" t="s">
        <v>139</v>
      </c>
      <c r="H349" s="260">
        <v>28.800000000000001</v>
      </c>
      <c r="I349" s="261"/>
      <c r="J349" s="262">
        <f>ROUND(I349*H349,2)</f>
        <v>0</v>
      </c>
      <c r="K349" s="258" t="s">
        <v>140</v>
      </c>
      <c r="L349" s="263"/>
      <c r="M349" s="264" t="s">
        <v>19</v>
      </c>
      <c r="N349" s="265" t="s">
        <v>43</v>
      </c>
      <c r="O349" s="86"/>
      <c r="P349" s="223">
        <f>O349*H349</f>
        <v>0</v>
      </c>
      <c r="Q349" s="223">
        <v>0.013509999999999999</v>
      </c>
      <c r="R349" s="223">
        <f>Q349*H349</f>
        <v>0.38908799999999999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327</v>
      </c>
      <c r="AT349" s="225" t="s">
        <v>155</v>
      </c>
      <c r="AU349" s="225" t="s">
        <v>81</v>
      </c>
      <c r="AY349" s="19" t="s">
        <v>133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79</v>
      </c>
      <c r="BK349" s="226">
        <f>ROUND(I349*H349,2)</f>
        <v>0</v>
      </c>
      <c r="BL349" s="19" t="s">
        <v>238</v>
      </c>
      <c r="BM349" s="225" t="s">
        <v>537</v>
      </c>
    </row>
    <row r="350" s="2" customFormat="1">
      <c r="A350" s="40"/>
      <c r="B350" s="41"/>
      <c r="C350" s="42"/>
      <c r="D350" s="232" t="s">
        <v>145</v>
      </c>
      <c r="E350" s="42"/>
      <c r="F350" s="233" t="s">
        <v>538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145</v>
      </c>
      <c r="AU350" s="19" t="s">
        <v>81</v>
      </c>
    </row>
    <row r="351" s="13" customFormat="1">
      <c r="A351" s="13"/>
      <c r="B351" s="234"/>
      <c r="C351" s="235"/>
      <c r="D351" s="232" t="s">
        <v>147</v>
      </c>
      <c r="E351" s="236" t="s">
        <v>19</v>
      </c>
      <c r="F351" s="237" t="s">
        <v>539</v>
      </c>
      <c r="G351" s="235"/>
      <c r="H351" s="238">
        <v>28.800000000000001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147</v>
      </c>
      <c r="AU351" s="244" t="s">
        <v>81</v>
      </c>
      <c r="AV351" s="13" t="s">
        <v>81</v>
      </c>
      <c r="AW351" s="13" t="s">
        <v>33</v>
      </c>
      <c r="AX351" s="13" t="s">
        <v>79</v>
      </c>
      <c r="AY351" s="244" t="s">
        <v>133</v>
      </c>
    </row>
    <row r="352" s="2" customFormat="1" ht="24.15" customHeight="1">
      <c r="A352" s="40"/>
      <c r="B352" s="41"/>
      <c r="C352" s="214" t="s">
        <v>540</v>
      </c>
      <c r="D352" s="214" t="s">
        <v>136</v>
      </c>
      <c r="E352" s="215" t="s">
        <v>541</v>
      </c>
      <c r="F352" s="216" t="s">
        <v>542</v>
      </c>
      <c r="G352" s="217" t="s">
        <v>529</v>
      </c>
      <c r="H352" s="218">
        <v>2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238</v>
      </c>
      <c r="AT352" s="225" t="s">
        <v>136</v>
      </c>
      <c r="AU352" s="225" t="s">
        <v>81</v>
      </c>
      <c r="AY352" s="19" t="s">
        <v>133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79</v>
      </c>
      <c r="BK352" s="226">
        <f>ROUND(I352*H352,2)</f>
        <v>0</v>
      </c>
      <c r="BL352" s="19" t="s">
        <v>238</v>
      </c>
      <c r="BM352" s="225" t="s">
        <v>543</v>
      </c>
    </row>
    <row r="353" s="15" customFormat="1">
      <c r="A353" s="15"/>
      <c r="B353" s="266"/>
      <c r="C353" s="267"/>
      <c r="D353" s="232" t="s">
        <v>147</v>
      </c>
      <c r="E353" s="268" t="s">
        <v>19</v>
      </c>
      <c r="F353" s="269" t="s">
        <v>532</v>
      </c>
      <c r="G353" s="267"/>
      <c r="H353" s="268" t="s">
        <v>19</v>
      </c>
      <c r="I353" s="270"/>
      <c r="J353" s="267"/>
      <c r="K353" s="267"/>
      <c r="L353" s="271"/>
      <c r="M353" s="272"/>
      <c r="N353" s="273"/>
      <c r="O353" s="273"/>
      <c r="P353" s="273"/>
      <c r="Q353" s="273"/>
      <c r="R353" s="273"/>
      <c r="S353" s="273"/>
      <c r="T353" s="27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5" t="s">
        <v>147</v>
      </c>
      <c r="AU353" s="275" t="s">
        <v>81</v>
      </c>
      <c r="AV353" s="15" t="s">
        <v>79</v>
      </c>
      <c r="AW353" s="15" t="s">
        <v>33</v>
      </c>
      <c r="AX353" s="15" t="s">
        <v>72</v>
      </c>
      <c r="AY353" s="275" t="s">
        <v>133</v>
      </c>
    </row>
    <row r="354" s="13" customFormat="1">
      <c r="A354" s="13"/>
      <c r="B354" s="234"/>
      <c r="C354" s="235"/>
      <c r="D354" s="232" t="s">
        <v>147</v>
      </c>
      <c r="E354" s="236" t="s">
        <v>19</v>
      </c>
      <c r="F354" s="237" t="s">
        <v>533</v>
      </c>
      <c r="G354" s="235"/>
      <c r="H354" s="238">
        <v>2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147</v>
      </c>
      <c r="AU354" s="244" t="s">
        <v>81</v>
      </c>
      <c r="AV354" s="13" t="s">
        <v>81</v>
      </c>
      <c r="AW354" s="13" t="s">
        <v>33</v>
      </c>
      <c r="AX354" s="13" t="s">
        <v>79</v>
      </c>
      <c r="AY354" s="244" t="s">
        <v>133</v>
      </c>
    </row>
    <row r="355" s="2" customFormat="1" ht="16.5" customHeight="1">
      <c r="A355" s="40"/>
      <c r="B355" s="41"/>
      <c r="C355" s="214" t="s">
        <v>544</v>
      </c>
      <c r="D355" s="214" t="s">
        <v>136</v>
      </c>
      <c r="E355" s="215" t="s">
        <v>545</v>
      </c>
      <c r="F355" s="216" t="s">
        <v>546</v>
      </c>
      <c r="G355" s="217" t="s">
        <v>529</v>
      </c>
      <c r="H355" s="218">
        <v>2</v>
      </c>
      <c r="I355" s="219"/>
      <c r="J355" s="220">
        <f>ROUND(I355*H355,2)</f>
        <v>0</v>
      </c>
      <c r="K355" s="216" t="s">
        <v>140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238</v>
      </c>
      <c r="AT355" s="225" t="s">
        <v>136</v>
      </c>
      <c r="AU355" s="225" t="s">
        <v>81</v>
      </c>
      <c r="AY355" s="19" t="s">
        <v>133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79</v>
      </c>
      <c r="BK355" s="226">
        <f>ROUND(I355*H355,2)</f>
        <v>0</v>
      </c>
      <c r="BL355" s="19" t="s">
        <v>238</v>
      </c>
      <c r="BM355" s="225" t="s">
        <v>547</v>
      </c>
    </row>
    <row r="356" s="2" customFormat="1">
      <c r="A356" s="40"/>
      <c r="B356" s="41"/>
      <c r="C356" s="42"/>
      <c r="D356" s="227" t="s">
        <v>143</v>
      </c>
      <c r="E356" s="42"/>
      <c r="F356" s="228" t="s">
        <v>548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143</v>
      </c>
      <c r="AU356" s="19" t="s">
        <v>81</v>
      </c>
    </row>
    <row r="357" s="2" customFormat="1" ht="16.5" customHeight="1">
      <c r="A357" s="40"/>
      <c r="B357" s="41"/>
      <c r="C357" s="256" t="s">
        <v>549</v>
      </c>
      <c r="D357" s="256" t="s">
        <v>155</v>
      </c>
      <c r="E357" s="257" t="s">
        <v>550</v>
      </c>
      <c r="F357" s="258" t="s">
        <v>551</v>
      </c>
      <c r="G357" s="259" t="s">
        <v>529</v>
      </c>
      <c r="H357" s="260">
        <v>2</v>
      </c>
      <c r="I357" s="261"/>
      <c r="J357" s="262">
        <f>ROUND(I357*H357,2)</f>
        <v>0</v>
      </c>
      <c r="K357" s="258" t="s">
        <v>140</v>
      </c>
      <c r="L357" s="263"/>
      <c r="M357" s="264" t="s">
        <v>19</v>
      </c>
      <c r="N357" s="265" t="s">
        <v>43</v>
      </c>
      <c r="O357" s="86"/>
      <c r="P357" s="223">
        <f>O357*H357</f>
        <v>0</v>
      </c>
      <c r="Q357" s="223">
        <v>0.012</v>
      </c>
      <c r="R357" s="223">
        <f>Q357*H357</f>
        <v>0.024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327</v>
      </c>
      <c r="AT357" s="225" t="s">
        <v>155</v>
      </c>
      <c r="AU357" s="225" t="s">
        <v>81</v>
      </c>
      <c r="AY357" s="19" t="s">
        <v>133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79</v>
      </c>
      <c r="BK357" s="226">
        <f>ROUND(I357*H357,2)</f>
        <v>0</v>
      </c>
      <c r="BL357" s="19" t="s">
        <v>238</v>
      </c>
      <c r="BM357" s="225" t="s">
        <v>552</v>
      </c>
    </row>
    <row r="358" s="2" customFormat="1" ht="16.5" customHeight="1">
      <c r="A358" s="40"/>
      <c r="B358" s="41"/>
      <c r="C358" s="214" t="s">
        <v>553</v>
      </c>
      <c r="D358" s="214" t="s">
        <v>136</v>
      </c>
      <c r="E358" s="215" t="s">
        <v>554</v>
      </c>
      <c r="F358" s="216" t="s">
        <v>555</v>
      </c>
      <c r="G358" s="217" t="s">
        <v>529</v>
      </c>
      <c r="H358" s="218">
        <v>2</v>
      </c>
      <c r="I358" s="219"/>
      <c r="J358" s="220">
        <f>ROUND(I358*H358,2)</f>
        <v>0</v>
      </c>
      <c r="K358" s="216" t="s">
        <v>140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0.27000000000000002</v>
      </c>
      <c r="T358" s="224">
        <f>S358*H358</f>
        <v>0.54000000000000004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238</v>
      </c>
      <c r="AT358" s="225" t="s">
        <v>136</v>
      </c>
      <c r="AU358" s="225" t="s">
        <v>81</v>
      </c>
      <c r="AY358" s="19" t="s">
        <v>133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79</v>
      </c>
      <c r="BK358" s="226">
        <f>ROUND(I358*H358,2)</f>
        <v>0</v>
      </c>
      <c r="BL358" s="19" t="s">
        <v>238</v>
      </c>
      <c r="BM358" s="225" t="s">
        <v>556</v>
      </c>
    </row>
    <row r="359" s="2" customFormat="1">
      <c r="A359" s="40"/>
      <c r="B359" s="41"/>
      <c r="C359" s="42"/>
      <c r="D359" s="227" t="s">
        <v>143</v>
      </c>
      <c r="E359" s="42"/>
      <c r="F359" s="228" t="s">
        <v>557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143</v>
      </c>
      <c r="AU359" s="19" t="s">
        <v>81</v>
      </c>
    </row>
    <row r="360" s="2" customFormat="1" ht="24.15" customHeight="1">
      <c r="A360" s="40"/>
      <c r="B360" s="41"/>
      <c r="C360" s="214" t="s">
        <v>558</v>
      </c>
      <c r="D360" s="214" t="s">
        <v>136</v>
      </c>
      <c r="E360" s="215" t="s">
        <v>559</v>
      </c>
      <c r="F360" s="216" t="s">
        <v>560</v>
      </c>
      <c r="G360" s="217" t="s">
        <v>319</v>
      </c>
      <c r="H360" s="218">
        <v>0.46100000000000002</v>
      </c>
      <c r="I360" s="219"/>
      <c r="J360" s="220">
        <f>ROUND(I360*H360,2)</f>
        <v>0</v>
      </c>
      <c r="K360" s="216" t="s">
        <v>140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238</v>
      </c>
      <c r="AT360" s="225" t="s">
        <v>136</v>
      </c>
      <c r="AU360" s="225" t="s">
        <v>81</v>
      </c>
      <c r="AY360" s="19" t="s">
        <v>133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79</v>
      </c>
      <c r="BK360" s="226">
        <f>ROUND(I360*H360,2)</f>
        <v>0</v>
      </c>
      <c r="BL360" s="19" t="s">
        <v>238</v>
      </c>
      <c r="BM360" s="225" t="s">
        <v>561</v>
      </c>
    </row>
    <row r="361" s="2" customFormat="1">
      <c r="A361" s="40"/>
      <c r="B361" s="41"/>
      <c r="C361" s="42"/>
      <c r="D361" s="227" t="s">
        <v>143</v>
      </c>
      <c r="E361" s="42"/>
      <c r="F361" s="228" t="s">
        <v>562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143</v>
      </c>
      <c r="AU361" s="19" t="s">
        <v>81</v>
      </c>
    </row>
    <row r="362" s="12" customFormat="1" ht="22.8" customHeight="1">
      <c r="A362" s="12"/>
      <c r="B362" s="198"/>
      <c r="C362" s="199"/>
      <c r="D362" s="200" t="s">
        <v>71</v>
      </c>
      <c r="E362" s="212" t="s">
        <v>563</v>
      </c>
      <c r="F362" s="212" t="s">
        <v>564</v>
      </c>
      <c r="G362" s="199"/>
      <c r="H362" s="199"/>
      <c r="I362" s="202"/>
      <c r="J362" s="213">
        <f>BK362</f>
        <v>0</v>
      </c>
      <c r="K362" s="199"/>
      <c r="L362" s="204"/>
      <c r="M362" s="205"/>
      <c r="N362" s="206"/>
      <c r="O362" s="206"/>
      <c r="P362" s="207">
        <f>SUM(P363:P380)</f>
        <v>0</v>
      </c>
      <c r="Q362" s="206"/>
      <c r="R362" s="207">
        <f>SUM(R363:R380)</f>
        <v>0.042021119999999988</v>
      </c>
      <c r="S362" s="206"/>
      <c r="T362" s="208">
        <f>SUM(T363:T380)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9" t="s">
        <v>81</v>
      </c>
      <c r="AT362" s="210" t="s">
        <v>71</v>
      </c>
      <c r="AU362" s="210" t="s">
        <v>79</v>
      </c>
      <c r="AY362" s="209" t="s">
        <v>133</v>
      </c>
      <c r="BK362" s="211">
        <f>SUM(BK363:BK380)</f>
        <v>0</v>
      </c>
    </row>
    <row r="363" s="2" customFormat="1" ht="16.5" customHeight="1">
      <c r="A363" s="40"/>
      <c r="B363" s="41"/>
      <c r="C363" s="214" t="s">
        <v>565</v>
      </c>
      <c r="D363" s="214" t="s">
        <v>136</v>
      </c>
      <c r="E363" s="215" t="s">
        <v>566</v>
      </c>
      <c r="F363" s="216" t="s">
        <v>567</v>
      </c>
      <c r="G363" s="217" t="s">
        <v>139</v>
      </c>
      <c r="H363" s="218">
        <v>67.775999999999996</v>
      </c>
      <c r="I363" s="219"/>
      <c r="J363" s="220">
        <f>ROUND(I363*H363,2)</f>
        <v>0</v>
      </c>
      <c r="K363" s="216" t="s">
        <v>140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6.0000000000000002E-05</v>
      </c>
      <c r="R363" s="223">
        <f>Q363*H363</f>
        <v>0.0040665599999999994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238</v>
      </c>
      <c r="AT363" s="225" t="s">
        <v>136</v>
      </c>
      <c r="AU363" s="225" t="s">
        <v>81</v>
      </c>
      <c r="AY363" s="19" t="s">
        <v>133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79</v>
      </c>
      <c r="BK363" s="226">
        <f>ROUND(I363*H363,2)</f>
        <v>0</v>
      </c>
      <c r="BL363" s="19" t="s">
        <v>238</v>
      </c>
      <c r="BM363" s="225" t="s">
        <v>568</v>
      </c>
    </row>
    <row r="364" s="2" customFormat="1">
      <c r="A364" s="40"/>
      <c r="B364" s="41"/>
      <c r="C364" s="42"/>
      <c r="D364" s="227" t="s">
        <v>143</v>
      </c>
      <c r="E364" s="42"/>
      <c r="F364" s="228" t="s">
        <v>569</v>
      </c>
      <c r="G364" s="42"/>
      <c r="H364" s="42"/>
      <c r="I364" s="229"/>
      <c r="J364" s="42"/>
      <c r="K364" s="42"/>
      <c r="L364" s="46"/>
      <c r="M364" s="230"/>
      <c r="N364" s="231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143</v>
      </c>
      <c r="AU364" s="19" t="s">
        <v>81</v>
      </c>
    </row>
    <row r="365" s="15" customFormat="1">
      <c r="A365" s="15"/>
      <c r="B365" s="266"/>
      <c r="C365" s="267"/>
      <c r="D365" s="232" t="s">
        <v>147</v>
      </c>
      <c r="E365" s="268" t="s">
        <v>19</v>
      </c>
      <c r="F365" s="269" t="s">
        <v>570</v>
      </c>
      <c r="G365" s="267"/>
      <c r="H365" s="268" t="s">
        <v>19</v>
      </c>
      <c r="I365" s="270"/>
      <c r="J365" s="267"/>
      <c r="K365" s="267"/>
      <c r="L365" s="271"/>
      <c r="M365" s="272"/>
      <c r="N365" s="273"/>
      <c r="O365" s="273"/>
      <c r="P365" s="273"/>
      <c r="Q365" s="273"/>
      <c r="R365" s="273"/>
      <c r="S365" s="273"/>
      <c r="T365" s="27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5" t="s">
        <v>147</v>
      </c>
      <c r="AU365" s="275" t="s">
        <v>81</v>
      </c>
      <c r="AV365" s="15" t="s">
        <v>79</v>
      </c>
      <c r="AW365" s="15" t="s">
        <v>33</v>
      </c>
      <c r="AX365" s="15" t="s">
        <v>72</v>
      </c>
      <c r="AY365" s="275" t="s">
        <v>133</v>
      </c>
    </row>
    <row r="366" s="13" customFormat="1">
      <c r="A366" s="13"/>
      <c r="B366" s="234"/>
      <c r="C366" s="235"/>
      <c r="D366" s="232" t="s">
        <v>147</v>
      </c>
      <c r="E366" s="236" t="s">
        <v>19</v>
      </c>
      <c r="F366" s="237" t="s">
        <v>571</v>
      </c>
      <c r="G366" s="235"/>
      <c r="H366" s="238">
        <v>52.767000000000003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147</v>
      </c>
      <c r="AU366" s="244" t="s">
        <v>81</v>
      </c>
      <c r="AV366" s="13" t="s">
        <v>81</v>
      </c>
      <c r="AW366" s="13" t="s">
        <v>33</v>
      </c>
      <c r="AX366" s="13" t="s">
        <v>72</v>
      </c>
      <c r="AY366" s="244" t="s">
        <v>133</v>
      </c>
    </row>
    <row r="367" s="13" customFormat="1">
      <c r="A367" s="13"/>
      <c r="B367" s="234"/>
      <c r="C367" s="235"/>
      <c r="D367" s="232" t="s">
        <v>147</v>
      </c>
      <c r="E367" s="236" t="s">
        <v>19</v>
      </c>
      <c r="F367" s="237" t="s">
        <v>572</v>
      </c>
      <c r="G367" s="235"/>
      <c r="H367" s="238">
        <v>15.009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147</v>
      </c>
      <c r="AU367" s="244" t="s">
        <v>81</v>
      </c>
      <c r="AV367" s="13" t="s">
        <v>81</v>
      </c>
      <c r="AW367" s="13" t="s">
        <v>33</v>
      </c>
      <c r="AX367" s="13" t="s">
        <v>72</v>
      </c>
      <c r="AY367" s="244" t="s">
        <v>133</v>
      </c>
    </row>
    <row r="368" s="14" customFormat="1">
      <c r="A368" s="14"/>
      <c r="B368" s="245"/>
      <c r="C368" s="246"/>
      <c r="D368" s="232" t="s">
        <v>147</v>
      </c>
      <c r="E368" s="247" t="s">
        <v>19</v>
      </c>
      <c r="F368" s="248" t="s">
        <v>154</v>
      </c>
      <c r="G368" s="246"/>
      <c r="H368" s="249">
        <v>67.77600000000001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147</v>
      </c>
      <c r="AU368" s="255" t="s">
        <v>81</v>
      </c>
      <c r="AV368" s="14" t="s">
        <v>141</v>
      </c>
      <c r="AW368" s="14" t="s">
        <v>33</v>
      </c>
      <c r="AX368" s="14" t="s">
        <v>79</v>
      </c>
      <c r="AY368" s="255" t="s">
        <v>133</v>
      </c>
    </row>
    <row r="369" s="2" customFormat="1" ht="16.5" customHeight="1">
      <c r="A369" s="40"/>
      <c r="B369" s="41"/>
      <c r="C369" s="214" t="s">
        <v>573</v>
      </c>
      <c r="D369" s="214" t="s">
        <v>136</v>
      </c>
      <c r="E369" s="215" t="s">
        <v>574</v>
      </c>
      <c r="F369" s="216" t="s">
        <v>575</v>
      </c>
      <c r="G369" s="217" t="s">
        <v>139</v>
      </c>
      <c r="H369" s="218">
        <v>135.55199999999999</v>
      </c>
      <c r="I369" s="219"/>
      <c r="J369" s="220">
        <f>ROUND(I369*H369,2)</f>
        <v>0</v>
      </c>
      <c r="K369" s="216" t="s">
        <v>140</v>
      </c>
      <c r="L369" s="46"/>
      <c r="M369" s="221" t="s">
        <v>19</v>
      </c>
      <c r="N369" s="222" t="s">
        <v>43</v>
      </c>
      <c r="O369" s="86"/>
      <c r="P369" s="223">
        <f>O369*H369</f>
        <v>0</v>
      </c>
      <c r="Q369" s="223">
        <v>0.00013999999999999999</v>
      </c>
      <c r="R369" s="223">
        <f>Q369*H369</f>
        <v>0.018977279999999996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238</v>
      </c>
      <c r="AT369" s="225" t="s">
        <v>136</v>
      </c>
      <c r="AU369" s="225" t="s">
        <v>81</v>
      </c>
      <c r="AY369" s="19" t="s">
        <v>133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79</v>
      </c>
      <c r="BK369" s="226">
        <f>ROUND(I369*H369,2)</f>
        <v>0</v>
      </c>
      <c r="BL369" s="19" t="s">
        <v>238</v>
      </c>
      <c r="BM369" s="225" t="s">
        <v>576</v>
      </c>
    </row>
    <row r="370" s="2" customFormat="1">
      <c r="A370" s="40"/>
      <c r="B370" s="41"/>
      <c r="C370" s="42"/>
      <c r="D370" s="227" t="s">
        <v>143</v>
      </c>
      <c r="E370" s="42"/>
      <c r="F370" s="228" t="s">
        <v>577</v>
      </c>
      <c r="G370" s="42"/>
      <c r="H370" s="42"/>
      <c r="I370" s="229"/>
      <c r="J370" s="42"/>
      <c r="K370" s="42"/>
      <c r="L370" s="46"/>
      <c r="M370" s="230"/>
      <c r="N370" s="231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143</v>
      </c>
      <c r="AU370" s="19" t="s">
        <v>81</v>
      </c>
    </row>
    <row r="371" s="15" customFormat="1">
      <c r="A371" s="15"/>
      <c r="B371" s="266"/>
      <c r="C371" s="267"/>
      <c r="D371" s="232" t="s">
        <v>147</v>
      </c>
      <c r="E371" s="268" t="s">
        <v>19</v>
      </c>
      <c r="F371" s="269" t="s">
        <v>570</v>
      </c>
      <c r="G371" s="267"/>
      <c r="H371" s="268" t="s">
        <v>19</v>
      </c>
      <c r="I371" s="270"/>
      <c r="J371" s="267"/>
      <c r="K371" s="267"/>
      <c r="L371" s="271"/>
      <c r="M371" s="272"/>
      <c r="N371" s="273"/>
      <c r="O371" s="273"/>
      <c r="P371" s="273"/>
      <c r="Q371" s="273"/>
      <c r="R371" s="273"/>
      <c r="S371" s="273"/>
      <c r="T371" s="27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5" t="s">
        <v>147</v>
      </c>
      <c r="AU371" s="275" t="s">
        <v>81</v>
      </c>
      <c r="AV371" s="15" t="s">
        <v>79</v>
      </c>
      <c r="AW371" s="15" t="s">
        <v>33</v>
      </c>
      <c r="AX371" s="15" t="s">
        <v>72</v>
      </c>
      <c r="AY371" s="275" t="s">
        <v>133</v>
      </c>
    </row>
    <row r="372" s="13" customFormat="1">
      <c r="A372" s="13"/>
      <c r="B372" s="234"/>
      <c r="C372" s="235"/>
      <c r="D372" s="232" t="s">
        <v>147</v>
      </c>
      <c r="E372" s="236" t="s">
        <v>19</v>
      </c>
      <c r="F372" s="237" t="s">
        <v>571</v>
      </c>
      <c r="G372" s="235"/>
      <c r="H372" s="238">
        <v>52.767000000000003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147</v>
      </c>
      <c r="AU372" s="244" t="s">
        <v>81</v>
      </c>
      <c r="AV372" s="13" t="s">
        <v>81</v>
      </c>
      <c r="AW372" s="13" t="s">
        <v>33</v>
      </c>
      <c r="AX372" s="13" t="s">
        <v>72</v>
      </c>
      <c r="AY372" s="244" t="s">
        <v>133</v>
      </c>
    </row>
    <row r="373" s="13" customFormat="1">
      <c r="A373" s="13"/>
      <c r="B373" s="234"/>
      <c r="C373" s="235"/>
      <c r="D373" s="232" t="s">
        <v>147</v>
      </c>
      <c r="E373" s="236" t="s">
        <v>19</v>
      </c>
      <c r="F373" s="237" t="s">
        <v>572</v>
      </c>
      <c r="G373" s="235"/>
      <c r="H373" s="238">
        <v>15.009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147</v>
      </c>
      <c r="AU373" s="244" t="s">
        <v>81</v>
      </c>
      <c r="AV373" s="13" t="s">
        <v>81</v>
      </c>
      <c r="AW373" s="13" t="s">
        <v>33</v>
      </c>
      <c r="AX373" s="13" t="s">
        <v>72</v>
      </c>
      <c r="AY373" s="244" t="s">
        <v>133</v>
      </c>
    </row>
    <row r="374" s="14" customFormat="1">
      <c r="A374" s="14"/>
      <c r="B374" s="245"/>
      <c r="C374" s="246"/>
      <c r="D374" s="232" t="s">
        <v>147</v>
      </c>
      <c r="E374" s="247" t="s">
        <v>19</v>
      </c>
      <c r="F374" s="248" t="s">
        <v>154</v>
      </c>
      <c r="G374" s="246"/>
      <c r="H374" s="249">
        <v>67.77600000000001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147</v>
      </c>
      <c r="AU374" s="255" t="s">
        <v>81</v>
      </c>
      <c r="AV374" s="14" t="s">
        <v>141</v>
      </c>
      <c r="AW374" s="14" t="s">
        <v>33</v>
      </c>
      <c r="AX374" s="14" t="s">
        <v>72</v>
      </c>
      <c r="AY374" s="255" t="s">
        <v>133</v>
      </c>
    </row>
    <row r="375" s="13" customFormat="1">
      <c r="A375" s="13"/>
      <c r="B375" s="234"/>
      <c r="C375" s="235"/>
      <c r="D375" s="232" t="s">
        <v>147</v>
      </c>
      <c r="E375" s="236" t="s">
        <v>19</v>
      </c>
      <c r="F375" s="237" t="s">
        <v>578</v>
      </c>
      <c r="G375" s="235"/>
      <c r="H375" s="238">
        <v>135.55199999999999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147</v>
      </c>
      <c r="AU375" s="244" t="s">
        <v>81</v>
      </c>
      <c r="AV375" s="13" t="s">
        <v>81</v>
      </c>
      <c r="AW375" s="13" t="s">
        <v>33</v>
      </c>
      <c r="AX375" s="13" t="s">
        <v>79</v>
      </c>
      <c r="AY375" s="244" t="s">
        <v>133</v>
      </c>
    </row>
    <row r="376" s="2" customFormat="1" ht="16.5" customHeight="1">
      <c r="A376" s="40"/>
      <c r="B376" s="41"/>
      <c r="C376" s="214" t="s">
        <v>579</v>
      </c>
      <c r="D376" s="214" t="s">
        <v>136</v>
      </c>
      <c r="E376" s="215" t="s">
        <v>580</v>
      </c>
      <c r="F376" s="216" t="s">
        <v>581</v>
      </c>
      <c r="G376" s="217" t="s">
        <v>139</v>
      </c>
      <c r="H376" s="218">
        <v>67.775999999999996</v>
      </c>
      <c r="I376" s="219"/>
      <c r="J376" s="220">
        <f>ROUND(I376*H376,2)</f>
        <v>0</v>
      </c>
      <c r="K376" s="216" t="s">
        <v>140</v>
      </c>
      <c r="L376" s="46"/>
      <c r="M376" s="221" t="s">
        <v>19</v>
      </c>
      <c r="N376" s="222" t="s">
        <v>43</v>
      </c>
      <c r="O376" s="86"/>
      <c r="P376" s="223">
        <f>O376*H376</f>
        <v>0</v>
      </c>
      <c r="Q376" s="223">
        <v>0.00013999999999999999</v>
      </c>
      <c r="R376" s="223">
        <f>Q376*H376</f>
        <v>0.0094886399999999978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238</v>
      </c>
      <c r="AT376" s="225" t="s">
        <v>136</v>
      </c>
      <c r="AU376" s="225" t="s">
        <v>81</v>
      </c>
      <c r="AY376" s="19" t="s">
        <v>133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79</v>
      </c>
      <c r="BK376" s="226">
        <f>ROUND(I376*H376,2)</f>
        <v>0</v>
      </c>
      <c r="BL376" s="19" t="s">
        <v>238</v>
      </c>
      <c r="BM376" s="225" t="s">
        <v>582</v>
      </c>
    </row>
    <row r="377" s="2" customFormat="1">
      <c r="A377" s="40"/>
      <c r="B377" s="41"/>
      <c r="C377" s="42"/>
      <c r="D377" s="227" t="s">
        <v>143</v>
      </c>
      <c r="E377" s="42"/>
      <c r="F377" s="228" t="s">
        <v>583</v>
      </c>
      <c r="G377" s="42"/>
      <c r="H377" s="42"/>
      <c r="I377" s="229"/>
      <c r="J377" s="42"/>
      <c r="K377" s="42"/>
      <c r="L377" s="46"/>
      <c r="M377" s="230"/>
      <c r="N377" s="231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143</v>
      </c>
      <c r="AU377" s="19" t="s">
        <v>81</v>
      </c>
    </row>
    <row r="378" s="2" customFormat="1" ht="16.5" customHeight="1">
      <c r="A378" s="40"/>
      <c r="B378" s="41"/>
      <c r="C378" s="214" t="s">
        <v>584</v>
      </c>
      <c r="D378" s="214" t="s">
        <v>136</v>
      </c>
      <c r="E378" s="215" t="s">
        <v>585</v>
      </c>
      <c r="F378" s="216" t="s">
        <v>586</v>
      </c>
      <c r="G378" s="217" t="s">
        <v>139</v>
      </c>
      <c r="H378" s="218">
        <v>67.775999999999996</v>
      </c>
      <c r="I378" s="219"/>
      <c r="J378" s="220">
        <f>ROUND(I378*H378,2)</f>
        <v>0</v>
      </c>
      <c r="K378" s="216" t="s">
        <v>140</v>
      </c>
      <c r="L378" s="46"/>
      <c r="M378" s="221" t="s">
        <v>19</v>
      </c>
      <c r="N378" s="222" t="s">
        <v>43</v>
      </c>
      <c r="O378" s="86"/>
      <c r="P378" s="223">
        <f>O378*H378</f>
        <v>0</v>
      </c>
      <c r="Q378" s="223">
        <v>0.00013999999999999999</v>
      </c>
      <c r="R378" s="223">
        <f>Q378*H378</f>
        <v>0.0094886399999999978</v>
      </c>
      <c r="S378" s="223">
        <v>0</v>
      </c>
      <c r="T378" s="224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5" t="s">
        <v>238</v>
      </c>
      <c r="AT378" s="225" t="s">
        <v>136</v>
      </c>
      <c r="AU378" s="225" t="s">
        <v>81</v>
      </c>
      <c r="AY378" s="19" t="s">
        <v>133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9" t="s">
        <v>79</v>
      </c>
      <c r="BK378" s="226">
        <f>ROUND(I378*H378,2)</f>
        <v>0</v>
      </c>
      <c r="BL378" s="19" t="s">
        <v>238</v>
      </c>
      <c r="BM378" s="225" t="s">
        <v>587</v>
      </c>
    </row>
    <row r="379" s="2" customFormat="1">
      <c r="A379" s="40"/>
      <c r="B379" s="41"/>
      <c r="C379" s="42"/>
      <c r="D379" s="227" t="s">
        <v>143</v>
      </c>
      <c r="E379" s="42"/>
      <c r="F379" s="228" t="s">
        <v>588</v>
      </c>
      <c r="G379" s="42"/>
      <c r="H379" s="42"/>
      <c r="I379" s="229"/>
      <c r="J379" s="42"/>
      <c r="K379" s="42"/>
      <c r="L379" s="46"/>
      <c r="M379" s="230"/>
      <c r="N379" s="231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143</v>
      </c>
      <c r="AU379" s="19" t="s">
        <v>81</v>
      </c>
    </row>
    <row r="380" s="2" customFormat="1">
      <c r="A380" s="40"/>
      <c r="B380" s="41"/>
      <c r="C380" s="42"/>
      <c r="D380" s="232" t="s">
        <v>145</v>
      </c>
      <c r="E380" s="42"/>
      <c r="F380" s="233" t="s">
        <v>589</v>
      </c>
      <c r="G380" s="42"/>
      <c r="H380" s="42"/>
      <c r="I380" s="229"/>
      <c r="J380" s="42"/>
      <c r="K380" s="42"/>
      <c r="L380" s="46"/>
      <c r="M380" s="287"/>
      <c r="N380" s="288"/>
      <c r="O380" s="289"/>
      <c r="P380" s="289"/>
      <c r="Q380" s="289"/>
      <c r="R380" s="289"/>
      <c r="S380" s="289"/>
      <c r="T380" s="29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145</v>
      </c>
      <c r="AU380" s="19" t="s">
        <v>81</v>
      </c>
    </row>
    <row r="381" s="2" customFormat="1" ht="6.96" customHeight="1">
      <c r="A381" s="40"/>
      <c r="B381" s="61"/>
      <c r="C381" s="62"/>
      <c r="D381" s="62"/>
      <c r="E381" s="62"/>
      <c r="F381" s="62"/>
      <c r="G381" s="62"/>
      <c r="H381" s="62"/>
      <c r="I381" s="62"/>
      <c r="J381" s="62"/>
      <c r="K381" s="62"/>
      <c r="L381" s="46"/>
      <c r="M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</sheetData>
  <sheetProtection sheet="1" autoFilter="0" formatColumns="0" formatRows="0" objects="1" scenarios="1" spinCount="100000" saltValue="Z/TZoj7NOwKeZ8T1ikeP2jCCzbbDbHasvf9IAWCFnxGJJ25YK2OjMJc3ZIzG+IynJXkpee/OF2PsRaRRZxPfOw==" hashValue="sBINy6ENgIu0hSgDhIyD9cW3FAX/rkvA538V1rYK6z7EbGVkHBol2OsEG/D0QTXifpmEtFxyS2f372/RiK+BFg==" algorithmName="SHA-512" password="CF13"/>
  <autoFilter ref="C92:K380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2_02/342171112"/>
    <hyperlink ref="F114" r:id="rId2" display="https://podminky.urs.cz/item/CS_URS_2022_02/444171112"/>
    <hyperlink ref="F133" r:id="rId3" display="https://podminky.urs.cz/item/CS_URS_2022_02/622211011"/>
    <hyperlink ref="F145" r:id="rId4" display="https://podminky.urs.cz/item/CS_URS_2022_02/622251101"/>
    <hyperlink ref="F147" r:id="rId5" display="https://podminky.urs.cz/item/CS_URS_2022_02/622252001"/>
    <hyperlink ref="F155" r:id="rId6" display="https://podminky.urs.cz/item/CS_URS_2022_02/622252002"/>
    <hyperlink ref="F164" r:id="rId7" display="https://podminky.urs.cz/item/CS_URS_2022_02/622511112"/>
    <hyperlink ref="F175" r:id="rId8" display="https://podminky.urs.cz/item/CS_URS_2022_02/941111121"/>
    <hyperlink ref="F180" r:id="rId9" display="https://podminky.urs.cz/item/CS_URS_2022_02/941111221"/>
    <hyperlink ref="F183" r:id="rId10" display="https://podminky.urs.cz/item/CS_URS_2022_02/941111821"/>
    <hyperlink ref="F185" r:id="rId11" display="https://podminky.urs.cz/item/CS_URS_2022_02/944511111"/>
    <hyperlink ref="F190" r:id="rId12" display="https://podminky.urs.cz/item/CS_URS_2022_02/944511211"/>
    <hyperlink ref="F193" r:id="rId13" display="https://podminky.urs.cz/item/CS_URS_2022_02/944511811"/>
    <hyperlink ref="F195" r:id="rId14" display="https://podminky.urs.cz/item/CS_URS_2022_02/949101111"/>
    <hyperlink ref="F199" r:id="rId15" display="https://podminky.urs.cz/item/CS_URS_2022_02/952901221"/>
    <hyperlink ref="F201" r:id="rId16" display="https://podminky.urs.cz/item/CS_URS_2022_02/966072122"/>
    <hyperlink ref="F210" r:id="rId17" display="https://podminky.urs.cz/item/CS_URS_2022_02/966073122"/>
    <hyperlink ref="F213" r:id="rId18" display="https://podminky.urs.cz/item/CS_URS_2022_02/968082017"/>
    <hyperlink ref="F220" r:id="rId19" display="https://podminky.urs.cz/item/CS_URS_2022_02/997013153"/>
    <hyperlink ref="F222" r:id="rId20" display="https://podminky.urs.cz/item/CS_URS_2022_02/997013501"/>
    <hyperlink ref="F224" r:id="rId21" display="https://podminky.urs.cz/item/CS_URS_2022_02/997013509"/>
    <hyperlink ref="F227" r:id="rId22" display="https://podminky.urs.cz/item/CS_URS_2022_02/997013631"/>
    <hyperlink ref="F230" r:id="rId23" display="https://podminky.urs.cz/item/CS_URS_2022_02/998014211"/>
    <hyperlink ref="F234" r:id="rId24" display="https://podminky.urs.cz/item/CS_URS_2022_02/713131171"/>
    <hyperlink ref="F251" r:id="rId25" display="https://podminky.urs.cz/item/CS_URS_2022_02/713132312"/>
    <hyperlink ref="F262" r:id="rId26" display="https://podminky.urs.cz/item/CS_URS_2022_02/998713102"/>
    <hyperlink ref="F265" r:id="rId27" display="https://podminky.urs.cz/item/CS_URS_2022_02/762083111"/>
    <hyperlink ref="F267" r:id="rId28" display="https://podminky.urs.cz/item/CS_URS_2022_02/762439001"/>
    <hyperlink ref="F274" r:id="rId29" display="https://podminky.urs.cz/item/CS_URS_2022_02/762495000"/>
    <hyperlink ref="F278" r:id="rId30" display="https://podminky.urs.cz/item/CS_URS_2022_02/998762102"/>
    <hyperlink ref="F281" r:id="rId31" display="https://podminky.urs.cz/item/CS_URS_2022_02/764004801"/>
    <hyperlink ref="F283" r:id="rId32" display="https://podminky.urs.cz/item/CS_URS_2022_02/764004861"/>
    <hyperlink ref="F285" r:id="rId33" display="https://podminky.urs.cz/item/CS_URS_2022_02/764216601"/>
    <hyperlink ref="F304" r:id="rId34" display="https://podminky.urs.cz/item/CS_URS_2022_02/764216602"/>
    <hyperlink ref="F311" r:id="rId35" display="https://podminky.urs.cz/item/CS_URS_2022_02/764511602"/>
    <hyperlink ref="F315" r:id="rId36" display="https://podminky.urs.cz/item/CS_URS_2022_02/764518623"/>
    <hyperlink ref="F320" r:id="rId37" display="https://podminky.urs.cz/item/CS_URS_2022_02/998764102"/>
    <hyperlink ref="F323" r:id="rId38" display="https://podminky.urs.cz/item/CS_URS_2022_02/766622135"/>
    <hyperlink ref="F335" r:id="rId39" display="https://podminky.urs.cz/item/CS_URS_2022_02/998766102"/>
    <hyperlink ref="F338" r:id="rId40" display="https://podminky.urs.cz/item/CS_URS_2022_02/767190115"/>
    <hyperlink ref="F346" r:id="rId41" display="https://podminky.urs.cz/item/CS_URS_2022_02/767651114"/>
    <hyperlink ref="F356" r:id="rId42" display="https://podminky.urs.cz/item/CS_URS_2022_02/767651126"/>
    <hyperlink ref="F359" r:id="rId43" display="https://podminky.urs.cz/item/CS_URS_2022_02/767651814"/>
    <hyperlink ref="F361" r:id="rId44" display="https://podminky.urs.cz/item/CS_URS_2022_02/998767102"/>
    <hyperlink ref="F364" r:id="rId45" display="https://podminky.urs.cz/item/CS_URS_2022_02/783306801"/>
    <hyperlink ref="F370" r:id="rId46" display="https://podminky.urs.cz/item/CS_URS_2022_02/783314203"/>
    <hyperlink ref="F377" r:id="rId47" display="https://podminky.urs.cz/item/CS_URS_2022_02/783315103"/>
    <hyperlink ref="F379" r:id="rId48" display="https://podminky.urs.cz/item/CS_URS_2022_02/7833171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Stavební úpravy - modernizace obvodového pláště</v>
      </c>
      <c r="F7" s="144"/>
      <c r="G7" s="144"/>
      <c r="H7" s="144"/>
      <c r="L7" s="22"/>
    </row>
    <row r="8" s="1" customFormat="1" ht="12" customHeight="1">
      <c r="B8" s="22"/>
      <c r="D8" s="144" t="s">
        <v>98</v>
      </c>
      <c r="L8" s="22"/>
    </row>
    <row r="9" s="2" customFormat="1" ht="16.5" customHeight="1">
      <c r="A9" s="40"/>
      <c r="B9" s="46"/>
      <c r="C9" s="40"/>
      <c r="D9" s="40"/>
      <c r="E9" s="145" t="s">
        <v>99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590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591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30. 9. 2022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37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ROUND((SUM(BE93:BE182)),  2)</f>
        <v>0</v>
      </c>
      <c r="G35" s="40"/>
      <c r="H35" s="40"/>
      <c r="I35" s="159">
        <v>0.20999999999999999</v>
      </c>
      <c r="J35" s="158">
        <f>ROUND(((SUM(BE93:BE182))*I35),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ROUND((SUM(BF93:BF182)),  2)</f>
        <v>0</v>
      </c>
      <c r="G36" s="40"/>
      <c r="H36" s="40"/>
      <c r="I36" s="159">
        <v>0.14999999999999999</v>
      </c>
      <c r="J36" s="158">
        <f>ROUND(((SUM(BF93:BF182))*I36),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ROUND((SUM(BG93:BG182)),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ROUND((SUM(BH93:BH182)),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ROUND((SUM(BI93:BI182)),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Stavební úpravy - modernizace obvodového pláště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EL-01 - Výkaz výměr hala č.1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 č. 1627/24 a 1627/25</v>
      </c>
      <c r="G56" s="42"/>
      <c r="H56" s="42"/>
      <c r="I56" s="34" t="s">
        <v>23</v>
      </c>
      <c r="J56" s="74" t="str">
        <f>IF(J14="","",J14)</f>
        <v>30. 9. 2022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ČZU v Praze</v>
      </c>
      <c r="G58" s="42"/>
      <c r="H58" s="42"/>
      <c r="I58" s="34" t="s">
        <v>31</v>
      </c>
      <c r="J58" s="38" t="str">
        <f>E23</f>
        <v>RH-ARCHITEKTI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101</v>
      </c>
      <c r="D61" s="173"/>
      <c r="E61" s="173"/>
      <c r="F61" s="173"/>
      <c r="G61" s="173"/>
      <c r="H61" s="173"/>
      <c r="I61" s="173"/>
      <c r="J61" s="174" t="s">
        <v>102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103</v>
      </c>
    </row>
    <row r="64" s="9" customFormat="1" ht="24.96" customHeight="1">
      <c r="A64" s="9"/>
      <c r="B64" s="176"/>
      <c r="C64" s="177"/>
      <c r="D64" s="178" t="s">
        <v>592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593</v>
      </c>
      <c r="E65" s="179"/>
      <c r="F65" s="179"/>
      <c r="G65" s="179"/>
      <c r="H65" s="179"/>
      <c r="I65" s="179"/>
      <c r="J65" s="180">
        <f>J100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594</v>
      </c>
      <c r="E66" s="179"/>
      <c r="F66" s="179"/>
      <c r="G66" s="179"/>
      <c r="H66" s="179"/>
      <c r="I66" s="179"/>
      <c r="J66" s="180">
        <f>J132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595</v>
      </c>
      <c r="E67" s="179"/>
      <c r="F67" s="179"/>
      <c r="G67" s="179"/>
      <c r="H67" s="179"/>
      <c r="I67" s="179"/>
      <c r="J67" s="180">
        <f>J139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596</v>
      </c>
      <c r="E68" s="179"/>
      <c r="F68" s="179"/>
      <c r="G68" s="179"/>
      <c r="H68" s="179"/>
      <c r="I68" s="179"/>
      <c r="J68" s="180">
        <f>J149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597</v>
      </c>
      <c r="E69" s="179"/>
      <c r="F69" s="179"/>
      <c r="G69" s="179"/>
      <c r="H69" s="179"/>
      <c r="I69" s="179"/>
      <c r="J69" s="180">
        <f>J154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598</v>
      </c>
      <c r="E70" s="179"/>
      <c r="F70" s="179"/>
      <c r="G70" s="179"/>
      <c r="H70" s="179"/>
      <c r="I70" s="179"/>
      <c r="J70" s="180">
        <f>J169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6"/>
      <c r="C71" s="177"/>
      <c r="D71" s="178" t="s">
        <v>599</v>
      </c>
      <c r="E71" s="179"/>
      <c r="F71" s="179"/>
      <c r="G71" s="179"/>
      <c r="H71" s="179"/>
      <c r="I71" s="179"/>
      <c r="J71" s="180">
        <f>J172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118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Stavební úpravy - modernizace obvodového pláště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98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99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590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EL-01 - Výkaz výměr hala č.1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parc. č. 1627/24 a 1627/25</v>
      </c>
      <c r="G87" s="42"/>
      <c r="H87" s="42"/>
      <c r="I87" s="34" t="s">
        <v>23</v>
      </c>
      <c r="J87" s="74" t="str">
        <f>IF(J14="","",J14)</f>
        <v>30. 9. 2022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E17</f>
        <v>ČZU v Praze</v>
      </c>
      <c r="G89" s="42"/>
      <c r="H89" s="42"/>
      <c r="I89" s="34" t="s">
        <v>31</v>
      </c>
      <c r="J89" s="38" t="str">
        <f>E23</f>
        <v>RH-ARCHITEKTI s.r.o.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 xml:space="preserve"> 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119</v>
      </c>
      <c r="D92" s="190" t="s">
        <v>57</v>
      </c>
      <c r="E92" s="190" t="s">
        <v>53</v>
      </c>
      <c r="F92" s="190" t="s">
        <v>54</v>
      </c>
      <c r="G92" s="190" t="s">
        <v>120</v>
      </c>
      <c r="H92" s="190" t="s">
        <v>121</v>
      </c>
      <c r="I92" s="190" t="s">
        <v>122</v>
      </c>
      <c r="J92" s="190" t="s">
        <v>102</v>
      </c>
      <c r="K92" s="191" t="s">
        <v>123</v>
      </c>
      <c r="L92" s="192"/>
      <c r="M92" s="94" t="s">
        <v>19</v>
      </c>
      <c r="N92" s="95" t="s">
        <v>42</v>
      </c>
      <c r="O92" s="95" t="s">
        <v>124</v>
      </c>
      <c r="P92" s="95" t="s">
        <v>125</v>
      </c>
      <c r="Q92" s="95" t="s">
        <v>126</v>
      </c>
      <c r="R92" s="95" t="s">
        <v>127</v>
      </c>
      <c r="S92" s="95" t="s">
        <v>128</v>
      </c>
      <c r="T92" s="96" t="s">
        <v>129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130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P94+P100+P132+P139+P149+P154+P169+P172</f>
        <v>0</v>
      </c>
      <c r="Q93" s="98"/>
      <c r="R93" s="195">
        <f>R94+R100+R132+R139+R149+R154+R169+R172</f>
        <v>0</v>
      </c>
      <c r="S93" s="98"/>
      <c r="T93" s="196">
        <f>T94+T100+T132+T139+T149+T154+T169+T172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103</v>
      </c>
      <c r="BK93" s="197">
        <f>BK94+BK100+BK132+BK139+BK149+BK154+BK169+BK172</f>
        <v>0</v>
      </c>
    </row>
    <row r="94" s="12" customFormat="1" ht="25.92" customHeight="1">
      <c r="A94" s="12"/>
      <c r="B94" s="198"/>
      <c r="C94" s="199"/>
      <c r="D94" s="200" t="s">
        <v>71</v>
      </c>
      <c r="E94" s="201" t="s">
        <v>600</v>
      </c>
      <c r="F94" s="201" t="s">
        <v>601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SUM(P95:P99)</f>
        <v>0</v>
      </c>
      <c r="Q94" s="206"/>
      <c r="R94" s="207">
        <f>SUM(R95:R99)</f>
        <v>0</v>
      </c>
      <c r="S94" s="206"/>
      <c r="T94" s="208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79</v>
      </c>
      <c r="AT94" s="210" t="s">
        <v>71</v>
      </c>
      <c r="AU94" s="210" t="s">
        <v>72</v>
      </c>
      <c r="AY94" s="209" t="s">
        <v>133</v>
      </c>
      <c r="BK94" s="211">
        <f>SUM(BK95:BK99)</f>
        <v>0</v>
      </c>
    </row>
    <row r="95" s="2" customFormat="1" ht="16.5" customHeight="1">
      <c r="A95" s="40"/>
      <c r="B95" s="41"/>
      <c r="C95" s="214" t="s">
        <v>72</v>
      </c>
      <c r="D95" s="214" t="s">
        <v>136</v>
      </c>
      <c r="E95" s="215" t="s">
        <v>602</v>
      </c>
      <c r="F95" s="216" t="s">
        <v>603</v>
      </c>
      <c r="G95" s="217" t="s">
        <v>604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141</v>
      </c>
      <c r="AT95" s="225" t="s">
        <v>136</v>
      </c>
      <c r="AU95" s="225" t="s">
        <v>79</v>
      </c>
      <c r="AY95" s="19" t="s">
        <v>133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141</v>
      </c>
      <c r="BM95" s="225" t="s">
        <v>605</v>
      </c>
    </row>
    <row r="96" s="2" customFormat="1" ht="16.5" customHeight="1">
      <c r="A96" s="40"/>
      <c r="B96" s="41"/>
      <c r="C96" s="214" t="s">
        <v>72</v>
      </c>
      <c r="D96" s="214" t="s">
        <v>136</v>
      </c>
      <c r="E96" s="215" t="s">
        <v>606</v>
      </c>
      <c r="F96" s="216" t="s">
        <v>607</v>
      </c>
      <c r="G96" s="217" t="s">
        <v>604</v>
      </c>
      <c r="H96" s="218">
        <v>3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141</v>
      </c>
      <c r="AT96" s="225" t="s">
        <v>136</v>
      </c>
      <c r="AU96" s="225" t="s">
        <v>79</v>
      </c>
      <c r="AY96" s="19" t="s">
        <v>133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141</v>
      </c>
      <c r="BM96" s="225" t="s">
        <v>608</v>
      </c>
    </row>
    <row r="97" s="2" customFormat="1" ht="16.5" customHeight="1">
      <c r="A97" s="40"/>
      <c r="B97" s="41"/>
      <c r="C97" s="214" t="s">
        <v>72</v>
      </c>
      <c r="D97" s="214" t="s">
        <v>136</v>
      </c>
      <c r="E97" s="215" t="s">
        <v>609</v>
      </c>
      <c r="F97" s="216" t="s">
        <v>610</v>
      </c>
      <c r="G97" s="217" t="s">
        <v>312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141</v>
      </c>
      <c r="AT97" s="225" t="s">
        <v>136</v>
      </c>
      <c r="AU97" s="225" t="s">
        <v>79</v>
      </c>
      <c r="AY97" s="19" t="s">
        <v>133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141</v>
      </c>
      <c r="BM97" s="225" t="s">
        <v>611</v>
      </c>
    </row>
    <row r="98" s="2" customFormat="1" ht="16.5" customHeight="1">
      <c r="A98" s="40"/>
      <c r="B98" s="41"/>
      <c r="C98" s="214" t="s">
        <v>72</v>
      </c>
      <c r="D98" s="214" t="s">
        <v>136</v>
      </c>
      <c r="E98" s="215" t="s">
        <v>612</v>
      </c>
      <c r="F98" s="216" t="s">
        <v>613</v>
      </c>
      <c r="G98" s="217" t="s">
        <v>312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141</v>
      </c>
      <c r="AT98" s="225" t="s">
        <v>136</v>
      </c>
      <c r="AU98" s="225" t="s">
        <v>79</v>
      </c>
      <c r="AY98" s="19" t="s">
        <v>133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141</v>
      </c>
      <c r="BM98" s="225" t="s">
        <v>614</v>
      </c>
    </row>
    <row r="99" s="2" customFormat="1" ht="16.5" customHeight="1">
      <c r="A99" s="40"/>
      <c r="B99" s="41"/>
      <c r="C99" s="214" t="s">
        <v>72</v>
      </c>
      <c r="D99" s="214" t="s">
        <v>136</v>
      </c>
      <c r="E99" s="215" t="s">
        <v>615</v>
      </c>
      <c r="F99" s="216" t="s">
        <v>616</v>
      </c>
      <c r="G99" s="217" t="s">
        <v>312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141</v>
      </c>
      <c r="AT99" s="225" t="s">
        <v>136</v>
      </c>
      <c r="AU99" s="225" t="s">
        <v>79</v>
      </c>
      <c r="AY99" s="19" t="s">
        <v>133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141</v>
      </c>
      <c r="BM99" s="225" t="s">
        <v>617</v>
      </c>
    </row>
    <row r="100" s="12" customFormat="1" ht="25.92" customHeight="1">
      <c r="A100" s="12"/>
      <c r="B100" s="198"/>
      <c r="C100" s="199"/>
      <c r="D100" s="200" t="s">
        <v>71</v>
      </c>
      <c r="E100" s="201" t="s">
        <v>618</v>
      </c>
      <c r="F100" s="201" t="s">
        <v>619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SUM(P101:P131)</f>
        <v>0</v>
      </c>
      <c r="Q100" s="206"/>
      <c r="R100" s="207">
        <f>SUM(R101:R131)</f>
        <v>0</v>
      </c>
      <c r="S100" s="206"/>
      <c r="T100" s="208">
        <f>SUM(T101:T131)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79</v>
      </c>
      <c r="AT100" s="210" t="s">
        <v>71</v>
      </c>
      <c r="AU100" s="210" t="s">
        <v>72</v>
      </c>
      <c r="AY100" s="209" t="s">
        <v>133</v>
      </c>
      <c r="BK100" s="211">
        <f>SUM(BK101:BK131)</f>
        <v>0</v>
      </c>
    </row>
    <row r="101" s="2" customFormat="1" ht="24.15" customHeight="1">
      <c r="A101" s="40"/>
      <c r="B101" s="41"/>
      <c r="C101" s="214" t="s">
        <v>72</v>
      </c>
      <c r="D101" s="214" t="s">
        <v>136</v>
      </c>
      <c r="E101" s="215" t="s">
        <v>620</v>
      </c>
      <c r="F101" s="216" t="s">
        <v>621</v>
      </c>
      <c r="G101" s="217" t="s">
        <v>604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141</v>
      </c>
      <c r="AT101" s="225" t="s">
        <v>136</v>
      </c>
      <c r="AU101" s="225" t="s">
        <v>79</v>
      </c>
      <c r="AY101" s="19" t="s">
        <v>133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141</v>
      </c>
      <c r="BM101" s="225" t="s">
        <v>622</v>
      </c>
    </row>
    <row r="102" s="2" customFormat="1" ht="16.5" customHeight="1">
      <c r="A102" s="40"/>
      <c r="B102" s="41"/>
      <c r="C102" s="214" t="s">
        <v>72</v>
      </c>
      <c r="D102" s="214" t="s">
        <v>136</v>
      </c>
      <c r="E102" s="215" t="s">
        <v>623</v>
      </c>
      <c r="F102" s="216" t="s">
        <v>624</v>
      </c>
      <c r="G102" s="217" t="s">
        <v>604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141</v>
      </c>
      <c r="AT102" s="225" t="s">
        <v>136</v>
      </c>
      <c r="AU102" s="225" t="s">
        <v>79</v>
      </c>
      <c r="AY102" s="19" t="s">
        <v>133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141</v>
      </c>
      <c r="BM102" s="225" t="s">
        <v>625</v>
      </c>
    </row>
    <row r="103" s="2" customFormat="1" ht="16.5" customHeight="1">
      <c r="A103" s="40"/>
      <c r="B103" s="41"/>
      <c r="C103" s="214" t="s">
        <v>72</v>
      </c>
      <c r="D103" s="214" t="s">
        <v>136</v>
      </c>
      <c r="E103" s="215" t="s">
        <v>626</v>
      </c>
      <c r="F103" s="216" t="s">
        <v>627</v>
      </c>
      <c r="G103" s="217" t="s">
        <v>604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141</v>
      </c>
      <c r="AT103" s="225" t="s">
        <v>136</v>
      </c>
      <c r="AU103" s="225" t="s">
        <v>79</v>
      </c>
      <c r="AY103" s="19" t="s">
        <v>133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141</v>
      </c>
      <c r="BM103" s="225" t="s">
        <v>628</v>
      </c>
    </row>
    <row r="104" s="2" customFormat="1" ht="16.5" customHeight="1">
      <c r="A104" s="40"/>
      <c r="B104" s="41"/>
      <c r="C104" s="214" t="s">
        <v>72</v>
      </c>
      <c r="D104" s="214" t="s">
        <v>136</v>
      </c>
      <c r="E104" s="215" t="s">
        <v>629</v>
      </c>
      <c r="F104" s="216" t="s">
        <v>630</v>
      </c>
      <c r="G104" s="217" t="s">
        <v>604</v>
      </c>
      <c r="H104" s="218">
        <v>3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141</v>
      </c>
      <c r="AT104" s="225" t="s">
        <v>136</v>
      </c>
      <c r="AU104" s="225" t="s">
        <v>79</v>
      </c>
      <c r="AY104" s="19" t="s">
        <v>133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141</v>
      </c>
      <c r="BM104" s="225" t="s">
        <v>631</v>
      </c>
    </row>
    <row r="105" s="2" customFormat="1" ht="16.5" customHeight="1">
      <c r="A105" s="40"/>
      <c r="B105" s="41"/>
      <c r="C105" s="214" t="s">
        <v>72</v>
      </c>
      <c r="D105" s="214" t="s">
        <v>136</v>
      </c>
      <c r="E105" s="215" t="s">
        <v>632</v>
      </c>
      <c r="F105" s="216" t="s">
        <v>633</v>
      </c>
      <c r="G105" s="217" t="s">
        <v>604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141</v>
      </c>
      <c r="AT105" s="225" t="s">
        <v>136</v>
      </c>
      <c r="AU105" s="225" t="s">
        <v>79</v>
      </c>
      <c r="AY105" s="19" t="s">
        <v>133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141</v>
      </c>
      <c r="BM105" s="225" t="s">
        <v>634</v>
      </c>
    </row>
    <row r="106" s="2" customFormat="1" ht="16.5" customHeight="1">
      <c r="A106" s="40"/>
      <c r="B106" s="41"/>
      <c r="C106" s="214" t="s">
        <v>72</v>
      </c>
      <c r="D106" s="214" t="s">
        <v>136</v>
      </c>
      <c r="E106" s="215" t="s">
        <v>635</v>
      </c>
      <c r="F106" s="216" t="s">
        <v>636</v>
      </c>
      <c r="G106" s="217" t="s">
        <v>604</v>
      </c>
      <c r="H106" s="218">
        <v>4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141</v>
      </c>
      <c r="AT106" s="225" t="s">
        <v>136</v>
      </c>
      <c r="AU106" s="225" t="s">
        <v>79</v>
      </c>
      <c r="AY106" s="19" t="s">
        <v>133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141</v>
      </c>
      <c r="BM106" s="225" t="s">
        <v>637</v>
      </c>
    </row>
    <row r="107" s="2" customFormat="1" ht="16.5" customHeight="1">
      <c r="A107" s="40"/>
      <c r="B107" s="41"/>
      <c r="C107" s="214" t="s">
        <v>72</v>
      </c>
      <c r="D107" s="214" t="s">
        <v>136</v>
      </c>
      <c r="E107" s="215" t="s">
        <v>638</v>
      </c>
      <c r="F107" s="216" t="s">
        <v>639</v>
      </c>
      <c r="G107" s="217" t="s">
        <v>604</v>
      </c>
      <c r="H107" s="218">
        <v>5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141</v>
      </c>
      <c r="AT107" s="225" t="s">
        <v>136</v>
      </c>
      <c r="AU107" s="225" t="s">
        <v>79</v>
      </c>
      <c r="AY107" s="19" t="s">
        <v>133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141</v>
      </c>
      <c r="BM107" s="225" t="s">
        <v>640</v>
      </c>
    </row>
    <row r="108" s="2" customFormat="1" ht="16.5" customHeight="1">
      <c r="A108" s="40"/>
      <c r="B108" s="41"/>
      <c r="C108" s="214" t="s">
        <v>72</v>
      </c>
      <c r="D108" s="214" t="s">
        <v>136</v>
      </c>
      <c r="E108" s="215" t="s">
        <v>641</v>
      </c>
      <c r="F108" s="216" t="s">
        <v>642</v>
      </c>
      <c r="G108" s="217" t="s">
        <v>604</v>
      </c>
      <c r="H108" s="218">
        <v>2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141</v>
      </c>
      <c r="AT108" s="225" t="s">
        <v>136</v>
      </c>
      <c r="AU108" s="225" t="s">
        <v>79</v>
      </c>
      <c r="AY108" s="19" t="s">
        <v>133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141</v>
      </c>
      <c r="BM108" s="225" t="s">
        <v>643</v>
      </c>
    </row>
    <row r="109" s="2" customFormat="1" ht="16.5" customHeight="1">
      <c r="A109" s="40"/>
      <c r="B109" s="41"/>
      <c r="C109" s="214" t="s">
        <v>72</v>
      </c>
      <c r="D109" s="214" t="s">
        <v>136</v>
      </c>
      <c r="E109" s="215" t="s">
        <v>644</v>
      </c>
      <c r="F109" s="216" t="s">
        <v>645</v>
      </c>
      <c r="G109" s="217" t="s">
        <v>604</v>
      </c>
      <c r="H109" s="218">
        <v>4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141</v>
      </c>
      <c r="AT109" s="225" t="s">
        <v>136</v>
      </c>
      <c r="AU109" s="225" t="s">
        <v>79</v>
      </c>
      <c r="AY109" s="19" t="s">
        <v>133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141</v>
      </c>
      <c r="BM109" s="225" t="s">
        <v>646</v>
      </c>
    </row>
    <row r="110" s="2" customFormat="1" ht="16.5" customHeight="1">
      <c r="A110" s="40"/>
      <c r="B110" s="41"/>
      <c r="C110" s="214" t="s">
        <v>72</v>
      </c>
      <c r="D110" s="214" t="s">
        <v>136</v>
      </c>
      <c r="E110" s="215" t="s">
        <v>647</v>
      </c>
      <c r="F110" s="216" t="s">
        <v>648</v>
      </c>
      <c r="G110" s="217" t="s">
        <v>604</v>
      </c>
      <c r="H110" s="218">
        <v>2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141</v>
      </c>
      <c r="AT110" s="225" t="s">
        <v>136</v>
      </c>
      <c r="AU110" s="225" t="s">
        <v>79</v>
      </c>
      <c r="AY110" s="19" t="s">
        <v>133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141</v>
      </c>
      <c r="BM110" s="225" t="s">
        <v>649</v>
      </c>
    </row>
    <row r="111" s="2" customFormat="1" ht="16.5" customHeight="1">
      <c r="A111" s="40"/>
      <c r="B111" s="41"/>
      <c r="C111" s="214" t="s">
        <v>72</v>
      </c>
      <c r="D111" s="214" t="s">
        <v>136</v>
      </c>
      <c r="E111" s="215" t="s">
        <v>650</v>
      </c>
      <c r="F111" s="216" t="s">
        <v>651</v>
      </c>
      <c r="G111" s="217" t="s">
        <v>604</v>
      </c>
      <c r="H111" s="218">
        <v>14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141</v>
      </c>
      <c r="AT111" s="225" t="s">
        <v>136</v>
      </c>
      <c r="AU111" s="225" t="s">
        <v>79</v>
      </c>
      <c r="AY111" s="19" t="s">
        <v>133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141</v>
      </c>
      <c r="BM111" s="225" t="s">
        <v>652</v>
      </c>
    </row>
    <row r="112" s="2" customFormat="1" ht="16.5" customHeight="1">
      <c r="A112" s="40"/>
      <c r="B112" s="41"/>
      <c r="C112" s="214" t="s">
        <v>72</v>
      </c>
      <c r="D112" s="214" t="s">
        <v>136</v>
      </c>
      <c r="E112" s="215" t="s">
        <v>653</v>
      </c>
      <c r="F112" s="216" t="s">
        <v>654</v>
      </c>
      <c r="G112" s="217" t="s">
        <v>604</v>
      </c>
      <c r="H112" s="218">
        <v>4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141</v>
      </c>
      <c r="AT112" s="225" t="s">
        <v>136</v>
      </c>
      <c r="AU112" s="225" t="s">
        <v>79</v>
      </c>
      <c r="AY112" s="19" t="s">
        <v>133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141</v>
      </c>
      <c r="BM112" s="225" t="s">
        <v>655</v>
      </c>
    </row>
    <row r="113" s="2" customFormat="1" ht="16.5" customHeight="1">
      <c r="A113" s="40"/>
      <c r="B113" s="41"/>
      <c r="C113" s="214" t="s">
        <v>72</v>
      </c>
      <c r="D113" s="214" t="s">
        <v>136</v>
      </c>
      <c r="E113" s="215" t="s">
        <v>656</v>
      </c>
      <c r="F113" s="216" t="s">
        <v>657</v>
      </c>
      <c r="G113" s="217" t="s">
        <v>604</v>
      </c>
      <c r="H113" s="218">
        <v>2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141</v>
      </c>
      <c r="AT113" s="225" t="s">
        <v>136</v>
      </c>
      <c r="AU113" s="225" t="s">
        <v>79</v>
      </c>
      <c r="AY113" s="19" t="s">
        <v>133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141</v>
      </c>
      <c r="BM113" s="225" t="s">
        <v>658</v>
      </c>
    </row>
    <row r="114" s="2" customFormat="1" ht="16.5" customHeight="1">
      <c r="A114" s="40"/>
      <c r="B114" s="41"/>
      <c r="C114" s="214" t="s">
        <v>72</v>
      </c>
      <c r="D114" s="214" t="s">
        <v>136</v>
      </c>
      <c r="E114" s="215" t="s">
        <v>659</v>
      </c>
      <c r="F114" s="216" t="s">
        <v>660</v>
      </c>
      <c r="G114" s="217" t="s">
        <v>604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141</v>
      </c>
      <c r="AT114" s="225" t="s">
        <v>136</v>
      </c>
      <c r="AU114" s="225" t="s">
        <v>79</v>
      </c>
      <c r="AY114" s="19" t="s">
        <v>133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141</v>
      </c>
      <c r="BM114" s="225" t="s">
        <v>661</v>
      </c>
    </row>
    <row r="115" s="2" customFormat="1" ht="16.5" customHeight="1">
      <c r="A115" s="40"/>
      <c r="B115" s="41"/>
      <c r="C115" s="214" t="s">
        <v>72</v>
      </c>
      <c r="D115" s="214" t="s">
        <v>136</v>
      </c>
      <c r="E115" s="215" t="s">
        <v>662</v>
      </c>
      <c r="F115" s="216" t="s">
        <v>663</v>
      </c>
      <c r="G115" s="217" t="s">
        <v>604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141</v>
      </c>
      <c r="AT115" s="225" t="s">
        <v>136</v>
      </c>
      <c r="AU115" s="225" t="s">
        <v>79</v>
      </c>
      <c r="AY115" s="19" t="s">
        <v>133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141</v>
      </c>
      <c r="BM115" s="225" t="s">
        <v>664</v>
      </c>
    </row>
    <row r="116" s="2" customFormat="1" ht="16.5" customHeight="1">
      <c r="A116" s="40"/>
      <c r="B116" s="41"/>
      <c r="C116" s="214" t="s">
        <v>72</v>
      </c>
      <c r="D116" s="214" t="s">
        <v>136</v>
      </c>
      <c r="E116" s="215" t="s">
        <v>665</v>
      </c>
      <c r="F116" s="216" t="s">
        <v>666</v>
      </c>
      <c r="G116" s="217" t="s">
        <v>604</v>
      </c>
      <c r="H116" s="218">
        <v>5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141</v>
      </c>
      <c r="AT116" s="225" t="s">
        <v>136</v>
      </c>
      <c r="AU116" s="225" t="s">
        <v>79</v>
      </c>
      <c r="AY116" s="19" t="s">
        <v>133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141</v>
      </c>
      <c r="BM116" s="225" t="s">
        <v>667</v>
      </c>
    </row>
    <row r="117" s="2" customFormat="1" ht="16.5" customHeight="1">
      <c r="A117" s="40"/>
      <c r="B117" s="41"/>
      <c r="C117" s="214" t="s">
        <v>72</v>
      </c>
      <c r="D117" s="214" t="s">
        <v>136</v>
      </c>
      <c r="E117" s="215" t="s">
        <v>668</v>
      </c>
      <c r="F117" s="216" t="s">
        <v>669</v>
      </c>
      <c r="G117" s="217" t="s">
        <v>163</v>
      </c>
      <c r="H117" s="218">
        <v>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141</v>
      </c>
      <c r="AT117" s="225" t="s">
        <v>136</v>
      </c>
      <c r="AU117" s="225" t="s">
        <v>79</v>
      </c>
      <c r="AY117" s="19" t="s">
        <v>133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141</v>
      </c>
      <c r="BM117" s="225" t="s">
        <v>670</v>
      </c>
    </row>
    <row r="118" s="2" customFormat="1" ht="16.5" customHeight="1">
      <c r="A118" s="40"/>
      <c r="B118" s="41"/>
      <c r="C118" s="214" t="s">
        <v>72</v>
      </c>
      <c r="D118" s="214" t="s">
        <v>136</v>
      </c>
      <c r="E118" s="215" t="s">
        <v>671</v>
      </c>
      <c r="F118" s="216" t="s">
        <v>672</v>
      </c>
      <c r="G118" s="217" t="s">
        <v>163</v>
      </c>
      <c r="H118" s="218">
        <v>2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141</v>
      </c>
      <c r="AT118" s="225" t="s">
        <v>136</v>
      </c>
      <c r="AU118" s="225" t="s">
        <v>79</v>
      </c>
      <c r="AY118" s="19" t="s">
        <v>133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141</v>
      </c>
      <c r="BM118" s="225" t="s">
        <v>673</v>
      </c>
    </row>
    <row r="119" s="2" customFormat="1" ht="16.5" customHeight="1">
      <c r="A119" s="40"/>
      <c r="B119" s="41"/>
      <c r="C119" s="214" t="s">
        <v>72</v>
      </c>
      <c r="D119" s="214" t="s">
        <v>136</v>
      </c>
      <c r="E119" s="215" t="s">
        <v>674</v>
      </c>
      <c r="F119" s="216" t="s">
        <v>675</v>
      </c>
      <c r="G119" s="217" t="s">
        <v>604</v>
      </c>
      <c r="H119" s="218">
        <v>8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141</v>
      </c>
      <c r="AT119" s="225" t="s">
        <v>136</v>
      </c>
      <c r="AU119" s="225" t="s">
        <v>79</v>
      </c>
      <c r="AY119" s="19" t="s">
        <v>133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141</v>
      </c>
      <c r="BM119" s="225" t="s">
        <v>676</v>
      </c>
    </row>
    <row r="120" s="2" customFormat="1" ht="16.5" customHeight="1">
      <c r="A120" s="40"/>
      <c r="B120" s="41"/>
      <c r="C120" s="214" t="s">
        <v>72</v>
      </c>
      <c r="D120" s="214" t="s">
        <v>136</v>
      </c>
      <c r="E120" s="215" t="s">
        <v>677</v>
      </c>
      <c r="F120" s="216" t="s">
        <v>678</v>
      </c>
      <c r="G120" s="217" t="s">
        <v>604</v>
      </c>
      <c r="H120" s="218">
        <v>8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141</v>
      </c>
      <c r="AT120" s="225" t="s">
        <v>136</v>
      </c>
      <c r="AU120" s="225" t="s">
        <v>79</v>
      </c>
      <c r="AY120" s="19" t="s">
        <v>133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141</v>
      </c>
      <c r="BM120" s="225" t="s">
        <v>679</v>
      </c>
    </row>
    <row r="121" s="2" customFormat="1" ht="16.5" customHeight="1">
      <c r="A121" s="40"/>
      <c r="B121" s="41"/>
      <c r="C121" s="214" t="s">
        <v>72</v>
      </c>
      <c r="D121" s="214" t="s">
        <v>136</v>
      </c>
      <c r="E121" s="215" t="s">
        <v>680</v>
      </c>
      <c r="F121" s="216" t="s">
        <v>681</v>
      </c>
      <c r="G121" s="217" t="s">
        <v>604</v>
      </c>
      <c r="H121" s="218">
        <v>8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141</v>
      </c>
      <c r="AT121" s="225" t="s">
        <v>136</v>
      </c>
      <c r="AU121" s="225" t="s">
        <v>79</v>
      </c>
      <c r="AY121" s="19" t="s">
        <v>133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141</v>
      </c>
      <c r="BM121" s="225" t="s">
        <v>682</v>
      </c>
    </row>
    <row r="122" s="2" customFormat="1" ht="16.5" customHeight="1">
      <c r="A122" s="40"/>
      <c r="B122" s="41"/>
      <c r="C122" s="214" t="s">
        <v>72</v>
      </c>
      <c r="D122" s="214" t="s">
        <v>136</v>
      </c>
      <c r="E122" s="215" t="s">
        <v>683</v>
      </c>
      <c r="F122" s="216" t="s">
        <v>684</v>
      </c>
      <c r="G122" s="217" t="s">
        <v>604</v>
      </c>
      <c r="H122" s="218">
        <v>46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141</v>
      </c>
      <c r="AT122" s="225" t="s">
        <v>136</v>
      </c>
      <c r="AU122" s="225" t="s">
        <v>79</v>
      </c>
      <c r="AY122" s="19" t="s">
        <v>133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141</v>
      </c>
      <c r="BM122" s="225" t="s">
        <v>685</v>
      </c>
    </row>
    <row r="123" s="2" customFormat="1" ht="16.5" customHeight="1">
      <c r="A123" s="40"/>
      <c r="B123" s="41"/>
      <c r="C123" s="214" t="s">
        <v>72</v>
      </c>
      <c r="D123" s="214" t="s">
        <v>136</v>
      </c>
      <c r="E123" s="215" t="s">
        <v>686</v>
      </c>
      <c r="F123" s="216" t="s">
        <v>687</v>
      </c>
      <c r="G123" s="217" t="s">
        <v>604</v>
      </c>
      <c r="H123" s="218">
        <v>14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141</v>
      </c>
      <c r="AT123" s="225" t="s">
        <v>136</v>
      </c>
      <c r="AU123" s="225" t="s">
        <v>79</v>
      </c>
      <c r="AY123" s="19" t="s">
        <v>133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141</v>
      </c>
      <c r="BM123" s="225" t="s">
        <v>688</v>
      </c>
    </row>
    <row r="124" s="2" customFormat="1" ht="16.5" customHeight="1">
      <c r="A124" s="40"/>
      <c r="B124" s="41"/>
      <c r="C124" s="214" t="s">
        <v>72</v>
      </c>
      <c r="D124" s="214" t="s">
        <v>136</v>
      </c>
      <c r="E124" s="215" t="s">
        <v>689</v>
      </c>
      <c r="F124" s="216" t="s">
        <v>690</v>
      </c>
      <c r="G124" s="217" t="s">
        <v>604</v>
      </c>
      <c r="H124" s="218">
        <v>63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141</v>
      </c>
      <c r="AT124" s="225" t="s">
        <v>136</v>
      </c>
      <c r="AU124" s="225" t="s">
        <v>79</v>
      </c>
      <c r="AY124" s="19" t="s">
        <v>133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141</v>
      </c>
      <c r="BM124" s="225" t="s">
        <v>691</v>
      </c>
    </row>
    <row r="125" s="2" customFormat="1" ht="16.5" customHeight="1">
      <c r="A125" s="40"/>
      <c r="B125" s="41"/>
      <c r="C125" s="214" t="s">
        <v>72</v>
      </c>
      <c r="D125" s="214" t="s">
        <v>136</v>
      </c>
      <c r="E125" s="215" t="s">
        <v>692</v>
      </c>
      <c r="F125" s="216" t="s">
        <v>693</v>
      </c>
      <c r="G125" s="217" t="s">
        <v>604</v>
      </c>
      <c r="H125" s="218">
        <v>27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141</v>
      </c>
      <c r="AT125" s="225" t="s">
        <v>136</v>
      </c>
      <c r="AU125" s="225" t="s">
        <v>79</v>
      </c>
      <c r="AY125" s="19" t="s">
        <v>133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141</v>
      </c>
      <c r="BM125" s="225" t="s">
        <v>694</v>
      </c>
    </row>
    <row r="126" s="2" customFormat="1" ht="16.5" customHeight="1">
      <c r="A126" s="40"/>
      <c r="B126" s="41"/>
      <c r="C126" s="214" t="s">
        <v>72</v>
      </c>
      <c r="D126" s="214" t="s">
        <v>136</v>
      </c>
      <c r="E126" s="215" t="s">
        <v>695</v>
      </c>
      <c r="F126" s="216" t="s">
        <v>696</v>
      </c>
      <c r="G126" s="217" t="s">
        <v>604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141</v>
      </c>
      <c r="AT126" s="225" t="s">
        <v>136</v>
      </c>
      <c r="AU126" s="225" t="s">
        <v>79</v>
      </c>
      <c r="AY126" s="19" t="s">
        <v>133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141</v>
      </c>
      <c r="BM126" s="225" t="s">
        <v>697</v>
      </c>
    </row>
    <row r="127" s="2" customFormat="1" ht="16.5" customHeight="1">
      <c r="A127" s="40"/>
      <c r="B127" s="41"/>
      <c r="C127" s="214" t="s">
        <v>72</v>
      </c>
      <c r="D127" s="214" t="s">
        <v>136</v>
      </c>
      <c r="E127" s="215" t="s">
        <v>698</v>
      </c>
      <c r="F127" s="216" t="s">
        <v>699</v>
      </c>
      <c r="G127" s="217" t="s">
        <v>604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141</v>
      </c>
      <c r="AT127" s="225" t="s">
        <v>136</v>
      </c>
      <c r="AU127" s="225" t="s">
        <v>79</v>
      </c>
      <c r="AY127" s="19" t="s">
        <v>133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141</v>
      </c>
      <c r="BM127" s="225" t="s">
        <v>700</v>
      </c>
    </row>
    <row r="128" s="2" customFormat="1" ht="16.5" customHeight="1">
      <c r="A128" s="40"/>
      <c r="B128" s="41"/>
      <c r="C128" s="214" t="s">
        <v>72</v>
      </c>
      <c r="D128" s="214" t="s">
        <v>136</v>
      </c>
      <c r="E128" s="215" t="s">
        <v>701</v>
      </c>
      <c r="F128" s="216" t="s">
        <v>702</v>
      </c>
      <c r="G128" s="217" t="s">
        <v>163</v>
      </c>
      <c r="H128" s="218">
        <v>2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141</v>
      </c>
      <c r="AT128" s="225" t="s">
        <v>136</v>
      </c>
      <c r="AU128" s="225" t="s">
        <v>79</v>
      </c>
      <c r="AY128" s="19" t="s">
        <v>133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141</v>
      </c>
      <c r="BM128" s="225" t="s">
        <v>703</v>
      </c>
    </row>
    <row r="129" s="2" customFormat="1" ht="16.5" customHeight="1">
      <c r="A129" s="40"/>
      <c r="B129" s="41"/>
      <c r="C129" s="214" t="s">
        <v>72</v>
      </c>
      <c r="D129" s="214" t="s">
        <v>136</v>
      </c>
      <c r="E129" s="215" t="s">
        <v>609</v>
      </c>
      <c r="F129" s="216" t="s">
        <v>610</v>
      </c>
      <c r="G129" s="217" t="s">
        <v>312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141</v>
      </c>
      <c r="AT129" s="225" t="s">
        <v>136</v>
      </c>
      <c r="AU129" s="225" t="s">
        <v>79</v>
      </c>
      <c r="AY129" s="19" t="s">
        <v>133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141</v>
      </c>
      <c r="BM129" s="225" t="s">
        <v>704</v>
      </c>
    </row>
    <row r="130" s="2" customFormat="1" ht="16.5" customHeight="1">
      <c r="A130" s="40"/>
      <c r="B130" s="41"/>
      <c r="C130" s="214" t="s">
        <v>72</v>
      </c>
      <c r="D130" s="214" t="s">
        <v>136</v>
      </c>
      <c r="E130" s="215" t="s">
        <v>705</v>
      </c>
      <c r="F130" s="216" t="s">
        <v>706</v>
      </c>
      <c r="G130" s="217" t="s">
        <v>312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141</v>
      </c>
      <c r="AT130" s="225" t="s">
        <v>136</v>
      </c>
      <c r="AU130" s="225" t="s">
        <v>79</v>
      </c>
      <c r="AY130" s="19" t="s">
        <v>133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141</v>
      </c>
      <c r="BM130" s="225" t="s">
        <v>707</v>
      </c>
    </row>
    <row r="131" s="2" customFormat="1" ht="16.5" customHeight="1">
      <c r="A131" s="40"/>
      <c r="B131" s="41"/>
      <c r="C131" s="214" t="s">
        <v>72</v>
      </c>
      <c r="D131" s="214" t="s">
        <v>136</v>
      </c>
      <c r="E131" s="215" t="s">
        <v>708</v>
      </c>
      <c r="F131" s="216" t="s">
        <v>709</v>
      </c>
      <c r="G131" s="217" t="s">
        <v>312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141</v>
      </c>
      <c r="AT131" s="225" t="s">
        <v>136</v>
      </c>
      <c r="AU131" s="225" t="s">
        <v>79</v>
      </c>
      <c r="AY131" s="19" t="s">
        <v>133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141</v>
      </c>
      <c r="BM131" s="225" t="s">
        <v>710</v>
      </c>
    </row>
    <row r="132" s="12" customFormat="1" ht="25.92" customHeight="1">
      <c r="A132" s="12"/>
      <c r="B132" s="198"/>
      <c r="C132" s="199"/>
      <c r="D132" s="200" t="s">
        <v>71</v>
      </c>
      <c r="E132" s="201" t="s">
        <v>711</v>
      </c>
      <c r="F132" s="201" t="s">
        <v>712</v>
      </c>
      <c r="G132" s="199"/>
      <c r="H132" s="199"/>
      <c r="I132" s="202"/>
      <c r="J132" s="203">
        <f>BK132</f>
        <v>0</v>
      </c>
      <c r="K132" s="199"/>
      <c r="L132" s="204"/>
      <c r="M132" s="205"/>
      <c r="N132" s="206"/>
      <c r="O132" s="206"/>
      <c r="P132" s="207">
        <f>SUM(P133:P138)</f>
        <v>0</v>
      </c>
      <c r="Q132" s="206"/>
      <c r="R132" s="207">
        <f>SUM(R133:R138)</f>
        <v>0</v>
      </c>
      <c r="S132" s="206"/>
      <c r="T132" s="208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79</v>
      </c>
      <c r="AT132" s="210" t="s">
        <v>71</v>
      </c>
      <c r="AU132" s="210" t="s">
        <v>72</v>
      </c>
      <c r="AY132" s="209" t="s">
        <v>133</v>
      </c>
      <c r="BK132" s="211">
        <f>SUM(BK133:BK138)</f>
        <v>0</v>
      </c>
    </row>
    <row r="133" s="2" customFormat="1" ht="16.5" customHeight="1">
      <c r="A133" s="40"/>
      <c r="B133" s="41"/>
      <c r="C133" s="214" t="s">
        <v>72</v>
      </c>
      <c r="D133" s="214" t="s">
        <v>136</v>
      </c>
      <c r="E133" s="215" t="s">
        <v>713</v>
      </c>
      <c r="F133" s="216" t="s">
        <v>714</v>
      </c>
      <c r="G133" s="217" t="s">
        <v>163</v>
      </c>
      <c r="H133" s="218">
        <v>5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141</v>
      </c>
      <c r="AT133" s="225" t="s">
        <v>136</v>
      </c>
      <c r="AU133" s="225" t="s">
        <v>79</v>
      </c>
      <c r="AY133" s="19" t="s">
        <v>133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141</v>
      </c>
      <c r="BM133" s="225" t="s">
        <v>715</v>
      </c>
    </row>
    <row r="134" s="2" customFormat="1" ht="16.5" customHeight="1">
      <c r="A134" s="40"/>
      <c r="B134" s="41"/>
      <c r="C134" s="214" t="s">
        <v>72</v>
      </c>
      <c r="D134" s="214" t="s">
        <v>136</v>
      </c>
      <c r="E134" s="215" t="s">
        <v>716</v>
      </c>
      <c r="F134" s="216" t="s">
        <v>717</v>
      </c>
      <c r="G134" s="217" t="s">
        <v>163</v>
      </c>
      <c r="H134" s="218">
        <v>400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141</v>
      </c>
      <c r="AT134" s="225" t="s">
        <v>136</v>
      </c>
      <c r="AU134" s="225" t="s">
        <v>79</v>
      </c>
      <c r="AY134" s="19" t="s">
        <v>133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141</v>
      </c>
      <c r="BM134" s="225" t="s">
        <v>718</v>
      </c>
    </row>
    <row r="135" s="2" customFormat="1" ht="16.5" customHeight="1">
      <c r="A135" s="40"/>
      <c r="B135" s="41"/>
      <c r="C135" s="214" t="s">
        <v>72</v>
      </c>
      <c r="D135" s="214" t="s">
        <v>136</v>
      </c>
      <c r="E135" s="215" t="s">
        <v>719</v>
      </c>
      <c r="F135" s="216" t="s">
        <v>720</v>
      </c>
      <c r="G135" s="217" t="s">
        <v>163</v>
      </c>
      <c r="H135" s="218">
        <v>160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141</v>
      </c>
      <c r="AT135" s="225" t="s">
        <v>136</v>
      </c>
      <c r="AU135" s="225" t="s">
        <v>79</v>
      </c>
      <c r="AY135" s="19" t="s">
        <v>133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141</v>
      </c>
      <c r="BM135" s="225" t="s">
        <v>721</v>
      </c>
    </row>
    <row r="136" s="2" customFormat="1" ht="16.5" customHeight="1">
      <c r="A136" s="40"/>
      <c r="B136" s="41"/>
      <c r="C136" s="214" t="s">
        <v>72</v>
      </c>
      <c r="D136" s="214" t="s">
        <v>136</v>
      </c>
      <c r="E136" s="215" t="s">
        <v>722</v>
      </c>
      <c r="F136" s="216" t="s">
        <v>723</v>
      </c>
      <c r="G136" s="217" t="s">
        <v>163</v>
      </c>
      <c r="H136" s="218">
        <v>300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141</v>
      </c>
      <c r="AT136" s="225" t="s">
        <v>136</v>
      </c>
      <c r="AU136" s="225" t="s">
        <v>79</v>
      </c>
      <c r="AY136" s="19" t="s">
        <v>133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141</v>
      </c>
      <c r="BM136" s="225" t="s">
        <v>724</v>
      </c>
    </row>
    <row r="137" s="2" customFormat="1" ht="16.5" customHeight="1">
      <c r="A137" s="40"/>
      <c r="B137" s="41"/>
      <c r="C137" s="214" t="s">
        <v>72</v>
      </c>
      <c r="D137" s="214" t="s">
        <v>136</v>
      </c>
      <c r="E137" s="215" t="s">
        <v>725</v>
      </c>
      <c r="F137" s="216" t="s">
        <v>726</v>
      </c>
      <c r="G137" s="217" t="s">
        <v>163</v>
      </c>
      <c r="H137" s="218">
        <v>220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141</v>
      </c>
      <c r="AT137" s="225" t="s">
        <v>136</v>
      </c>
      <c r="AU137" s="225" t="s">
        <v>79</v>
      </c>
      <c r="AY137" s="19" t="s">
        <v>133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141</v>
      </c>
      <c r="BM137" s="225" t="s">
        <v>727</v>
      </c>
    </row>
    <row r="138" s="2" customFormat="1" ht="16.5" customHeight="1">
      <c r="A138" s="40"/>
      <c r="B138" s="41"/>
      <c r="C138" s="214" t="s">
        <v>72</v>
      </c>
      <c r="D138" s="214" t="s">
        <v>136</v>
      </c>
      <c r="E138" s="215" t="s">
        <v>728</v>
      </c>
      <c r="F138" s="216" t="s">
        <v>729</v>
      </c>
      <c r="G138" s="217" t="s">
        <v>604</v>
      </c>
      <c r="H138" s="218">
        <v>60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141</v>
      </c>
      <c r="AT138" s="225" t="s">
        <v>136</v>
      </c>
      <c r="AU138" s="225" t="s">
        <v>79</v>
      </c>
      <c r="AY138" s="19" t="s">
        <v>133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141</v>
      </c>
      <c r="BM138" s="225" t="s">
        <v>730</v>
      </c>
    </row>
    <row r="139" s="12" customFormat="1" ht="25.92" customHeight="1">
      <c r="A139" s="12"/>
      <c r="B139" s="198"/>
      <c r="C139" s="199"/>
      <c r="D139" s="200" t="s">
        <v>71</v>
      </c>
      <c r="E139" s="201" t="s">
        <v>731</v>
      </c>
      <c r="F139" s="201" t="s">
        <v>732</v>
      </c>
      <c r="G139" s="199"/>
      <c r="H139" s="199"/>
      <c r="I139" s="202"/>
      <c r="J139" s="203">
        <f>BK139</f>
        <v>0</v>
      </c>
      <c r="K139" s="199"/>
      <c r="L139" s="204"/>
      <c r="M139" s="205"/>
      <c r="N139" s="206"/>
      <c r="O139" s="206"/>
      <c r="P139" s="207">
        <f>SUM(P140:P148)</f>
        <v>0</v>
      </c>
      <c r="Q139" s="206"/>
      <c r="R139" s="207">
        <f>SUM(R140:R148)</f>
        <v>0</v>
      </c>
      <c r="S139" s="206"/>
      <c r="T139" s="208">
        <f>SUM(T140:T148)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79</v>
      </c>
      <c r="AT139" s="210" t="s">
        <v>71</v>
      </c>
      <c r="AU139" s="210" t="s">
        <v>72</v>
      </c>
      <c r="AY139" s="209" t="s">
        <v>133</v>
      </c>
      <c r="BK139" s="211">
        <f>SUM(BK140:BK148)</f>
        <v>0</v>
      </c>
    </row>
    <row r="140" s="2" customFormat="1" ht="16.5" customHeight="1">
      <c r="A140" s="40"/>
      <c r="B140" s="41"/>
      <c r="C140" s="214" t="s">
        <v>72</v>
      </c>
      <c r="D140" s="214" t="s">
        <v>136</v>
      </c>
      <c r="E140" s="215" t="s">
        <v>733</v>
      </c>
      <c r="F140" s="216" t="s">
        <v>734</v>
      </c>
      <c r="G140" s="217" t="s">
        <v>604</v>
      </c>
      <c r="H140" s="218">
        <v>2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141</v>
      </c>
      <c r="AT140" s="225" t="s">
        <v>136</v>
      </c>
      <c r="AU140" s="225" t="s">
        <v>79</v>
      </c>
      <c r="AY140" s="19" t="s">
        <v>133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141</v>
      </c>
      <c r="BM140" s="225" t="s">
        <v>735</v>
      </c>
    </row>
    <row r="141" s="2" customFormat="1" ht="16.5" customHeight="1">
      <c r="A141" s="40"/>
      <c r="B141" s="41"/>
      <c r="C141" s="214" t="s">
        <v>72</v>
      </c>
      <c r="D141" s="214" t="s">
        <v>136</v>
      </c>
      <c r="E141" s="215" t="s">
        <v>736</v>
      </c>
      <c r="F141" s="216" t="s">
        <v>737</v>
      </c>
      <c r="G141" s="217" t="s">
        <v>604</v>
      </c>
      <c r="H141" s="218">
        <v>3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141</v>
      </c>
      <c r="AT141" s="225" t="s">
        <v>136</v>
      </c>
      <c r="AU141" s="225" t="s">
        <v>79</v>
      </c>
      <c r="AY141" s="19" t="s">
        <v>133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141</v>
      </c>
      <c r="BM141" s="225" t="s">
        <v>738</v>
      </c>
    </row>
    <row r="142" s="2" customFormat="1" ht="16.5" customHeight="1">
      <c r="A142" s="40"/>
      <c r="B142" s="41"/>
      <c r="C142" s="214" t="s">
        <v>72</v>
      </c>
      <c r="D142" s="214" t="s">
        <v>136</v>
      </c>
      <c r="E142" s="215" t="s">
        <v>739</v>
      </c>
      <c r="F142" s="216" t="s">
        <v>740</v>
      </c>
      <c r="G142" s="217" t="s">
        <v>604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141</v>
      </c>
      <c r="AT142" s="225" t="s">
        <v>136</v>
      </c>
      <c r="AU142" s="225" t="s">
        <v>79</v>
      </c>
      <c r="AY142" s="19" t="s">
        <v>133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141</v>
      </c>
      <c r="BM142" s="225" t="s">
        <v>741</v>
      </c>
    </row>
    <row r="143" s="2" customFormat="1" ht="16.5" customHeight="1">
      <c r="A143" s="40"/>
      <c r="B143" s="41"/>
      <c r="C143" s="214" t="s">
        <v>72</v>
      </c>
      <c r="D143" s="214" t="s">
        <v>136</v>
      </c>
      <c r="E143" s="215" t="s">
        <v>742</v>
      </c>
      <c r="F143" s="216" t="s">
        <v>743</v>
      </c>
      <c r="G143" s="217" t="s">
        <v>604</v>
      </c>
      <c r="H143" s="218">
        <v>3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141</v>
      </c>
      <c r="AT143" s="225" t="s">
        <v>136</v>
      </c>
      <c r="AU143" s="225" t="s">
        <v>79</v>
      </c>
      <c r="AY143" s="19" t="s">
        <v>133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141</v>
      </c>
      <c r="BM143" s="225" t="s">
        <v>744</v>
      </c>
    </row>
    <row r="144" s="2" customFormat="1" ht="16.5" customHeight="1">
      <c r="A144" s="40"/>
      <c r="B144" s="41"/>
      <c r="C144" s="214" t="s">
        <v>72</v>
      </c>
      <c r="D144" s="214" t="s">
        <v>136</v>
      </c>
      <c r="E144" s="215" t="s">
        <v>745</v>
      </c>
      <c r="F144" s="216" t="s">
        <v>746</v>
      </c>
      <c r="G144" s="217" t="s">
        <v>604</v>
      </c>
      <c r="H144" s="218">
        <v>9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141</v>
      </c>
      <c r="AT144" s="225" t="s">
        <v>136</v>
      </c>
      <c r="AU144" s="225" t="s">
        <v>79</v>
      </c>
      <c r="AY144" s="19" t="s">
        <v>133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141</v>
      </c>
      <c r="BM144" s="225" t="s">
        <v>747</v>
      </c>
    </row>
    <row r="145" s="2" customFormat="1" ht="16.5" customHeight="1">
      <c r="A145" s="40"/>
      <c r="B145" s="41"/>
      <c r="C145" s="214" t="s">
        <v>72</v>
      </c>
      <c r="D145" s="214" t="s">
        <v>136</v>
      </c>
      <c r="E145" s="215" t="s">
        <v>748</v>
      </c>
      <c r="F145" s="216" t="s">
        <v>749</v>
      </c>
      <c r="G145" s="217" t="s">
        <v>604</v>
      </c>
      <c r="H145" s="218">
        <v>10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141</v>
      </c>
      <c r="AT145" s="225" t="s">
        <v>136</v>
      </c>
      <c r="AU145" s="225" t="s">
        <v>79</v>
      </c>
      <c r="AY145" s="19" t="s">
        <v>133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141</v>
      </c>
      <c r="BM145" s="225" t="s">
        <v>750</v>
      </c>
    </row>
    <row r="146" s="2" customFormat="1" ht="16.5" customHeight="1">
      <c r="A146" s="40"/>
      <c r="B146" s="41"/>
      <c r="C146" s="214" t="s">
        <v>72</v>
      </c>
      <c r="D146" s="214" t="s">
        <v>136</v>
      </c>
      <c r="E146" s="215" t="s">
        <v>751</v>
      </c>
      <c r="F146" s="216" t="s">
        <v>752</v>
      </c>
      <c r="G146" s="217" t="s">
        <v>163</v>
      </c>
      <c r="H146" s="218">
        <v>120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141</v>
      </c>
      <c r="AT146" s="225" t="s">
        <v>136</v>
      </c>
      <c r="AU146" s="225" t="s">
        <v>79</v>
      </c>
      <c r="AY146" s="19" t="s">
        <v>133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141</v>
      </c>
      <c r="BM146" s="225" t="s">
        <v>753</v>
      </c>
    </row>
    <row r="147" s="2" customFormat="1" ht="16.5" customHeight="1">
      <c r="A147" s="40"/>
      <c r="B147" s="41"/>
      <c r="C147" s="214" t="s">
        <v>72</v>
      </c>
      <c r="D147" s="214" t="s">
        <v>136</v>
      </c>
      <c r="E147" s="215" t="s">
        <v>754</v>
      </c>
      <c r="F147" s="216" t="s">
        <v>755</v>
      </c>
      <c r="G147" s="217" t="s">
        <v>163</v>
      </c>
      <c r="H147" s="218">
        <v>20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141</v>
      </c>
      <c r="AT147" s="225" t="s">
        <v>136</v>
      </c>
      <c r="AU147" s="225" t="s">
        <v>79</v>
      </c>
      <c r="AY147" s="19" t="s">
        <v>133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141</v>
      </c>
      <c r="BM147" s="225" t="s">
        <v>756</v>
      </c>
    </row>
    <row r="148" s="2" customFormat="1" ht="16.5" customHeight="1">
      <c r="A148" s="40"/>
      <c r="B148" s="41"/>
      <c r="C148" s="214" t="s">
        <v>72</v>
      </c>
      <c r="D148" s="214" t="s">
        <v>136</v>
      </c>
      <c r="E148" s="215" t="s">
        <v>757</v>
      </c>
      <c r="F148" s="216" t="s">
        <v>758</v>
      </c>
      <c r="G148" s="217" t="s">
        <v>312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141</v>
      </c>
      <c r="AT148" s="225" t="s">
        <v>136</v>
      </c>
      <c r="AU148" s="225" t="s">
        <v>79</v>
      </c>
      <c r="AY148" s="19" t="s">
        <v>133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141</v>
      </c>
      <c r="BM148" s="225" t="s">
        <v>759</v>
      </c>
    </row>
    <row r="149" s="12" customFormat="1" ht="25.92" customHeight="1">
      <c r="A149" s="12"/>
      <c r="B149" s="198"/>
      <c r="C149" s="199"/>
      <c r="D149" s="200" t="s">
        <v>71</v>
      </c>
      <c r="E149" s="201" t="s">
        <v>760</v>
      </c>
      <c r="F149" s="201" t="s">
        <v>761</v>
      </c>
      <c r="G149" s="199"/>
      <c r="H149" s="199"/>
      <c r="I149" s="202"/>
      <c r="J149" s="203">
        <f>BK149</f>
        <v>0</v>
      </c>
      <c r="K149" s="199"/>
      <c r="L149" s="204"/>
      <c r="M149" s="205"/>
      <c r="N149" s="206"/>
      <c r="O149" s="206"/>
      <c r="P149" s="207">
        <f>SUM(P150:P153)</f>
        <v>0</v>
      </c>
      <c r="Q149" s="206"/>
      <c r="R149" s="207">
        <f>SUM(R150:R153)</f>
        <v>0</v>
      </c>
      <c r="S149" s="206"/>
      <c r="T149" s="208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79</v>
      </c>
      <c r="AT149" s="210" t="s">
        <v>71</v>
      </c>
      <c r="AU149" s="210" t="s">
        <v>72</v>
      </c>
      <c r="AY149" s="209" t="s">
        <v>133</v>
      </c>
      <c r="BK149" s="211">
        <f>SUM(BK150:BK153)</f>
        <v>0</v>
      </c>
    </row>
    <row r="150" s="2" customFormat="1" ht="16.5" customHeight="1">
      <c r="A150" s="40"/>
      <c r="B150" s="41"/>
      <c r="C150" s="214" t="s">
        <v>72</v>
      </c>
      <c r="D150" s="214" t="s">
        <v>136</v>
      </c>
      <c r="E150" s="215" t="s">
        <v>762</v>
      </c>
      <c r="F150" s="216" t="s">
        <v>763</v>
      </c>
      <c r="G150" s="217" t="s">
        <v>604</v>
      </c>
      <c r="H150" s="218">
        <v>78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141</v>
      </c>
      <c r="AT150" s="225" t="s">
        <v>136</v>
      </c>
      <c r="AU150" s="225" t="s">
        <v>79</v>
      </c>
      <c r="AY150" s="19" t="s">
        <v>133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141</v>
      </c>
      <c r="BM150" s="225" t="s">
        <v>764</v>
      </c>
    </row>
    <row r="151" s="2" customFormat="1" ht="16.5" customHeight="1">
      <c r="A151" s="40"/>
      <c r="B151" s="41"/>
      <c r="C151" s="214" t="s">
        <v>72</v>
      </c>
      <c r="D151" s="214" t="s">
        <v>136</v>
      </c>
      <c r="E151" s="215" t="s">
        <v>765</v>
      </c>
      <c r="F151" s="216" t="s">
        <v>766</v>
      </c>
      <c r="G151" s="217" t="s">
        <v>604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141</v>
      </c>
      <c r="AT151" s="225" t="s">
        <v>136</v>
      </c>
      <c r="AU151" s="225" t="s">
        <v>79</v>
      </c>
      <c r="AY151" s="19" t="s">
        <v>133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141</v>
      </c>
      <c r="BM151" s="225" t="s">
        <v>767</v>
      </c>
    </row>
    <row r="152" s="2" customFormat="1" ht="16.5" customHeight="1">
      <c r="A152" s="40"/>
      <c r="B152" s="41"/>
      <c r="C152" s="214" t="s">
        <v>72</v>
      </c>
      <c r="D152" s="214" t="s">
        <v>136</v>
      </c>
      <c r="E152" s="215" t="s">
        <v>768</v>
      </c>
      <c r="F152" s="216" t="s">
        <v>769</v>
      </c>
      <c r="G152" s="217" t="s">
        <v>604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141</v>
      </c>
      <c r="AT152" s="225" t="s">
        <v>136</v>
      </c>
      <c r="AU152" s="225" t="s">
        <v>79</v>
      </c>
      <c r="AY152" s="19" t="s">
        <v>133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141</v>
      </c>
      <c r="BM152" s="225" t="s">
        <v>770</v>
      </c>
    </row>
    <row r="153" s="2" customFormat="1" ht="16.5" customHeight="1">
      <c r="A153" s="40"/>
      <c r="B153" s="41"/>
      <c r="C153" s="214" t="s">
        <v>72</v>
      </c>
      <c r="D153" s="214" t="s">
        <v>136</v>
      </c>
      <c r="E153" s="215" t="s">
        <v>771</v>
      </c>
      <c r="F153" s="216" t="s">
        <v>772</v>
      </c>
      <c r="G153" s="217" t="s">
        <v>604</v>
      </c>
      <c r="H153" s="218">
        <v>18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141</v>
      </c>
      <c r="AT153" s="225" t="s">
        <v>136</v>
      </c>
      <c r="AU153" s="225" t="s">
        <v>79</v>
      </c>
      <c r="AY153" s="19" t="s">
        <v>133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141</v>
      </c>
      <c r="BM153" s="225" t="s">
        <v>773</v>
      </c>
    </row>
    <row r="154" s="12" customFormat="1" ht="25.92" customHeight="1">
      <c r="A154" s="12"/>
      <c r="B154" s="198"/>
      <c r="C154" s="199"/>
      <c r="D154" s="200" t="s">
        <v>71</v>
      </c>
      <c r="E154" s="201" t="s">
        <v>774</v>
      </c>
      <c r="F154" s="201" t="s">
        <v>775</v>
      </c>
      <c r="G154" s="199"/>
      <c r="H154" s="199"/>
      <c r="I154" s="202"/>
      <c r="J154" s="203">
        <f>BK154</f>
        <v>0</v>
      </c>
      <c r="K154" s="199"/>
      <c r="L154" s="204"/>
      <c r="M154" s="205"/>
      <c r="N154" s="206"/>
      <c r="O154" s="206"/>
      <c r="P154" s="207">
        <f>SUM(P155:P168)</f>
        <v>0</v>
      </c>
      <c r="Q154" s="206"/>
      <c r="R154" s="207">
        <f>SUM(R155:R168)</f>
        <v>0</v>
      </c>
      <c r="S154" s="206"/>
      <c r="T154" s="208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79</v>
      </c>
      <c r="AT154" s="210" t="s">
        <v>71</v>
      </c>
      <c r="AU154" s="210" t="s">
        <v>72</v>
      </c>
      <c r="AY154" s="209" t="s">
        <v>133</v>
      </c>
      <c r="BK154" s="211">
        <f>SUM(BK155:BK168)</f>
        <v>0</v>
      </c>
    </row>
    <row r="155" s="2" customFormat="1" ht="16.5" customHeight="1">
      <c r="A155" s="40"/>
      <c r="B155" s="41"/>
      <c r="C155" s="214" t="s">
        <v>72</v>
      </c>
      <c r="D155" s="214" t="s">
        <v>136</v>
      </c>
      <c r="E155" s="215" t="s">
        <v>776</v>
      </c>
      <c r="F155" s="216" t="s">
        <v>777</v>
      </c>
      <c r="G155" s="217" t="s">
        <v>312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141</v>
      </c>
      <c r="AT155" s="225" t="s">
        <v>136</v>
      </c>
      <c r="AU155" s="225" t="s">
        <v>79</v>
      </c>
      <c r="AY155" s="19" t="s">
        <v>133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141</v>
      </c>
      <c r="BM155" s="225" t="s">
        <v>778</v>
      </c>
    </row>
    <row r="156" s="2" customFormat="1" ht="16.5" customHeight="1">
      <c r="A156" s="40"/>
      <c r="B156" s="41"/>
      <c r="C156" s="214" t="s">
        <v>72</v>
      </c>
      <c r="D156" s="214" t="s">
        <v>136</v>
      </c>
      <c r="E156" s="215" t="s">
        <v>779</v>
      </c>
      <c r="F156" s="216" t="s">
        <v>780</v>
      </c>
      <c r="G156" s="217" t="s">
        <v>163</v>
      </c>
      <c r="H156" s="218">
        <v>30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141</v>
      </c>
      <c r="AT156" s="225" t="s">
        <v>136</v>
      </c>
      <c r="AU156" s="225" t="s">
        <v>79</v>
      </c>
      <c r="AY156" s="19" t="s">
        <v>133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141</v>
      </c>
      <c r="BM156" s="225" t="s">
        <v>781</v>
      </c>
    </row>
    <row r="157" s="2" customFormat="1" ht="16.5" customHeight="1">
      <c r="A157" s="40"/>
      <c r="B157" s="41"/>
      <c r="C157" s="214" t="s">
        <v>72</v>
      </c>
      <c r="D157" s="214" t="s">
        <v>136</v>
      </c>
      <c r="E157" s="215" t="s">
        <v>782</v>
      </c>
      <c r="F157" s="216" t="s">
        <v>783</v>
      </c>
      <c r="G157" s="217" t="s">
        <v>163</v>
      </c>
      <c r="H157" s="218">
        <v>200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141</v>
      </c>
      <c r="AT157" s="225" t="s">
        <v>136</v>
      </c>
      <c r="AU157" s="225" t="s">
        <v>79</v>
      </c>
      <c r="AY157" s="19" t="s">
        <v>133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141</v>
      </c>
      <c r="BM157" s="225" t="s">
        <v>784</v>
      </c>
    </row>
    <row r="158" s="2" customFormat="1" ht="16.5" customHeight="1">
      <c r="A158" s="40"/>
      <c r="B158" s="41"/>
      <c r="C158" s="214" t="s">
        <v>72</v>
      </c>
      <c r="D158" s="214" t="s">
        <v>136</v>
      </c>
      <c r="E158" s="215" t="s">
        <v>785</v>
      </c>
      <c r="F158" s="216" t="s">
        <v>786</v>
      </c>
      <c r="G158" s="217" t="s">
        <v>604</v>
      </c>
      <c r="H158" s="218">
        <v>12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141</v>
      </c>
      <c r="AT158" s="225" t="s">
        <v>136</v>
      </c>
      <c r="AU158" s="225" t="s">
        <v>79</v>
      </c>
      <c r="AY158" s="19" t="s">
        <v>133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141</v>
      </c>
      <c r="BM158" s="225" t="s">
        <v>787</v>
      </c>
    </row>
    <row r="159" s="2" customFormat="1" ht="16.5" customHeight="1">
      <c r="A159" s="40"/>
      <c r="B159" s="41"/>
      <c r="C159" s="214" t="s">
        <v>72</v>
      </c>
      <c r="D159" s="214" t="s">
        <v>136</v>
      </c>
      <c r="E159" s="215" t="s">
        <v>788</v>
      </c>
      <c r="F159" s="216" t="s">
        <v>789</v>
      </c>
      <c r="G159" s="217" t="s">
        <v>604</v>
      </c>
      <c r="H159" s="218">
        <v>4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141</v>
      </c>
      <c r="AT159" s="225" t="s">
        <v>136</v>
      </c>
      <c r="AU159" s="225" t="s">
        <v>79</v>
      </c>
      <c r="AY159" s="19" t="s">
        <v>133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141</v>
      </c>
      <c r="BM159" s="225" t="s">
        <v>790</v>
      </c>
    </row>
    <row r="160" s="2" customFormat="1" ht="16.5" customHeight="1">
      <c r="A160" s="40"/>
      <c r="B160" s="41"/>
      <c r="C160" s="214" t="s">
        <v>72</v>
      </c>
      <c r="D160" s="214" t="s">
        <v>136</v>
      </c>
      <c r="E160" s="215" t="s">
        <v>791</v>
      </c>
      <c r="F160" s="216" t="s">
        <v>792</v>
      </c>
      <c r="G160" s="217" t="s">
        <v>604</v>
      </c>
      <c r="H160" s="218">
        <v>9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141</v>
      </c>
      <c r="AT160" s="225" t="s">
        <v>136</v>
      </c>
      <c r="AU160" s="225" t="s">
        <v>79</v>
      </c>
      <c r="AY160" s="19" t="s">
        <v>133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141</v>
      </c>
      <c r="BM160" s="225" t="s">
        <v>793</v>
      </c>
    </row>
    <row r="161" s="2" customFormat="1" ht="16.5" customHeight="1">
      <c r="A161" s="40"/>
      <c r="B161" s="41"/>
      <c r="C161" s="214" t="s">
        <v>72</v>
      </c>
      <c r="D161" s="214" t="s">
        <v>136</v>
      </c>
      <c r="E161" s="215" t="s">
        <v>794</v>
      </c>
      <c r="F161" s="216" t="s">
        <v>795</v>
      </c>
      <c r="G161" s="217" t="s">
        <v>604</v>
      </c>
      <c r="H161" s="218">
        <v>8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141</v>
      </c>
      <c r="AT161" s="225" t="s">
        <v>136</v>
      </c>
      <c r="AU161" s="225" t="s">
        <v>79</v>
      </c>
      <c r="AY161" s="19" t="s">
        <v>133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141</v>
      </c>
      <c r="BM161" s="225" t="s">
        <v>796</v>
      </c>
    </row>
    <row r="162" s="2" customFormat="1" ht="16.5" customHeight="1">
      <c r="A162" s="40"/>
      <c r="B162" s="41"/>
      <c r="C162" s="214" t="s">
        <v>72</v>
      </c>
      <c r="D162" s="214" t="s">
        <v>136</v>
      </c>
      <c r="E162" s="215" t="s">
        <v>797</v>
      </c>
      <c r="F162" s="216" t="s">
        <v>798</v>
      </c>
      <c r="G162" s="217" t="s">
        <v>604</v>
      </c>
      <c r="H162" s="218">
        <v>8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141</v>
      </c>
      <c r="AT162" s="225" t="s">
        <v>136</v>
      </c>
      <c r="AU162" s="225" t="s">
        <v>79</v>
      </c>
      <c r="AY162" s="19" t="s">
        <v>133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141</v>
      </c>
      <c r="BM162" s="225" t="s">
        <v>799</v>
      </c>
    </row>
    <row r="163" s="2" customFormat="1" ht="16.5" customHeight="1">
      <c r="A163" s="40"/>
      <c r="B163" s="41"/>
      <c r="C163" s="214" t="s">
        <v>72</v>
      </c>
      <c r="D163" s="214" t="s">
        <v>136</v>
      </c>
      <c r="E163" s="215" t="s">
        <v>800</v>
      </c>
      <c r="F163" s="216" t="s">
        <v>801</v>
      </c>
      <c r="G163" s="217" t="s">
        <v>604</v>
      </c>
      <c r="H163" s="218">
        <v>4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141</v>
      </c>
      <c r="AT163" s="225" t="s">
        <v>136</v>
      </c>
      <c r="AU163" s="225" t="s">
        <v>79</v>
      </c>
      <c r="AY163" s="19" t="s">
        <v>133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141</v>
      </c>
      <c r="BM163" s="225" t="s">
        <v>802</v>
      </c>
    </row>
    <row r="164" s="2" customFormat="1" ht="16.5" customHeight="1">
      <c r="A164" s="40"/>
      <c r="B164" s="41"/>
      <c r="C164" s="214" t="s">
        <v>72</v>
      </c>
      <c r="D164" s="214" t="s">
        <v>136</v>
      </c>
      <c r="E164" s="215" t="s">
        <v>803</v>
      </c>
      <c r="F164" s="216" t="s">
        <v>804</v>
      </c>
      <c r="G164" s="217" t="s">
        <v>604</v>
      </c>
      <c r="H164" s="218">
        <v>4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141</v>
      </c>
      <c r="AT164" s="225" t="s">
        <v>136</v>
      </c>
      <c r="AU164" s="225" t="s">
        <v>79</v>
      </c>
      <c r="AY164" s="19" t="s">
        <v>133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141</v>
      </c>
      <c r="BM164" s="225" t="s">
        <v>805</v>
      </c>
    </row>
    <row r="165" s="2" customFormat="1" ht="16.5" customHeight="1">
      <c r="A165" s="40"/>
      <c r="B165" s="41"/>
      <c r="C165" s="214" t="s">
        <v>72</v>
      </c>
      <c r="D165" s="214" t="s">
        <v>136</v>
      </c>
      <c r="E165" s="215" t="s">
        <v>806</v>
      </c>
      <c r="F165" s="216" t="s">
        <v>807</v>
      </c>
      <c r="G165" s="217" t="s">
        <v>604</v>
      </c>
      <c r="H165" s="218">
        <v>400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141</v>
      </c>
      <c r="AT165" s="225" t="s">
        <v>136</v>
      </c>
      <c r="AU165" s="225" t="s">
        <v>79</v>
      </c>
      <c r="AY165" s="19" t="s">
        <v>133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141</v>
      </c>
      <c r="BM165" s="225" t="s">
        <v>808</v>
      </c>
    </row>
    <row r="166" s="2" customFormat="1" ht="16.5" customHeight="1">
      <c r="A166" s="40"/>
      <c r="B166" s="41"/>
      <c r="C166" s="214" t="s">
        <v>72</v>
      </c>
      <c r="D166" s="214" t="s">
        <v>136</v>
      </c>
      <c r="E166" s="215" t="s">
        <v>809</v>
      </c>
      <c r="F166" s="216" t="s">
        <v>810</v>
      </c>
      <c r="G166" s="217" t="s">
        <v>312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141</v>
      </c>
      <c r="AT166" s="225" t="s">
        <v>136</v>
      </c>
      <c r="AU166" s="225" t="s">
        <v>79</v>
      </c>
      <c r="AY166" s="19" t="s">
        <v>133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141</v>
      </c>
      <c r="BM166" s="225" t="s">
        <v>811</v>
      </c>
    </row>
    <row r="167" s="2" customFormat="1" ht="16.5" customHeight="1">
      <c r="A167" s="40"/>
      <c r="B167" s="41"/>
      <c r="C167" s="214" t="s">
        <v>72</v>
      </c>
      <c r="D167" s="214" t="s">
        <v>136</v>
      </c>
      <c r="E167" s="215" t="s">
        <v>757</v>
      </c>
      <c r="F167" s="216" t="s">
        <v>758</v>
      </c>
      <c r="G167" s="217" t="s">
        <v>312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141</v>
      </c>
      <c r="AT167" s="225" t="s">
        <v>136</v>
      </c>
      <c r="AU167" s="225" t="s">
        <v>79</v>
      </c>
      <c r="AY167" s="19" t="s">
        <v>133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141</v>
      </c>
      <c r="BM167" s="225" t="s">
        <v>812</v>
      </c>
    </row>
    <row r="168" s="2" customFormat="1" ht="16.5" customHeight="1">
      <c r="A168" s="40"/>
      <c r="B168" s="41"/>
      <c r="C168" s="214" t="s">
        <v>72</v>
      </c>
      <c r="D168" s="214" t="s">
        <v>136</v>
      </c>
      <c r="E168" s="215" t="s">
        <v>813</v>
      </c>
      <c r="F168" s="216" t="s">
        <v>814</v>
      </c>
      <c r="G168" s="217" t="s">
        <v>312</v>
      </c>
      <c r="H168" s="218">
        <v>1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141</v>
      </c>
      <c r="AT168" s="225" t="s">
        <v>136</v>
      </c>
      <c r="AU168" s="225" t="s">
        <v>79</v>
      </c>
      <c r="AY168" s="19" t="s">
        <v>133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141</v>
      </c>
      <c r="BM168" s="225" t="s">
        <v>815</v>
      </c>
    </row>
    <row r="169" s="12" customFormat="1" ht="25.92" customHeight="1">
      <c r="A169" s="12"/>
      <c r="B169" s="198"/>
      <c r="C169" s="199"/>
      <c r="D169" s="200" t="s">
        <v>71</v>
      </c>
      <c r="E169" s="201" t="s">
        <v>816</v>
      </c>
      <c r="F169" s="201" t="s">
        <v>817</v>
      </c>
      <c r="G169" s="199"/>
      <c r="H169" s="199"/>
      <c r="I169" s="202"/>
      <c r="J169" s="203">
        <f>BK169</f>
        <v>0</v>
      </c>
      <c r="K169" s="199"/>
      <c r="L169" s="204"/>
      <c r="M169" s="205"/>
      <c r="N169" s="206"/>
      <c r="O169" s="206"/>
      <c r="P169" s="207">
        <f>SUM(P170:P171)</f>
        <v>0</v>
      </c>
      <c r="Q169" s="206"/>
      <c r="R169" s="207">
        <f>SUM(R170:R171)</f>
        <v>0</v>
      </c>
      <c r="S169" s="206"/>
      <c r="T169" s="208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79</v>
      </c>
      <c r="AT169" s="210" t="s">
        <v>71</v>
      </c>
      <c r="AU169" s="210" t="s">
        <v>72</v>
      </c>
      <c r="AY169" s="209" t="s">
        <v>133</v>
      </c>
      <c r="BK169" s="211">
        <f>SUM(BK170:BK171)</f>
        <v>0</v>
      </c>
    </row>
    <row r="170" s="2" customFormat="1" ht="16.5" customHeight="1">
      <c r="A170" s="40"/>
      <c r="B170" s="41"/>
      <c r="C170" s="214" t="s">
        <v>72</v>
      </c>
      <c r="D170" s="214" t="s">
        <v>136</v>
      </c>
      <c r="E170" s="215" t="s">
        <v>818</v>
      </c>
      <c r="F170" s="216" t="s">
        <v>819</v>
      </c>
      <c r="G170" s="217" t="s">
        <v>604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141</v>
      </c>
      <c r="AT170" s="225" t="s">
        <v>136</v>
      </c>
      <c r="AU170" s="225" t="s">
        <v>79</v>
      </c>
      <c r="AY170" s="19" t="s">
        <v>133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141</v>
      </c>
      <c r="BM170" s="225" t="s">
        <v>820</v>
      </c>
    </row>
    <row r="171" s="2" customFormat="1" ht="16.5" customHeight="1">
      <c r="A171" s="40"/>
      <c r="B171" s="41"/>
      <c r="C171" s="214" t="s">
        <v>72</v>
      </c>
      <c r="D171" s="214" t="s">
        <v>136</v>
      </c>
      <c r="E171" s="215" t="s">
        <v>821</v>
      </c>
      <c r="F171" s="216" t="s">
        <v>822</v>
      </c>
      <c r="G171" s="217" t="s">
        <v>312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141</v>
      </c>
      <c r="AT171" s="225" t="s">
        <v>136</v>
      </c>
      <c r="AU171" s="225" t="s">
        <v>79</v>
      </c>
      <c r="AY171" s="19" t="s">
        <v>133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141</v>
      </c>
      <c r="BM171" s="225" t="s">
        <v>823</v>
      </c>
    </row>
    <row r="172" s="12" customFormat="1" ht="25.92" customHeight="1">
      <c r="A172" s="12"/>
      <c r="B172" s="198"/>
      <c r="C172" s="199"/>
      <c r="D172" s="200" t="s">
        <v>71</v>
      </c>
      <c r="E172" s="201" t="s">
        <v>824</v>
      </c>
      <c r="F172" s="201" t="s">
        <v>825</v>
      </c>
      <c r="G172" s="199"/>
      <c r="H172" s="199"/>
      <c r="I172" s="202"/>
      <c r="J172" s="203">
        <f>BK172</f>
        <v>0</v>
      </c>
      <c r="K172" s="199"/>
      <c r="L172" s="204"/>
      <c r="M172" s="205"/>
      <c r="N172" s="206"/>
      <c r="O172" s="206"/>
      <c r="P172" s="207">
        <f>SUM(P173:P182)</f>
        <v>0</v>
      </c>
      <c r="Q172" s="206"/>
      <c r="R172" s="207">
        <f>SUM(R173:R182)</f>
        <v>0</v>
      </c>
      <c r="S172" s="206"/>
      <c r="T172" s="208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79</v>
      </c>
      <c r="AT172" s="210" t="s">
        <v>71</v>
      </c>
      <c r="AU172" s="210" t="s">
        <v>72</v>
      </c>
      <c r="AY172" s="209" t="s">
        <v>133</v>
      </c>
      <c r="BK172" s="211">
        <f>SUM(BK173:BK182)</f>
        <v>0</v>
      </c>
    </row>
    <row r="173" s="2" customFormat="1" ht="16.5" customHeight="1">
      <c r="A173" s="40"/>
      <c r="B173" s="41"/>
      <c r="C173" s="214" t="s">
        <v>72</v>
      </c>
      <c r="D173" s="214" t="s">
        <v>136</v>
      </c>
      <c r="E173" s="215" t="s">
        <v>826</v>
      </c>
      <c r="F173" s="216" t="s">
        <v>827</v>
      </c>
      <c r="G173" s="217" t="s">
        <v>312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141</v>
      </c>
      <c r="AT173" s="225" t="s">
        <v>136</v>
      </c>
      <c r="AU173" s="225" t="s">
        <v>79</v>
      </c>
      <c r="AY173" s="19" t="s">
        <v>133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141</v>
      </c>
      <c r="BM173" s="225" t="s">
        <v>828</v>
      </c>
    </row>
    <row r="174" s="2" customFormat="1" ht="16.5" customHeight="1">
      <c r="A174" s="40"/>
      <c r="B174" s="41"/>
      <c r="C174" s="214" t="s">
        <v>72</v>
      </c>
      <c r="D174" s="214" t="s">
        <v>136</v>
      </c>
      <c r="E174" s="215" t="s">
        <v>829</v>
      </c>
      <c r="F174" s="216" t="s">
        <v>830</v>
      </c>
      <c r="G174" s="217" t="s">
        <v>312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141</v>
      </c>
      <c r="AT174" s="225" t="s">
        <v>136</v>
      </c>
      <c r="AU174" s="225" t="s">
        <v>79</v>
      </c>
      <c r="AY174" s="19" t="s">
        <v>133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141</v>
      </c>
      <c r="BM174" s="225" t="s">
        <v>831</v>
      </c>
    </row>
    <row r="175" s="2" customFormat="1" ht="16.5" customHeight="1">
      <c r="A175" s="40"/>
      <c r="B175" s="41"/>
      <c r="C175" s="214" t="s">
        <v>72</v>
      </c>
      <c r="D175" s="214" t="s">
        <v>136</v>
      </c>
      <c r="E175" s="215" t="s">
        <v>832</v>
      </c>
      <c r="F175" s="216" t="s">
        <v>833</v>
      </c>
      <c r="G175" s="217" t="s">
        <v>312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141</v>
      </c>
      <c r="AT175" s="225" t="s">
        <v>136</v>
      </c>
      <c r="AU175" s="225" t="s">
        <v>79</v>
      </c>
      <c r="AY175" s="19" t="s">
        <v>133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141</v>
      </c>
      <c r="BM175" s="225" t="s">
        <v>834</v>
      </c>
    </row>
    <row r="176" s="2" customFormat="1" ht="16.5" customHeight="1">
      <c r="A176" s="40"/>
      <c r="B176" s="41"/>
      <c r="C176" s="214" t="s">
        <v>72</v>
      </c>
      <c r="D176" s="214" t="s">
        <v>136</v>
      </c>
      <c r="E176" s="215" t="s">
        <v>835</v>
      </c>
      <c r="F176" s="216" t="s">
        <v>836</v>
      </c>
      <c r="G176" s="217" t="s">
        <v>312</v>
      </c>
      <c r="H176" s="218">
        <v>1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141</v>
      </c>
      <c r="AT176" s="225" t="s">
        <v>136</v>
      </c>
      <c r="AU176" s="225" t="s">
        <v>79</v>
      </c>
      <c r="AY176" s="19" t="s">
        <v>133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141</v>
      </c>
      <c r="BM176" s="225" t="s">
        <v>837</v>
      </c>
    </row>
    <row r="177" s="2" customFormat="1" ht="16.5" customHeight="1">
      <c r="A177" s="40"/>
      <c r="B177" s="41"/>
      <c r="C177" s="214" t="s">
        <v>72</v>
      </c>
      <c r="D177" s="214" t="s">
        <v>136</v>
      </c>
      <c r="E177" s="215" t="s">
        <v>838</v>
      </c>
      <c r="F177" s="216" t="s">
        <v>839</v>
      </c>
      <c r="G177" s="217" t="s">
        <v>312</v>
      </c>
      <c r="H177" s="218">
        <v>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141</v>
      </c>
      <c r="AT177" s="225" t="s">
        <v>136</v>
      </c>
      <c r="AU177" s="225" t="s">
        <v>79</v>
      </c>
      <c r="AY177" s="19" t="s">
        <v>133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141</v>
      </c>
      <c r="BM177" s="225" t="s">
        <v>840</v>
      </c>
    </row>
    <row r="178" s="2" customFormat="1" ht="16.5" customHeight="1">
      <c r="A178" s="40"/>
      <c r="B178" s="41"/>
      <c r="C178" s="214" t="s">
        <v>72</v>
      </c>
      <c r="D178" s="214" t="s">
        <v>136</v>
      </c>
      <c r="E178" s="215" t="s">
        <v>841</v>
      </c>
      <c r="F178" s="216" t="s">
        <v>842</v>
      </c>
      <c r="G178" s="217" t="s">
        <v>312</v>
      </c>
      <c r="H178" s="218">
        <v>1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141</v>
      </c>
      <c r="AT178" s="225" t="s">
        <v>136</v>
      </c>
      <c r="AU178" s="225" t="s">
        <v>79</v>
      </c>
      <c r="AY178" s="19" t="s">
        <v>133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141</v>
      </c>
      <c r="BM178" s="225" t="s">
        <v>843</v>
      </c>
    </row>
    <row r="179" s="2" customFormat="1" ht="16.5" customHeight="1">
      <c r="A179" s="40"/>
      <c r="B179" s="41"/>
      <c r="C179" s="214" t="s">
        <v>72</v>
      </c>
      <c r="D179" s="214" t="s">
        <v>136</v>
      </c>
      <c r="E179" s="215" t="s">
        <v>844</v>
      </c>
      <c r="F179" s="216" t="s">
        <v>845</v>
      </c>
      <c r="G179" s="217" t="s">
        <v>312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141</v>
      </c>
      <c r="AT179" s="225" t="s">
        <v>136</v>
      </c>
      <c r="AU179" s="225" t="s">
        <v>79</v>
      </c>
      <c r="AY179" s="19" t="s">
        <v>133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141</v>
      </c>
      <c r="BM179" s="225" t="s">
        <v>846</v>
      </c>
    </row>
    <row r="180" s="2" customFormat="1" ht="16.5" customHeight="1">
      <c r="A180" s="40"/>
      <c r="B180" s="41"/>
      <c r="C180" s="214" t="s">
        <v>72</v>
      </c>
      <c r="D180" s="214" t="s">
        <v>136</v>
      </c>
      <c r="E180" s="215" t="s">
        <v>847</v>
      </c>
      <c r="F180" s="216" t="s">
        <v>848</v>
      </c>
      <c r="G180" s="217" t="s">
        <v>312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141</v>
      </c>
      <c r="AT180" s="225" t="s">
        <v>136</v>
      </c>
      <c r="AU180" s="225" t="s">
        <v>79</v>
      </c>
      <c r="AY180" s="19" t="s">
        <v>133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141</v>
      </c>
      <c r="BM180" s="225" t="s">
        <v>849</v>
      </c>
    </row>
    <row r="181" s="2" customFormat="1" ht="16.5" customHeight="1">
      <c r="A181" s="40"/>
      <c r="B181" s="41"/>
      <c r="C181" s="214" t="s">
        <v>72</v>
      </c>
      <c r="D181" s="214" t="s">
        <v>136</v>
      </c>
      <c r="E181" s="215" t="s">
        <v>850</v>
      </c>
      <c r="F181" s="216" t="s">
        <v>851</v>
      </c>
      <c r="G181" s="217" t="s">
        <v>312</v>
      </c>
      <c r="H181" s="218">
        <v>1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141</v>
      </c>
      <c r="AT181" s="225" t="s">
        <v>136</v>
      </c>
      <c r="AU181" s="225" t="s">
        <v>79</v>
      </c>
      <c r="AY181" s="19" t="s">
        <v>133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141</v>
      </c>
      <c r="BM181" s="225" t="s">
        <v>852</v>
      </c>
    </row>
    <row r="182" s="2" customFormat="1" ht="16.5" customHeight="1">
      <c r="A182" s="40"/>
      <c r="B182" s="41"/>
      <c r="C182" s="214" t="s">
        <v>72</v>
      </c>
      <c r="D182" s="214" t="s">
        <v>136</v>
      </c>
      <c r="E182" s="215" t="s">
        <v>853</v>
      </c>
      <c r="F182" s="216" t="s">
        <v>854</v>
      </c>
      <c r="G182" s="217" t="s">
        <v>312</v>
      </c>
      <c r="H182" s="218">
        <v>1</v>
      </c>
      <c r="I182" s="219"/>
      <c r="J182" s="220">
        <f>ROUND(I182*H182,2)</f>
        <v>0</v>
      </c>
      <c r="K182" s="216" t="s">
        <v>19</v>
      </c>
      <c r="L182" s="46"/>
      <c r="M182" s="291" t="s">
        <v>19</v>
      </c>
      <c r="N182" s="292" t="s">
        <v>43</v>
      </c>
      <c r="O182" s="289"/>
      <c r="P182" s="293">
        <f>O182*H182</f>
        <v>0</v>
      </c>
      <c r="Q182" s="293">
        <v>0</v>
      </c>
      <c r="R182" s="293">
        <f>Q182*H182</f>
        <v>0</v>
      </c>
      <c r="S182" s="293">
        <v>0</v>
      </c>
      <c r="T182" s="29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141</v>
      </c>
      <c r="AT182" s="225" t="s">
        <v>136</v>
      </c>
      <c r="AU182" s="225" t="s">
        <v>79</v>
      </c>
      <c r="AY182" s="19" t="s">
        <v>133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141</v>
      </c>
      <c r="BM182" s="225" t="s">
        <v>855</v>
      </c>
    </row>
    <row r="183" s="2" customFormat="1" ht="6.96" customHeight="1">
      <c r="A183" s="40"/>
      <c r="B183" s="61"/>
      <c r="C183" s="62"/>
      <c r="D183" s="62"/>
      <c r="E183" s="62"/>
      <c r="F183" s="62"/>
      <c r="G183" s="62"/>
      <c r="H183" s="62"/>
      <c r="I183" s="62"/>
      <c r="J183" s="62"/>
      <c r="K183" s="62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XuVpxP/Psl0G/v/Oba6bJ9QOOCkpPGjfXIZ4Jo9/3NVsgrYJMQP9pM+Z4hyKzX7SwIrvNfxrXns+ZhbCldJR1g==" hashValue="Z915PiFh/ptPRLhKfJTHP+aG0kRS3tHO8lyJ4G6gX5iWfsuDTj52TBmQNXEOKoLlFNREXlDzkxV74CyvRxHphA==" algorithmName="SHA-512" password="CF13"/>
  <autoFilter ref="C92:K1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Stavební úpravy - modernizace obvodového pláště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98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856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30. 9. 2022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9"/>
      <c r="B27" s="150"/>
      <c r="C27" s="149"/>
      <c r="D27" s="149"/>
      <c r="E27" s="151" t="s">
        <v>37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ROUND(J93,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ROUND((SUM(BE93:BE395)),  2)</f>
        <v>0</v>
      </c>
      <c r="G33" s="40"/>
      <c r="H33" s="40"/>
      <c r="I33" s="159">
        <v>0.20999999999999999</v>
      </c>
      <c r="J33" s="158">
        <f>ROUND(((SUM(BE93:BE395))*I33),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ROUND((SUM(BF93:BF395)),  2)</f>
        <v>0</v>
      </c>
      <c r="G34" s="40"/>
      <c r="H34" s="40"/>
      <c r="I34" s="159">
        <v>0.14999999999999999</v>
      </c>
      <c r="J34" s="158">
        <f>ROUND(((SUM(BF93:BF395))*I34),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ROUND((SUM(BG93:BG395)),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ROUND((SUM(BH93:BH395)),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ROUND((SUM(BI93:BI395)),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Stavební úpravy - modernizace obvodového pláště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SO-02 - Hala č. 2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parc. č. 1627/24 a 1627/25</v>
      </c>
      <c r="G52" s="42"/>
      <c r="H52" s="42"/>
      <c r="I52" s="34" t="s">
        <v>23</v>
      </c>
      <c r="J52" s="74" t="str">
        <f>IF(J12="","",J12)</f>
        <v>30. 9. 2022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ČZU v Praze</v>
      </c>
      <c r="G54" s="42"/>
      <c r="H54" s="42"/>
      <c r="I54" s="34" t="s">
        <v>31</v>
      </c>
      <c r="J54" s="38" t="str">
        <f>E21</f>
        <v>RH-ARCHITEKTI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101</v>
      </c>
      <c r="D57" s="173"/>
      <c r="E57" s="173"/>
      <c r="F57" s="173"/>
      <c r="G57" s="173"/>
      <c r="H57" s="173"/>
      <c r="I57" s="173"/>
      <c r="J57" s="174" t="s">
        <v>102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76"/>
      <c r="C60" s="177"/>
      <c r="D60" s="178" t="s">
        <v>104</v>
      </c>
      <c r="E60" s="179"/>
      <c r="F60" s="179"/>
      <c r="G60" s="179"/>
      <c r="H60" s="179"/>
      <c r="I60" s="179"/>
      <c r="J60" s="180">
        <f>J94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105</v>
      </c>
      <c r="E61" s="184"/>
      <c r="F61" s="184"/>
      <c r="G61" s="184"/>
      <c r="H61" s="184"/>
      <c r="I61" s="184"/>
      <c r="J61" s="185">
        <f>J95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106</v>
      </c>
      <c r="E62" s="184"/>
      <c r="F62" s="184"/>
      <c r="G62" s="184"/>
      <c r="H62" s="184"/>
      <c r="I62" s="184"/>
      <c r="J62" s="185">
        <f>J113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107</v>
      </c>
      <c r="E63" s="184"/>
      <c r="F63" s="184"/>
      <c r="G63" s="184"/>
      <c r="H63" s="184"/>
      <c r="I63" s="184"/>
      <c r="J63" s="185">
        <f>J122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108</v>
      </c>
      <c r="E64" s="184"/>
      <c r="F64" s="184"/>
      <c r="G64" s="184"/>
      <c r="H64" s="184"/>
      <c r="I64" s="184"/>
      <c r="J64" s="185">
        <f>J180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109</v>
      </c>
      <c r="E65" s="184"/>
      <c r="F65" s="184"/>
      <c r="G65" s="184"/>
      <c r="H65" s="184"/>
      <c r="I65" s="184"/>
      <c r="J65" s="185">
        <f>J228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110</v>
      </c>
      <c r="E66" s="184"/>
      <c r="F66" s="184"/>
      <c r="G66" s="184"/>
      <c r="H66" s="184"/>
      <c r="I66" s="184"/>
      <c r="J66" s="185">
        <f>J238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111</v>
      </c>
      <c r="E67" s="179"/>
      <c r="F67" s="179"/>
      <c r="G67" s="179"/>
      <c r="H67" s="179"/>
      <c r="I67" s="179"/>
      <c r="J67" s="180">
        <f>J241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112</v>
      </c>
      <c r="E68" s="184"/>
      <c r="F68" s="184"/>
      <c r="G68" s="184"/>
      <c r="H68" s="184"/>
      <c r="I68" s="184"/>
      <c r="J68" s="185">
        <f>J242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113</v>
      </c>
      <c r="E69" s="184"/>
      <c r="F69" s="184"/>
      <c r="G69" s="184"/>
      <c r="H69" s="184"/>
      <c r="I69" s="184"/>
      <c r="J69" s="185">
        <f>J274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114</v>
      </c>
      <c r="E70" s="184"/>
      <c r="F70" s="184"/>
      <c r="G70" s="184"/>
      <c r="H70" s="184"/>
      <c r="I70" s="184"/>
      <c r="J70" s="185">
        <f>J290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115</v>
      </c>
      <c r="E71" s="184"/>
      <c r="F71" s="184"/>
      <c r="G71" s="184"/>
      <c r="H71" s="184"/>
      <c r="I71" s="184"/>
      <c r="J71" s="185">
        <f>J332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116</v>
      </c>
      <c r="E72" s="184"/>
      <c r="F72" s="184"/>
      <c r="G72" s="184"/>
      <c r="H72" s="184"/>
      <c r="I72" s="184"/>
      <c r="J72" s="185">
        <f>J354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117</v>
      </c>
      <c r="E73" s="184"/>
      <c r="F73" s="184"/>
      <c r="G73" s="184"/>
      <c r="H73" s="184"/>
      <c r="I73" s="184"/>
      <c r="J73" s="185">
        <f>J377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118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Stavební úpravy - modernizace obvodového pláště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98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SO-02 - Hala č. 2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parc. č. 1627/24 a 1627/25</v>
      </c>
      <c r="G87" s="42"/>
      <c r="H87" s="42"/>
      <c r="I87" s="34" t="s">
        <v>23</v>
      </c>
      <c r="J87" s="74" t="str">
        <f>IF(J12="","",J12)</f>
        <v>30. 9. 2022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E15</f>
        <v>ČZU v Praze</v>
      </c>
      <c r="G89" s="42"/>
      <c r="H89" s="42"/>
      <c r="I89" s="34" t="s">
        <v>31</v>
      </c>
      <c r="J89" s="38" t="str">
        <f>E21</f>
        <v>RH-ARCHITEKTI s.r.o.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34</v>
      </c>
      <c r="J90" s="38" t="str">
        <f>E24</f>
        <v xml:space="preserve"> 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119</v>
      </c>
      <c r="D92" s="190" t="s">
        <v>57</v>
      </c>
      <c r="E92" s="190" t="s">
        <v>53</v>
      </c>
      <c r="F92" s="190" t="s">
        <v>54</v>
      </c>
      <c r="G92" s="190" t="s">
        <v>120</v>
      </c>
      <c r="H92" s="190" t="s">
        <v>121</v>
      </c>
      <c r="I92" s="190" t="s">
        <v>122</v>
      </c>
      <c r="J92" s="190" t="s">
        <v>102</v>
      </c>
      <c r="K92" s="191" t="s">
        <v>123</v>
      </c>
      <c r="L92" s="192"/>
      <c r="M92" s="94" t="s">
        <v>19</v>
      </c>
      <c r="N92" s="95" t="s">
        <v>42</v>
      </c>
      <c r="O92" s="95" t="s">
        <v>124</v>
      </c>
      <c r="P92" s="95" t="s">
        <v>125</v>
      </c>
      <c r="Q92" s="95" t="s">
        <v>126</v>
      </c>
      <c r="R92" s="95" t="s">
        <v>127</v>
      </c>
      <c r="S92" s="95" t="s">
        <v>128</v>
      </c>
      <c r="T92" s="96" t="s">
        <v>129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130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P94+P241</f>
        <v>0</v>
      </c>
      <c r="Q93" s="98"/>
      <c r="R93" s="195">
        <f>R94+R241</f>
        <v>18.614108330000001</v>
      </c>
      <c r="S93" s="98"/>
      <c r="T93" s="196">
        <f>T94+T241</f>
        <v>14.83023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103</v>
      </c>
      <c r="BK93" s="197">
        <f>BK94+BK241</f>
        <v>0</v>
      </c>
    </row>
    <row r="94" s="12" customFormat="1" ht="25.92" customHeight="1">
      <c r="A94" s="12"/>
      <c r="B94" s="198"/>
      <c r="C94" s="199"/>
      <c r="D94" s="200" t="s">
        <v>71</v>
      </c>
      <c r="E94" s="201" t="s">
        <v>131</v>
      </c>
      <c r="F94" s="201" t="s">
        <v>132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P95+P113+P122+P180+P228+P238</f>
        <v>0</v>
      </c>
      <c r="Q94" s="206"/>
      <c r="R94" s="207">
        <f>R95+R113+R122+R180+R228+R238</f>
        <v>10.892997530000001</v>
      </c>
      <c r="S94" s="206"/>
      <c r="T94" s="208">
        <f>T95+T113+T122+T180+T228+T238</f>
        <v>13.439646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79</v>
      </c>
      <c r="AT94" s="210" t="s">
        <v>71</v>
      </c>
      <c r="AU94" s="210" t="s">
        <v>72</v>
      </c>
      <c r="AY94" s="209" t="s">
        <v>133</v>
      </c>
      <c r="BK94" s="211">
        <f>BK95+BK113+BK122+BK180+BK228+BK238</f>
        <v>0</v>
      </c>
    </row>
    <row r="95" s="12" customFormat="1" ht="22.8" customHeight="1">
      <c r="A95" s="12"/>
      <c r="B95" s="198"/>
      <c r="C95" s="199"/>
      <c r="D95" s="200" t="s">
        <v>71</v>
      </c>
      <c r="E95" s="212" t="s">
        <v>134</v>
      </c>
      <c r="F95" s="212" t="s">
        <v>135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SUM(P96:P112)</f>
        <v>0</v>
      </c>
      <c r="Q95" s="206"/>
      <c r="R95" s="207">
        <f>SUM(R96:R112)</f>
        <v>2.847404</v>
      </c>
      <c r="S95" s="206"/>
      <c r="T95" s="208">
        <f>SUM(T96:T112)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79</v>
      </c>
      <c r="AT95" s="210" t="s">
        <v>71</v>
      </c>
      <c r="AU95" s="210" t="s">
        <v>79</v>
      </c>
      <c r="AY95" s="209" t="s">
        <v>133</v>
      </c>
      <c r="BK95" s="211">
        <f>SUM(BK96:BK112)</f>
        <v>0</v>
      </c>
    </row>
    <row r="96" s="2" customFormat="1" ht="24.15" customHeight="1">
      <c r="A96" s="40"/>
      <c r="B96" s="41"/>
      <c r="C96" s="214" t="s">
        <v>79</v>
      </c>
      <c r="D96" s="214" t="s">
        <v>136</v>
      </c>
      <c r="E96" s="215" t="s">
        <v>137</v>
      </c>
      <c r="F96" s="216" t="s">
        <v>138</v>
      </c>
      <c r="G96" s="217" t="s">
        <v>139</v>
      </c>
      <c r="H96" s="218">
        <v>369.79300000000001</v>
      </c>
      <c r="I96" s="219"/>
      <c r="J96" s="220">
        <f>ROUND(I96*H96,2)</f>
        <v>0</v>
      </c>
      <c r="K96" s="216" t="s">
        <v>140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141</v>
      </c>
      <c r="AT96" s="225" t="s">
        <v>136</v>
      </c>
      <c r="AU96" s="225" t="s">
        <v>81</v>
      </c>
      <c r="AY96" s="19" t="s">
        <v>133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141</v>
      </c>
      <c r="BM96" s="225" t="s">
        <v>857</v>
      </c>
    </row>
    <row r="97" s="2" customFormat="1">
      <c r="A97" s="40"/>
      <c r="B97" s="41"/>
      <c r="C97" s="42"/>
      <c r="D97" s="227" t="s">
        <v>143</v>
      </c>
      <c r="E97" s="42"/>
      <c r="F97" s="228" t="s">
        <v>144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143</v>
      </c>
      <c r="AU97" s="19" t="s">
        <v>81</v>
      </c>
    </row>
    <row r="98" s="2" customFormat="1">
      <c r="A98" s="40"/>
      <c r="B98" s="41"/>
      <c r="C98" s="42"/>
      <c r="D98" s="232" t="s">
        <v>145</v>
      </c>
      <c r="E98" s="42"/>
      <c r="F98" s="233" t="s">
        <v>146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145</v>
      </c>
      <c r="AU98" s="19" t="s">
        <v>81</v>
      </c>
    </row>
    <row r="99" s="13" customFormat="1">
      <c r="A99" s="13"/>
      <c r="B99" s="234"/>
      <c r="C99" s="235"/>
      <c r="D99" s="232" t="s">
        <v>147</v>
      </c>
      <c r="E99" s="236" t="s">
        <v>19</v>
      </c>
      <c r="F99" s="237" t="s">
        <v>148</v>
      </c>
      <c r="G99" s="235"/>
      <c r="H99" s="238">
        <v>341.57600000000002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147</v>
      </c>
      <c r="AU99" s="244" t="s">
        <v>81</v>
      </c>
      <c r="AV99" s="13" t="s">
        <v>81</v>
      </c>
      <c r="AW99" s="13" t="s">
        <v>33</v>
      </c>
      <c r="AX99" s="13" t="s">
        <v>72</v>
      </c>
      <c r="AY99" s="244" t="s">
        <v>133</v>
      </c>
    </row>
    <row r="100" s="13" customFormat="1">
      <c r="A100" s="13"/>
      <c r="B100" s="234"/>
      <c r="C100" s="235"/>
      <c r="D100" s="232" t="s">
        <v>147</v>
      </c>
      <c r="E100" s="236" t="s">
        <v>19</v>
      </c>
      <c r="F100" s="237" t="s">
        <v>149</v>
      </c>
      <c r="G100" s="235"/>
      <c r="H100" s="238">
        <v>-53.130000000000003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147</v>
      </c>
      <c r="AU100" s="244" t="s">
        <v>81</v>
      </c>
      <c r="AV100" s="13" t="s">
        <v>81</v>
      </c>
      <c r="AW100" s="13" t="s">
        <v>33</v>
      </c>
      <c r="AX100" s="13" t="s">
        <v>72</v>
      </c>
      <c r="AY100" s="244" t="s">
        <v>133</v>
      </c>
    </row>
    <row r="101" s="13" customFormat="1">
      <c r="A101" s="13"/>
      <c r="B101" s="234"/>
      <c r="C101" s="235"/>
      <c r="D101" s="232" t="s">
        <v>147</v>
      </c>
      <c r="E101" s="236" t="s">
        <v>19</v>
      </c>
      <c r="F101" s="237" t="s">
        <v>150</v>
      </c>
      <c r="G101" s="235"/>
      <c r="H101" s="238">
        <v>23.411000000000001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147</v>
      </c>
      <c r="AU101" s="244" t="s">
        <v>81</v>
      </c>
      <c r="AV101" s="13" t="s">
        <v>81</v>
      </c>
      <c r="AW101" s="13" t="s">
        <v>33</v>
      </c>
      <c r="AX101" s="13" t="s">
        <v>72</v>
      </c>
      <c r="AY101" s="244" t="s">
        <v>133</v>
      </c>
    </row>
    <row r="102" s="13" customFormat="1">
      <c r="A102" s="13"/>
      <c r="B102" s="234"/>
      <c r="C102" s="235"/>
      <c r="D102" s="232" t="s">
        <v>147</v>
      </c>
      <c r="E102" s="236" t="s">
        <v>19</v>
      </c>
      <c r="F102" s="237" t="s">
        <v>151</v>
      </c>
      <c r="G102" s="235"/>
      <c r="H102" s="238">
        <v>114.18600000000001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147</v>
      </c>
      <c r="AU102" s="244" t="s">
        <v>81</v>
      </c>
      <c r="AV102" s="13" t="s">
        <v>81</v>
      </c>
      <c r="AW102" s="13" t="s">
        <v>33</v>
      </c>
      <c r="AX102" s="13" t="s">
        <v>72</v>
      </c>
      <c r="AY102" s="244" t="s">
        <v>133</v>
      </c>
    </row>
    <row r="103" s="13" customFormat="1">
      <c r="A103" s="13"/>
      <c r="B103" s="234"/>
      <c r="C103" s="235"/>
      <c r="D103" s="232" t="s">
        <v>147</v>
      </c>
      <c r="E103" s="236" t="s">
        <v>19</v>
      </c>
      <c r="F103" s="237" t="s">
        <v>152</v>
      </c>
      <c r="G103" s="235"/>
      <c r="H103" s="238">
        <v>-14.4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147</v>
      </c>
      <c r="AU103" s="244" t="s">
        <v>81</v>
      </c>
      <c r="AV103" s="13" t="s">
        <v>81</v>
      </c>
      <c r="AW103" s="13" t="s">
        <v>33</v>
      </c>
      <c r="AX103" s="13" t="s">
        <v>72</v>
      </c>
      <c r="AY103" s="244" t="s">
        <v>133</v>
      </c>
    </row>
    <row r="104" s="13" customFormat="1">
      <c r="A104" s="13"/>
      <c r="B104" s="234"/>
      <c r="C104" s="235"/>
      <c r="D104" s="232" t="s">
        <v>147</v>
      </c>
      <c r="E104" s="236" t="s">
        <v>19</v>
      </c>
      <c r="F104" s="237" t="s">
        <v>858</v>
      </c>
      <c r="G104" s="235"/>
      <c r="H104" s="238">
        <v>-41.039999999999999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147</v>
      </c>
      <c r="AU104" s="244" t="s">
        <v>81</v>
      </c>
      <c r="AV104" s="13" t="s">
        <v>81</v>
      </c>
      <c r="AW104" s="13" t="s">
        <v>33</v>
      </c>
      <c r="AX104" s="13" t="s">
        <v>72</v>
      </c>
      <c r="AY104" s="244" t="s">
        <v>133</v>
      </c>
    </row>
    <row r="105" s="13" customFormat="1">
      <c r="A105" s="13"/>
      <c r="B105" s="234"/>
      <c r="C105" s="235"/>
      <c r="D105" s="232" t="s">
        <v>147</v>
      </c>
      <c r="E105" s="236" t="s">
        <v>19</v>
      </c>
      <c r="F105" s="237" t="s">
        <v>859</v>
      </c>
      <c r="G105" s="235"/>
      <c r="H105" s="238">
        <v>-0.81000000000000005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147</v>
      </c>
      <c r="AU105" s="244" t="s">
        <v>81</v>
      </c>
      <c r="AV105" s="13" t="s">
        <v>81</v>
      </c>
      <c r="AW105" s="13" t="s">
        <v>33</v>
      </c>
      <c r="AX105" s="13" t="s">
        <v>72</v>
      </c>
      <c r="AY105" s="244" t="s">
        <v>133</v>
      </c>
    </row>
    <row r="106" s="14" customFormat="1">
      <c r="A106" s="14"/>
      <c r="B106" s="245"/>
      <c r="C106" s="246"/>
      <c r="D106" s="232" t="s">
        <v>147</v>
      </c>
      <c r="E106" s="247" t="s">
        <v>19</v>
      </c>
      <c r="F106" s="248" t="s">
        <v>154</v>
      </c>
      <c r="G106" s="246"/>
      <c r="H106" s="249">
        <v>369.79300000000001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147</v>
      </c>
      <c r="AU106" s="255" t="s">
        <v>81</v>
      </c>
      <c r="AV106" s="14" t="s">
        <v>141</v>
      </c>
      <c r="AW106" s="14" t="s">
        <v>33</v>
      </c>
      <c r="AX106" s="14" t="s">
        <v>79</v>
      </c>
      <c r="AY106" s="255" t="s">
        <v>133</v>
      </c>
    </row>
    <row r="107" s="2" customFormat="1" ht="21.75" customHeight="1">
      <c r="A107" s="40"/>
      <c r="B107" s="41"/>
      <c r="C107" s="256" t="s">
        <v>81</v>
      </c>
      <c r="D107" s="256" t="s">
        <v>155</v>
      </c>
      <c r="E107" s="257" t="s">
        <v>156</v>
      </c>
      <c r="F107" s="258" t="s">
        <v>157</v>
      </c>
      <c r="G107" s="259" t="s">
        <v>139</v>
      </c>
      <c r="H107" s="260">
        <v>406.77199999999999</v>
      </c>
      <c r="I107" s="261"/>
      <c r="J107" s="262">
        <f>ROUND(I107*H107,2)</f>
        <v>0</v>
      </c>
      <c r="K107" s="258" t="s">
        <v>19</v>
      </c>
      <c r="L107" s="263"/>
      <c r="M107" s="264" t="s">
        <v>19</v>
      </c>
      <c r="N107" s="265" t="s">
        <v>43</v>
      </c>
      <c r="O107" s="86"/>
      <c r="P107" s="223">
        <f>O107*H107</f>
        <v>0</v>
      </c>
      <c r="Q107" s="223">
        <v>0.0070000000000000001</v>
      </c>
      <c r="R107" s="223">
        <f>Q107*H107</f>
        <v>2.847404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158</v>
      </c>
      <c r="AT107" s="225" t="s">
        <v>155</v>
      </c>
      <c r="AU107" s="225" t="s">
        <v>81</v>
      </c>
      <c r="AY107" s="19" t="s">
        <v>133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141</v>
      </c>
      <c r="BM107" s="225" t="s">
        <v>860</v>
      </c>
    </row>
    <row r="108" s="13" customFormat="1">
      <c r="A108" s="13"/>
      <c r="B108" s="234"/>
      <c r="C108" s="235"/>
      <c r="D108" s="232" t="s">
        <v>147</v>
      </c>
      <c r="E108" s="236" t="s">
        <v>19</v>
      </c>
      <c r="F108" s="237" t="s">
        <v>861</v>
      </c>
      <c r="G108" s="235"/>
      <c r="H108" s="238">
        <v>406.77199999999999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147</v>
      </c>
      <c r="AU108" s="244" t="s">
        <v>81</v>
      </c>
      <c r="AV108" s="13" t="s">
        <v>81</v>
      </c>
      <c r="AW108" s="13" t="s">
        <v>33</v>
      </c>
      <c r="AX108" s="13" t="s">
        <v>79</v>
      </c>
      <c r="AY108" s="244" t="s">
        <v>133</v>
      </c>
    </row>
    <row r="109" s="2" customFormat="1" ht="16.5" customHeight="1">
      <c r="A109" s="40"/>
      <c r="B109" s="41"/>
      <c r="C109" s="214" t="s">
        <v>134</v>
      </c>
      <c r="D109" s="214" t="s">
        <v>136</v>
      </c>
      <c r="E109" s="215" t="s">
        <v>161</v>
      </c>
      <c r="F109" s="216" t="s">
        <v>162</v>
      </c>
      <c r="G109" s="217" t="s">
        <v>163</v>
      </c>
      <c r="H109" s="218">
        <v>100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141</v>
      </c>
      <c r="AT109" s="225" t="s">
        <v>136</v>
      </c>
      <c r="AU109" s="225" t="s">
        <v>81</v>
      </c>
      <c r="AY109" s="19" t="s">
        <v>133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141</v>
      </c>
      <c r="BM109" s="225" t="s">
        <v>862</v>
      </c>
    </row>
    <row r="110" s="13" customFormat="1">
      <c r="A110" s="13"/>
      <c r="B110" s="234"/>
      <c r="C110" s="235"/>
      <c r="D110" s="232" t="s">
        <v>147</v>
      </c>
      <c r="E110" s="236" t="s">
        <v>19</v>
      </c>
      <c r="F110" s="237" t="s">
        <v>165</v>
      </c>
      <c r="G110" s="235"/>
      <c r="H110" s="238">
        <v>21.600000000000001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147</v>
      </c>
      <c r="AU110" s="244" t="s">
        <v>81</v>
      </c>
      <c r="AV110" s="13" t="s">
        <v>81</v>
      </c>
      <c r="AW110" s="13" t="s">
        <v>33</v>
      </c>
      <c r="AX110" s="13" t="s">
        <v>72</v>
      </c>
      <c r="AY110" s="244" t="s">
        <v>133</v>
      </c>
    </row>
    <row r="111" s="13" customFormat="1">
      <c r="A111" s="13"/>
      <c r="B111" s="234"/>
      <c r="C111" s="235"/>
      <c r="D111" s="232" t="s">
        <v>147</v>
      </c>
      <c r="E111" s="236" t="s">
        <v>19</v>
      </c>
      <c r="F111" s="237" t="s">
        <v>166</v>
      </c>
      <c r="G111" s="235"/>
      <c r="H111" s="238">
        <v>78.400000000000006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147</v>
      </c>
      <c r="AU111" s="244" t="s">
        <v>81</v>
      </c>
      <c r="AV111" s="13" t="s">
        <v>81</v>
      </c>
      <c r="AW111" s="13" t="s">
        <v>33</v>
      </c>
      <c r="AX111" s="13" t="s">
        <v>72</v>
      </c>
      <c r="AY111" s="244" t="s">
        <v>133</v>
      </c>
    </row>
    <row r="112" s="14" customFormat="1">
      <c r="A112" s="14"/>
      <c r="B112" s="245"/>
      <c r="C112" s="246"/>
      <c r="D112" s="232" t="s">
        <v>147</v>
      </c>
      <c r="E112" s="247" t="s">
        <v>19</v>
      </c>
      <c r="F112" s="248" t="s">
        <v>154</v>
      </c>
      <c r="G112" s="246"/>
      <c r="H112" s="249">
        <v>100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147</v>
      </c>
      <c r="AU112" s="255" t="s">
        <v>81</v>
      </c>
      <c r="AV112" s="14" t="s">
        <v>141</v>
      </c>
      <c r="AW112" s="14" t="s">
        <v>33</v>
      </c>
      <c r="AX112" s="14" t="s">
        <v>79</v>
      </c>
      <c r="AY112" s="255" t="s">
        <v>133</v>
      </c>
    </row>
    <row r="113" s="12" customFormat="1" ht="22.8" customHeight="1">
      <c r="A113" s="12"/>
      <c r="B113" s="198"/>
      <c r="C113" s="199"/>
      <c r="D113" s="200" t="s">
        <v>71</v>
      </c>
      <c r="E113" s="212" t="s">
        <v>141</v>
      </c>
      <c r="F113" s="212" t="s">
        <v>167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SUM(P114:P121)</f>
        <v>0</v>
      </c>
      <c r="Q113" s="206"/>
      <c r="R113" s="207">
        <f>SUM(R114:R121)</f>
        <v>5.5733860000000002</v>
      </c>
      <c r="S113" s="206"/>
      <c r="T113" s="208">
        <f>SUM(T114:T121)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79</v>
      </c>
      <c r="AT113" s="210" t="s">
        <v>71</v>
      </c>
      <c r="AU113" s="210" t="s">
        <v>79</v>
      </c>
      <c r="AY113" s="209" t="s">
        <v>133</v>
      </c>
      <c r="BK113" s="211">
        <f>SUM(BK114:BK121)</f>
        <v>0</v>
      </c>
    </row>
    <row r="114" s="2" customFormat="1" ht="24.15" customHeight="1">
      <c r="A114" s="40"/>
      <c r="B114" s="41"/>
      <c r="C114" s="214" t="s">
        <v>141</v>
      </c>
      <c r="D114" s="214" t="s">
        <v>136</v>
      </c>
      <c r="E114" s="215" t="s">
        <v>168</v>
      </c>
      <c r="F114" s="216" t="s">
        <v>169</v>
      </c>
      <c r="G114" s="217" t="s">
        <v>139</v>
      </c>
      <c r="H114" s="218">
        <v>723.81600000000003</v>
      </c>
      <c r="I114" s="219"/>
      <c r="J114" s="220">
        <f>ROUND(I114*H114,2)</f>
        <v>0</v>
      </c>
      <c r="K114" s="216" t="s">
        <v>140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141</v>
      </c>
      <c r="AT114" s="225" t="s">
        <v>136</v>
      </c>
      <c r="AU114" s="225" t="s">
        <v>81</v>
      </c>
      <c r="AY114" s="19" t="s">
        <v>133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141</v>
      </c>
      <c r="BM114" s="225" t="s">
        <v>863</v>
      </c>
    </row>
    <row r="115" s="2" customFormat="1">
      <c r="A115" s="40"/>
      <c r="B115" s="41"/>
      <c r="C115" s="42"/>
      <c r="D115" s="227" t="s">
        <v>143</v>
      </c>
      <c r="E115" s="42"/>
      <c r="F115" s="228" t="s">
        <v>171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143</v>
      </c>
      <c r="AU115" s="19" t="s">
        <v>81</v>
      </c>
    </row>
    <row r="116" s="2" customFormat="1">
      <c r="A116" s="40"/>
      <c r="B116" s="41"/>
      <c r="C116" s="42"/>
      <c r="D116" s="232" t="s">
        <v>145</v>
      </c>
      <c r="E116" s="42"/>
      <c r="F116" s="233" t="s">
        <v>146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145</v>
      </c>
      <c r="AU116" s="19" t="s">
        <v>81</v>
      </c>
    </row>
    <row r="117" s="13" customFormat="1">
      <c r="A117" s="13"/>
      <c r="B117" s="234"/>
      <c r="C117" s="235"/>
      <c r="D117" s="232" t="s">
        <v>147</v>
      </c>
      <c r="E117" s="236" t="s">
        <v>19</v>
      </c>
      <c r="F117" s="237" t="s">
        <v>172</v>
      </c>
      <c r="G117" s="235"/>
      <c r="H117" s="238">
        <v>723.81600000000003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147</v>
      </c>
      <c r="AU117" s="244" t="s">
        <v>81</v>
      </c>
      <c r="AV117" s="13" t="s">
        <v>81</v>
      </c>
      <c r="AW117" s="13" t="s">
        <v>33</v>
      </c>
      <c r="AX117" s="13" t="s">
        <v>79</v>
      </c>
      <c r="AY117" s="244" t="s">
        <v>133</v>
      </c>
    </row>
    <row r="118" s="2" customFormat="1" ht="21.75" customHeight="1">
      <c r="A118" s="40"/>
      <c r="B118" s="41"/>
      <c r="C118" s="256" t="s">
        <v>173</v>
      </c>
      <c r="D118" s="256" t="s">
        <v>155</v>
      </c>
      <c r="E118" s="257" t="s">
        <v>174</v>
      </c>
      <c r="F118" s="258" t="s">
        <v>175</v>
      </c>
      <c r="G118" s="259" t="s">
        <v>139</v>
      </c>
      <c r="H118" s="260">
        <v>796.19799999999998</v>
      </c>
      <c r="I118" s="261"/>
      <c r="J118" s="262">
        <f>ROUND(I118*H118,2)</f>
        <v>0</v>
      </c>
      <c r="K118" s="258" t="s">
        <v>19</v>
      </c>
      <c r="L118" s="263"/>
      <c r="M118" s="264" t="s">
        <v>19</v>
      </c>
      <c r="N118" s="265" t="s">
        <v>43</v>
      </c>
      <c r="O118" s="86"/>
      <c r="P118" s="223">
        <f>O118*H118</f>
        <v>0</v>
      </c>
      <c r="Q118" s="223">
        <v>0.0070000000000000001</v>
      </c>
      <c r="R118" s="223">
        <f>Q118*H118</f>
        <v>5.5733860000000002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158</v>
      </c>
      <c r="AT118" s="225" t="s">
        <v>155</v>
      </c>
      <c r="AU118" s="225" t="s">
        <v>81</v>
      </c>
      <c r="AY118" s="19" t="s">
        <v>133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141</v>
      </c>
      <c r="BM118" s="225" t="s">
        <v>864</v>
      </c>
    </row>
    <row r="119" s="13" customFormat="1">
      <c r="A119" s="13"/>
      <c r="B119" s="234"/>
      <c r="C119" s="235"/>
      <c r="D119" s="232" t="s">
        <v>147</v>
      </c>
      <c r="E119" s="236" t="s">
        <v>19</v>
      </c>
      <c r="F119" s="237" t="s">
        <v>177</v>
      </c>
      <c r="G119" s="235"/>
      <c r="H119" s="238">
        <v>796.19799999999998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147</v>
      </c>
      <c r="AU119" s="244" t="s">
        <v>81</v>
      </c>
      <c r="AV119" s="13" t="s">
        <v>81</v>
      </c>
      <c r="AW119" s="13" t="s">
        <v>33</v>
      </c>
      <c r="AX119" s="13" t="s">
        <v>79</v>
      </c>
      <c r="AY119" s="244" t="s">
        <v>133</v>
      </c>
    </row>
    <row r="120" s="2" customFormat="1" ht="16.5" customHeight="1">
      <c r="A120" s="40"/>
      <c r="B120" s="41"/>
      <c r="C120" s="214" t="s">
        <v>178</v>
      </c>
      <c r="D120" s="214" t="s">
        <v>136</v>
      </c>
      <c r="E120" s="215" t="s">
        <v>179</v>
      </c>
      <c r="F120" s="216" t="s">
        <v>180</v>
      </c>
      <c r="G120" s="217" t="s">
        <v>163</v>
      </c>
      <c r="H120" s="218">
        <v>90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141</v>
      </c>
      <c r="AT120" s="225" t="s">
        <v>136</v>
      </c>
      <c r="AU120" s="225" t="s">
        <v>81</v>
      </c>
      <c r="AY120" s="19" t="s">
        <v>133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141</v>
      </c>
      <c r="BM120" s="225" t="s">
        <v>865</v>
      </c>
    </row>
    <row r="121" s="13" customFormat="1">
      <c r="A121" s="13"/>
      <c r="B121" s="234"/>
      <c r="C121" s="235"/>
      <c r="D121" s="232" t="s">
        <v>147</v>
      </c>
      <c r="E121" s="236" t="s">
        <v>19</v>
      </c>
      <c r="F121" s="237" t="s">
        <v>182</v>
      </c>
      <c r="G121" s="235"/>
      <c r="H121" s="238">
        <v>90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147</v>
      </c>
      <c r="AU121" s="244" t="s">
        <v>81</v>
      </c>
      <c r="AV121" s="13" t="s">
        <v>81</v>
      </c>
      <c r="AW121" s="13" t="s">
        <v>33</v>
      </c>
      <c r="AX121" s="13" t="s">
        <v>79</v>
      </c>
      <c r="AY121" s="244" t="s">
        <v>133</v>
      </c>
    </row>
    <row r="122" s="12" customFormat="1" ht="22.8" customHeight="1">
      <c r="A122" s="12"/>
      <c r="B122" s="198"/>
      <c r="C122" s="199"/>
      <c r="D122" s="200" t="s">
        <v>71</v>
      </c>
      <c r="E122" s="212" t="s">
        <v>178</v>
      </c>
      <c r="F122" s="212" t="s">
        <v>183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SUM(P123:P179)</f>
        <v>0</v>
      </c>
      <c r="Q122" s="206"/>
      <c r="R122" s="207">
        <f>SUM(R123:R179)</f>
        <v>2.37012753</v>
      </c>
      <c r="S122" s="206"/>
      <c r="T122" s="208">
        <f>SUM(T123:T179)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79</v>
      </c>
      <c r="AT122" s="210" t="s">
        <v>71</v>
      </c>
      <c r="AU122" s="210" t="s">
        <v>79</v>
      </c>
      <c r="AY122" s="209" t="s">
        <v>133</v>
      </c>
      <c r="BK122" s="211">
        <f>SUM(BK123:BK179)</f>
        <v>0</v>
      </c>
    </row>
    <row r="123" s="2" customFormat="1" ht="16.5" customHeight="1">
      <c r="A123" s="40"/>
      <c r="B123" s="41"/>
      <c r="C123" s="214" t="s">
        <v>184</v>
      </c>
      <c r="D123" s="214" t="s">
        <v>136</v>
      </c>
      <c r="E123" s="215" t="s">
        <v>185</v>
      </c>
      <c r="F123" s="216" t="s">
        <v>186</v>
      </c>
      <c r="G123" s="217" t="s">
        <v>139</v>
      </c>
      <c r="H123" s="218">
        <v>369.79300000000001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141</v>
      </c>
      <c r="AT123" s="225" t="s">
        <v>136</v>
      </c>
      <c r="AU123" s="225" t="s">
        <v>81</v>
      </c>
      <c r="AY123" s="19" t="s">
        <v>133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141</v>
      </c>
      <c r="BM123" s="225" t="s">
        <v>866</v>
      </c>
    </row>
    <row r="124" s="13" customFormat="1">
      <c r="A124" s="13"/>
      <c r="B124" s="234"/>
      <c r="C124" s="235"/>
      <c r="D124" s="232" t="s">
        <v>147</v>
      </c>
      <c r="E124" s="236" t="s">
        <v>19</v>
      </c>
      <c r="F124" s="237" t="s">
        <v>148</v>
      </c>
      <c r="G124" s="235"/>
      <c r="H124" s="238">
        <v>341.57600000000002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147</v>
      </c>
      <c r="AU124" s="244" t="s">
        <v>81</v>
      </c>
      <c r="AV124" s="13" t="s">
        <v>81</v>
      </c>
      <c r="AW124" s="13" t="s">
        <v>33</v>
      </c>
      <c r="AX124" s="13" t="s">
        <v>72</v>
      </c>
      <c r="AY124" s="244" t="s">
        <v>133</v>
      </c>
    </row>
    <row r="125" s="13" customFormat="1">
      <c r="A125" s="13"/>
      <c r="B125" s="234"/>
      <c r="C125" s="235"/>
      <c r="D125" s="232" t="s">
        <v>147</v>
      </c>
      <c r="E125" s="236" t="s">
        <v>19</v>
      </c>
      <c r="F125" s="237" t="s">
        <v>149</v>
      </c>
      <c r="G125" s="235"/>
      <c r="H125" s="238">
        <v>-53.130000000000003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147</v>
      </c>
      <c r="AU125" s="244" t="s">
        <v>81</v>
      </c>
      <c r="AV125" s="13" t="s">
        <v>81</v>
      </c>
      <c r="AW125" s="13" t="s">
        <v>33</v>
      </c>
      <c r="AX125" s="13" t="s">
        <v>72</v>
      </c>
      <c r="AY125" s="244" t="s">
        <v>133</v>
      </c>
    </row>
    <row r="126" s="13" customFormat="1">
      <c r="A126" s="13"/>
      <c r="B126" s="234"/>
      <c r="C126" s="235"/>
      <c r="D126" s="232" t="s">
        <v>147</v>
      </c>
      <c r="E126" s="236" t="s">
        <v>19</v>
      </c>
      <c r="F126" s="237" t="s">
        <v>150</v>
      </c>
      <c r="G126" s="235"/>
      <c r="H126" s="238">
        <v>23.411000000000001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147</v>
      </c>
      <c r="AU126" s="244" t="s">
        <v>81</v>
      </c>
      <c r="AV126" s="13" t="s">
        <v>81</v>
      </c>
      <c r="AW126" s="13" t="s">
        <v>33</v>
      </c>
      <c r="AX126" s="13" t="s">
        <v>72</v>
      </c>
      <c r="AY126" s="244" t="s">
        <v>133</v>
      </c>
    </row>
    <row r="127" s="13" customFormat="1">
      <c r="A127" s="13"/>
      <c r="B127" s="234"/>
      <c r="C127" s="235"/>
      <c r="D127" s="232" t="s">
        <v>147</v>
      </c>
      <c r="E127" s="236" t="s">
        <v>19</v>
      </c>
      <c r="F127" s="237" t="s">
        <v>151</v>
      </c>
      <c r="G127" s="235"/>
      <c r="H127" s="238">
        <v>114.18600000000001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147</v>
      </c>
      <c r="AU127" s="244" t="s">
        <v>81</v>
      </c>
      <c r="AV127" s="13" t="s">
        <v>81</v>
      </c>
      <c r="AW127" s="13" t="s">
        <v>33</v>
      </c>
      <c r="AX127" s="13" t="s">
        <v>72</v>
      </c>
      <c r="AY127" s="244" t="s">
        <v>133</v>
      </c>
    </row>
    <row r="128" s="13" customFormat="1">
      <c r="A128" s="13"/>
      <c r="B128" s="234"/>
      <c r="C128" s="235"/>
      <c r="D128" s="232" t="s">
        <v>147</v>
      </c>
      <c r="E128" s="236" t="s">
        <v>19</v>
      </c>
      <c r="F128" s="237" t="s">
        <v>152</v>
      </c>
      <c r="G128" s="235"/>
      <c r="H128" s="238">
        <v>-14.4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147</v>
      </c>
      <c r="AU128" s="244" t="s">
        <v>81</v>
      </c>
      <c r="AV128" s="13" t="s">
        <v>81</v>
      </c>
      <c r="AW128" s="13" t="s">
        <v>33</v>
      </c>
      <c r="AX128" s="13" t="s">
        <v>72</v>
      </c>
      <c r="AY128" s="244" t="s">
        <v>133</v>
      </c>
    </row>
    <row r="129" s="13" customFormat="1">
      <c r="A129" s="13"/>
      <c r="B129" s="234"/>
      <c r="C129" s="235"/>
      <c r="D129" s="232" t="s">
        <v>147</v>
      </c>
      <c r="E129" s="236" t="s">
        <v>19</v>
      </c>
      <c r="F129" s="237" t="s">
        <v>858</v>
      </c>
      <c r="G129" s="235"/>
      <c r="H129" s="238">
        <v>-41.039999999999999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147</v>
      </c>
      <c r="AU129" s="244" t="s">
        <v>81</v>
      </c>
      <c r="AV129" s="13" t="s">
        <v>81</v>
      </c>
      <c r="AW129" s="13" t="s">
        <v>33</v>
      </c>
      <c r="AX129" s="13" t="s">
        <v>72</v>
      </c>
      <c r="AY129" s="244" t="s">
        <v>133</v>
      </c>
    </row>
    <row r="130" s="13" customFormat="1">
      <c r="A130" s="13"/>
      <c r="B130" s="234"/>
      <c r="C130" s="235"/>
      <c r="D130" s="232" t="s">
        <v>147</v>
      </c>
      <c r="E130" s="236" t="s">
        <v>19</v>
      </c>
      <c r="F130" s="237" t="s">
        <v>859</v>
      </c>
      <c r="G130" s="235"/>
      <c r="H130" s="238">
        <v>-0.81000000000000005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147</v>
      </c>
      <c r="AU130" s="244" t="s">
        <v>81</v>
      </c>
      <c r="AV130" s="13" t="s">
        <v>81</v>
      </c>
      <c r="AW130" s="13" t="s">
        <v>33</v>
      </c>
      <c r="AX130" s="13" t="s">
        <v>72</v>
      </c>
      <c r="AY130" s="244" t="s">
        <v>133</v>
      </c>
    </row>
    <row r="131" s="14" customFormat="1">
      <c r="A131" s="14"/>
      <c r="B131" s="245"/>
      <c r="C131" s="246"/>
      <c r="D131" s="232" t="s">
        <v>147</v>
      </c>
      <c r="E131" s="247" t="s">
        <v>19</v>
      </c>
      <c r="F131" s="248" t="s">
        <v>154</v>
      </c>
      <c r="G131" s="246"/>
      <c r="H131" s="249">
        <v>369.79300000000001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147</v>
      </c>
      <c r="AU131" s="255" t="s">
        <v>81</v>
      </c>
      <c r="AV131" s="14" t="s">
        <v>141</v>
      </c>
      <c r="AW131" s="14" t="s">
        <v>33</v>
      </c>
      <c r="AX131" s="14" t="s">
        <v>79</v>
      </c>
      <c r="AY131" s="255" t="s">
        <v>133</v>
      </c>
    </row>
    <row r="132" s="2" customFormat="1" ht="24.15" customHeight="1">
      <c r="A132" s="40"/>
      <c r="B132" s="41"/>
      <c r="C132" s="256" t="s">
        <v>158</v>
      </c>
      <c r="D132" s="256" t="s">
        <v>155</v>
      </c>
      <c r="E132" s="257" t="s">
        <v>188</v>
      </c>
      <c r="F132" s="258" t="s">
        <v>189</v>
      </c>
      <c r="G132" s="259" t="s">
        <v>139</v>
      </c>
      <c r="H132" s="260">
        <v>388.28300000000002</v>
      </c>
      <c r="I132" s="261"/>
      <c r="J132" s="262">
        <f>ROUND(I132*H132,2)</f>
        <v>0</v>
      </c>
      <c r="K132" s="258" t="s">
        <v>140</v>
      </c>
      <c r="L132" s="263"/>
      <c r="M132" s="264" t="s">
        <v>19</v>
      </c>
      <c r="N132" s="265" t="s">
        <v>43</v>
      </c>
      <c r="O132" s="86"/>
      <c r="P132" s="223">
        <f>O132*H132</f>
        <v>0</v>
      </c>
      <c r="Q132" s="223">
        <v>0.00027999999999999998</v>
      </c>
      <c r="R132" s="223">
        <f>Q132*H132</f>
        <v>0.10871924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158</v>
      </c>
      <c r="AT132" s="225" t="s">
        <v>155</v>
      </c>
      <c r="AU132" s="225" t="s">
        <v>81</v>
      </c>
      <c r="AY132" s="19" t="s">
        <v>133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141</v>
      </c>
      <c r="BM132" s="225" t="s">
        <v>867</v>
      </c>
    </row>
    <row r="133" s="13" customFormat="1">
      <c r="A133" s="13"/>
      <c r="B133" s="234"/>
      <c r="C133" s="235"/>
      <c r="D133" s="232" t="s">
        <v>147</v>
      </c>
      <c r="E133" s="236" t="s">
        <v>19</v>
      </c>
      <c r="F133" s="237" t="s">
        <v>868</v>
      </c>
      <c r="G133" s="235"/>
      <c r="H133" s="238">
        <v>388.28300000000002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147</v>
      </c>
      <c r="AU133" s="244" t="s">
        <v>81</v>
      </c>
      <c r="AV133" s="13" t="s">
        <v>81</v>
      </c>
      <c r="AW133" s="13" t="s">
        <v>33</v>
      </c>
      <c r="AX133" s="13" t="s">
        <v>79</v>
      </c>
      <c r="AY133" s="244" t="s">
        <v>133</v>
      </c>
    </row>
    <row r="134" s="2" customFormat="1" ht="37.8" customHeight="1">
      <c r="A134" s="40"/>
      <c r="B134" s="41"/>
      <c r="C134" s="214" t="s">
        <v>192</v>
      </c>
      <c r="D134" s="214" t="s">
        <v>136</v>
      </c>
      <c r="E134" s="215" t="s">
        <v>193</v>
      </c>
      <c r="F134" s="216" t="s">
        <v>194</v>
      </c>
      <c r="G134" s="217" t="s">
        <v>139</v>
      </c>
      <c r="H134" s="218">
        <v>142.11699999999999</v>
      </c>
      <c r="I134" s="219"/>
      <c r="J134" s="220">
        <f>ROUND(I134*H134,2)</f>
        <v>0</v>
      </c>
      <c r="K134" s="216" t="s">
        <v>140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0.0083499999999999998</v>
      </c>
      <c r="R134" s="223">
        <f>Q134*H134</f>
        <v>1.1866769499999998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141</v>
      </c>
      <c r="AT134" s="225" t="s">
        <v>136</v>
      </c>
      <c r="AU134" s="225" t="s">
        <v>81</v>
      </c>
      <c r="AY134" s="19" t="s">
        <v>133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141</v>
      </c>
      <c r="BM134" s="225" t="s">
        <v>869</v>
      </c>
    </row>
    <row r="135" s="2" customFormat="1">
      <c r="A135" s="40"/>
      <c r="B135" s="41"/>
      <c r="C135" s="42"/>
      <c r="D135" s="227" t="s">
        <v>143</v>
      </c>
      <c r="E135" s="42"/>
      <c r="F135" s="228" t="s">
        <v>196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143</v>
      </c>
      <c r="AU135" s="19" t="s">
        <v>81</v>
      </c>
    </row>
    <row r="136" s="15" customFormat="1">
      <c r="A136" s="15"/>
      <c r="B136" s="266"/>
      <c r="C136" s="267"/>
      <c r="D136" s="232" t="s">
        <v>147</v>
      </c>
      <c r="E136" s="268" t="s">
        <v>19</v>
      </c>
      <c r="F136" s="269" t="s">
        <v>197</v>
      </c>
      <c r="G136" s="267"/>
      <c r="H136" s="268" t="s">
        <v>19</v>
      </c>
      <c r="I136" s="270"/>
      <c r="J136" s="267"/>
      <c r="K136" s="267"/>
      <c r="L136" s="271"/>
      <c r="M136" s="272"/>
      <c r="N136" s="273"/>
      <c r="O136" s="273"/>
      <c r="P136" s="273"/>
      <c r="Q136" s="273"/>
      <c r="R136" s="273"/>
      <c r="S136" s="273"/>
      <c r="T136" s="27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5" t="s">
        <v>147</v>
      </c>
      <c r="AU136" s="275" t="s">
        <v>81</v>
      </c>
      <c r="AV136" s="15" t="s">
        <v>79</v>
      </c>
      <c r="AW136" s="15" t="s">
        <v>33</v>
      </c>
      <c r="AX136" s="15" t="s">
        <v>72</v>
      </c>
      <c r="AY136" s="275" t="s">
        <v>133</v>
      </c>
    </row>
    <row r="137" s="13" customFormat="1">
      <c r="A137" s="13"/>
      <c r="B137" s="234"/>
      <c r="C137" s="235"/>
      <c r="D137" s="232" t="s">
        <v>147</v>
      </c>
      <c r="E137" s="236" t="s">
        <v>19</v>
      </c>
      <c r="F137" s="237" t="s">
        <v>198</v>
      </c>
      <c r="G137" s="235"/>
      <c r="H137" s="238">
        <v>121.991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147</v>
      </c>
      <c r="AU137" s="244" t="s">
        <v>81</v>
      </c>
      <c r="AV137" s="13" t="s">
        <v>81</v>
      </c>
      <c r="AW137" s="13" t="s">
        <v>33</v>
      </c>
      <c r="AX137" s="13" t="s">
        <v>72</v>
      </c>
      <c r="AY137" s="244" t="s">
        <v>133</v>
      </c>
    </row>
    <row r="138" s="13" customFormat="1">
      <c r="A138" s="13"/>
      <c r="B138" s="234"/>
      <c r="C138" s="235"/>
      <c r="D138" s="232" t="s">
        <v>147</v>
      </c>
      <c r="E138" s="236" t="s">
        <v>19</v>
      </c>
      <c r="F138" s="237" t="s">
        <v>199</v>
      </c>
      <c r="G138" s="235"/>
      <c r="H138" s="238">
        <v>40.780999999999999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147</v>
      </c>
      <c r="AU138" s="244" t="s">
        <v>81</v>
      </c>
      <c r="AV138" s="13" t="s">
        <v>81</v>
      </c>
      <c r="AW138" s="13" t="s">
        <v>33</v>
      </c>
      <c r="AX138" s="13" t="s">
        <v>72</v>
      </c>
      <c r="AY138" s="244" t="s">
        <v>133</v>
      </c>
    </row>
    <row r="139" s="16" customFormat="1">
      <c r="A139" s="16"/>
      <c r="B139" s="276"/>
      <c r="C139" s="277"/>
      <c r="D139" s="232" t="s">
        <v>147</v>
      </c>
      <c r="E139" s="278" t="s">
        <v>19</v>
      </c>
      <c r="F139" s="279" t="s">
        <v>200</v>
      </c>
      <c r="G139" s="277"/>
      <c r="H139" s="280">
        <v>162.77199999999999</v>
      </c>
      <c r="I139" s="281"/>
      <c r="J139" s="277"/>
      <c r="K139" s="277"/>
      <c r="L139" s="282"/>
      <c r="M139" s="283"/>
      <c r="N139" s="284"/>
      <c r="O139" s="284"/>
      <c r="P139" s="284"/>
      <c r="Q139" s="284"/>
      <c r="R139" s="284"/>
      <c r="S139" s="284"/>
      <c r="T139" s="28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6" t="s">
        <v>147</v>
      </c>
      <c r="AU139" s="286" t="s">
        <v>81</v>
      </c>
      <c r="AV139" s="16" t="s">
        <v>134</v>
      </c>
      <c r="AW139" s="16" t="s">
        <v>33</v>
      </c>
      <c r="AX139" s="16" t="s">
        <v>72</v>
      </c>
      <c r="AY139" s="286" t="s">
        <v>133</v>
      </c>
    </row>
    <row r="140" s="15" customFormat="1">
      <c r="A140" s="15"/>
      <c r="B140" s="266"/>
      <c r="C140" s="267"/>
      <c r="D140" s="232" t="s">
        <v>147</v>
      </c>
      <c r="E140" s="268" t="s">
        <v>19</v>
      </c>
      <c r="F140" s="269" t="s">
        <v>201</v>
      </c>
      <c r="G140" s="267"/>
      <c r="H140" s="268" t="s">
        <v>19</v>
      </c>
      <c r="I140" s="270"/>
      <c r="J140" s="267"/>
      <c r="K140" s="267"/>
      <c r="L140" s="271"/>
      <c r="M140" s="272"/>
      <c r="N140" s="273"/>
      <c r="O140" s="273"/>
      <c r="P140" s="273"/>
      <c r="Q140" s="273"/>
      <c r="R140" s="273"/>
      <c r="S140" s="273"/>
      <c r="T140" s="27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5" t="s">
        <v>147</v>
      </c>
      <c r="AU140" s="275" t="s">
        <v>81</v>
      </c>
      <c r="AV140" s="15" t="s">
        <v>79</v>
      </c>
      <c r="AW140" s="15" t="s">
        <v>33</v>
      </c>
      <c r="AX140" s="15" t="s">
        <v>72</v>
      </c>
      <c r="AY140" s="275" t="s">
        <v>133</v>
      </c>
    </row>
    <row r="141" s="13" customFormat="1">
      <c r="A141" s="13"/>
      <c r="B141" s="234"/>
      <c r="C141" s="235"/>
      <c r="D141" s="232" t="s">
        <v>147</v>
      </c>
      <c r="E141" s="236" t="s">
        <v>19</v>
      </c>
      <c r="F141" s="237" t="s">
        <v>870</v>
      </c>
      <c r="G141" s="235"/>
      <c r="H141" s="238">
        <v>-19.440000000000001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147</v>
      </c>
      <c r="AU141" s="244" t="s">
        <v>81</v>
      </c>
      <c r="AV141" s="13" t="s">
        <v>81</v>
      </c>
      <c r="AW141" s="13" t="s">
        <v>33</v>
      </c>
      <c r="AX141" s="13" t="s">
        <v>72</v>
      </c>
      <c r="AY141" s="244" t="s">
        <v>133</v>
      </c>
    </row>
    <row r="142" s="13" customFormat="1">
      <c r="A142" s="13"/>
      <c r="B142" s="234"/>
      <c r="C142" s="235"/>
      <c r="D142" s="232" t="s">
        <v>147</v>
      </c>
      <c r="E142" s="236" t="s">
        <v>19</v>
      </c>
      <c r="F142" s="237" t="s">
        <v>871</v>
      </c>
      <c r="G142" s="235"/>
      <c r="H142" s="238">
        <v>-1.2150000000000001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147</v>
      </c>
      <c r="AU142" s="244" t="s">
        <v>81</v>
      </c>
      <c r="AV142" s="13" t="s">
        <v>81</v>
      </c>
      <c r="AW142" s="13" t="s">
        <v>33</v>
      </c>
      <c r="AX142" s="13" t="s">
        <v>72</v>
      </c>
      <c r="AY142" s="244" t="s">
        <v>133</v>
      </c>
    </row>
    <row r="143" s="16" customFormat="1">
      <c r="A143" s="16"/>
      <c r="B143" s="276"/>
      <c r="C143" s="277"/>
      <c r="D143" s="232" t="s">
        <v>147</v>
      </c>
      <c r="E143" s="278" t="s">
        <v>19</v>
      </c>
      <c r="F143" s="279" t="s">
        <v>200</v>
      </c>
      <c r="G143" s="277"/>
      <c r="H143" s="280">
        <v>-20.655000000000001</v>
      </c>
      <c r="I143" s="281"/>
      <c r="J143" s="277"/>
      <c r="K143" s="277"/>
      <c r="L143" s="282"/>
      <c r="M143" s="283"/>
      <c r="N143" s="284"/>
      <c r="O143" s="284"/>
      <c r="P143" s="284"/>
      <c r="Q143" s="284"/>
      <c r="R143" s="284"/>
      <c r="S143" s="284"/>
      <c r="T143" s="285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86" t="s">
        <v>147</v>
      </c>
      <c r="AU143" s="286" t="s">
        <v>81</v>
      </c>
      <c r="AV143" s="16" t="s">
        <v>134</v>
      </c>
      <c r="AW143" s="16" t="s">
        <v>33</v>
      </c>
      <c r="AX143" s="16" t="s">
        <v>72</v>
      </c>
      <c r="AY143" s="286" t="s">
        <v>133</v>
      </c>
    </row>
    <row r="144" s="14" customFormat="1">
      <c r="A144" s="14"/>
      <c r="B144" s="245"/>
      <c r="C144" s="246"/>
      <c r="D144" s="232" t="s">
        <v>147</v>
      </c>
      <c r="E144" s="247" t="s">
        <v>19</v>
      </c>
      <c r="F144" s="248" t="s">
        <v>154</v>
      </c>
      <c r="G144" s="246"/>
      <c r="H144" s="249">
        <v>142.11699999999999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147</v>
      </c>
      <c r="AU144" s="255" t="s">
        <v>81</v>
      </c>
      <c r="AV144" s="14" t="s">
        <v>141</v>
      </c>
      <c r="AW144" s="14" t="s">
        <v>33</v>
      </c>
      <c r="AX144" s="14" t="s">
        <v>79</v>
      </c>
      <c r="AY144" s="255" t="s">
        <v>133</v>
      </c>
    </row>
    <row r="145" s="2" customFormat="1" ht="16.5" customHeight="1">
      <c r="A145" s="40"/>
      <c r="B145" s="41"/>
      <c r="C145" s="256" t="s">
        <v>203</v>
      </c>
      <c r="D145" s="256" t="s">
        <v>155</v>
      </c>
      <c r="E145" s="257" t="s">
        <v>204</v>
      </c>
      <c r="F145" s="258" t="s">
        <v>205</v>
      </c>
      <c r="G145" s="259" t="s">
        <v>139</v>
      </c>
      <c r="H145" s="260">
        <v>149.22300000000001</v>
      </c>
      <c r="I145" s="261"/>
      <c r="J145" s="262">
        <f>ROUND(I145*H145,2)</f>
        <v>0</v>
      </c>
      <c r="K145" s="258" t="s">
        <v>140</v>
      </c>
      <c r="L145" s="263"/>
      <c r="M145" s="264" t="s">
        <v>19</v>
      </c>
      <c r="N145" s="265" t="s">
        <v>43</v>
      </c>
      <c r="O145" s="86"/>
      <c r="P145" s="223">
        <f>O145*H145</f>
        <v>0</v>
      </c>
      <c r="Q145" s="223">
        <v>0.0015</v>
      </c>
      <c r="R145" s="223">
        <f>Q145*H145</f>
        <v>0.22383450000000002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158</v>
      </c>
      <c r="AT145" s="225" t="s">
        <v>155</v>
      </c>
      <c r="AU145" s="225" t="s">
        <v>81</v>
      </c>
      <c r="AY145" s="19" t="s">
        <v>133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141</v>
      </c>
      <c r="BM145" s="225" t="s">
        <v>872</v>
      </c>
    </row>
    <row r="146" s="13" customFormat="1">
      <c r="A146" s="13"/>
      <c r="B146" s="234"/>
      <c r="C146" s="235"/>
      <c r="D146" s="232" t="s">
        <v>147</v>
      </c>
      <c r="E146" s="236" t="s">
        <v>19</v>
      </c>
      <c r="F146" s="237" t="s">
        <v>873</v>
      </c>
      <c r="G146" s="235"/>
      <c r="H146" s="238">
        <v>149.22300000000001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147</v>
      </c>
      <c r="AU146" s="244" t="s">
        <v>81</v>
      </c>
      <c r="AV146" s="13" t="s">
        <v>81</v>
      </c>
      <c r="AW146" s="13" t="s">
        <v>33</v>
      </c>
      <c r="AX146" s="13" t="s">
        <v>79</v>
      </c>
      <c r="AY146" s="244" t="s">
        <v>133</v>
      </c>
    </row>
    <row r="147" s="2" customFormat="1" ht="24.15" customHeight="1">
      <c r="A147" s="40"/>
      <c r="B147" s="41"/>
      <c r="C147" s="214" t="s">
        <v>208</v>
      </c>
      <c r="D147" s="214" t="s">
        <v>136</v>
      </c>
      <c r="E147" s="215" t="s">
        <v>209</v>
      </c>
      <c r="F147" s="216" t="s">
        <v>210</v>
      </c>
      <c r="G147" s="217" t="s">
        <v>139</v>
      </c>
      <c r="H147" s="218">
        <v>142.11699999999999</v>
      </c>
      <c r="I147" s="219"/>
      <c r="J147" s="220">
        <f>ROUND(I147*H147,2)</f>
        <v>0</v>
      </c>
      <c r="K147" s="216" t="s">
        <v>140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8.0000000000000007E-05</v>
      </c>
      <c r="R147" s="223">
        <f>Q147*H147</f>
        <v>0.01136936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141</v>
      </c>
      <c r="AT147" s="225" t="s">
        <v>136</v>
      </c>
      <c r="AU147" s="225" t="s">
        <v>81</v>
      </c>
      <c r="AY147" s="19" t="s">
        <v>133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141</v>
      </c>
      <c r="BM147" s="225" t="s">
        <v>874</v>
      </c>
    </row>
    <row r="148" s="2" customFormat="1">
      <c r="A148" s="40"/>
      <c r="B148" s="41"/>
      <c r="C148" s="42"/>
      <c r="D148" s="227" t="s">
        <v>143</v>
      </c>
      <c r="E148" s="42"/>
      <c r="F148" s="228" t="s">
        <v>212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143</v>
      </c>
      <c r="AU148" s="19" t="s">
        <v>81</v>
      </c>
    </row>
    <row r="149" s="2" customFormat="1" ht="16.5" customHeight="1">
      <c r="A149" s="40"/>
      <c r="B149" s="41"/>
      <c r="C149" s="214" t="s">
        <v>213</v>
      </c>
      <c r="D149" s="214" t="s">
        <v>136</v>
      </c>
      <c r="E149" s="215" t="s">
        <v>214</v>
      </c>
      <c r="F149" s="216" t="s">
        <v>215</v>
      </c>
      <c r="G149" s="217" t="s">
        <v>163</v>
      </c>
      <c r="H149" s="218">
        <v>105.27200000000001</v>
      </c>
      <c r="I149" s="219"/>
      <c r="J149" s="220">
        <f>ROUND(I149*H149,2)</f>
        <v>0</v>
      </c>
      <c r="K149" s="216" t="s">
        <v>140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3.0000000000000001E-05</v>
      </c>
      <c r="R149" s="223">
        <f>Q149*H149</f>
        <v>0.0031581600000000001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141</v>
      </c>
      <c r="AT149" s="225" t="s">
        <v>136</v>
      </c>
      <c r="AU149" s="225" t="s">
        <v>81</v>
      </c>
      <c r="AY149" s="19" t="s">
        <v>133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141</v>
      </c>
      <c r="BM149" s="225" t="s">
        <v>875</v>
      </c>
    </row>
    <row r="150" s="2" customFormat="1">
      <c r="A150" s="40"/>
      <c r="B150" s="41"/>
      <c r="C150" s="42"/>
      <c r="D150" s="227" t="s">
        <v>143</v>
      </c>
      <c r="E150" s="42"/>
      <c r="F150" s="228" t="s">
        <v>217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143</v>
      </c>
      <c r="AU150" s="19" t="s">
        <v>81</v>
      </c>
    </row>
    <row r="151" s="13" customFormat="1">
      <c r="A151" s="13"/>
      <c r="B151" s="234"/>
      <c r="C151" s="235"/>
      <c r="D151" s="232" t="s">
        <v>147</v>
      </c>
      <c r="E151" s="236" t="s">
        <v>19</v>
      </c>
      <c r="F151" s="237" t="s">
        <v>218</v>
      </c>
      <c r="G151" s="235"/>
      <c r="H151" s="238">
        <v>90.364000000000004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147</v>
      </c>
      <c r="AU151" s="244" t="s">
        <v>81</v>
      </c>
      <c r="AV151" s="13" t="s">
        <v>81</v>
      </c>
      <c r="AW151" s="13" t="s">
        <v>33</v>
      </c>
      <c r="AX151" s="13" t="s">
        <v>72</v>
      </c>
      <c r="AY151" s="244" t="s">
        <v>133</v>
      </c>
    </row>
    <row r="152" s="13" customFormat="1">
      <c r="A152" s="13"/>
      <c r="B152" s="234"/>
      <c r="C152" s="235"/>
      <c r="D152" s="232" t="s">
        <v>147</v>
      </c>
      <c r="E152" s="236" t="s">
        <v>19</v>
      </c>
      <c r="F152" s="237" t="s">
        <v>219</v>
      </c>
      <c r="G152" s="235"/>
      <c r="H152" s="238">
        <v>30.207999999999998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147</v>
      </c>
      <c r="AU152" s="244" t="s">
        <v>81</v>
      </c>
      <c r="AV152" s="13" t="s">
        <v>81</v>
      </c>
      <c r="AW152" s="13" t="s">
        <v>33</v>
      </c>
      <c r="AX152" s="13" t="s">
        <v>72</v>
      </c>
      <c r="AY152" s="244" t="s">
        <v>133</v>
      </c>
    </row>
    <row r="153" s="13" customFormat="1">
      <c r="A153" s="13"/>
      <c r="B153" s="234"/>
      <c r="C153" s="235"/>
      <c r="D153" s="232" t="s">
        <v>147</v>
      </c>
      <c r="E153" s="236" t="s">
        <v>19</v>
      </c>
      <c r="F153" s="237" t="s">
        <v>876</v>
      </c>
      <c r="G153" s="235"/>
      <c r="H153" s="238">
        <v>-14.4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147</v>
      </c>
      <c r="AU153" s="244" t="s">
        <v>81</v>
      </c>
      <c r="AV153" s="13" t="s">
        <v>81</v>
      </c>
      <c r="AW153" s="13" t="s">
        <v>33</v>
      </c>
      <c r="AX153" s="13" t="s">
        <v>72</v>
      </c>
      <c r="AY153" s="244" t="s">
        <v>133</v>
      </c>
    </row>
    <row r="154" s="13" customFormat="1">
      <c r="A154" s="13"/>
      <c r="B154" s="234"/>
      <c r="C154" s="235"/>
      <c r="D154" s="232" t="s">
        <v>147</v>
      </c>
      <c r="E154" s="236" t="s">
        <v>19</v>
      </c>
      <c r="F154" s="237" t="s">
        <v>877</v>
      </c>
      <c r="G154" s="235"/>
      <c r="H154" s="238">
        <v>-0.90000000000000002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147</v>
      </c>
      <c r="AU154" s="244" t="s">
        <v>81</v>
      </c>
      <c r="AV154" s="13" t="s">
        <v>81</v>
      </c>
      <c r="AW154" s="13" t="s">
        <v>33</v>
      </c>
      <c r="AX154" s="13" t="s">
        <v>72</v>
      </c>
      <c r="AY154" s="244" t="s">
        <v>133</v>
      </c>
    </row>
    <row r="155" s="14" customFormat="1">
      <c r="A155" s="14"/>
      <c r="B155" s="245"/>
      <c r="C155" s="246"/>
      <c r="D155" s="232" t="s">
        <v>147</v>
      </c>
      <c r="E155" s="247" t="s">
        <v>19</v>
      </c>
      <c r="F155" s="248" t="s">
        <v>154</v>
      </c>
      <c r="G155" s="246"/>
      <c r="H155" s="249">
        <v>105.27199999999999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147</v>
      </c>
      <c r="AU155" s="255" t="s">
        <v>81</v>
      </c>
      <c r="AV155" s="14" t="s">
        <v>141</v>
      </c>
      <c r="AW155" s="14" t="s">
        <v>33</v>
      </c>
      <c r="AX155" s="14" t="s">
        <v>79</v>
      </c>
      <c r="AY155" s="255" t="s">
        <v>133</v>
      </c>
    </row>
    <row r="156" s="2" customFormat="1" ht="16.5" customHeight="1">
      <c r="A156" s="40"/>
      <c r="B156" s="41"/>
      <c r="C156" s="256" t="s">
        <v>221</v>
      </c>
      <c r="D156" s="256" t="s">
        <v>155</v>
      </c>
      <c r="E156" s="257" t="s">
        <v>222</v>
      </c>
      <c r="F156" s="258" t="s">
        <v>223</v>
      </c>
      <c r="G156" s="259" t="s">
        <v>163</v>
      </c>
      <c r="H156" s="260">
        <v>110.536</v>
      </c>
      <c r="I156" s="261"/>
      <c r="J156" s="262">
        <f>ROUND(I156*H156,2)</f>
        <v>0</v>
      </c>
      <c r="K156" s="258" t="s">
        <v>140</v>
      </c>
      <c r="L156" s="263"/>
      <c r="M156" s="264" t="s">
        <v>19</v>
      </c>
      <c r="N156" s="265" t="s">
        <v>43</v>
      </c>
      <c r="O156" s="86"/>
      <c r="P156" s="223">
        <f>O156*H156</f>
        <v>0</v>
      </c>
      <c r="Q156" s="223">
        <v>0.00022000000000000001</v>
      </c>
      <c r="R156" s="223">
        <f>Q156*H156</f>
        <v>0.02431792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158</v>
      </c>
      <c r="AT156" s="225" t="s">
        <v>155</v>
      </c>
      <c r="AU156" s="225" t="s">
        <v>81</v>
      </c>
      <c r="AY156" s="19" t="s">
        <v>133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141</v>
      </c>
      <c r="BM156" s="225" t="s">
        <v>878</v>
      </c>
    </row>
    <row r="157" s="13" customFormat="1">
      <c r="A157" s="13"/>
      <c r="B157" s="234"/>
      <c r="C157" s="235"/>
      <c r="D157" s="232" t="s">
        <v>147</v>
      </c>
      <c r="E157" s="236" t="s">
        <v>19</v>
      </c>
      <c r="F157" s="237" t="s">
        <v>879</v>
      </c>
      <c r="G157" s="235"/>
      <c r="H157" s="238">
        <v>110.536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147</v>
      </c>
      <c r="AU157" s="244" t="s">
        <v>81</v>
      </c>
      <c r="AV157" s="13" t="s">
        <v>81</v>
      </c>
      <c r="AW157" s="13" t="s">
        <v>33</v>
      </c>
      <c r="AX157" s="13" t="s">
        <v>79</v>
      </c>
      <c r="AY157" s="244" t="s">
        <v>133</v>
      </c>
    </row>
    <row r="158" s="2" customFormat="1" ht="16.5" customHeight="1">
      <c r="A158" s="40"/>
      <c r="B158" s="41"/>
      <c r="C158" s="214" t="s">
        <v>226</v>
      </c>
      <c r="D158" s="214" t="s">
        <v>136</v>
      </c>
      <c r="E158" s="215" t="s">
        <v>227</v>
      </c>
      <c r="F158" s="216" t="s">
        <v>228</v>
      </c>
      <c r="G158" s="217" t="s">
        <v>163</v>
      </c>
      <c r="H158" s="218">
        <v>27</v>
      </c>
      <c r="I158" s="219"/>
      <c r="J158" s="220">
        <f>ROUND(I158*H158,2)</f>
        <v>0</v>
      </c>
      <c r="K158" s="216" t="s">
        <v>140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141</v>
      </c>
      <c r="AT158" s="225" t="s">
        <v>136</v>
      </c>
      <c r="AU158" s="225" t="s">
        <v>81</v>
      </c>
      <c r="AY158" s="19" t="s">
        <v>133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141</v>
      </c>
      <c r="BM158" s="225" t="s">
        <v>880</v>
      </c>
    </row>
    <row r="159" s="2" customFormat="1">
      <c r="A159" s="40"/>
      <c r="B159" s="41"/>
      <c r="C159" s="42"/>
      <c r="D159" s="227" t="s">
        <v>143</v>
      </c>
      <c r="E159" s="42"/>
      <c r="F159" s="228" t="s">
        <v>230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143</v>
      </c>
      <c r="AU159" s="19" t="s">
        <v>81</v>
      </c>
    </row>
    <row r="160" s="15" customFormat="1">
      <c r="A160" s="15"/>
      <c r="B160" s="266"/>
      <c r="C160" s="267"/>
      <c r="D160" s="232" t="s">
        <v>147</v>
      </c>
      <c r="E160" s="268" t="s">
        <v>19</v>
      </c>
      <c r="F160" s="269" t="s">
        <v>231</v>
      </c>
      <c r="G160" s="267"/>
      <c r="H160" s="268" t="s">
        <v>19</v>
      </c>
      <c r="I160" s="270"/>
      <c r="J160" s="267"/>
      <c r="K160" s="267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147</v>
      </c>
      <c r="AU160" s="275" t="s">
        <v>81</v>
      </c>
      <c r="AV160" s="15" t="s">
        <v>79</v>
      </c>
      <c r="AW160" s="15" t="s">
        <v>33</v>
      </c>
      <c r="AX160" s="15" t="s">
        <v>72</v>
      </c>
      <c r="AY160" s="275" t="s">
        <v>133</v>
      </c>
    </row>
    <row r="161" s="13" customFormat="1">
      <c r="A161" s="13"/>
      <c r="B161" s="234"/>
      <c r="C161" s="235"/>
      <c r="D161" s="232" t="s">
        <v>147</v>
      </c>
      <c r="E161" s="236" t="s">
        <v>19</v>
      </c>
      <c r="F161" s="237" t="s">
        <v>881</v>
      </c>
      <c r="G161" s="235"/>
      <c r="H161" s="238">
        <v>10.800000000000001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147</v>
      </c>
      <c r="AU161" s="244" t="s">
        <v>81</v>
      </c>
      <c r="AV161" s="13" t="s">
        <v>81</v>
      </c>
      <c r="AW161" s="13" t="s">
        <v>33</v>
      </c>
      <c r="AX161" s="13" t="s">
        <v>72</v>
      </c>
      <c r="AY161" s="244" t="s">
        <v>133</v>
      </c>
    </row>
    <row r="162" s="13" customFormat="1">
      <c r="A162" s="13"/>
      <c r="B162" s="234"/>
      <c r="C162" s="235"/>
      <c r="D162" s="232" t="s">
        <v>147</v>
      </c>
      <c r="E162" s="236" t="s">
        <v>19</v>
      </c>
      <c r="F162" s="237" t="s">
        <v>882</v>
      </c>
      <c r="G162" s="235"/>
      <c r="H162" s="238">
        <v>2.7000000000000002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147</v>
      </c>
      <c r="AU162" s="244" t="s">
        <v>81</v>
      </c>
      <c r="AV162" s="13" t="s">
        <v>81</v>
      </c>
      <c r="AW162" s="13" t="s">
        <v>33</v>
      </c>
      <c r="AX162" s="13" t="s">
        <v>72</v>
      </c>
      <c r="AY162" s="244" t="s">
        <v>133</v>
      </c>
    </row>
    <row r="163" s="14" customFormat="1">
      <c r="A163" s="14"/>
      <c r="B163" s="245"/>
      <c r="C163" s="246"/>
      <c r="D163" s="232" t="s">
        <v>147</v>
      </c>
      <c r="E163" s="247" t="s">
        <v>19</v>
      </c>
      <c r="F163" s="248" t="s">
        <v>154</v>
      </c>
      <c r="G163" s="246"/>
      <c r="H163" s="249">
        <v>13.5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147</v>
      </c>
      <c r="AU163" s="255" t="s">
        <v>81</v>
      </c>
      <c r="AV163" s="14" t="s">
        <v>141</v>
      </c>
      <c r="AW163" s="14" t="s">
        <v>33</v>
      </c>
      <c r="AX163" s="14" t="s">
        <v>72</v>
      </c>
      <c r="AY163" s="255" t="s">
        <v>133</v>
      </c>
    </row>
    <row r="164" s="13" customFormat="1">
      <c r="A164" s="13"/>
      <c r="B164" s="234"/>
      <c r="C164" s="235"/>
      <c r="D164" s="232" t="s">
        <v>147</v>
      </c>
      <c r="E164" s="236" t="s">
        <v>19</v>
      </c>
      <c r="F164" s="237" t="s">
        <v>883</v>
      </c>
      <c r="G164" s="235"/>
      <c r="H164" s="238">
        <v>27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147</v>
      </c>
      <c r="AU164" s="244" t="s">
        <v>81</v>
      </c>
      <c r="AV164" s="13" t="s">
        <v>81</v>
      </c>
      <c r="AW164" s="13" t="s">
        <v>33</v>
      </c>
      <c r="AX164" s="13" t="s">
        <v>79</v>
      </c>
      <c r="AY164" s="244" t="s">
        <v>133</v>
      </c>
    </row>
    <row r="165" s="2" customFormat="1" ht="16.5" customHeight="1">
      <c r="A165" s="40"/>
      <c r="B165" s="41"/>
      <c r="C165" s="256" t="s">
        <v>8</v>
      </c>
      <c r="D165" s="256" t="s">
        <v>155</v>
      </c>
      <c r="E165" s="257" t="s">
        <v>234</v>
      </c>
      <c r="F165" s="258" t="s">
        <v>235</v>
      </c>
      <c r="G165" s="259" t="s">
        <v>163</v>
      </c>
      <c r="H165" s="260">
        <v>14.175000000000001</v>
      </c>
      <c r="I165" s="261"/>
      <c r="J165" s="262">
        <f>ROUND(I165*H165,2)</f>
        <v>0</v>
      </c>
      <c r="K165" s="258" t="s">
        <v>140</v>
      </c>
      <c r="L165" s="263"/>
      <c r="M165" s="264" t="s">
        <v>19</v>
      </c>
      <c r="N165" s="265" t="s">
        <v>43</v>
      </c>
      <c r="O165" s="86"/>
      <c r="P165" s="223">
        <f>O165*H165</f>
        <v>0</v>
      </c>
      <c r="Q165" s="223">
        <v>0.00010000000000000001</v>
      </c>
      <c r="R165" s="223">
        <f>Q165*H165</f>
        <v>0.0014175000000000001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158</v>
      </c>
      <c r="AT165" s="225" t="s">
        <v>155</v>
      </c>
      <c r="AU165" s="225" t="s">
        <v>81</v>
      </c>
      <c r="AY165" s="19" t="s">
        <v>133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141</v>
      </c>
      <c r="BM165" s="225" t="s">
        <v>884</v>
      </c>
    </row>
    <row r="166" s="13" customFormat="1">
      <c r="A166" s="13"/>
      <c r="B166" s="234"/>
      <c r="C166" s="235"/>
      <c r="D166" s="232" t="s">
        <v>147</v>
      </c>
      <c r="E166" s="236" t="s">
        <v>19</v>
      </c>
      <c r="F166" s="237" t="s">
        <v>885</v>
      </c>
      <c r="G166" s="235"/>
      <c r="H166" s="238">
        <v>14.175000000000001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147</v>
      </c>
      <c r="AU166" s="244" t="s">
        <v>81</v>
      </c>
      <c r="AV166" s="13" t="s">
        <v>81</v>
      </c>
      <c r="AW166" s="13" t="s">
        <v>33</v>
      </c>
      <c r="AX166" s="13" t="s">
        <v>79</v>
      </c>
      <c r="AY166" s="244" t="s">
        <v>133</v>
      </c>
    </row>
    <row r="167" s="2" customFormat="1" ht="16.5" customHeight="1">
      <c r="A167" s="40"/>
      <c r="B167" s="41"/>
      <c r="C167" s="256" t="s">
        <v>238</v>
      </c>
      <c r="D167" s="256" t="s">
        <v>155</v>
      </c>
      <c r="E167" s="257" t="s">
        <v>239</v>
      </c>
      <c r="F167" s="258" t="s">
        <v>240</v>
      </c>
      <c r="G167" s="259" t="s">
        <v>163</v>
      </c>
      <c r="H167" s="260">
        <v>14.175000000000001</v>
      </c>
      <c r="I167" s="261"/>
      <c r="J167" s="262">
        <f>ROUND(I167*H167,2)</f>
        <v>0</v>
      </c>
      <c r="K167" s="258" t="s">
        <v>140</v>
      </c>
      <c r="L167" s="263"/>
      <c r="M167" s="264" t="s">
        <v>19</v>
      </c>
      <c r="N167" s="265" t="s">
        <v>43</v>
      </c>
      <c r="O167" s="86"/>
      <c r="P167" s="223">
        <f>O167*H167</f>
        <v>0</v>
      </c>
      <c r="Q167" s="223">
        <v>4.0000000000000003E-05</v>
      </c>
      <c r="R167" s="223">
        <f>Q167*H167</f>
        <v>0.00056700000000000012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158</v>
      </c>
      <c r="AT167" s="225" t="s">
        <v>155</v>
      </c>
      <c r="AU167" s="225" t="s">
        <v>81</v>
      </c>
      <c r="AY167" s="19" t="s">
        <v>133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141</v>
      </c>
      <c r="BM167" s="225" t="s">
        <v>886</v>
      </c>
    </row>
    <row r="168" s="13" customFormat="1">
      <c r="A168" s="13"/>
      <c r="B168" s="234"/>
      <c r="C168" s="235"/>
      <c r="D168" s="232" t="s">
        <v>147</v>
      </c>
      <c r="E168" s="236" t="s">
        <v>19</v>
      </c>
      <c r="F168" s="237" t="s">
        <v>885</v>
      </c>
      <c r="G168" s="235"/>
      <c r="H168" s="238">
        <v>14.175000000000001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147</v>
      </c>
      <c r="AU168" s="244" t="s">
        <v>81</v>
      </c>
      <c r="AV168" s="13" t="s">
        <v>81</v>
      </c>
      <c r="AW168" s="13" t="s">
        <v>33</v>
      </c>
      <c r="AX168" s="13" t="s">
        <v>79</v>
      </c>
      <c r="AY168" s="244" t="s">
        <v>133</v>
      </c>
    </row>
    <row r="169" s="2" customFormat="1" ht="21.75" customHeight="1">
      <c r="A169" s="40"/>
      <c r="B169" s="41"/>
      <c r="C169" s="214" t="s">
        <v>242</v>
      </c>
      <c r="D169" s="214" t="s">
        <v>136</v>
      </c>
      <c r="E169" s="215" t="s">
        <v>243</v>
      </c>
      <c r="F169" s="216" t="s">
        <v>244</v>
      </c>
      <c r="G169" s="217" t="s">
        <v>139</v>
      </c>
      <c r="H169" s="218">
        <v>142.11699999999999</v>
      </c>
      <c r="I169" s="219"/>
      <c r="J169" s="220">
        <f>ROUND(I169*H169,2)</f>
        <v>0</v>
      </c>
      <c r="K169" s="216" t="s">
        <v>140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0.0057000000000000002</v>
      </c>
      <c r="R169" s="223">
        <f>Q169*H169</f>
        <v>0.81006689999999992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141</v>
      </c>
      <c r="AT169" s="225" t="s">
        <v>136</v>
      </c>
      <c r="AU169" s="225" t="s">
        <v>81</v>
      </c>
      <c r="AY169" s="19" t="s">
        <v>133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141</v>
      </c>
      <c r="BM169" s="225" t="s">
        <v>887</v>
      </c>
    </row>
    <row r="170" s="2" customFormat="1">
      <c r="A170" s="40"/>
      <c r="B170" s="41"/>
      <c r="C170" s="42"/>
      <c r="D170" s="227" t="s">
        <v>143</v>
      </c>
      <c r="E170" s="42"/>
      <c r="F170" s="228" t="s">
        <v>246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143</v>
      </c>
      <c r="AU170" s="19" t="s">
        <v>81</v>
      </c>
    </row>
    <row r="171" s="15" customFormat="1">
      <c r="A171" s="15"/>
      <c r="B171" s="266"/>
      <c r="C171" s="267"/>
      <c r="D171" s="232" t="s">
        <v>147</v>
      </c>
      <c r="E171" s="268" t="s">
        <v>19</v>
      </c>
      <c r="F171" s="269" t="s">
        <v>197</v>
      </c>
      <c r="G171" s="267"/>
      <c r="H171" s="268" t="s">
        <v>19</v>
      </c>
      <c r="I171" s="270"/>
      <c r="J171" s="267"/>
      <c r="K171" s="267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147</v>
      </c>
      <c r="AU171" s="275" t="s">
        <v>81</v>
      </c>
      <c r="AV171" s="15" t="s">
        <v>79</v>
      </c>
      <c r="AW171" s="15" t="s">
        <v>33</v>
      </c>
      <c r="AX171" s="15" t="s">
        <v>72</v>
      </c>
      <c r="AY171" s="275" t="s">
        <v>133</v>
      </c>
    </row>
    <row r="172" s="13" customFormat="1">
      <c r="A172" s="13"/>
      <c r="B172" s="234"/>
      <c r="C172" s="235"/>
      <c r="D172" s="232" t="s">
        <v>147</v>
      </c>
      <c r="E172" s="236" t="s">
        <v>19</v>
      </c>
      <c r="F172" s="237" t="s">
        <v>198</v>
      </c>
      <c r="G172" s="235"/>
      <c r="H172" s="238">
        <v>121.991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147</v>
      </c>
      <c r="AU172" s="244" t="s">
        <v>81</v>
      </c>
      <c r="AV172" s="13" t="s">
        <v>81</v>
      </c>
      <c r="AW172" s="13" t="s">
        <v>33</v>
      </c>
      <c r="AX172" s="13" t="s">
        <v>72</v>
      </c>
      <c r="AY172" s="244" t="s">
        <v>133</v>
      </c>
    </row>
    <row r="173" s="13" customFormat="1">
      <c r="A173" s="13"/>
      <c r="B173" s="234"/>
      <c r="C173" s="235"/>
      <c r="D173" s="232" t="s">
        <v>147</v>
      </c>
      <c r="E173" s="236" t="s">
        <v>19</v>
      </c>
      <c r="F173" s="237" t="s">
        <v>199</v>
      </c>
      <c r="G173" s="235"/>
      <c r="H173" s="238">
        <v>40.780999999999999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147</v>
      </c>
      <c r="AU173" s="244" t="s">
        <v>81</v>
      </c>
      <c r="AV173" s="13" t="s">
        <v>81</v>
      </c>
      <c r="AW173" s="13" t="s">
        <v>33</v>
      </c>
      <c r="AX173" s="13" t="s">
        <v>72</v>
      </c>
      <c r="AY173" s="244" t="s">
        <v>133</v>
      </c>
    </row>
    <row r="174" s="16" customFormat="1">
      <c r="A174" s="16"/>
      <c r="B174" s="276"/>
      <c r="C174" s="277"/>
      <c r="D174" s="232" t="s">
        <v>147</v>
      </c>
      <c r="E174" s="278" t="s">
        <v>19</v>
      </c>
      <c r="F174" s="279" t="s">
        <v>200</v>
      </c>
      <c r="G174" s="277"/>
      <c r="H174" s="280">
        <v>162.77199999999999</v>
      </c>
      <c r="I174" s="281"/>
      <c r="J174" s="277"/>
      <c r="K174" s="277"/>
      <c r="L174" s="282"/>
      <c r="M174" s="283"/>
      <c r="N174" s="284"/>
      <c r="O174" s="284"/>
      <c r="P174" s="284"/>
      <c r="Q174" s="284"/>
      <c r="R174" s="284"/>
      <c r="S174" s="284"/>
      <c r="T174" s="285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6" t="s">
        <v>147</v>
      </c>
      <c r="AU174" s="286" t="s">
        <v>81</v>
      </c>
      <c r="AV174" s="16" t="s">
        <v>134</v>
      </c>
      <c r="AW174" s="16" t="s">
        <v>33</v>
      </c>
      <c r="AX174" s="16" t="s">
        <v>72</v>
      </c>
      <c r="AY174" s="286" t="s">
        <v>133</v>
      </c>
    </row>
    <row r="175" s="15" customFormat="1">
      <c r="A175" s="15"/>
      <c r="B175" s="266"/>
      <c r="C175" s="267"/>
      <c r="D175" s="232" t="s">
        <v>147</v>
      </c>
      <c r="E175" s="268" t="s">
        <v>19</v>
      </c>
      <c r="F175" s="269" t="s">
        <v>201</v>
      </c>
      <c r="G175" s="267"/>
      <c r="H175" s="268" t="s">
        <v>19</v>
      </c>
      <c r="I175" s="270"/>
      <c r="J175" s="267"/>
      <c r="K175" s="267"/>
      <c r="L175" s="271"/>
      <c r="M175" s="272"/>
      <c r="N175" s="273"/>
      <c r="O175" s="273"/>
      <c r="P175" s="273"/>
      <c r="Q175" s="273"/>
      <c r="R175" s="273"/>
      <c r="S175" s="273"/>
      <c r="T175" s="27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5" t="s">
        <v>147</v>
      </c>
      <c r="AU175" s="275" t="s">
        <v>81</v>
      </c>
      <c r="AV175" s="15" t="s">
        <v>79</v>
      </c>
      <c r="AW175" s="15" t="s">
        <v>33</v>
      </c>
      <c r="AX175" s="15" t="s">
        <v>72</v>
      </c>
      <c r="AY175" s="275" t="s">
        <v>133</v>
      </c>
    </row>
    <row r="176" s="13" customFormat="1">
      <c r="A176" s="13"/>
      <c r="B176" s="234"/>
      <c r="C176" s="235"/>
      <c r="D176" s="232" t="s">
        <v>147</v>
      </c>
      <c r="E176" s="236" t="s">
        <v>19</v>
      </c>
      <c r="F176" s="237" t="s">
        <v>870</v>
      </c>
      <c r="G176" s="235"/>
      <c r="H176" s="238">
        <v>-19.440000000000001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147</v>
      </c>
      <c r="AU176" s="244" t="s">
        <v>81</v>
      </c>
      <c r="AV176" s="13" t="s">
        <v>81</v>
      </c>
      <c r="AW176" s="13" t="s">
        <v>33</v>
      </c>
      <c r="AX176" s="13" t="s">
        <v>72</v>
      </c>
      <c r="AY176" s="244" t="s">
        <v>133</v>
      </c>
    </row>
    <row r="177" s="13" customFormat="1">
      <c r="A177" s="13"/>
      <c r="B177" s="234"/>
      <c r="C177" s="235"/>
      <c r="D177" s="232" t="s">
        <v>147</v>
      </c>
      <c r="E177" s="236" t="s">
        <v>19</v>
      </c>
      <c r="F177" s="237" t="s">
        <v>871</v>
      </c>
      <c r="G177" s="235"/>
      <c r="H177" s="238">
        <v>-1.2150000000000001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147</v>
      </c>
      <c r="AU177" s="244" t="s">
        <v>81</v>
      </c>
      <c r="AV177" s="13" t="s">
        <v>81</v>
      </c>
      <c r="AW177" s="13" t="s">
        <v>33</v>
      </c>
      <c r="AX177" s="13" t="s">
        <v>72</v>
      </c>
      <c r="AY177" s="244" t="s">
        <v>133</v>
      </c>
    </row>
    <row r="178" s="16" customFormat="1">
      <c r="A178" s="16"/>
      <c r="B178" s="276"/>
      <c r="C178" s="277"/>
      <c r="D178" s="232" t="s">
        <v>147</v>
      </c>
      <c r="E178" s="278" t="s">
        <v>19</v>
      </c>
      <c r="F178" s="279" t="s">
        <v>200</v>
      </c>
      <c r="G178" s="277"/>
      <c r="H178" s="280">
        <v>-20.655000000000001</v>
      </c>
      <c r="I178" s="281"/>
      <c r="J178" s="277"/>
      <c r="K178" s="277"/>
      <c r="L178" s="282"/>
      <c r="M178" s="283"/>
      <c r="N178" s="284"/>
      <c r="O178" s="284"/>
      <c r="P178" s="284"/>
      <c r="Q178" s="284"/>
      <c r="R178" s="284"/>
      <c r="S178" s="284"/>
      <c r="T178" s="285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6" t="s">
        <v>147</v>
      </c>
      <c r="AU178" s="286" t="s">
        <v>81</v>
      </c>
      <c r="AV178" s="16" t="s">
        <v>134</v>
      </c>
      <c r="AW178" s="16" t="s">
        <v>33</v>
      </c>
      <c r="AX178" s="16" t="s">
        <v>72</v>
      </c>
      <c r="AY178" s="286" t="s">
        <v>133</v>
      </c>
    </row>
    <row r="179" s="14" customFormat="1">
      <c r="A179" s="14"/>
      <c r="B179" s="245"/>
      <c r="C179" s="246"/>
      <c r="D179" s="232" t="s">
        <v>147</v>
      </c>
      <c r="E179" s="247" t="s">
        <v>19</v>
      </c>
      <c r="F179" s="248" t="s">
        <v>154</v>
      </c>
      <c r="G179" s="246"/>
      <c r="H179" s="249">
        <v>142.11699999999999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147</v>
      </c>
      <c r="AU179" s="255" t="s">
        <v>81</v>
      </c>
      <c r="AV179" s="14" t="s">
        <v>141</v>
      </c>
      <c r="AW179" s="14" t="s">
        <v>33</v>
      </c>
      <c r="AX179" s="14" t="s">
        <v>79</v>
      </c>
      <c r="AY179" s="255" t="s">
        <v>133</v>
      </c>
    </row>
    <row r="180" s="12" customFormat="1" ht="22.8" customHeight="1">
      <c r="A180" s="12"/>
      <c r="B180" s="198"/>
      <c r="C180" s="199"/>
      <c r="D180" s="200" t="s">
        <v>71</v>
      </c>
      <c r="E180" s="212" t="s">
        <v>192</v>
      </c>
      <c r="F180" s="212" t="s">
        <v>247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SUM(P181:P227)</f>
        <v>0</v>
      </c>
      <c r="Q180" s="206"/>
      <c r="R180" s="207">
        <f>SUM(R181:R227)</f>
        <v>0.10207999999999999</v>
      </c>
      <c r="S180" s="206"/>
      <c r="T180" s="208">
        <f>SUM(T181:T227)</f>
        <v>13.439646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79</v>
      </c>
      <c r="AT180" s="210" t="s">
        <v>71</v>
      </c>
      <c r="AU180" s="210" t="s">
        <v>79</v>
      </c>
      <c r="AY180" s="209" t="s">
        <v>133</v>
      </c>
      <c r="BK180" s="211">
        <f>SUM(BK181:BK227)</f>
        <v>0</v>
      </c>
    </row>
    <row r="181" s="2" customFormat="1" ht="24.15" customHeight="1">
      <c r="A181" s="40"/>
      <c r="B181" s="41"/>
      <c r="C181" s="214" t="s">
        <v>248</v>
      </c>
      <c r="D181" s="214" t="s">
        <v>136</v>
      </c>
      <c r="E181" s="215" t="s">
        <v>249</v>
      </c>
      <c r="F181" s="216" t="s">
        <v>250</v>
      </c>
      <c r="G181" s="217" t="s">
        <v>139</v>
      </c>
      <c r="H181" s="218">
        <v>666.29999999999995</v>
      </c>
      <c r="I181" s="219"/>
      <c r="J181" s="220">
        <f>ROUND(I181*H181,2)</f>
        <v>0</v>
      </c>
      <c r="K181" s="216" t="s">
        <v>140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141</v>
      </c>
      <c r="AT181" s="225" t="s">
        <v>136</v>
      </c>
      <c r="AU181" s="225" t="s">
        <v>81</v>
      </c>
      <c r="AY181" s="19" t="s">
        <v>133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141</v>
      </c>
      <c r="BM181" s="225" t="s">
        <v>888</v>
      </c>
    </row>
    <row r="182" s="2" customFormat="1">
      <c r="A182" s="40"/>
      <c r="B182" s="41"/>
      <c r="C182" s="42"/>
      <c r="D182" s="227" t="s">
        <v>143</v>
      </c>
      <c r="E182" s="42"/>
      <c r="F182" s="228" t="s">
        <v>252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143</v>
      </c>
      <c r="AU182" s="19" t="s">
        <v>81</v>
      </c>
    </row>
    <row r="183" s="13" customFormat="1">
      <c r="A183" s="13"/>
      <c r="B183" s="234"/>
      <c r="C183" s="235"/>
      <c r="D183" s="232" t="s">
        <v>147</v>
      </c>
      <c r="E183" s="236" t="s">
        <v>19</v>
      </c>
      <c r="F183" s="237" t="s">
        <v>253</v>
      </c>
      <c r="G183" s="235"/>
      <c r="H183" s="238">
        <v>470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147</v>
      </c>
      <c r="AU183" s="244" t="s">
        <v>81</v>
      </c>
      <c r="AV183" s="13" t="s">
        <v>81</v>
      </c>
      <c r="AW183" s="13" t="s">
        <v>33</v>
      </c>
      <c r="AX183" s="13" t="s">
        <v>72</v>
      </c>
      <c r="AY183" s="244" t="s">
        <v>133</v>
      </c>
    </row>
    <row r="184" s="13" customFormat="1">
      <c r="A184" s="13"/>
      <c r="B184" s="234"/>
      <c r="C184" s="235"/>
      <c r="D184" s="232" t="s">
        <v>147</v>
      </c>
      <c r="E184" s="236" t="s">
        <v>19</v>
      </c>
      <c r="F184" s="237" t="s">
        <v>254</v>
      </c>
      <c r="G184" s="235"/>
      <c r="H184" s="238">
        <v>196.30000000000001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147</v>
      </c>
      <c r="AU184" s="244" t="s">
        <v>81</v>
      </c>
      <c r="AV184" s="13" t="s">
        <v>81</v>
      </c>
      <c r="AW184" s="13" t="s">
        <v>33</v>
      </c>
      <c r="AX184" s="13" t="s">
        <v>72</v>
      </c>
      <c r="AY184" s="244" t="s">
        <v>133</v>
      </c>
    </row>
    <row r="185" s="14" customFormat="1">
      <c r="A185" s="14"/>
      <c r="B185" s="245"/>
      <c r="C185" s="246"/>
      <c r="D185" s="232" t="s">
        <v>147</v>
      </c>
      <c r="E185" s="247" t="s">
        <v>19</v>
      </c>
      <c r="F185" s="248" t="s">
        <v>154</v>
      </c>
      <c r="G185" s="246"/>
      <c r="H185" s="249">
        <v>666.29999999999995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147</v>
      </c>
      <c r="AU185" s="255" t="s">
        <v>81</v>
      </c>
      <c r="AV185" s="14" t="s">
        <v>141</v>
      </c>
      <c r="AW185" s="14" t="s">
        <v>33</v>
      </c>
      <c r="AX185" s="14" t="s">
        <v>79</v>
      </c>
      <c r="AY185" s="255" t="s">
        <v>133</v>
      </c>
    </row>
    <row r="186" s="2" customFormat="1" ht="24.15" customHeight="1">
      <c r="A186" s="40"/>
      <c r="B186" s="41"/>
      <c r="C186" s="214" t="s">
        <v>255</v>
      </c>
      <c r="D186" s="214" t="s">
        <v>136</v>
      </c>
      <c r="E186" s="215" t="s">
        <v>256</v>
      </c>
      <c r="F186" s="216" t="s">
        <v>257</v>
      </c>
      <c r="G186" s="217" t="s">
        <v>139</v>
      </c>
      <c r="H186" s="218">
        <v>39978</v>
      </c>
      <c r="I186" s="219"/>
      <c r="J186" s="220">
        <f>ROUND(I186*H186,2)</f>
        <v>0</v>
      </c>
      <c r="K186" s="216" t="s">
        <v>140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141</v>
      </c>
      <c r="AT186" s="225" t="s">
        <v>136</v>
      </c>
      <c r="AU186" s="225" t="s">
        <v>81</v>
      </c>
      <c r="AY186" s="19" t="s">
        <v>133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141</v>
      </c>
      <c r="BM186" s="225" t="s">
        <v>889</v>
      </c>
    </row>
    <row r="187" s="2" customFormat="1">
      <c r="A187" s="40"/>
      <c r="B187" s="41"/>
      <c r="C187" s="42"/>
      <c r="D187" s="227" t="s">
        <v>143</v>
      </c>
      <c r="E187" s="42"/>
      <c r="F187" s="228" t="s">
        <v>259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143</v>
      </c>
      <c r="AU187" s="19" t="s">
        <v>81</v>
      </c>
    </row>
    <row r="188" s="13" customFormat="1">
      <c r="A188" s="13"/>
      <c r="B188" s="234"/>
      <c r="C188" s="235"/>
      <c r="D188" s="232" t="s">
        <v>147</v>
      </c>
      <c r="E188" s="236" t="s">
        <v>19</v>
      </c>
      <c r="F188" s="237" t="s">
        <v>260</v>
      </c>
      <c r="G188" s="235"/>
      <c r="H188" s="238">
        <v>39978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147</v>
      </c>
      <c r="AU188" s="244" t="s">
        <v>81</v>
      </c>
      <c r="AV188" s="13" t="s">
        <v>81</v>
      </c>
      <c r="AW188" s="13" t="s">
        <v>33</v>
      </c>
      <c r="AX188" s="13" t="s">
        <v>79</v>
      </c>
      <c r="AY188" s="244" t="s">
        <v>133</v>
      </c>
    </row>
    <row r="189" s="2" customFormat="1" ht="24.15" customHeight="1">
      <c r="A189" s="40"/>
      <c r="B189" s="41"/>
      <c r="C189" s="214" t="s">
        <v>261</v>
      </c>
      <c r="D189" s="214" t="s">
        <v>136</v>
      </c>
      <c r="E189" s="215" t="s">
        <v>262</v>
      </c>
      <c r="F189" s="216" t="s">
        <v>263</v>
      </c>
      <c r="G189" s="217" t="s">
        <v>139</v>
      </c>
      <c r="H189" s="218">
        <v>666.29999999999995</v>
      </c>
      <c r="I189" s="219"/>
      <c r="J189" s="220">
        <f>ROUND(I189*H189,2)</f>
        <v>0</v>
      </c>
      <c r="K189" s="216" t="s">
        <v>140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141</v>
      </c>
      <c r="AT189" s="225" t="s">
        <v>136</v>
      </c>
      <c r="AU189" s="225" t="s">
        <v>81</v>
      </c>
      <c r="AY189" s="19" t="s">
        <v>133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141</v>
      </c>
      <c r="BM189" s="225" t="s">
        <v>890</v>
      </c>
    </row>
    <row r="190" s="2" customFormat="1">
      <c r="A190" s="40"/>
      <c r="B190" s="41"/>
      <c r="C190" s="42"/>
      <c r="D190" s="227" t="s">
        <v>143</v>
      </c>
      <c r="E190" s="42"/>
      <c r="F190" s="228" t="s">
        <v>265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143</v>
      </c>
      <c r="AU190" s="19" t="s">
        <v>81</v>
      </c>
    </row>
    <row r="191" s="2" customFormat="1" ht="16.5" customHeight="1">
      <c r="A191" s="40"/>
      <c r="B191" s="41"/>
      <c r="C191" s="214" t="s">
        <v>7</v>
      </c>
      <c r="D191" s="214" t="s">
        <v>136</v>
      </c>
      <c r="E191" s="215" t="s">
        <v>266</v>
      </c>
      <c r="F191" s="216" t="s">
        <v>267</v>
      </c>
      <c r="G191" s="217" t="s">
        <v>139</v>
      </c>
      <c r="H191" s="218">
        <v>666.29999999999995</v>
      </c>
      <c r="I191" s="219"/>
      <c r="J191" s="220">
        <f>ROUND(I191*H191,2)</f>
        <v>0</v>
      </c>
      <c r="K191" s="216" t="s">
        <v>140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141</v>
      </c>
      <c r="AT191" s="225" t="s">
        <v>136</v>
      </c>
      <c r="AU191" s="225" t="s">
        <v>81</v>
      </c>
      <c r="AY191" s="19" t="s">
        <v>133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141</v>
      </c>
      <c r="BM191" s="225" t="s">
        <v>891</v>
      </c>
    </row>
    <row r="192" s="2" customFormat="1">
      <c r="A192" s="40"/>
      <c r="B192" s="41"/>
      <c r="C192" s="42"/>
      <c r="D192" s="227" t="s">
        <v>143</v>
      </c>
      <c r="E192" s="42"/>
      <c r="F192" s="228" t="s">
        <v>269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143</v>
      </c>
      <c r="AU192" s="19" t="s">
        <v>81</v>
      </c>
    </row>
    <row r="193" s="13" customFormat="1">
      <c r="A193" s="13"/>
      <c r="B193" s="234"/>
      <c r="C193" s="235"/>
      <c r="D193" s="232" t="s">
        <v>147</v>
      </c>
      <c r="E193" s="236" t="s">
        <v>19</v>
      </c>
      <c r="F193" s="237" t="s">
        <v>253</v>
      </c>
      <c r="G193" s="235"/>
      <c r="H193" s="238">
        <v>470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147</v>
      </c>
      <c r="AU193" s="244" t="s">
        <v>81</v>
      </c>
      <c r="AV193" s="13" t="s">
        <v>81</v>
      </c>
      <c r="AW193" s="13" t="s">
        <v>33</v>
      </c>
      <c r="AX193" s="13" t="s">
        <v>72</v>
      </c>
      <c r="AY193" s="244" t="s">
        <v>133</v>
      </c>
    </row>
    <row r="194" s="13" customFormat="1">
      <c r="A194" s="13"/>
      <c r="B194" s="234"/>
      <c r="C194" s="235"/>
      <c r="D194" s="232" t="s">
        <v>147</v>
      </c>
      <c r="E194" s="236" t="s">
        <v>19</v>
      </c>
      <c r="F194" s="237" t="s">
        <v>254</v>
      </c>
      <c r="G194" s="235"/>
      <c r="H194" s="238">
        <v>196.30000000000001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147</v>
      </c>
      <c r="AU194" s="244" t="s">
        <v>81</v>
      </c>
      <c r="AV194" s="13" t="s">
        <v>81</v>
      </c>
      <c r="AW194" s="13" t="s">
        <v>33</v>
      </c>
      <c r="AX194" s="13" t="s">
        <v>72</v>
      </c>
      <c r="AY194" s="244" t="s">
        <v>133</v>
      </c>
    </row>
    <row r="195" s="14" customFormat="1">
      <c r="A195" s="14"/>
      <c r="B195" s="245"/>
      <c r="C195" s="246"/>
      <c r="D195" s="232" t="s">
        <v>147</v>
      </c>
      <c r="E195" s="247" t="s">
        <v>19</v>
      </c>
      <c r="F195" s="248" t="s">
        <v>154</v>
      </c>
      <c r="G195" s="246"/>
      <c r="H195" s="249">
        <v>666.29999999999995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147</v>
      </c>
      <c r="AU195" s="255" t="s">
        <v>81</v>
      </c>
      <c r="AV195" s="14" t="s">
        <v>141</v>
      </c>
      <c r="AW195" s="14" t="s">
        <v>33</v>
      </c>
      <c r="AX195" s="14" t="s">
        <v>79</v>
      </c>
      <c r="AY195" s="255" t="s">
        <v>133</v>
      </c>
    </row>
    <row r="196" s="2" customFormat="1" ht="16.5" customHeight="1">
      <c r="A196" s="40"/>
      <c r="B196" s="41"/>
      <c r="C196" s="214" t="s">
        <v>270</v>
      </c>
      <c r="D196" s="214" t="s">
        <v>136</v>
      </c>
      <c r="E196" s="215" t="s">
        <v>271</v>
      </c>
      <c r="F196" s="216" t="s">
        <v>272</v>
      </c>
      <c r="G196" s="217" t="s">
        <v>139</v>
      </c>
      <c r="H196" s="218">
        <v>39978</v>
      </c>
      <c r="I196" s="219"/>
      <c r="J196" s="220">
        <f>ROUND(I196*H196,2)</f>
        <v>0</v>
      </c>
      <c r="K196" s="216" t="s">
        <v>140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141</v>
      </c>
      <c r="AT196" s="225" t="s">
        <v>136</v>
      </c>
      <c r="AU196" s="225" t="s">
        <v>81</v>
      </c>
      <c r="AY196" s="19" t="s">
        <v>133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141</v>
      </c>
      <c r="BM196" s="225" t="s">
        <v>892</v>
      </c>
    </row>
    <row r="197" s="2" customFormat="1">
      <c r="A197" s="40"/>
      <c r="B197" s="41"/>
      <c r="C197" s="42"/>
      <c r="D197" s="227" t="s">
        <v>143</v>
      </c>
      <c r="E197" s="42"/>
      <c r="F197" s="228" t="s">
        <v>274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143</v>
      </c>
      <c r="AU197" s="19" t="s">
        <v>81</v>
      </c>
    </row>
    <row r="198" s="13" customFormat="1">
      <c r="A198" s="13"/>
      <c r="B198" s="234"/>
      <c r="C198" s="235"/>
      <c r="D198" s="232" t="s">
        <v>147</v>
      </c>
      <c r="E198" s="236" t="s">
        <v>19</v>
      </c>
      <c r="F198" s="237" t="s">
        <v>260</v>
      </c>
      <c r="G198" s="235"/>
      <c r="H198" s="238">
        <v>39978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147</v>
      </c>
      <c r="AU198" s="244" t="s">
        <v>81</v>
      </c>
      <c r="AV198" s="13" t="s">
        <v>81</v>
      </c>
      <c r="AW198" s="13" t="s">
        <v>33</v>
      </c>
      <c r="AX198" s="13" t="s">
        <v>79</v>
      </c>
      <c r="AY198" s="244" t="s">
        <v>133</v>
      </c>
    </row>
    <row r="199" s="2" customFormat="1" ht="16.5" customHeight="1">
      <c r="A199" s="40"/>
      <c r="B199" s="41"/>
      <c r="C199" s="214" t="s">
        <v>275</v>
      </c>
      <c r="D199" s="214" t="s">
        <v>136</v>
      </c>
      <c r="E199" s="215" t="s">
        <v>276</v>
      </c>
      <c r="F199" s="216" t="s">
        <v>277</v>
      </c>
      <c r="G199" s="217" t="s">
        <v>139</v>
      </c>
      <c r="H199" s="218">
        <v>666.29999999999995</v>
      </c>
      <c r="I199" s="219"/>
      <c r="J199" s="220">
        <f>ROUND(I199*H199,2)</f>
        <v>0</v>
      </c>
      <c r="K199" s="216" t="s">
        <v>140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141</v>
      </c>
      <c r="AT199" s="225" t="s">
        <v>136</v>
      </c>
      <c r="AU199" s="225" t="s">
        <v>81</v>
      </c>
      <c r="AY199" s="19" t="s">
        <v>133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141</v>
      </c>
      <c r="BM199" s="225" t="s">
        <v>893</v>
      </c>
    </row>
    <row r="200" s="2" customFormat="1">
      <c r="A200" s="40"/>
      <c r="B200" s="41"/>
      <c r="C200" s="42"/>
      <c r="D200" s="227" t="s">
        <v>143</v>
      </c>
      <c r="E200" s="42"/>
      <c r="F200" s="228" t="s">
        <v>279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143</v>
      </c>
      <c r="AU200" s="19" t="s">
        <v>81</v>
      </c>
    </row>
    <row r="201" s="2" customFormat="1" ht="24.15" customHeight="1">
      <c r="A201" s="40"/>
      <c r="B201" s="41"/>
      <c r="C201" s="214" t="s">
        <v>280</v>
      </c>
      <c r="D201" s="214" t="s">
        <v>136</v>
      </c>
      <c r="E201" s="215" t="s">
        <v>281</v>
      </c>
      <c r="F201" s="216" t="s">
        <v>282</v>
      </c>
      <c r="G201" s="217" t="s">
        <v>139</v>
      </c>
      <c r="H201" s="218">
        <v>638</v>
      </c>
      <c r="I201" s="219"/>
      <c r="J201" s="220">
        <f>ROUND(I201*H201,2)</f>
        <v>0</v>
      </c>
      <c r="K201" s="216" t="s">
        <v>140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0.00012999999999999999</v>
      </c>
      <c r="R201" s="223">
        <f>Q201*H201</f>
        <v>0.082939999999999986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141</v>
      </c>
      <c r="AT201" s="225" t="s">
        <v>136</v>
      </c>
      <c r="AU201" s="225" t="s">
        <v>81</v>
      </c>
      <c r="AY201" s="19" t="s">
        <v>133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141</v>
      </c>
      <c r="BM201" s="225" t="s">
        <v>894</v>
      </c>
    </row>
    <row r="202" s="2" customFormat="1">
      <c r="A202" s="40"/>
      <c r="B202" s="41"/>
      <c r="C202" s="42"/>
      <c r="D202" s="227" t="s">
        <v>143</v>
      </c>
      <c r="E202" s="42"/>
      <c r="F202" s="228" t="s">
        <v>284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143</v>
      </c>
      <c r="AU202" s="19" t="s">
        <v>81</v>
      </c>
    </row>
    <row r="203" s="15" customFormat="1">
      <c r="A203" s="15"/>
      <c r="B203" s="266"/>
      <c r="C203" s="267"/>
      <c r="D203" s="232" t="s">
        <v>147</v>
      </c>
      <c r="E203" s="268" t="s">
        <v>19</v>
      </c>
      <c r="F203" s="269" t="s">
        <v>285</v>
      </c>
      <c r="G203" s="267"/>
      <c r="H203" s="268" t="s">
        <v>19</v>
      </c>
      <c r="I203" s="270"/>
      <c r="J203" s="267"/>
      <c r="K203" s="267"/>
      <c r="L203" s="271"/>
      <c r="M203" s="272"/>
      <c r="N203" s="273"/>
      <c r="O203" s="273"/>
      <c r="P203" s="273"/>
      <c r="Q203" s="273"/>
      <c r="R203" s="273"/>
      <c r="S203" s="273"/>
      <c r="T203" s="27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5" t="s">
        <v>147</v>
      </c>
      <c r="AU203" s="275" t="s">
        <v>81</v>
      </c>
      <c r="AV203" s="15" t="s">
        <v>79</v>
      </c>
      <c r="AW203" s="15" t="s">
        <v>33</v>
      </c>
      <c r="AX203" s="15" t="s">
        <v>72</v>
      </c>
      <c r="AY203" s="275" t="s">
        <v>133</v>
      </c>
    </row>
    <row r="204" s="13" customFormat="1">
      <c r="A204" s="13"/>
      <c r="B204" s="234"/>
      <c r="C204" s="235"/>
      <c r="D204" s="232" t="s">
        <v>147</v>
      </c>
      <c r="E204" s="236" t="s">
        <v>19</v>
      </c>
      <c r="F204" s="237" t="s">
        <v>895</v>
      </c>
      <c r="G204" s="235"/>
      <c r="H204" s="238">
        <v>638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147</v>
      </c>
      <c r="AU204" s="244" t="s">
        <v>81</v>
      </c>
      <c r="AV204" s="13" t="s">
        <v>81</v>
      </c>
      <c r="AW204" s="13" t="s">
        <v>33</v>
      </c>
      <c r="AX204" s="13" t="s">
        <v>79</v>
      </c>
      <c r="AY204" s="244" t="s">
        <v>133</v>
      </c>
    </row>
    <row r="205" s="2" customFormat="1" ht="24.15" customHeight="1">
      <c r="A205" s="40"/>
      <c r="B205" s="41"/>
      <c r="C205" s="214" t="s">
        <v>287</v>
      </c>
      <c r="D205" s="214" t="s">
        <v>136</v>
      </c>
      <c r="E205" s="215" t="s">
        <v>288</v>
      </c>
      <c r="F205" s="216" t="s">
        <v>289</v>
      </c>
      <c r="G205" s="217" t="s">
        <v>139</v>
      </c>
      <c r="H205" s="218">
        <v>638</v>
      </c>
      <c r="I205" s="219"/>
      <c r="J205" s="220">
        <f>ROUND(I205*H205,2)</f>
        <v>0</v>
      </c>
      <c r="K205" s="216" t="s">
        <v>140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3.0000000000000001E-05</v>
      </c>
      <c r="R205" s="223">
        <f>Q205*H205</f>
        <v>0.019140000000000001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141</v>
      </c>
      <c r="AT205" s="225" t="s">
        <v>136</v>
      </c>
      <c r="AU205" s="225" t="s">
        <v>81</v>
      </c>
      <c r="AY205" s="19" t="s">
        <v>133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141</v>
      </c>
      <c r="BM205" s="225" t="s">
        <v>896</v>
      </c>
    </row>
    <row r="206" s="2" customFormat="1">
      <c r="A206" s="40"/>
      <c r="B206" s="41"/>
      <c r="C206" s="42"/>
      <c r="D206" s="227" t="s">
        <v>143</v>
      </c>
      <c r="E206" s="42"/>
      <c r="F206" s="228" t="s">
        <v>291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143</v>
      </c>
      <c r="AU206" s="19" t="s">
        <v>81</v>
      </c>
    </row>
    <row r="207" s="2" customFormat="1" ht="21.75" customHeight="1">
      <c r="A207" s="40"/>
      <c r="B207" s="41"/>
      <c r="C207" s="214" t="s">
        <v>292</v>
      </c>
      <c r="D207" s="214" t="s">
        <v>136</v>
      </c>
      <c r="E207" s="215" t="s">
        <v>293</v>
      </c>
      <c r="F207" s="216" t="s">
        <v>294</v>
      </c>
      <c r="G207" s="217" t="s">
        <v>139</v>
      </c>
      <c r="H207" s="218">
        <v>369.79300000000001</v>
      </c>
      <c r="I207" s="219"/>
      <c r="J207" s="220">
        <f>ROUND(I207*H207,2)</f>
        <v>0</v>
      </c>
      <c r="K207" s="216" t="s">
        <v>140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0.0089999999999999993</v>
      </c>
      <c r="T207" s="224">
        <f>S207*H207</f>
        <v>3.3281369999999999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141</v>
      </c>
      <c r="AT207" s="225" t="s">
        <v>136</v>
      </c>
      <c r="AU207" s="225" t="s">
        <v>81</v>
      </c>
      <c r="AY207" s="19" t="s">
        <v>133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141</v>
      </c>
      <c r="BM207" s="225" t="s">
        <v>897</v>
      </c>
    </row>
    <row r="208" s="2" customFormat="1">
      <c r="A208" s="40"/>
      <c r="B208" s="41"/>
      <c r="C208" s="42"/>
      <c r="D208" s="227" t="s">
        <v>143</v>
      </c>
      <c r="E208" s="42"/>
      <c r="F208" s="228" t="s">
        <v>296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143</v>
      </c>
      <c r="AU208" s="19" t="s">
        <v>81</v>
      </c>
    </row>
    <row r="209" s="13" customFormat="1">
      <c r="A209" s="13"/>
      <c r="B209" s="234"/>
      <c r="C209" s="235"/>
      <c r="D209" s="232" t="s">
        <v>147</v>
      </c>
      <c r="E209" s="236" t="s">
        <v>19</v>
      </c>
      <c r="F209" s="237" t="s">
        <v>148</v>
      </c>
      <c r="G209" s="235"/>
      <c r="H209" s="238">
        <v>341.57600000000002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147</v>
      </c>
      <c r="AU209" s="244" t="s">
        <v>81</v>
      </c>
      <c r="AV209" s="13" t="s">
        <v>81</v>
      </c>
      <c r="AW209" s="13" t="s">
        <v>33</v>
      </c>
      <c r="AX209" s="13" t="s">
        <v>72</v>
      </c>
      <c r="AY209" s="244" t="s">
        <v>133</v>
      </c>
    </row>
    <row r="210" s="13" customFormat="1">
      <c r="A210" s="13"/>
      <c r="B210" s="234"/>
      <c r="C210" s="235"/>
      <c r="D210" s="232" t="s">
        <v>147</v>
      </c>
      <c r="E210" s="236" t="s">
        <v>19</v>
      </c>
      <c r="F210" s="237" t="s">
        <v>149</v>
      </c>
      <c r="G210" s="235"/>
      <c r="H210" s="238">
        <v>-53.130000000000003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147</v>
      </c>
      <c r="AU210" s="244" t="s">
        <v>81</v>
      </c>
      <c r="AV210" s="13" t="s">
        <v>81</v>
      </c>
      <c r="AW210" s="13" t="s">
        <v>33</v>
      </c>
      <c r="AX210" s="13" t="s">
        <v>72</v>
      </c>
      <c r="AY210" s="244" t="s">
        <v>133</v>
      </c>
    </row>
    <row r="211" s="13" customFormat="1">
      <c r="A211" s="13"/>
      <c r="B211" s="234"/>
      <c r="C211" s="235"/>
      <c r="D211" s="232" t="s">
        <v>147</v>
      </c>
      <c r="E211" s="236" t="s">
        <v>19</v>
      </c>
      <c r="F211" s="237" t="s">
        <v>150</v>
      </c>
      <c r="G211" s="235"/>
      <c r="H211" s="238">
        <v>23.411000000000001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147</v>
      </c>
      <c r="AU211" s="244" t="s">
        <v>81</v>
      </c>
      <c r="AV211" s="13" t="s">
        <v>81</v>
      </c>
      <c r="AW211" s="13" t="s">
        <v>33</v>
      </c>
      <c r="AX211" s="13" t="s">
        <v>72</v>
      </c>
      <c r="AY211" s="244" t="s">
        <v>133</v>
      </c>
    </row>
    <row r="212" s="13" customFormat="1">
      <c r="A212" s="13"/>
      <c r="B212" s="234"/>
      <c r="C212" s="235"/>
      <c r="D212" s="232" t="s">
        <v>147</v>
      </c>
      <c r="E212" s="236" t="s">
        <v>19</v>
      </c>
      <c r="F212" s="237" t="s">
        <v>151</v>
      </c>
      <c r="G212" s="235"/>
      <c r="H212" s="238">
        <v>114.18600000000001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147</v>
      </c>
      <c r="AU212" s="244" t="s">
        <v>81</v>
      </c>
      <c r="AV212" s="13" t="s">
        <v>81</v>
      </c>
      <c r="AW212" s="13" t="s">
        <v>33</v>
      </c>
      <c r="AX212" s="13" t="s">
        <v>72</v>
      </c>
      <c r="AY212" s="244" t="s">
        <v>133</v>
      </c>
    </row>
    <row r="213" s="13" customFormat="1">
      <c r="A213" s="13"/>
      <c r="B213" s="234"/>
      <c r="C213" s="235"/>
      <c r="D213" s="232" t="s">
        <v>147</v>
      </c>
      <c r="E213" s="236" t="s">
        <v>19</v>
      </c>
      <c r="F213" s="237" t="s">
        <v>152</v>
      </c>
      <c r="G213" s="235"/>
      <c r="H213" s="238">
        <v>-14.4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147</v>
      </c>
      <c r="AU213" s="244" t="s">
        <v>81</v>
      </c>
      <c r="AV213" s="13" t="s">
        <v>81</v>
      </c>
      <c r="AW213" s="13" t="s">
        <v>33</v>
      </c>
      <c r="AX213" s="13" t="s">
        <v>72</v>
      </c>
      <c r="AY213" s="244" t="s">
        <v>133</v>
      </c>
    </row>
    <row r="214" s="13" customFormat="1">
      <c r="A214" s="13"/>
      <c r="B214" s="234"/>
      <c r="C214" s="235"/>
      <c r="D214" s="232" t="s">
        <v>147</v>
      </c>
      <c r="E214" s="236" t="s">
        <v>19</v>
      </c>
      <c r="F214" s="237" t="s">
        <v>858</v>
      </c>
      <c r="G214" s="235"/>
      <c r="H214" s="238">
        <v>-41.039999999999999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147</v>
      </c>
      <c r="AU214" s="244" t="s">
        <v>81</v>
      </c>
      <c r="AV214" s="13" t="s">
        <v>81</v>
      </c>
      <c r="AW214" s="13" t="s">
        <v>33</v>
      </c>
      <c r="AX214" s="13" t="s">
        <v>72</v>
      </c>
      <c r="AY214" s="244" t="s">
        <v>133</v>
      </c>
    </row>
    <row r="215" s="13" customFormat="1">
      <c r="A215" s="13"/>
      <c r="B215" s="234"/>
      <c r="C215" s="235"/>
      <c r="D215" s="232" t="s">
        <v>147</v>
      </c>
      <c r="E215" s="236" t="s">
        <v>19</v>
      </c>
      <c r="F215" s="237" t="s">
        <v>859</v>
      </c>
      <c r="G215" s="235"/>
      <c r="H215" s="238">
        <v>-0.81000000000000005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147</v>
      </c>
      <c r="AU215" s="244" t="s">
        <v>81</v>
      </c>
      <c r="AV215" s="13" t="s">
        <v>81</v>
      </c>
      <c r="AW215" s="13" t="s">
        <v>33</v>
      </c>
      <c r="AX215" s="13" t="s">
        <v>72</v>
      </c>
      <c r="AY215" s="244" t="s">
        <v>133</v>
      </c>
    </row>
    <row r="216" s="14" customFormat="1">
      <c r="A216" s="14"/>
      <c r="B216" s="245"/>
      <c r="C216" s="246"/>
      <c r="D216" s="232" t="s">
        <v>147</v>
      </c>
      <c r="E216" s="247" t="s">
        <v>19</v>
      </c>
      <c r="F216" s="248" t="s">
        <v>154</v>
      </c>
      <c r="G216" s="246"/>
      <c r="H216" s="249">
        <v>369.79300000000001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147</v>
      </c>
      <c r="AU216" s="255" t="s">
        <v>81</v>
      </c>
      <c r="AV216" s="14" t="s">
        <v>141</v>
      </c>
      <c r="AW216" s="14" t="s">
        <v>33</v>
      </c>
      <c r="AX216" s="14" t="s">
        <v>79</v>
      </c>
      <c r="AY216" s="255" t="s">
        <v>133</v>
      </c>
    </row>
    <row r="217" s="2" customFormat="1" ht="21.75" customHeight="1">
      <c r="A217" s="40"/>
      <c r="B217" s="41"/>
      <c r="C217" s="214" t="s">
        <v>297</v>
      </c>
      <c r="D217" s="214" t="s">
        <v>136</v>
      </c>
      <c r="E217" s="215" t="s">
        <v>298</v>
      </c>
      <c r="F217" s="216" t="s">
        <v>299</v>
      </c>
      <c r="G217" s="217" t="s">
        <v>139</v>
      </c>
      <c r="H217" s="218">
        <v>723.81600000000003</v>
      </c>
      <c r="I217" s="219"/>
      <c r="J217" s="220">
        <f>ROUND(I217*H217,2)</f>
        <v>0</v>
      </c>
      <c r="K217" s="216" t="s">
        <v>140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0.0089999999999999993</v>
      </c>
      <c r="T217" s="224">
        <f>S217*H217</f>
        <v>6.5143439999999995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141</v>
      </c>
      <c r="AT217" s="225" t="s">
        <v>136</v>
      </c>
      <c r="AU217" s="225" t="s">
        <v>81</v>
      </c>
      <c r="AY217" s="19" t="s">
        <v>133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141</v>
      </c>
      <c r="BM217" s="225" t="s">
        <v>898</v>
      </c>
    </row>
    <row r="218" s="2" customFormat="1">
      <c r="A218" s="40"/>
      <c r="B218" s="41"/>
      <c r="C218" s="42"/>
      <c r="D218" s="227" t="s">
        <v>143</v>
      </c>
      <c r="E218" s="42"/>
      <c r="F218" s="228" t="s">
        <v>301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143</v>
      </c>
      <c r="AU218" s="19" t="s">
        <v>81</v>
      </c>
    </row>
    <row r="219" s="13" customFormat="1">
      <c r="A219" s="13"/>
      <c r="B219" s="234"/>
      <c r="C219" s="235"/>
      <c r="D219" s="232" t="s">
        <v>147</v>
      </c>
      <c r="E219" s="236" t="s">
        <v>19</v>
      </c>
      <c r="F219" s="237" t="s">
        <v>172</v>
      </c>
      <c r="G219" s="235"/>
      <c r="H219" s="238">
        <v>723.81600000000003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147</v>
      </c>
      <c r="AU219" s="244" t="s">
        <v>81</v>
      </c>
      <c r="AV219" s="13" t="s">
        <v>81</v>
      </c>
      <c r="AW219" s="13" t="s">
        <v>33</v>
      </c>
      <c r="AX219" s="13" t="s">
        <v>79</v>
      </c>
      <c r="AY219" s="244" t="s">
        <v>133</v>
      </c>
    </row>
    <row r="220" s="2" customFormat="1" ht="21.75" customHeight="1">
      <c r="A220" s="40"/>
      <c r="B220" s="41"/>
      <c r="C220" s="214" t="s">
        <v>302</v>
      </c>
      <c r="D220" s="214" t="s">
        <v>136</v>
      </c>
      <c r="E220" s="215" t="s">
        <v>303</v>
      </c>
      <c r="F220" s="216" t="s">
        <v>304</v>
      </c>
      <c r="G220" s="217" t="s">
        <v>139</v>
      </c>
      <c r="H220" s="218">
        <v>67.530000000000001</v>
      </c>
      <c r="I220" s="219"/>
      <c r="J220" s="220">
        <f>ROUND(I220*H220,2)</f>
        <v>0</v>
      </c>
      <c r="K220" s="216" t="s">
        <v>140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0.050999999999999997</v>
      </c>
      <c r="T220" s="224">
        <f>S220*H220</f>
        <v>3.4440299999999997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141</v>
      </c>
      <c r="AT220" s="225" t="s">
        <v>136</v>
      </c>
      <c r="AU220" s="225" t="s">
        <v>81</v>
      </c>
      <c r="AY220" s="19" t="s">
        <v>133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141</v>
      </c>
      <c r="BM220" s="225" t="s">
        <v>899</v>
      </c>
    </row>
    <row r="221" s="2" customFormat="1">
      <c r="A221" s="40"/>
      <c r="B221" s="41"/>
      <c r="C221" s="42"/>
      <c r="D221" s="227" t="s">
        <v>143</v>
      </c>
      <c r="E221" s="42"/>
      <c r="F221" s="228" t="s">
        <v>306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143</v>
      </c>
      <c r="AU221" s="19" t="s">
        <v>81</v>
      </c>
    </row>
    <row r="222" s="13" customFormat="1">
      <c r="A222" s="13"/>
      <c r="B222" s="234"/>
      <c r="C222" s="235"/>
      <c r="D222" s="232" t="s">
        <v>147</v>
      </c>
      <c r="E222" s="236" t="s">
        <v>19</v>
      </c>
      <c r="F222" s="237" t="s">
        <v>307</v>
      </c>
      <c r="G222" s="235"/>
      <c r="H222" s="238">
        <v>14.4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147</v>
      </c>
      <c r="AU222" s="244" t="s">
        <v>81</v>
      </c>
      <c r="AV222" s="13" t="s">
        <v>81</v>
      </c>
      <c r="AW222" s="13" t="s">
        <v>33</v>
      </c>
      <c r="AX222" s="13" t="s">
        <v>72</v>
      </c>
      <c r="AY222" s="244" t="s">
        <v>133</v>
      </c>
    </row>
    <row r="223" s="13" customFormat="1">
      <c r="A223" s="13"/>
      <c r="B223" s="234"/>
      <c r="C223" s="235"/>
      <c r="D223" s="232" t="s">
        <v>147</v>
      </c>
      <c r="E223" s="236" t="s">
        <v>19</v>
      </c>
      <c r="F223" s="237" t="s">
        <v>308</v>
      </c>
      <c r="G223" s="235"/>
      <c r="H223" s="238">
        <v>53.130000000000003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147</v>
      </c>
      <c r="AU223" s="244" t="s">
        <v>81</v>
      </c>
      <c r="AV223" s="13" t="s">
        <v>81</v>
      </c>
      <c r="AW223" s="13" t="s">
        <v>33</v>
      </c>
      <c r="AX223" s="13" t="s">
        <v>72</v>
      </c>
      <c r="AY223" s="244" t="s">
        <v>133</v>
      </c>
    </row>
    <row r="224" s="14" customFormat="1">
      <c r="A224" s="14"/>
      <c r="B224" s="245"/>
      <c r="C224" s="246"/>
      <c r="D224" s="232" t="s">
        <v>147</v>
      </c>
      <c r="E224" s="247" t="s">
        <v>19</v>
      </c>
      <c r="F224" s="248" t="s">
        <v>154</v>
      </c>
      <c r="G224" s="246"/>
      <c r="H224" s="249">
        <v>67.530000000000001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147</v>
      </c>
      <c r="AU224" s="255" t="s">
        <v>81</v>
      </c>
      <c r="AV224" s="14" t="s">
        <v>141</v>
      </c>
      <c r="AW224" s="14" t="s">
        <v>33</v>
      </c>
      <c r="AX224" s="14" t="s">
        <v>79</v>
      </c>
      <c r="AY224" s="255" t="s">
        <v>133</v>
      </c>
    </row>
    <row r="225" s="2" customFormat="1" ht="21.75" customHeight="1">
      <c r="A225" s="40"/>
      <c r="B225" s="41"/>
      <c r="C225" s="214" t="s">
        <v>309</v>
      </c>
      <c r="D225" s="214" t="s">
        <v>136</v>
      </c>
      <c r="E225" s="215" t="s">
        <v>900</v>
      </c>
      <c r="F225" s="216" t="s">
        <v>901</v>
      </c>
      <c r="G225" s="217" t="s">
        <v>139</v>
      </c>
      <c r="H225" s="218">
        <v>1.845</v>
      </c>
      <c r="I225" s="219"/>
      <c r="J225" s="220">
        <f>ROUND(I225*H225,2)</f>
        <v>0</v>
      </c>
      <c r="K225" s="216" t="s">
        <v>140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0.083000000000000004</v>
      </c>
      <c r="T225" s="224">
        <f>S225*H225</f>
        <v>0.15313499999999999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141</v>
      </c>
      <c r="AT225" s="225" t="s">
        <v>136</v>
      </c>
      <c r="AU225" s="225" t="s">
        <v>81</v>
      </c>
      <c r="AY225" s="19" t="s">
        <v>133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141</v>
      </c>
      <c r="BM225" s="225" t="s">
        <v>902</v>
      </c>
    </row>
    <row r="226" s="2" customFormat="1">
      <c r="A226" s="40"/>
      <c r="B226" s="41"/>
      <c r="C226" s="42"/>
      <c r="D226" s="227" t="s">
        <v>143</v>
      </c>
      <c r="E226" s="42"/>
      <c r="F226" s="228" t="s">
        <v>903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143</v>
      </c>
      <c r="AU226" s="19" t="s">
        <v>81</v>
      </c>
    </row>
    <row r="227" s="13" customFormat="1">
      <c r="A227" s="13"/>
      <c r="B227" s="234"/>
      <c r="C227" s="235"/>
      <c r="D227" s="232" t="s">
        <v>147</v>
      </c>
      <c r="E227" s="236" t="s">
        <v>19</v>
      </c>
      <c r="F227" s="237" t="s">
        <v>904</v>
      </c>
      <c r="G227" s="235"/>
      <c r="H227" s="238">
        <v>1.845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147</v>
      </c>
      <c r="AU227" s="244" t="s">
        <v>81</v>
      </c>
      <c r="AV227" s="13" t="s">
        <v>81</v>
      </c>
      <c r="AW227" s="13" t="s">
        <v>33</v>
      </c>
      <c r="AX227" s="13" t="s">
        <v>79</v>
      </c>
      <c r="AY227" s="244" t="s">
        <v>133</v>
      </c>
    </row>
    <row r="228" s="12" customFormat="1" ht="22.8" customHeight="1">
      <c r="A228" s="12"/>
      <c r="B228" s="198"/>
      <c r="C228" s="199"/>
      <c r="D228" s="200" t="s">
        <v>71</v>
      </c>
      <c r="E228" s="212" t="s">
        <v>314</v>
      </c>
      <c r="F228" s="212" t="s">
        <v>315</v>
      </c>
      <c r="G228" s="199"/>
      <c r="H228" s="199"/>
      <c r="I228" s="202"/>
      <c r="J228" s="213">
        <f>BK228</f>
        <v>0</v>
      </c>
      <c r="K228" s="199"/>
      <c r="L228" s="204"/>
      <c r="M228" s="205"/>
      <c r="N228" s="206"/>
      <c r="O228" s="206"/>
      <c r="P228" s="207">
        <f>SUM(P229:P237)</f>
        <v>0</v>
      </c>
      <c r="Q228" s="206"/>
      <c r="R228" s="207">
        <f>SUM(R229:R237)</f>
        <v>0</v>
      </c>
      <c r="S228" s="206"/>
      <c r="T228" s="208">
        <f>SUM(T229:T237)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9" t="s">
        <v>79</v>
      </c>
      <c r="AT228" s="210" t="s">
        <v>71</v>
      </c>
      <c r="AU228" s="210" t="s">
        <v>79</v>
      </c>
      <c r="AY228" s="209" t="s">
        <v>133</v>
      </c>
      <c r="BK228" s="211">
        <f>SUM(BK229:BK237)</f>
        <v>0</v>
      </c>
    </row>
    <row r="229" s="2" customFormat="1" ht="24.15" customHeight="1">
      <c r="A229" s="40"/>
      <c r="B229" s="41"/>
      <c r="C229" s="214" t="s">
        <v>316</v>
      </c>
      <c r="D229" s="214" t="s">
        <v>136</v>
      </c>
      <c r="E229" s="215" t="s">
        <v>317</v>
      </c>
      <c r="F229" s="216" t="s">
        <v>318</v>
      </c>
      <c r="G229" s="217" t="s">
        <v>319</v>
      </c>
      <c r="H229" s="218">
        <v>14.83</v>
      </c>
      <c r="I229" s="219"/>
      <c r="J229" s="220">
        <f>ROUND(I229*H229,2)</f>
        <v>0</v>
      </c>
      <c r="K229" s="216" t="s">
        <v>140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141</v>
      </c>
      <c r="AT229" s="225" t="s">
        <v>136</v>
      </c>
      <c r="AU229" s="225" t="s">
        <v>81</v>
      </c>
      <c r="AY229" s="19" t="s">
        <v>133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141</v>
      </c>
      <c r="BM229" s="225" t="s">
        <v>905</v>
      </c>
    </row>
    <row r="230" s="2" customFormat="1">
      <c r="A230" s="40"/>
      <c r="B230" s="41"/>
      <c r="C230" s="42"/>
      <c r="D230" s="227" t="s">
        <v>143</v>
      </c>
      <c r="E230" s="42"/>
      <c r="F230" s="228" t="s">
        <v>321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143</v>
      </c>
      <c r="AU230" s="19" t="s">
        <v>81</v>
      </c>
    </row>
    <row r="231" s="2" customFormat="1" ht="21.75" customHeight="1">
      <c r="A231" s="40"/>
      <c r="B231" s="41"/>
      <c r="C231" s="214" t="s">
        <v>322</v>
      </c>
      <c r="D231" s="214" t="s">
        <v>136</v>
      </c>
      <c r="E231" s="215" t="s">
        <v>323</v>
      </c>
      <c r="F231" s="216" t="s">
        <v>324</v>
      </c>
      <c r="G231" s="217" t="s">
        <v>319</v>
      </c>
      <c r="H231" s="218">
        <v>14.83</v>
      </c>
      <c r="I231" s="219"/>
      <c r="J231" s="220">
        <f>ROUND(I231*H231,2)</f>
        <v>0</v>
      </c>
      <c r="K231" s="216" t="s">
        <v>140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141</v>
      </c>
      <c r="AT231" s="225" t="s">
        <v>136</v>
      </c>
      <c r="AU231" s="225" t="s">
        <v>81</v>
      </c>
      <c r="AY231" s="19" t="s">
        <v>133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141</v>
      </c>
      <c r="BM231" s="225" t="s">
        <v>906</v>
      </c>
    </row>
    <row r="232" s="2" customFormat="1">
      <c r="A232" s="40"/>
      <c r="B232" s="41"/>
      <c r="C232" s="42"/>
      <c r="D232" s="227" t="s">
        <v>143</v>
      </c>
      <c r="E232" s="42"/>
      <c r="F232" s="228" t="s">
        <v>326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143</v>
      </c>
      <c r="AU232" s="19" t="s">
        <v>81</v>
      </c>
    </row>
    <row r="233" s="2" customFormat="1" ht="24.15" customHeight="1">
      <c r="A233" s="40"/>
      <c r="B233" s="41"/>
      <c r="C233" s="214" t="s">
        <v>327</v>
      </c>
      <c r="D233" s="214" t="s">
        <v>136</v>
      </c>
      <c r="E233" s="215" t="s">
        <v>328</v>
      </c>
      <c r="F233" s="216" t="s">
        <v>329</v>
      </c>
      <c r="G233" s="217" t="s">
        <v>319</v>
      </c>
      <c r="H233" s="218">
        <v>281.76999999999998</v>
      </c>
      <c r="I233" s="219"/>
      <c r="J233" s="220">
        <f>ROUND(I233*H233,2)</f>
        <v>0</v>
      </c>
      <c r="K233" s="216" t="s">
        <v>140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141</v>
      </c>
      <c r="AT233" s="225" t="s">
        <v>136</v>
      </c>
      <c r="AU233" s="225" t="s">
        <v>81</v>
      </c>
      <c r="AY233" s="19" t="s">
        <v>133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141</v>
      </c>
      <c r="BM233" s="225" t="s">
        <v>907</v>
      </c>
    </row>
    <row r="234" s="2" customFormat="1">
      <c r="A234" s="40"/>
      <c r="B234" s="41"/>
      <c r="C234" s="42"/>
      <c r="D234" s="227" t="s">
        <v>143</v>
      </c>
      <c r="E234" s="42"/>
      <c r="F234" s="228" t="s">
        <v>331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143</v>
      </c>
      <c r="AU234" s="19" t="s">
        <v>81</v>
      </c>
    </row>
    <row r="235" s="13" customFormat="1">
      <c r="A235" s="13"/>
      <c r="B235" s="234"/>
      <c r="C235" s="235"/>
      <c r="D235" s="232" t="s">
        <v>147</v>
      </c>
      <c r="E235" s="236" t="s">
        <v>19</v>
      </c>
      <c r="F235" s="237" t="s">
        <v>908</v>
      </c>
      <c r="G235" s="235"/>
      <c r="H235" s="238">
        <v>281.76999999999998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147</v>
      </c>
      <c r="AU235" s="244" t="s">
        <v>81</v>
      </c>
      <c r="AV235" s="13" t="s">
        <v>81</v>
      </c>
      <c r="AW235" s="13" t="s">
        <v>33</v>
      </c>
      <c r="AX235" s="13" t="s">
        <v>79</v>
      </c>
      <c r="AY235" s="244" t="s">
        <v>133</v>
      </c>
    </row>
    <row r="236" s="2" customFormat="1" ht="24.15" customHeight="1">
      <c r="A236" s="40"/>
      <c r="B236" s="41"/>
      <c r="C236" s="214" t="s">
        <v>333</v>
      </c>
      <c r="D236" s="214" t="s">
        <v>136</v>
      </c>
      <c r="E236" s="215" t="s">
        <v>334</v>
      </c>
      <c r="F236" s="216" t="s">
        <v>335</v>
      </c>
      <c r="G236" s="217" t="s">
        <v>319</v>
      </c>
      <c r="H236" s="218">
        <v>14.83</v>
      </c>
      <c r="I236" s="219"/>
      <c r="J236" s="220">
        <f>ROUND(I236*H236,2)</f>
        <v>0</v>
      </c>
      <c r="K236" s="216" t="s">
        <v>140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141</v>
      </c>
      <c r="AT236" s="225" t="s">
        <v>136</v>
      </c>
      <c r="AU236" s="225" t="s">
        <v>81</v>
      </c>
      <c r="AY236" s="19" t="s">
        <v>133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141</v>
      </c>
      <c r="BM236" s="225" t="s">
        <v>909</v>
      </c>
    </row>
    <row r="237" s="2" customFormat="1">
      <c r="A237" s="40"/>
      <c r="B237" s="41"/>
      <c r="C237" s="42"/>
      <c r="D237" s="227" t="s">
        <v>143</v>
      </c>
      <c r="E237" s="42"/>
      <c r="F237" s="228" t="s">
        <v>337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143</v>
      </c>
      <c r="AU237" s="19" t="s">
        <v>81</v>
      </c>
    </row>
    <row r="238" s="12" customFormat="1" ht="22.8" customHeight="1">
      <c r="A238" s="12"/>
      <c r="B238" s="198"/>
      <c r="C238" s="199"/>
      <c r="D238" s="200" t="s">
        <v>71</v>
      </c>
      <c r="E238" s="212" t="s">
        <v>338</v>
      </c>
      <c r="F238" s="212" t="s">
        <v>339</v>
      </c>
      <c r="G238" s="199"/>
      <c r="H238" s="199"/>
      <c r="I238" s="202"/>
      <c r="J238" s="213">
        <f>BK238</f>
        <v>0</v>
      </c>
      <c r="K238" s="199"/>
      <c r="L238" s="204"/>
      <c r="M238" s="205"/>
      <c r="N238" s="206"/>
      <c r="O238" s="206"/>
      <c r="P238" s="207">
        <f>SUM(P239:P240)</f>
        <v>0</v>
      </c>
      <c r="Q238" s="206"/>
      <c r="R238" s="207">
        <f>SUM(R239:R240)</f>
        <v>0</v>
      </c>
      <c r="S238" s="206"/>
      <c r="T238" s="208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9" t="s">
        <v>79</v>
      </c>
      <c r="AT238" s="210" t="s">
        <v>71</v>
      </c>
      <c r="AU238" s="210" t="s">
        <v>79</v>
      </c>
      <c r="AY238" s="209" t="s">
        <v>133</v>
      </c>
      <c r="BK238" s="211">
        <f>SUM(BK239:BK240)</f>
        <v>0</v>
      </c>
    </row>
    <row r="239" s="2" customFormat="1" ht="33" customHeight="1">
      <c r="A239" s="40"/>
      <c r="B239" s="41"/>
      <c r="C239" s="214" t="s">
        <v>340</v>
      </c>
      <c r="D239" s="214" t="s">
        <v>136</v>
      </c>
      <c r="E239" s="215" t="s">
        <v>341</v>
      </c>
      <c r="F239" s="216" t="s">
        <v>342</v>
      </c>
      <c r="G239" s="217" t="s">
        <v>319</v>
      </c>
      <c r="H239" s="218">
        <v>10.893000000000001</v>
      </c>
      <c r="I239" s="219"/>
      <c r="J239" s="220">
        <f>ROUND(I239*H239,2)</f>
        <v>0</v>
      </c>
      <c r="K239" s="216" t="s">
        <v>140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141</v>
      </c>
      <c r="AT239" s="225" t="s">
        <v>136</v>
      </c>
      <c r="AU239" s="225" t="s">
        <v>81</v>
      </c>
      <c r="AY239" s="19" t="s">
        <v>133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79</v>
      </c>
      <c r="BK239" s="226">
        <f>ROUND(I239*H239,2)</f>
        <v>0</v>
      </c>
      <c r="BL239" s="19" t="s">
        <v>141</v>
      </c>
      <c r="BM239" s="225" t="s">
        <v>910</v>
      </c>
    </row>
    <row r="240" s="2" customFormat="1">
      <c r="A240" s="40"/>
      <c r="B240" s="41"/>
      <c r="C240" s="42"/>
      <c r="D240" s="227" t="s">
        <v>143</v>
      </c>
      <c r="E240" s="42"/>
      <c r="F240" s="228" t="s">
        <v>344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143</v>
      </c>
      <c r="AU240" s="19" t="s">
        <v>81</v>
      </c>
    </row>
    <row r="241" s="12" customFormat="1" ht="25.92" customHeight="1">
      <c r="A241" s="12"/>
      <c r="B241" s="198"/>
      <c r="C241" s="199"/>
      <c r="D241" s="200" t="s">
        <v>71</v>
      </c>
      <c r="E241" s="201" t="s">
        <v>345</v>
      </c>
      <c r="F241" s="201" t="s">
        <v>346</v>
      </c>
      <c r="G241" s="199"/>
      <c r="H241" s="199"/>
      <c r="I241" s="202"/>
      <c r="J241" s="203">
        <f>BK241</f>
        <v>0</v>
      </c>
      <c r="K241" s="199"/>
      <c r="L241" s="204"/>
      <c r="M241" s="205"/>
      <c r="N241" s="206"/>
      <c r="O241" s="206"/>
      <c r="P241" s="207">
        <f>P242+P274+P290+P332+P354+P377</f>
        <v>0</v>
      </c>
      <c r="Q241" s="206"/>
      <c r="R241" s="207">
        <f>R242+R274+R290+R332+R354+R377</f>
        <v>7.7211108000000008</v>
      </c>
      <c r="S241" s="206"/>
      <c r="T241" s="208">
        <f>T242+T274+T290+T332+T354+T377</f>
        <v>1.390584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9" t="s">
        <v>81</v>
      </c>
      <c r="AT241" s="210" t="s">
        <v>71</v>
      </c>
      <c r="AU241" s="210" t="s">
        <v>72</v>
      </c>
      <c r="AY241" s="209" t="s">
        <v>133</v>
      </c>
      <c r="BK241" s="211">
        <f>BK242+BK274+BK290+BK332+BK354+BK377</f>
        <v>0</v>
      </c>
    </row>
    <row r="242" s="12" customFormat="1" ht="22.8" customHeight="1">
      <c r="A242" s="12"/>
      <c r="B242" s="198"/>
      <c r="C242" s="199"/>
      <c r="D242" s="200" t="s">
        <v>71</v>
      </c>
      <c r="E242" s="212" t="s">
        <v>347</v>
      </c>
      <c r="F242" s="212" t="s">
        <v>348</v>
      </c>
      <c r="G242" s="199"/>
      <c r="H242" s="199"/>
      <c r="I242" s="202"/>
      <c r="J242" s="213">
        <f>BK242</f>
        <v>0</v>
      </c>
      <c r="K242" s="199"/>
      <c r="L242" s="204"/>
      <c r="M242" s="205"/>
      <c r="N242" s="206"/>
      <c r="O242" s="206"/>
      <c r="P242" s="207">
        <f>SUM(P243:P273)</f>
        <v>0</v>
      </c>
      <c r="Q242" s="206"/>
      <c r="R242" s="207">
        <f>SUM(R243:R273)</f>
        <v>3.2517445600000001</v>
      </c>
      <c r="S242" s="206"/>
      <c r="T242" s="208">
        <f>SUM(T243:T273)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81</v>
      </c>
      <c r="AT242" s="210" t="s">
        <v>71</v>
      </c>
      <c r="AU242" s="210" t="s">
        <v>79</v>
      </c>
      <c r="AY242" s="209" t="s">
        <v>133</v>
      </c>
      <c r="BK242" s="211">
        <f>SUM(BK243:BK273)</f>
        <v>0</v>
      </c>
    </row>
    <row r="243" s="2" customFormat="1" ht="24.15" customHeight="1">
      <c r="A243" s="40"/>
      <c r="B243" s="41"/>
      <c r="C243" s="214" t="s">
        <v>349</v>
      </c>
      <c r="D243" s="214" t="s">
        <v>136</v>
      </c>
      <c r="E243" s="215" t="s">
        <v>350</v>
      </c>
      <c r="F243" s="216" t="s">
        <v>351</v>
      </c>
      <c r="G243" s="217" t="s">
        <v>139</v>
      </c>
      <c r="H243" s="218">
        <v>34.804000000000002</v>
      </c>
      <c r="I243" s="219"/>
      <c r="J243" s="220">
        <f>ROUND(I243*H243,2)</f>
        <v>0</v>
      </c>
      <c r="K243" s="216" t="s">
        <v>140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0.00016000000000000001</v>
      </c>
      <c r="R243" s="223">
        <f>Q243*H243</f>
        <v>0.0055686400000000006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238</v>
      </c>
      <c r="AT243" s="225" t="s">
        <v>136</v>
      </c>
      <c r="AU243" s="225" t="s">
        <v>81</v>
      </c>
      <c r="AY243" s="19" t="s">
        <v>133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238</v>
      </c>
      <c r="BM243" s="225" t="s">
        <v>911</v>
      </c>
    </row>
    <row r="244" s="2" customFormat="1">
      <c r="A244" s="40"/>
      <c r="B244" s="41"/>
      <c r="C244" s="42"/>
      <c r="D244" s="227" t="s">
        <v>143</v>
      </c>
      <c r="E244" s="42"/>
      <c r="F244" s="228" t="s">
        <v>353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143</v>
      </c>
      <c r="AU244" s="19" t="s">
        <v>81</v>
      </c>
    </row>
    <row r="245" s="15" customFormat="1">
      <c r="A245" s="15"/>
      <c r="B245" s="266"/>
      <c r="C245" s="267"/>
      <c r="D245" s="232" t="s">
        <v>147</v>
      </c>
      <c r="E245" s="268" t="s">
        <v>19</v>
      </c>
      <c r="F245" s="269" t="s">
        <v>354</v>
      </c>
      <c r="G245" s="267"/>
      <c r="H245" s="268" t="s">
        <v>19</v>
      </c>
      <c r="I245" s="270"/>
      <c r="J245" s="267"/>
      <c r="K245" s="267"/>
      <c r="L245" s="271"/>
      <c r="M245" s="272"/>
      <c r="N245" s="273"/>
      <c r="O245" s="273"/>
      <c r="P245" s="273"/>
      <c r="Q245" s="273"/>
      <c r="R245" s="273"/>
      <c r="S245" s="273"/>
      <c r="T245" s="27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5" t="s">
        <v>147</v>
      </c>
      <c r="AU245" s="275" t="s">
        <v>81</v>
      </c>
      <c r="AV245" s="15" t="s">
        <v>79</v>
      </c>
      <c r="AW245" s="15" t="s">
        <v>33</v>
      </c>
      <c r="AX245" s="15" t="s">
        <v>72</v>
      </c>
      <c r="AY245" s="275" t="s">
        <v>133</v>
      </c>
    </row>
    <row r="246" s="13" customFormat="1">
      <c r="A246" s="13"/>
      <c r="B246" s="234"/>
      <c r="C246" s="235"/>
      <c r="D246" s="232" t="s">
        <v>147</v>
      </c>
      <c r="E246" s="236" t="s">
        <v>19</v>
      </c>
      <c r="F246" s="237" t="s">
        <v>355</v>
      </c>
      <c r="G246" s="235"/>
      <c r="H246" s="238">
        <v>2.6400000000000001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147</v>
      </c>
      <c r="AU246" s="244" t="s">
        <v>81</v>
      </c>
      <c r="AV246" s="13" t="s">
        <v>81</v>
      </c>
      <c r="AW246" s="13" t="s">
        <v>33</v>
      </c>
      <c r="AX246" s="13" t="s">
        <v>72</v>
      </c>
      <c r="AY246" s="244" t="s">
        <v>133</v>
      </c>
    </row>
    <row r="247" s="13" customFormat="1">
      <c r="A247" s="13"/>
      <c r="B247" s="234"/>
      <c r="C247" s="235"/>
      <c r="D247" s="232" t="s">
        <v>147</v>
      </c>
      <c r="E247" s="236" t="s">
        <v>19</v>
      </c>
      <c r="F247" s="237" t="s">
        <v>356</v>
      </c>
      <c r="G247" s="235"/>
      <c r="H247" s="238">
        <v>10.164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147</v>
      </c>
      <c r="AU247" s="244" t="s">
        <v>81</v>
      </c>
      <c r="AV247" s="13" t="s">
        <v>81</v>
      </c>
      <c r="AW247" s="13" t="s">
        <v>33</v>
      </c>
      <c r="AX247" s="13" t="s">
        <v>72</v>
      </c>
      <c r="AY247" s="244" t="s">
        <v>133</v>
      </c>
    </row>
    <row r="248" s="16" customFormat="1">
      <c r="A248" s="16"/>
      <c r="B248" s="276"/>
      <c r="C248" s="277"/>
      <c r="D248" s="232" t="s">
        <v>147</v>
      </c>
      <c r="E248" s="278" t="s">
        <v>19</v>
      </c>
      <c r="F248" s="279" t="s">
        <v>200</v>
      </c>
      <c r="G248" s="277"/>
      <c r="H248" s="280">
        <v>12.804</v>
      </c>
      <c r="I248" s="281"/>
      <c r="J248" s="277"/>
      <c r="K248" s="277"/>
      <c r="L248" s="282"/>
      <c r="M248" s="283"/>
      <c r="N248" s="284"/>
      <c r="O248" s="284"/>
      <c r="P248" s="284"/>
      <c r="Q248" s="284"/>
      <c r="R248" s="284"/>
      <c r="S248" s="284"/>
      <c r="T248" s="285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6" t="s">
        <v>147</v>
      </c>
      <c r="AU248" s="286" t="s">
        <v>81</v>
      </c>
      <c r="AV248" s="16" t="s">
        <v>134</v>
      </c>
      <c r="AW248" s="16" t="s">
        <v>33</v>
      </c>
      <c r="AX248" s="16" t="s">
        <v>72</v>
      </c>
      <c r="AY248" s="286" t="s">
        <v>133</v>
      </c>
    </row>
    <row r="249" s="15" customFormat="1">
      <c r="A249" s="15"/>
      <c r="B249" s="266"/>
      <c r="C249" s="267"/>
      <c r="D249" s="232" t="s">
        <v>147</v>
      </c>
      <c r="E249" s="268" t="s">
        <v>19</v>
      </c>
      <c r="F249" s="269" t="s">
        <v>357</v>
      </c>
      <c r="G249" s="267"/>
      <c r="H249" s="268" t="s">
        <v>19</v>
      </c>
      <c r="I249" s="270"/>
      <c r="J249" s="267"/>
      <c r="K249" s="267"/>
      <c r="L249" s="271"/>
      <c r="M249" s="272"/>
      <c r="N249" s="273"/>
      <c r="O249" s="273"/>
      <c r="P249" s="273"/>
      <c r="Q249" s="273"/>
      <c r="R249" s="273"/>
      <c r="S249" s="273"/>
      <c r="T249" s="27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5" t="s">
        <v>147</v>
      </c>
      <c r="AU249" s="275" t="s">
        <v>81</v>
      </c>
      <c r="AV249" s="15" t="s">
        <v>79</v>
      </c>
      <c r="AW249" s="15" t="s">
        <v>33</v>
      </c>
      <c r="AX249" s="15" t="s">
        <v>72</v>
      </c>
      <c r="AY249" s="275" t="s">
        <v>133</v>
      </c>
    </row>
    <row r="250" s="13" customFormat="1">
      <c r="A250" s="13"/>
      <c r="B250" s="234"/>
      <c r="C250" s="235"/>
      <c r="D250" s="232" t="s">
        <v>147</v>
      </c>
      <c r="E250" s="236" t="s">
        <v>19</v>
      </c>
      <c r="F250" s="237" t="s">
        <v>355</v>
      </c>
      <c r="G250" s="235"/>
      <c r="H250" s="238">
        <v>2.6400000000000001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147</v>
      </c>
      <c r="AU250" s="244" t="s">
        <v>81</v>
      </c>
      <c r="AV250" s="13" t="s">
        <v>81</v>
      </c>
      <c r="AW250" s="13" t="s">
        <v>33</v>
      </c>
      <c r="AX250" s="13" t="s">
        <v>72</v>
      </c>
      <c r="AY250" s="244" t="s">
        <v>133</v>
      </c>
    </row>
    <row r="251" s="13" customFormat="1">
      <c r="A251" s="13"/>
      <c r="B251" s="234"/>
      <c r="C251" s="235"/>
      <c r="D251" s="232" t="s">
        <v>147</v>
      </c>
      <c r="E251" s="236" t="s">
        <v>19</v>
      </c>
      <c r="F251" s="237" t="s">
        <v>356</v>
      </c>
      <c r="G251" s="235"/>
      <c r="H251" s="238">
        <v>10.164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147</v>
      </c>
      <c r="AU251" s="244" t="s">
        <v>81</v>
      </c>
      <c r="AV251" s="13" t="s">
        <v>81</v>
      </c>
      <c r="AW251" s="13" t="s">
        <v>33</v>
      </c>
      <c r="AX251" s="13" t="s">
        <v>72</v>
      </c>
      <c r="AY251" s="244" t="s">
        <v>133</v>
      </c>
    </row>
    <row r="252" s="16" customFormat="1">
      <c r="A252" s="16"/>
      <c r="B252" s="276"/>
      <c r="C252" s="277"/>
      <c r="D252" s="232" t="s">
        <v>147</v>
      </c>
      <c r="E252" s="278" t="s">
        <v>19</v>
      </c>
      <c r="F252" s="279" t="s">
        <v>200</v>
      </c>
      <c r="G252" s="277"/>
      <c r="H252" s="280">
        <v>12.804</v>
      </c>
      <c r="I252" s="281"/>
      <c r="J252" s="277"/>
      <c r="K252" s="277"/>
      <c r="L252" s="282"/>
      <c r="M252" s="283"/>
      <c r="N252" s="284"/>
      <c r="O252" s="284"/>
      <c r="P252" s="284"/>
      <c r="Q252" s="284"/>
      <c r="R252" s="284"/>
      <c r="S252" s="284"/>
      <c r="T252" s="285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6" t="s">
        <v>147</v>
      </c>
      <c r="AU252" s="286" t="s">
        <v>81</v>
      </c>
      <c r="AV252" s="16" t="s">
        <v>134</v>
      </c>
      <c r="AW252" s="16" t="s">
        <v>33</v>
      </c>
      <c r="AX252" s="16" t="s">
        <v>72</v>
      </c>
      <c r="AY252" s="286" t="s">
        <v>133</v>
      </c>
    </row>
    <row r="253" s="15" customFormat="1">
      <c r="A253" s="15"/>
      <c r="B253" s="266"/>
      <c r="C253" s="267"/>
      <c r="D253" s="232" t="s">
        <v>147</v>
      </c>
      <c r="E253" s="268" t="s">
        <v>19</v>
      </c>
      <c r="F253" s="269" t="s">
        <v>358</v>
      </c>
      <c r="G253" s="267"/>
      <c r="H253" s="268" t="s">
        <v>19</v>
      </c>
      <c r="I253" s="270"/>
      <c r="J253" s="267"/>
      <c r="K253" s="267"/>
      <c r="L253" s="271"/>
      <c r="M253" s="272"/>
      <c r="N253" s="273"/>
      <c r="O253" s="273"/>
      <c r="P253" s="273"/>
      <c r="Q253" s="273"/>
      <c r="R253" s="273"/>
      <c r="S253" s="273"/>
      <c r="T253" s="27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5" t="s">
        <v>147</v>
      </c>
      <c r="AU253" s="275" t="s">
        <v>81</v>
      </c>
      <c r="AV253" s="15" t="s">
        <v>79</v>
      </c>
      <c r="AW253" s="15" t="s">
        <v>33</v>
      </c>
      <c r="AX253" s="15" t="s">
        <v>72</v>
      </c>
      <c r="AY253" s="275" t="s">
        <v>133</v>
      </c>
    </row>
    <row r="254" s="13" customFormat="1">
      <c r="A254" s="13"/>
      <c r="B254" s="234"/>
      <c r="C254" s="235"/>
      <c r="D254" s="232" t="s">
        <v>147</v>
      </c>
      <c r="E254" s="236" t="s">
        <v>19</v>
      </c>
      <c r="F254" s="237" t="s">
        <v>359</v>
      </c>
      <c r="G254" s="235"/>
      <c r="H254" s="238">
        <v>2.1120000000000001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147</v>
      </c>
      <c r="AU254" s="244" t="s">
        <v>81</v>
      </c>
      <c r="AV254" s="13" t="s">
        <v>81</v>
      </c>
      <c r="AW254" s="13" t="s">
        <v>33</v>
      </c>
      <c r="AX254" s="13" t="s">
        <v>72</v>
      </c>
      <c r="AY254" s="244" t="s">
        <v>133</v>
      </c>
    </row>
    <row r="255" s="13" customFormat="1">
      <c r="A255" s="13"/>
      <c r="B255" s="234"/>
      <c r="C255" s="235"/>
      <c r="D255" s="232" t="s">
        <v>147</v>
      </c>
      <c r="E255" s="236" t="s">
        <v>19</v>
      </c>
      <c r="F255" s="237" t="s">
        <v>360</v>
      </c>
      <c r="G255" s="235"/>
      <c r="H255" s="238">
        <v>7.0839999999999996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147</v>
      </c>
      <c r="AU255" s="244" t="s">
        <v>81</v>
      </c>
      <c r="AV255" s="13" t="s">
        <v>81</v>
      </c>
      <c r="AW255" s="13" t="s">
        <v>33</v>
      </c>
      <c r="AX255" s="13" t="s">
        <v>72</v>
      </c>
      <c r="AY255" s="244" t="s">
        <v>133</v>
      </c>
    </row>
    <row r="256" s="16" customFormat="1">
      <c r="A256" s="16"/>
      <c r="B256" s="276"/>
      <c r="C256" s="277"/>
      <c r="D256" s="232" t="s">
        <v>147</v>
      </c>
      <c r="E256" s="278" t="s">
        <v>19</v>
      </c>
      <c r="F256" s="279" t="s">
        <v>200</v>
      </c>
      <c r="G256" s="277"/>
      <c r="H256" s="280">
        <v>9.1959999999999997</v>
      </c>
      <c r="I256" s="281"/>
      <c r="J256" s="277"/>
      <c r="K256" s="277"/>
      <c r="L256" s="282"/>
      <c r="M256" s="283"/>
      <c r="N256" s="284"/>
      <c r="O256" s="284"/>
      <c r="P256" s="284"/>
      <c r="Q256" s="284"/>
      <c r="R256" s="284"/>
      <c r="S256" s="284"/>
      <c r="T256" s="285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86" t="s">
        <v>147</v>
      </c>
      <c r="AU256" s="286" t="s">
        <v>81</v>
      </c>
      <c r="AV256" s="16" t="s">
        <v>134</v>
      </c>
      <c r="AW256" s="16" t="s">
        <v>33</v>
      </c>
      <c r="AX256" s="16" t="s">
        <v>72</v>
      </c>
      <c r="AY256" s="286" t="s">
        <v>133</v>
      </c>
    </row>
    <row r="257" s="14" customFormat="1">
      <c r="A257" s="14"/>
      <c r="B257" s="245"/>
      <c r="C257" s="246"/>
      <c r="D257" s="232" t="s">
        <v>147</v>
      </c>
      <c r="E257" s="247" t="s">
        <v>19</v>
      </c>
      <c r="F257" s="248" t="s">
        <v>154</v>
      </c>
      <c r="G257" s="246"/>
      <c r="H257" s="249">
        <v>34.804000000000002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147</v>
      </c>
      <c r="AU257" s="255" t="s">
        <v>81</v>
      </c>
      <c r="AV257" s="14" t="s">
        <v>141</v>
      </c>
      <c r="AW257" s="14" t="s">
        <v>33</v>
      </c>
      <c r="AX257" s="14" t="s">
        <v>79</v>
      </c>
      <c r="AY257" s="255" t="s">
        <v>133</v>
      </c>
    </row>
    <row r="258" s="2" customFormat="1" ht="16.5" customHeight="1">
      <c r="A258" s="40"/>
      <c r="B258" s="41"/>
      <c r="C258" s="256" t="s">
        <v>361</v>
      </c>
      <c r="D258" s="256" t="s">
        <v>155</v>
      </c>
      <c r="E258" s="257" t="s">
        <v>362</v>
      </c>
      <c r="F258" s="258" t="s">
        <v>363</v>
      </c>
      <c r="G258" s="259" t="s">
        <v>139</v>
      </c>
      <c r="H258" s="260">
        <v>36.543999999999997</v>
      </c>
      <c r="I258" s="261"/>
      <c r="J258" s="262">
        <f>ROUND(I258*H258,2)</f>
        <v>0</v>
      </c>
      <c r="K258" s="258" t="s">
        <v>140</v>
      </c>
      <c r="L258" s="263"/>
      <c r="M258" s="264" t="s">
        <v>19</v>
      </c>
      <c r="N258" s="265" t="s">
        <v>43</v>
      </c>
      <c r="O258" s="86"/>
      <c r="P258" s="223">
        <f>O258*H258</f>
        <v>0</v>
      </c>
      <c r="Q258" s="223">
        <v>0.0014</v>
      </c>
      <c r="R258" s="223">
        <f>Q258*H258</f>
        <v>0.051161599999999995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327</v>
      </c>
      <c r="AT258" s="225" t="s">
        <v>155</v>
      </c>
      <c r="AU258" s="225" t="s">
        <v>81</v>
      </c>
      <c r="AY258" s="19" t="s">
        <v>133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238</v>
      </c>
      <c r="BM258" s="225" t="s">
        <v>912</v>
      </c>
    </row>
    <row r="259" s="13" customFormat="1">
      <c r="A259" s="13"/>
      <c r="B259" s="234"/>
      <c r="C259" s="235"/>
      <c r="D259" s="232" t="s">
        <v>147</v>
      </c>
      <c r="E259" s="236" t="s">
        <v>19</v>
      </c>
      <c r="F259" s="237" t="s">
        <v>365</v>
      </c>
      <c r="G259" s="235"/>
      <c r="H259" s="238">
        <v>36.543999999999997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147</v>
      </c>
      <c r="AU259" s="244" t="s">
        <v>81</v>
      </c>
      <c r="AV259" s="13" t="s">
        <v>81</v>
      </c>
      <c r="AW259" s="13" t="s">
        <v>33</v>
      </c>
      <c r="AX259" s="13" t="s">
        <v>79</v>
      </c>
      <c r="AY259" s="244" t="s">
        <v>133</v>
      </c>
    </row>
    <row r="260" s="2" customFormat="1" ht="16.5" customHeight="1">
      <c r="A260" s="40"/>
      <c r="B260" s="41"/>
      <c r="C260" s="214" t="s">
        <v>366</v>
      </c>
      <c r="D260" s="214" t="s">
        <v>136</v>
      </c>
      <c r="E260" s="215" t="s">
        <v>367</v>
      </c>
      <c r="F260" s="216" t="s">
        <v>368</v>
      </c>
      <c r="G260" s="217" t="s">
        <v>139</v>
      </c>
      <c r="H260" s="218">
        <v>369.79300000000001</v>
      </c>
      <c r="I260" s="219"/>
      <c r="J260" s="220">
        <f>ROUND(I260*H260,2)</f>
        <v>0</v>
      </c>
      <c r="K260" s="216" t="s">
        <v>140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0.00024000000000000001</v>
      </c>
      <c r="R260" s="223">
        <f>Q260*H260</f>
        <v>0.088750320000000008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238</v>
      </c>
      <c r="AT260" s="225" t="s">
        <v>136</v>
      </c>
      <c r="AU260" s="225" t="s">
        <v>81</v>
      </c>
      <c r="AY260" s="19" t="s">
        <v>133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238</v>
      </c>
      <c r="BM260" s="225" t="s">
        <v>913</v>
      </c>
    </row>
    <row r="261" s="2" customFormat="1">
      <c r="A261" s="40"/>
      <c r="B261" s="41"/>
      <c r="C261" s="42"/>
      <c r="D261" s="227" t="s">
        <v>143</v>
      </c>
      <c r="E261" s="42"/>
      <c r="F261" s="228" t="s">
        <v>370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143</v>
      </c>
      <c r="AU261" s="19" t="s">
        <v>81</v>
      </c>
    </row>
    <row r="262" s="13" customFormat="1">
      <c r="A262" s="13"/>
      <c r="B262" s="234"/>
      <c r="C262" s="235"/>
      <c r="D262" s="232" t="s">
        <v>147</v>
      </c>
      <c r="E262" s="236" t="s">
        <v>19</v>
      </c>
      <c r="F262" s="237" t="s">
        <v>148</v>
      </c>
      <c r="G262" s="235"/>
      <c r="H262" s="238">
        <v>341.57600000000002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147</v>
      </c>
      <c r="AU262" s="244" t="s">
        <v>81</v>
      </c>
      <c r="AV262" s="13" t="s">
        <v>81</v>
      </c>
      <c r="AW262" s="13" t="s">
        <v>33</v>
      </c>
      <c r="AX262" s="13" t="s">
        <v>72</v>
      </c>
      <c r="AY262" s="244" t="s">
        <v>133</v>
      </c>
    </row>
    <row r="263" s="13" customFormat="1">
      <c r="A263" s="13"/>
      <c r="B263" s="234"/>
      <c r="C263" s="235"/>
      <c r="D263" s="232" t="s">
        <v>147</v>
      </c>
      <c r="E263" s="236" t="s">
        <v>19</v>
      </c>
      <c r="F263" s="237" t="s">
        <v>149</v>
      </c>
      <c r="G263" s="235"/>
      <c r="H263" s="238">
        <v>-53.130000000000003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147</v>
      </c>
      <c r="AU263" s="244" t="s">
        <v>81</v>
      </c>
      <c r="AV263" s="13" t="s">
        <v>81</v>
      </c>
      <c r="AW263" s="13" t="s">
        <v>33</v>
      </c>
      <c r="AX263" s="13" t="s">
        <v>72</v>
      </c>
      <c r="AY263" s="244" t="s">
        <v>133</v>
      </c>
    </row>
    <row r="264" s="13" customFormat="1">
      <c r="A264" s="13"/>
      <c r="B264" s="234"/>
      <c r="C264" s="235"/>
      <c r="D264" s="232" t="s">
        <v>147</v>
      </c>
      <c r="E264" s="236" t="s">
        <v>19</v>
      </c>
      <c r="F264" s="237" t="s">
        <v>150</v>
      </c>
      <c r="G264" s="235"/>
      <c r="H264" s="238">
        <v>23.411000000000001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147</v>
      </c>
      <c r="AU264" s="244" t="s">
        <v>81</v>
      </c>
      <c r="AV264" s="13" t="s">
        <v>81</v>
      </c>
      <c r="AW264" s="13" t="s">
        <v>33</v>
      </c>
      <c r="AX264" s="13" t="s">
        <v>72</v>
      </c>
      <c r="AY264" s="244" t="s">
        <v>133</v>
      </c>
    </row>
    <row r="265" s="13" customFormat="1">
      <c r="A265" s="13"/>
      <c r="B265" s="234"/>
      <c r="C265" s="235"/>
      <c r="D265" s="232" t="s">
        <v>147</v>
      </c>
      <c r="E265" s="236" t="s">
        <v>19</v>
      </c>
      <c r="F265" s="237" t="s">
        <v>151</v>
      </c>
      <c r="G265" s="235"/>
      <c r="H265" s="238">
        <v>114.18600000000001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147</v>
      </c>
      <c r="AU265" s="244" t="s">
        <v>81</v>
      </c>
      <c r="AV265" s="13" t="s">
        <v>81</v>
      </c>
      <c r="AW265" s="13" t="s">
        <v>33</v>
      </c>
      <c r="AX265" s="13" t="s">
        <v>72</v>
      </c>
      <c r="AY265" s="244" t="s">
        <v>133</v>
      </c>
    </row>
    <row r="266" s="13" customFormat="1">
      <c r="A266" s="13"/>
      <c r="B266" s="234"/>
      <c r="C266" s="235"/>
      <c r="D266" s="232" t="s">
        <v>147</v>
      </c>
      <c r="E266" s="236" t="s">
        <v>19</v>
      </c>
      <c r="F266" s="237" t="s">
        <v>152</v>
      </c>
      <c r="G266" s="235"/>
      <c r="H266" s="238">
        <v>-14.4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147</v>
      </c>
      <c r="AU266" s="244" t="s">
        <v>81</v>
      </c>
      <c r="AV266" s="13" t="s">
        <v>81</v>
      </c>
      <c r="AW266" s="13" t="s">
        <v>33</v>
      </c>
      <c r="AX266" s="13" t="s">
        <v>72</v>
      </c>
      <c r="AY266" s="244" t="s">
        <v>133</v>
      </c>
    </row>
    <row r="267" s="13" customFormat="1">
      <c r="A267" s="13"/>
      <c r="B267" s="234"/>
      <c r="C267" s="235"/>
      <c r="D267" s="232" t="s">
        <v>147</v>
      </c>
      <c r="E267" s="236" t="s">
        <v>19</v>
      </c>
      <c r="F267" s="237" t="s">
        <v>858</v>
      </c>
      <c r="G267" s="235"/>
      <c r="H267" s="238">
        <v>-41.039999999999999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147</v>
      </c>
      <c r="AU267" s="244" t="s">
        <v>81</v>
      </c>
      <c r="AV267" s="13" t="s">
        <v>81</v>
      </c>
      <c r="AW267" s="13" t="s">
        <v>33</v>
      </c>
      <c r="AX267" s="13" t="s">
        <v>72</v>
      </c>
      <c r="AY267" s="244" t="s">
        <v>133</v>
      </c>
    </row>
    <row r="268" s="13" customFormat="1">
      <c r="A268" s="13"/>
      <c r="B268" s="234"/>
      <c r="C268" s="235"/>
      <c r="D268" s="232" t="s">
        <v>147</v>
      </c>
      <c r="E268" s="236" t="s">
        <v>19</v>
      </c>
      <c r="F268" s="237" t="s">
        <v>859</v>
      </c>
      <c r="G268" s="235"/>
      <c r="H268" s="238">
        <v>-0.81000000000000005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147</v>
      </c>
      <c r="AU268" s="244" t="s">
        <v>81</v>
      </c>
      <c r="AV268" s="13" t="s">
        <v>81</v>
      </c>
      <c r="AW268" s="13" t="s">
        <v>33</v>
      </c>
      <c r="AX268" s="13" t="s">
        <v>72</v>
      </c>
      <c r="AY268" s="244" t="s">
        <v>133</v>
      </c>
    </row>
    <row r="269" s="14" customFormat="1">
      <c r="A269" s="14"/>
      <c r="B269" s="245"/>
      <c r="C269" s="246"/>
      <c r="D269" s="232" t="s">
        <v>147</v>
      </c>
      <c r="E269" s="247" t="s">
        <v>19</v>
      </c>
      <c r="F269" s="248" t="s">
        <v>154</v>
      </c>
      <c r="G269" s="246"/>
      <c r="H269" s="249">
        <v>369.79300000000001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147</v>
      </c>
      <c r="AU269" s="255" t="s">
        <v>81</v>
      </c>
      <c r="AV269" s="14" t="s">
        <v>141</v>
      </c>
      <c r="AW269" s="14" t="s">
        <v>33</v>
      </c>
      <c r="AX269" s="14" t="s">
        <v>79</v>
      </c>
      <c r="AY269" s="255" t="s">
        <v>133</v>
      </c>
    </row>
    <row r="270" s="2" customFormat="1" ht="16.5" customHeight="1">
      <c r="A270" s="40"/>
      <c r="B270" s="41"/>
      <c r="C270" s="256" t="s">
        <v>371</v>
      </c>
      <c r="D270" s="256" t="s">
        <v>155</v>
      </c>
      <c r="E270" s="257" t="s">
        <v>372</v>
      </c>
      <c r="F270" s="258" t="s">
        <v>373</v>
      </c>
      <c r="G270" s="259" t="s">
        <v>139</v>
      </c>
      <c r="H270" s="260">
        <v>388.28300000000002</v>
      </c>
      <c r="I270" s="261"/>
      <c r="J270" s="262">
        <f>ROUND(I270*H270,2)</f>
        <v>0</v>
      </c>
      <c r="K270" s="258" t="s">
        <v>140</v>
      </c>
      <c r="L270" s="263"/>
      <c r="M270" s="264" t="s">
        <v>19</v>
      </c>
      <c r="N270" s="265" t="s">
        <v>43</v>
      </c>
      <c r="O270" s="86"/>
      <c r="P270" s="223">
        <f>O270*H270</f>
        <v>0</v>
      </c>
      <c r="Q270" s="223">
        <v>0.0080000000000000002</v>
      </c>
      <c r="R270" s="223">
        <f>Q270*H270</f>
        <v>3.1062640000000004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327</v>
      </c>
      <c r="AT270" s="225" t="s">
        <v>155</v>
      </c>
      <c r="AU270" s="225" t="s">
        <v>81</v>
      </c>
      <c r="AY270" s="19" t="s">
        <v>133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79</v>
      </c>
      <c r="BK270" s="226">
        <f>ROUND(I270*H270,2)</f>
        <v>0</v>
      </c>
      <c r="BL270" s="19" t="s">
        <v>238</v>
      </c>
      <c r="BM270" s="225" t="s">
        <v>914</v>
      </c>
    </row>
    <row r="271" s="13" customFormat="1">
      <c r="A271" s="13"/>
      <c r="B271" s="234"/>
      <c r="C271" s="235"/>
      <c r="D271" s="232" t="s">
        <v>147</v>
      </c>
      <c r="E271" s="236" t="s">
        <v>19</v>
      </c>
      <c r="F271" s="237" t="s">
        <v>868</v>
      </c>
      <c r="G271" s="235"/>
      <c r="H271" s="238">
        <v>388.28300000000002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147</v>
      </c>
      <c r="AU271" s="244" t="s">
        <v>81</v>
      </c>
      <c r="AV271" s="13" t="s">
        <v>81</v>
      </c>
      <c r="AW271" s="13" t="s">
        <v>33</v>
      </c>
      <c r="AX271" s="13" t="s">
        <v>79</v>
      </c>
      <c r="AY271" s="244" t="s">
        <v>133</v>
      </c>
    </row>
    <row r="272" s="2" customFormat="1" ht="24.15" customHeight="1">
      <c r="A272" s="40"/>
      <c r="B272" s="41"/>
      <c r="C272" s="214" t="s">
        <v>375</v>
      </c>
      <c r="D272" s="214" t="s">
        <v>136</v>
      </c>
      <c r="E272" s="215" t="s">
        <v>376</v>
      </c>
      <c r="F272" s="216" t="s">
        <v>377</v>
      </c>
      <c r="G272" s="217" t="s">
        <v>319</v>
      </c>
      <c r="H272" s="218">
        <v>3.2519999999999998</v>
      </c>
      <c r="I272" s="219"/>
      <c r="J272" s="220">
        <f>ROUND(I272*H272,2)</f>
        <v>0</v>
      </c>
      <c r="K272" s="216" t="s">
        <v>140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238</v>
      </c>
      <c r="AT272" s="225" t="s">
        <v>136</v>
      </c>
      <c r="AU272" s="225" t="s">
        <v>81</v>
      </c>
      <c r="AY272" s="19" t="s">
        <v>133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238</v>
      </c>
      <c r="BM272" s="225" t="s">
        <v>915</v>
      </c>
    </row>
    <row r="273" s="2" customFormat="1">
      <c r="A273" s="40"/>
      <c r="B273" s="41"/>
      <c r="C273" s="42"/>
      <c r="D273" s="227" t="s">
        <v>143</v>
      </c>
      <c r="E273" s="42"/>
      <c r="F273" s="228" t="s">
        <v>379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143</v>
      </c>
      <c r="AU273" s="19" t="s">
        <v>81</v>
      </c>
    </row>
    <row r="274" s="12" customFormat="1" ht="22.8" customHeight="1">
      <c r="A274" s="12"/>
      <c r="B274" s="198"/>
      <c r="C274" s="199"/>
      <c r="D274" s="200" t="s">
        <v>71</v>
      </c>
      <c r="E274" s="212" t="s">
        <v>380</v>
      </c>
      <c r="F274" s="212" t="s">
        <v>381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SUM(P275:P289)</f>
        <v>0</v>
      </c>
      <c r="Q274" s="206"/>
      <c r="R274" s="207">
        <f>SUM(R275:R289)</f>
        <v>0.86421278000000012</v>
      </c>
      <c r="S274" s="206"/>
      <c r="T274" s="208">
        <f>SUM(T275:T289)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81</v>
      </c>
      <c r="AT274" s="210" t="s">
        <v>71</v>
      </c>
      <c r="AU274" s="210" t="s">
        <v>79</v>
      </c>
      <c r="AY274" s="209" t="s">
        <v>133</v>
      </c>
      <c r="BK274" s="211">
        <f>SUM(BK275:BK289)</f>
        <v>0</v>
      </c>
    </row>
    <row r="275" s="2" customFormat="1" ht="21.75" customHeight="1">
      <c r="A275" s="40"/>
      <c r="B275" s="41"/>
      <c r="C275" s="214" t="s">
        <v>382</v>
      </c>
      <c r="D275" s="214" t="s">
        <v>136</v>
      </c>
      <c r="E275" s="215" t="s">
        <v>383</v>
      </c>
      <c r="F275" s="216" t="s">
        <v>384</v>
      </c>
      <c r="G275" s="217" t="s">
        <v>385</v>
      </c>
      <c r="H275" s="218">
        <v>1.4370000000000001</v>
      </c>
      <c r="I275" s="219"/>
      <c r="J275" s="220">
        <f>ROUND(I275*H275,2)</f>
        <v>0</v>
      </c>
      <c r="K275" s="216" t="s">
        <v>140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0.00122</v>
      </c>
      <c r="R275" s="223">
        <f>Q275*H275</f>
        <v>0.00175314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238</v>
      </c>
      <c r="AT275" s="225" t="s">
        <v>136</v>
      </c>
      <c r="AU275" s="225" t="s">
        <v>81</v>
      </c>
      <c r="AY275" s="19" t="s">
        <v>133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79</v>
      </c>
      <c r="BK275" s="226">
        <f>ROUND(I275*H275,2)</f>
        <v>0</v>
      </c>
      <c r="BL275" s="19" t="s">
        <v>238</v>
      </c>
      <c r="BM275" s="225" t="s">
        <v>916</v>
      </c>
    </row>
    <row r="276" s="2" customFormat="1">
      <c r="A276" s="40"/>
      <c r="B276" s="41"/>
      <c r="C276" s="42"/>
      <c r="D276" s="227" t="s">
        <v>143</v>
      </c>
      <c r="E276" s="42"/>
      <c r="F276" s="228" t="s">
        <v>387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143</v>
      </c>
      <c r="AU276" s="19" t="s">
        <v>81</v>
      </c>
    </row>
    <row r="277" s="2" customFormat="1" ht="16.5" customHeight="1">
      <c r="A277" s="40"/>
      <c r="B277" s="41"/>
      <c r="C277" s="214" t="s">
        <v>388</v>
      </c>
      <c r="D277" s="214" t="s">
        <v>136</v>
      </c>
      <c r="E277" s="215" t="s">
        <v>389</v>
      </c>
      <c r="F277" s="216" t="s">
        <v>390</v>
      </c>
      <c r="G277" s="217" t="s">
        <v>163</v>
      </c>
      <c r="H277" s="218">
        <v>554.69000000000005</v>
      </c>
      <c r="I277" s="219"/>
      <c r="J277" s="220">
        <f>ROUND(I277*H277,2)</f>
        <v>0</v>
      </c>
      <c r="K277" s="216" t="s">
        <v>140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1.0000000000000001E-05</v>
      </c>
      <c r="R277" s="223">
        <f>Q277*H277</f>
        <v>0.0055469000000000013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238</v>
      </c>
      <c r="AT277" s="225" t="s">
        <v>136</v>
      </c>
      <c r="AU277" s="225" t="s">
        <v>81</v>
      </c>
      <c r="AY277" s="19" t="s">
        <v>133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79</v>
      </c>
      <c r="BK277" s="226">
        <f>ROUND(I277*H277,2)</f>
        <v>0</v>
      </c>
      <c r="BL277" s="19" t="s">
        <v>238</v>
      </c>
      <c r="BM277" s="225" t="s">
        <v>917</v>
      </c>
    </row>
    <row r="278" s="2" customFormat="1">
      <c r="A278" s="40"/>
      <c r="B278" s="41"/>
      <c r="C278" s="42"/>
      <c r="D278" s="227" t="s">
        <v>143</v>
      </c>
      <c r="E278" s="42"/>
      <c r="F278" s="228" t="s">
        <v>392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143</v>
      </c>
      <c r="AU278" s="19" t="s">
        <v>81</v>
      </c>
    </row>
    <row r="279" s="15" customFormat="1">
      <c r="A279" s="15"/>
      <c r="B279" s="266"/>
      <c r="C279" s="267"/>
      <c r="D279" s="232" t="s">
        <v>147</v>
      </c>
      <c r="E279" s="268" t="s">
        <v>19</v>
      </c>
      <c r="F279" s="269" t="s">
        <v>393</v>
      </c>
      <c r="G279" s="267"/>
      <c r="H279" s="268" t="s">
        <v>19</v>
      </c>
      <c r="I279" s="270"/>
      <c r="J279" s="267"/>
      <c r="K279" s="267"/>
      <c r="L279" s="271"/>
      <c r="M279" s="272"/>
      <c r="N279" s="273"/>
      <c r="O279" s="273"/>
      <c r="P279" s="273"/>
      <c r="Q279" s="273"/>
      <c r="R279" s="273"/>
      <c r="S279" s="273"/>
      <c r="T279" s="27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5" t="s">
        <v>147</v>
      </c>
      <c r="AU279" s="275" t="s">
        <v>81</v>
      </c>
      <c r="AV279" s="15" t="s">
        <v>79</v>
      </c>
      <c r="AW279" s="15" t="s">
        <v>33</v>
      </c>
      <c r="AX279" s="15" t="s">
        <v>72</v>
      </c>
      <c r="AY279" s="275" t="s">
        <v>133</v>
      </c>
    </row>
    <row r="280" s="13" customFormat="1">
      <c r="A280" s="13"/>
      <c r="B280" s="234"/>
      <c r="C280" s="235"/>
      <c r="D280" s="232" t="s">
        <v>147</v>
      </c>
      <c r="E280" s="236" t="s">
        <v>19</v>
      </c>
      <c r="F280" s="237" t="s">
        <v>918</v>
      </c>
      <c r="G280" s="235"/>
      <c r="H280" s="238">
        <v>554.69000000000005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147</v>
      </c>
      <c r="AU280" s="244" t="s">
        <v>81</v>
      </c>
      <c r="AV280" s="13" t="s">
        <v>81</v>
      </c>
      <c r="AW280" s="13" t="s">
        <v>33</v>
      </c>
      <c r="AX280" s="13" t="s">
        <v>79</v>
      </c>
      <c r="AY280" s="244" t="s">
        <v>133</v>
      </c>
    </row>
    <row r="281" s="2" customFormat="1" ht="16.5" customHeight="1">
      <c r="A281" s="40"/>
      <c r="B281" s="41"/>
      <c r="C281" s="256" t="s">
        <v>395</v>
      </c>
      <c r="D281" s="256" t="s">
        <v>155</v>
      </c>
      <c r="E281" s="257" t="s">
        <v>396</v>
      </c>
      <c r="F281" s="258" t="s">
        <v>397</v>
      </c>
      <c r="G281" s="259" t="s">
        <v>385</v>
      </c>
      <c r="H281" s="260">
        <v>1.4370000000000001</v>
      </c>
      <c r="I281" s="261"/>
      <c r="J281" s="262">
        <f>ROUND(I281*H281,2)</f>
        <v>0</v>
      </c>
      <c r="K281" s="258" t="s">
        <v>140</v>
      </c>
      <c r="L281" s="263"/>
      <c r="M281" s="264" t="s">
        <v>19</v>
      </c>
      <c r="N281" s="265" t="s">
        <v>43</v>
      </c>
      <c r="O281" s="86"/>
      <c r="P281" s="223">
        <f>O281*H281</f>
        <v>0</v>
      </c>
      <c r="Q281" s="223">
        <v>0.55000000000000004</v>
      </c>
      <c r="R281" s="223">
        <f>Q281*H281</f>
        <v>0.79035000000000011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327</v>
      </c>
      <c r="AT281" s="225" t="s">
        <v>155</v>
      </c>
      <c r="AU281" s="225" t="s">
        <v>81</v>
      </c>
      <c r="AY281" s="19" t="s">
        <v>133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79</v>
      </c>
      <c r="BK281" s="226">
        <f>ROUND(I281*H281,2)</f>
        <v>0</v>
      </c>
      <c r="BL281" s="19" t="s">
        <v>238</v>
      </c>
      <c r="BM281" s="225" t="s">
        <v>919</v>
      </c>
    </row>
    <row r="282" s="13" customFormat="1">
      <c r="A282" s="13"/>
      <c r="B282" s="234"/>
      <c r="C282" s="235"/>
      <c r="D282" s="232" t="s">
        <v>147</v>
      </c>
      <c r="E282" s="236" t="s">
        <v>19</v>
      </c>
      <c r="F282" s="237" t="s">
        <v>920</v>
      </c>
      <c r="G282" s="235"/>
      <c r="H282" s="238">
        <v>1.331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147</v>
      </c>
      <c r="AU282" s="244" t="s">
        <v>81</v>
      </c>
      <c r="AV282" s="13" t="s">
        <v>81</v>
      </c>
      <c r="AW282" s="13" t="s">
        <v>33</v>
      </c>
      <c r="AX282" s="13" t="s">
        <v>72</v>
      </c>
      <c r="AY282" s="244" t="s">
        <v>133</v>
      </c>
    </row>
    <row r="283" s="13" customFormat="1">
      <c r="A283" s="13"/>
      <c r="B283" s="234"/>
      <c r="C283" s="235"/>
      <c r="D283" s="232" t="s">
        <v>147</v>
      </c>
      <c r="E283" s="236" t="s">
        <v>19</v>
      </c>
      <c r="F283" s="237" t="s">
        <v>921</v>
      </c>
      <c r="G283" s="235"/>
      <c r="H283" s="238">
        <v>1.4370000000000001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147</v>
      </c>
      <c r="AU283" s="244" t="s">
        <v>81</v>
      </c>
      <c r="AV283" s="13" t="s">
        <v>81</v>
      </c>
      <c r="AW283" s="13" t="s">
        <v>33</v>
      </c>
      <c r="AX283" s="13" t="s">
        <v>79</v>
      </c>
      <c r="AY283" s="244" t="s">
        <v>133</v>
      </c>
    </row>
    <row r="284" s="2" customFormat="1" ht="16.5" customHeight="1">
      <c r="A284" s="40"/>
      <c r="B284" s="41"/>
      <c r="C284" s="214" t="s">
        <v>401</v>
      </c>
      <c r="D284" s="214" t="s">
        <v>136</v>
      </c>
      <c r="E284" s="215" t="s">
        <v>402</v>
      </c>
      <c r="F284" s="216" t="s">
        <v>403</v>
      </c>
      <c r="G284" s="217" t="s">
        <v>139</v>
      </c>
      <c r="H284" s="218">
        <v>369.79300000000001</v>
      </c>
      <c r="I284" s="219"/>
      <c r="J284" s="220">
        <f>ROUND(I284*H284,2)</f>
        <v>0</v>
      </c>
      <c r="K284" s="216" t="s">
        <v>140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0.00018000000000000001</v>
      </c>
      <c r="R284" s="223">
        <f>Q284*H284</f>
        <v>0.066562740000000009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238</v>
      </c>
      <c r="AT284" s="225" t="s">
        <v>136</v>
      </c>
      <c r="AU284" s="225" t="s">
        <v>81</v>
      </c>
      <c r="AY284" s="19" t="s">
        <v>133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79</v>
      </c>
      <c r="BK284" s="226">
        <f>ROUND(I284*H284,2)</f>
        <v>0</v>
      </c>
      <c r="BL284" s="19" t="s">
        <v>238</v>
      </c>
      <c r="BM284" s="225" t="s">
        <v>922</v>
      </c>
    </row>
    <row r="285" s="2" customFormat="1">
      <c r="A285" s="40"/>
      <c r="B285" s="41"/>
      <c r="C285" s="42"/>
      <c r="D285" s="227" t="s">
        <v>143</v>
      </c>
      <c r="E285" s="42"/>
      <c r="F285" s="228" t="s">
        <v>405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143</v>
      </c>
      <c r="AU285" s="19" t="s">
        <v>81</v>
      </c>
    </row>
    <row r="286" s="15" customFormat="1">
      <c r="A286" s="15"/>
      <c r="B286" s="266"/>
      <c r="C286" s="267"/>
      <c r="D286" s="232" t="s">
        <v>147</v>
      </c>
      <c r="E286" s="268" t="s">
        <v>19</v>
      </c>
      <c r="F286" s="269" t="s">
        <v>406</v>
      </c>
      <c r="G286" s="267"/>
      <c r="H286" s="268" t="s">
        <v>19</v>
      </c>
      <c r="I286" s="270"/>
      <c r="J286" s="267"/>
      <c r="K286" s="267"/>
      <c r="L286" s="271"/>
      <c r="M286" s="272"/>
      <c r="N286" s="273"/>
      <c r="O286" s="273"/>
      <c r="P286" s="273"/>
      <c r="Q286" s="273"/>
      <c r="R286" s="273"/>
      <c r="S286" s="273"/>
      <c r="T286" s="27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5" t="s">
        <v>147</v>
      </c>
      <c r="AU286" s="275" t="s">
        <v>81</v>
      </c>
      <c r="AV286" s="15" t="s">
        <v>79</v>
      </c>
      <c r="AW286" s="15" t="s">
        <v>33</v>
      </c>
      <c r="AX286" s="15" t="s">
        <v>72</v>
      </c>
      <c r="AY286" s="275" t="s">
        <v>133</v>
      </c>
    </row>
    <row r="287" s="13" customFormat="1">
      <c r="A287" s="13"/>
      <c r="B287" s="234"/>
      <c r="C287" s="235"/>
      <c r="D287" s="232" t="s">
        <v>147</v>
      </c>
      <c r="E287" s="236" t="s">
        <v>19</v>
      </c>
      <c r="F287" s="237" t="s">
        <v>923</v>
      </c>
      <c r="G287" s="235"/>
      <c r="H287" s="238">
        <v>369.79300000000001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147</v>
      </c>
      <c r="AU287" s="244" t="s">
        <v>81</v>
      </c>
      <c r="AV287" s="13" t="s">
        <v>81</v>
      </c>
      <c r="AW287" s="13" t="s">
        <v>33</v>
      </c>
      <c r="AX287" s="13" t="s">
        <v>79</v>
      </c>
      <c r="AY287" s="244" t="s">
        <v>133</v>
      </c>
    </row>
    <row r="288" s="2" customFormat="1" ht="24.15" customHeight="1">
      <c r="A288" s="40"/>
      <c r="B288" s="41"/>
      <c r="C288" s="214" t="s">
        <v>408</v>
      </c>
      <c r="D288" s="214" t="s">
        <v>136</v>
      </c>
      <c r="E288" s="215" t="s">
        <v>409</v>
      </c>
      <c r="F288" s="216" t="s">
        <v>410</v>
      </c>
      <c r="G288" s="217" t="s">
        <v>319</v>
      </c>
      <c r="H288" s="218">
        <v>0.872</v>
      </c>
      <c r="I288" s="219"/>
      <c r="J288" s="220">
        <f>ROUND(I288*H288,2)</f>
        <v>0</v>
      </c>
      <c r="K288" s="216" t="s">
        <v>140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238</v>
      </c>
      <c r="AT288" s="225" t="s">
        <v>136</v>
      </c>
      <c r="AU288" s="225" t="s">
        <v>81</v>
      </c>
      <c r="AY288" s="19" t="s">
        <v>133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79</v>
      </c>
      <c r="BK288" s="226">
        <f>ROUND(I288*H288,2)</f>
        <v>0</v>
      </c>
      <c r="BL288" s="19" t="s">
        <v>238</v>
      </c>
      <c r="BM288" s="225" t="s">
        <v>924</v>
      </c>
    </row>
    <row r="289" s="2" customFormat="1">
      <c r="A289" s="40"/>
      <c r="B289" s="41"/>
      <c r="C289" s="42"/>
      <c r="D289" s="227" t="s">
        <v>143</v>
      </c>
      <c r="E289" s="42"/>
      <c r="F289" s="228" t="s">
        <v>412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143</v>
      </c>
      <c r="AU289" s="19" t="s">
        <v>81</v>
      </c>
    </row>
    <row r="290" s="12" customFormat="1" ht="22.8" customHeight="1">
      <c r="A290" s="12"/>
      <c r="B290" s="198"/>
      <c r="C290" s="199"/>
      <c r="D290" s="200" t="s">
        <v>71</v>
      </c>
      <c r="E290" s="212" t="s">
        <v>413</v>
      </c>
      <c r="F290" s="212" t="s">
        <v>414</v>
      </c>
      <c r="G290" s="199"/>
      <c r="H290" s="199"/>
      <c r="I290" s="202"/>
      <c r="J290" s="213">
        <f>BK290</f>
        <v>0</v>
      </c>
      <c r="K290" s="199"/>
      <c r="L290" s="204"/>
      <c r="M290" s="205"/>
      <c r="N290" s="206"/>
      <c r="O290" s="206"/>
      <c r="P290" s="207">
        <f>SUM(P291:P331)</f>
        <v>0</v>
      </c>
      <c r="Q290" s="206"/>
      <c r="R290" s="207">
        <f>SUM(R291:R331)</f>
        <v>0.63493060000000001</v>
      </c>
      <c r="S290" s="206"/>
      <c r="T290" s="208">
        <f>SUM(T291:T331)</f>
        <v>0.31058399999999997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9" t="s">
        <v>81</v>
      </c>
      <c r="AT290" s="210" t="s">
        <v>71</v>
      </c>
      <c r="AU290" s="210" t="s">
        <v>79</v>
      </c>
      <c r="AY290" s="209" t="s">
        <v>133</v>
      </c>
      <c r="BK290" s="211">
        <f>SUM(BK291:BK331)</f>
        <v>0</v>
      </c>
    </row>
    <row r="291" s="2" customFormat="1" ht="16.5" customHeight="1">
      <c r="A291" s="40"/>
      <c r="B291" s="41"/>
      <c r="C291" s="214" t="s">
        <v>415</v>
      </c>
      <c r="D291" s="214" t="s">
        <v>136</v>
      </c>
      <c r="E291" s="215" t="s">
        <v>416</v>
      </c>
      <c r="F291" s="216" t="s">
        <v>417</v>
      </c>
      <c r="G291" s="217" t="s">
        <v>163</v>
      </c>
      <c r="H291" s="218">
        <v>90.359999999999999</v>
      </c>
      <c r="I291" s="219"/>
      <c r="J291" s="220">
        <f>ROUND(I291*H291,2)</f>
        <v>0</v>
      </c>
      <c r="K291" s="216" t="s">
        <v>140</v>
      </c>
      <c r="L291" s="46"/>
      <c r="M291" s="221" t="s">
        <v>19</v>
      </c>
      <c r="N291" s="222" t="s">
        <v>43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0.0025999999999999999</v>
      </c>
      <c r="T291" s="224">
        <f>S291*H291</f>
        <v>0.23493599999999998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238</v>
      </c>
      <c r="AT291" s="225" t="s">
        <v>136</v>
      </c>
      <c r="AU291" s="225" t="s">
        <v>81</v>
      </c>
      <c r="AY291" s="19" t="s">
        <v>133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79</v>
      </c>
      <c r="BK291" s="226">
        <f>ROUND(I291*H291,2)</f>
        <v>0</v>
      </c>
      <c r="BL291" s="19" t="s">
        <v>238</v>
      </c>
      <c r="BM291" s="225" t="s">
        <v>925</v>
      </c>
    </row>
    <row r="292" s="2" customFormat="1">
      <c r="A292" s="40"/>
      <c r="B292" s="41"/>
      <c r="C292" s="42"/>
      <c r="D292" s="227" t="s">
        <v>143</v>
      </c>
      <c r="E292" s="42"/>
      <c r="F292" s="228" t="s">
        <v>419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143</v>
      </c>
      <c r="AU292" s="19" t="s">
        <v>81</v>
      </c>
    </row>
    <row r="293" s="2" customFormat="1" ht="16.5" customHeight="1">
      <c r="A293" s="40"/>
      <c r="B293" s="41"/>
      <c r="C293" s="214" t="s">
        <v>420</v>
      </c>
      <c r="D293" s="214" t="s">
        <v>136</v>
      </c>
      <c r="E293" s="215" t="s">
        <v>421</v>
      </c>
      <c r="F293" s="216" t="s">
        <v>422</v>
      </c>
      <c r="G293" s="217" t="s">
        <v>163</v>
      </c>
      <c r="H293" s="218">
        <v>19.199999999999999</v>
      </c>
      <c r="I293" s="219"/>
      <c r="J293" s="220">
        <f>ROUND(I293*H293,2)</f>
        <v>0</v>
      </c>
      <c r="K293" s="216" t="s">
        <v>140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0.0039399999999999999</v>
      </c>
      <c r="T293" s="224">
        <f>S293*H293</f>
        <v>0.075647999999999993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238</v>
      </c>
      <c r="AT293" s="225" t="s">
        <v>136</v>
      </c>
      <c r="AU293" s="225" t="s">
        <v>81</v>
      </c>
      <c r="AY293" s="19" t="s">
        <v>133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79</v>
      </c>
      <c r="BK293" s="226">
        <f>ROUND(I293*H293,2)</f>
        <v>0</v>
      </c>
      <c r="BL293" s="19" t="s">
        <v>238</v>
      </c>
      <c r="BM293" s="225" t="s">
        <v>926</v>
      </c>
    </row>
    <row r="294" s="2" customFormat="1">
      <c r="A294" s="40"/>
      <c r="B294" s="41"/>
      <c r="C294" s="42"/>
      <c r="D294" s="227" t="s">
        <v>143</v>
      </c>
      <c r="E294" s="42"/>
      <c r="F294" s="228" t="s">
        <v>424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143</v>
      </c>
      <c r="AU294" s="19" t="s">
        <v>81</v>
      </c>
    </row>
    <row r="295" s="2" customFormat="1" ht="24.15" customHeight="1">
      <c r="A295" s="40"/>
      <c r="B295" s="41"/>
      <c r="C295" s="214" t="s">
        <v>425</v>
      </c>
      <c r="D295" s="214" t="s">
        <v>136</v>
      </c>
      <c r="E295" s="215" t="s">
        <v>426</v>
      </c>
      <c r="F295" s="216" t="s">
        <v>427</v>
      </c>
      <c r="G295" s="217" t="s">
        <v>163</v>
      </c>
      <c r="H295" s="218">
        <v>58.200000000000003</v>
      </c>
      <c r="I295" s="219"/>
      <c r="J295" s="220">
        <f>ROUND(I295*H295,2)</f>
        <v>0</v>
      </c>
      <c r="K295" s="216" t="s">
        <v>140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0.0013600000000000001</v>
      </c>
      <c r="R295" s="223">
        <f>Q295*H295</f>
        <v>0.079152000000000014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238</v>
      </c>
      <c r="AT295" s="225" t="s">
        <v>136</v>
      </c>
      <c r="AU295" s="225" t="s">
        <v>81</v>
      </c>
      <c r="AY295" s="19" t="s">
        <v>133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79</v>
      </c>
      <c r="BK295" s="226">
        <f>ROUND(I295*H295,2)</f>
        <v>0</v>
      </c>
      <c r="BL295" s="19" t="s">
        <v>238</v>
      </c>
      <c r="BM295" s="225" t="s">
        <v>927</v>
      </c>
    </row>
    <row r="296" s="2" customFormat="1">
      <c r="A296" s="40"/>
      <c r="B296" s="41"/>
      <c r="C296" s="42"/>
      <c r="D296" s="227" t="s">
        <v>143</v>
      </c>
      <c r="E296" s="42"/>
      <c r="F296" s="228" t="s">
        <v>429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143</v>
      </c>
      <c r="AU296" s="19" t="s">
        <v>81</v>
      </c>
    </row>
    <row r="297" s="15" customFormat="1">
      <c r="A297" s="15"/>
      <c r="B297" s="266"/>
      <c r="C297" s="267"/>
      <c r="D297" s="232" t="s">
        <v>147</v>
      </c>
      <c r="E297" s="268" t="s">
        <v>19</v>
      </c>
      <c r="F297" s="269" t="s">
        <v>354</v>
      </c>
      <c r="G297" s="267"/>
      <c r="H297" s="268" t="s">
        <v>19</v>
      </c>
      <c r="I297" s="270"/>
      <c r="J297" s="267"/>
      <c r="K297" s="267"/>
      <c r="L297" s="271"/>
      <c r="M297" s="272"/>
      <c r="N297" s="273"/>
      <c r="O297" s="273"/>
      <c r="P297" s="273"/>
      <c r="Q297" s="273"/>
      <c r="R297" s="273"/>
      <c r="S297" s="273"/>
      <c r="T297" s="27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5" t="s">
        <v>147</v>
      </c>
      <c r="AU297" s="275" t="s">
        <v>81</v>
      </c>
      <c r="AV297" s="15" t="s">
        <v>79</v>
      </c>
      <c r="AW297" s="15" t="s">
        <v>33</v>
      </c>
      <c r="AX297" s="15" t="s">
        <v>72</v>
      </c>
      <c r="AY297" s="275" t="s">
        <v>133</v>
      </c>
    </row>
    <row r="298" s="13" customFormat="1">
      <c r="A298" s="13"/>
      <c r="B298" s="234"/>
      <c r="C298" s="235"/>
      <c r="D298" s="232" t="s">
        <v>147</v>
      </c>
      <c r="E298" s="236" t="s">
        <v>19</v>
      </c>
      <c r="F298" s="237" t="s">
        <v>430</v>
      </c>
      <c r="G298" s="235"/>
      <c r="H298" s="238">
        <v>12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147</v>
      </c>
      <c r="AU298" s="244" t="s">
        <v>81</v>
      </c>
      <c r="AV298" s="13" t="s">
        <v>81</v>
      </c>
      <c r="AW298" s="13" t="s">
        <v>33</v>
      </c>
      <c r="AX298" s="13" t="s">
        <v>72</v>
      </c>
      <c r="AY298" s="244" t="s">
        <v>133</v>
      </c>
    </row>
    <row r="299" s="13" customFormat="1">
      <c r="A299" s="13"/>
      <c r="B299" s="234"/>
      <c r="C299" s="235"/>
      <c r="D299" s="232" t="s">
        <v>147</v>
      </c>
      <c r="E299" s="236" t="s">
        <v>19</v>
      </c>
      <c r="F299" s="237" t="s">
        <v>431</v>
      </c>
      <c r="G299" s="235"/>
      <c r="H299" s="238">
        <v>46.200000000000003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147</v>
      </c>
      <c r="AU299" s="244" t="s">
        <v>81</v>
      </c>
      <c r="AV299" s="13" t="s">
        <v>81</v>
      </c>
      <c r="AW299" s="13" t="s">
        <v>33</v>
      </c>
      <c r="AX299" s="13" t="s">
        <v>72</v>
      </c>
      <c r="AY299" s="244" t="s">
        <v>133</v>
      </c>
    </row>
    <row r="300" s="14" customFormat="1">
      <c r="A300" s="14"/>
      <c r="B300" s="245"/>
      <c r="C300" s="246"/>
      <c r="D300" s="232" t="s">
        <v>147</v>
      </c>
      <c r="E300" s="247" t="s">
        <v>19</v>
      </c>
      <c r="F300" s="248" t="s">
        <v>154</v>
      </c>
      <c r="G300" s="246"/>
      <c r="H300" s="249">
        <v>58.200000000000003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147</v>
      </c>
      <c r="AU300" s="255" t="s">
        <v>81</v>
      </c>
      <c r="AV300" s="14" t="s">
        <v>141</v>
      </c>
      <c r="AW300" s="14" t="s">
        <v>33</v>
      </c>
      <c r="AX300" s="14" t="s">
        <v>79</v>
      </c>
      <c r="AY300" s="255" t="s">
        <v>133</v>
      </c>
    </row>
    <row r="301" s="2" customFormat="1" ht="16.5" customHeight="1">
      <c r="A301" s="40"/>
      <c r="B301" s="41"/>
      <c r="C301" s="214" t="s">
        <v>432</v>
      </c>
      <c r="D301" s="214" t="s">
        <v>136</v>
      </c>
      <c r="E301" s="215" t="s">
        <v>433</v>
      </c>
      <c r="F301" s="216" t="s">
        <v>434</v>
      </c>
      <c r="G301" s="217" t="s">
        <v>163</v>
      </c>
      <c r="H301" s="218">
        <v>58.200000000000003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0.0013600000000000001</v>
      </c>
      <c r="R301" s="223">
        <f>Q301*H301</f>
        <v>0.079152000000000014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238</v>
      </c>
      <c r="AT301" s="225" t="s">
        <v>136</v>
      </c>
      <c r="AU301" s="225" t="s">
        <v>81</v>
      </c>
      <c r="AY301" s="19" t="s">
        <v>133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79</v>
      </c>
      <c r="BK301" s="226">
        <f>ROUND(I301*H301,2)</f>
        <v>0</v>
      </c>
      <c r="BL301" s="19" t="s">
        <v>238</v>
      </c>
      <c r="BM301" s="225" t="s">
        <v>928</v>
      </c>
    </row>
    <row r="302" s="15" customFormat="1">
      <c r="A302" s="15"/>
      <c r="B302" s="266"/>
      <c r="C302" s="267"/>
      <c r="D302" s="232" t="s">
        <v>147</v>
      </c>
      <c r="E302" s="268" t="s">
        <v>19</v>
      </c>
      <c r="F302" s="269" t="s">
        <v>436</v>
      </c>
      <c r="G302" s="267"/>
      <c r="H302" s="268" t="s">
        <v>19</v>
      </c>
      <c r="I302" s="270"/>
      <c r="J302" s="267"/>
      <c r="K302" s="267"/>
      <c r="L302" s="271"/>
      <c r="M302" s="272"/>
      <c r="N302" s="273"/>
      <c r="O302" s="273"/>
      <c r="P302" s="273"/>
      <c r="Q302" s="273"/>
      <c r="R302" s="273"/>
      <c r="S302" s="273"/>
      <c r="T302" s="27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5" t="s">
        <v>147</v>
      </c>
      <c r="AU302" s="275" t="s">
        <v>81</v>
      </c>
      <c r="AV302" s="15" t="s">
        <v>79</v>
      </c>
      <c r="AW302" s="15" t="s">
        <v>33</v>
      </c>
      <c r="AX302" s="15" t="s">
        <v>72</v>
      </c>
      <c r="AY302" s="275" t="s">
        <v>133</v>
      </c>
    </row>
    <row r="303" s="13" customFormat="1">
      <c r="A303" s="13"/>
      <c r="B303" s="234"/>
      <c r="C303" s="235"/>
      <c r="D303" s="232" t="s">
        <v>147</v>
      </c>
      <c r="E303" s="236" t="s">
        <v>19</v>
      </c>
      <c r="F303" s="237" t="s">
        <v>437</v>
      </c>
      <c r="G303" s="235"/>
      <c r="H303" s="238">
        <v>12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147</v>
      </c>
      <c r="AU303" s="244" t="s">
        <v>81</v>
      </c>
      <c r="AV303" s="13" t="s">
        <v>81</v>
      </c>
      <c r="AW303" s="13" t="s">
        <v>33</v>
      </c>
      <c r="AX303" s="13" t="s">
        <v>72</v>
      </c>
      <c r="AY303" s="244" t="s">
        <v>133</v>
      </c>
    </row>
    <row r="304" s="13" customFormat="1">
      <c r="A304" s="13"/>
      <c r="B304" s="234"/>
      <c r="C304" s="235"/>
      <c r="D304" s="232" t="s">
        <v>147</v>
      </c>
      <c r="E304" s="236" t="s">
        <v>19</v>
      </c>
      <c r="F304" s="237" t="s">
        <v>431</v>
      </c>
      <c r="G304" s="235"/>
      <c r="H304" s="238">
        <v>46.200000000000003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147</v>
      </c>
      <c r="AU304" s="244" t="s">
        <v>81</v>
      </c>
      <c r="AV304" s="13" t="s">
        <v>81</v>
      </c>
      <c r="AW304" s="13" t="s">
        <v>33</v>
      </c>
      <c r="AX304" s="13" t="s">
        <v>72</v>
      </c>
      <c r="AY304" s="244" t="s">
        <v>133</v>
      </c>
    </row>
    <row r="305" s="14" customFormat="1">
      <c r="A305" s="14"/>
      <c r="B305" s="245"/>
      <c r="C305" s="246"/>
      <c r="D305" s="232" t="s">
        <v>147</v>
      </c>
      <c r="E305" s="247" t="s">
        <v>19</v>
      </c>
      <c r="F305" s="248" t="s">
        <v>154</v>
      </c>
      <c r="G305" s="246"/>
      <c r="H305" s="249">
        <v>58.200000000000003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147</v>
      </c>
      <c r="AU305" s="255" t="s">
        <v>81</v>
      </c>
      <c r="AV305" s="14" t="s">
        <v>141</v>
      </c>
      <c r="AW305" s="14" t="s">
        <v>33</v>
      </c>
      <c r="AX305" s="14" t="s">
        <v>79</v>
      </c>
      <c r="AY305" s="255" t="s">
        <v>133</v>
      </c>
    </row>
    <row r="306" s="2" customFormat="1" ht="16.5" customHeight="1">
      <c r="A306" s="40"/>
      <c r="B306" s="41"/>
      <c r="C306" s="214" t="s">
        <v>438</v>
      </c>
      <c r="D306" s="214" t="s">
        <v>136</v>
      </c>
      <c r="E306" s="215" t="s">
        <v>439</v>
      </c>
      <c r="F306" s="216" t="s">
        <v>440</v>
      </c>
      <c r="G306" s="217" t="s">
        <v>163</v>
      </c>
      <c r="H306" s="218">
        <v>45.200000000000003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0.0013600000000000001</v>
      </c>
      <c r="R306" s="223">
        <f>Q306*H306</f>
        <v>0.061472000000000006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238</v>
      </c>
      <c r="AT306" s="225" t="s">
        <v>136</v>
      </c>
      <c r="AU306" s="225" t="s">
        <v>81</v>
      </c>
      <c r="AY306" s="19" t="s">
        <v>133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79</v>
      </c>
      <c r="BK306" s="226">
        <f>ROUND(I306*H306,2)</f>
        <v>0</v>
      </c>
      <c r="BL306" s="19" t="s">
        <v>238</v>
      </c>
      <c r="BM306" s="225" t="s">
        <v>929</v>
      </c>
    </row>
    <row r="307" s="15" customFormat="1">
      <c r="A307" s="15"/>
      <c r="B307" s="266"/>
      <c r="C307" s="267"/>
      <c r="D307" s="232" t="s">
        <v>147</v>
      </c>
      <c r="E307" s="268" t="s">
        <v>19</v>
      </c>
      <c r="F307" s="269" t="s">
        <v>442</v>
      </c>
      <c r="G307" s="267"/>
      <c r="H307" s="268" t="s">
        <v>19</v>
      </c>
      <c r="I307" s="270"/>
      <c r="J307" s="267"/>
      <c r="K307" s="267"/>
      <c r="L307" s="271"/>
      <c r="M307" s="272"/>
      <c r="N307" s="273"/>
      <c r="O307" s="273"/>
      <c r="P307" s="273"/>
      <c r="Q307" s="273"/>
      <c r="R307" s="273"/>
      <c r="S307" s="273"/>
      <c r="T307" s="27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5" t="s">
        <v>147</v>
      </c>
      <c r="AU307" s="275" t="s">
        <v>81</v>
      </c>
      <c r="AV307" s="15" t="s">
        <v>79</v>
      </c>
      <c r="AW307" s="15" t="s">
        <v>33</v>
      </c>
      <c r="AX307" s="15" t="s">
        <v>72</v>
      </c>
      <c r="AY307" s="275" t="s">
        <v>133</v>
      </c>
    </row>
    <row r="308" s="13" customFormat="1">
      <c r="A308" s="13"/>
      <c r="B308" s="234"/>
      <c r="C308" s="235"/>
      <c r="D308" s="232" t="s">
        <v>147</v>
      </c>
      <c r="E308" s="236" t="s">
        <v>19</v>
      </c>
      <c r="F308" s="237" t="s">
        <v>443</v>
      </c>
      <c r="G308" s="235"/>
      <c r="H308" s="238">
        <v>45.200000000000003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147</v>
      </c>
      <c r="AU308" s="244" t="s">
        <v>81</v>
      </c>
      <c r="AV308" s="13" t="s">
        <v>81</v>
      </c>
      <c r="AW308" s="13" t="s">
        <v>33</v>
      </c>
      <c r="AX308" s="13" t="s">
        <v>72</v>
      </c>
      <c r="AY308" s="244" t="s">
        <v>133</v>
      </c>
    </row>
    <row r="309" s="14" customFormat="1">
      <c r="A309" s="14"/>
      <c r="B309" s="245"/>
      <c r="C309" s="246"/>
      <c r="D309" s="232" t="s">
        <v>147</v>
      </c>
      <c r="E309" s="247" t="s">
        <v>19</v>
      </c>
      <c r="F309" s="248" t="s">
        <v>154</v>
      </c>
      <c r="G309" s="246"/>
      <c r="H309" s="249">
        <v>45.200000000000003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147</v>
      </c>
      <c r="AU309" s="255" t="s">
        <v>81</v>
      </c>
      <c r="AV309" s="14" t="s">
        <v>141</v>
      </c>
      <c r="AW309" s="14" t="s">
        <v>33</v>
      </c>
      <c r="AX309" s="14" t="s">
        <v>79</v>
      </c>
      <c r="AY309" s="255" t="s">
        <v>133</v>
      </c>
    </row>
    <row r="310" s="2" customFormat="1" ht="21.75" customHeight="1">
      <c r="A310" s="40"/>
      <c r="B310" s="41"/>
      <c r="C310" s="214" t="s">
        <v>444</v>
      </c>
      <c r="D310" s="214" t="s">
        <v>136</v>
      </c>
      <c r="E310" s="215" t="s">
        <v>445</v>
      </c>
      <c r="F310" s="216" t="s">
        <v>446</v>
      </c>
      <c r="G310" s="217" t="s">
        <v>163</v>
      </c>
      <c r="H310" s="218">
        <v>32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0.0013600000000000001</v>
      </c>
      <c r="R310" s="223">
        <f>Q310*H310</f>
        <v>0.043520000000000003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238</v>
      </c>
      <c r="AT310" s="225" t="s">
        <v>136</v>
      </c>
      <c r="AU310" s="225" t="s">
        <v>81</v>
      </c>
      <c r="AY310" s="19" t="s">
        <v>133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79</v>
      </c>
      <c r="BK310" s="226">
        <f>ROUND(I310*H310,2)</f>
        <v>0</v>
      </c>
      <c r="BL310" s="19" t="s">
        <v>238</v>
      </c>
      <c r="BM310" s="225" t="s">
        <v>930</v>
      </c>
    </row>
    <row r="311" s="15" customFormat="1">
      <c r="A311" s="15"/>
      <c r="B311" s="266"/>
      <c r="C311" s="267"/>
      <c r="D311" s="232" t="s">
        <v>147</v>
      </c>
      <c r="E311" s="268" t="s">
        <v>19</v>
      </c>
      <c r="F311" s="269" t="s">
        <v>448</v>
      </c>
      <c r="G311" s="267"/>
      <c r="H311" s="268" t="s">
        <v>19</v>
      </c>
      <c r="I311" s="270"/>
      <c r="J311" s="267"/>
      <c r="K311" s="267"/>
      <c r="L311" s="271"/>
      <c r="M311" s="272"/>
      <c r="N311" s="273"/>
      <c r="O311" s="273"/>
      <c r="P311" s="273"/>
      <c r="Q311" s="273"/>
      <c r="R311" s="273"/>
      <c r="S311" s="273"/>
      <c r="T311" s="27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5" t="s">
        <v>147</v>
      </c>
      <c r="AU311" s="275" t="s">
        <v>81</v>
      </c>
      <c r="AV311" s="15" t="s">
        <v>79</v>
      </c>
      <c r="AW311" s="15" t="s">
        <v>33</v>
      </c>
      <c r="AX311" s="15" t="s">
        <v>72</v>
      </c>
      <c r="AY311" s="275" t="s">
        <v>133</v>
      </c>
    </row>
    <row r="312" s="13" customFormat="1">
      <c r="A312" s="13"/>
      <c r="B312" s="234"/>
      <c r="C312" s="235"/>
      <c r="D312" s="232" t="s">
        <v>147</v>
      </c>
      <c r="E312" s="236" t="s">
        <v>19</v>
      </c>
      <c r="F312" s="237" t="s">
        <v>449</v>
      </c>
      <c r="G312" s="235"/>
      <c r="H312" s="238">
        <v>32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147</v>
      </c>
      <c r="AU312" s="244" t="s">
        <v>81</v>
      </c>
      <c r="AV312" s="13" t="s">
        <v>81</v>
      </c>
      <c r="AW312" s="13" t="s">
        <v>33</v>
      </c>
      <c r="AX312" s="13" t="s">
        <v>72</v>
      </c>
      <c r="AY312" s="244" t="s">
        <v>133</v>
      </c>
    </row>
    <row r="313" s="14" customFormat="1">
      <c r="A313" s="14"/>
      <c r="B313" s="245"/>
      <c r="C313" s="246"/>
      <c r="D313" s="232" t="s">
        <v>147</v>
      </c>
      <c r="E313" s="247" t="s">
        <v>19</v>
      </c>
      <c r="F313" s="248" t="s">
        <v>154</v>
      </c>
      <c r="G313" s="246"/>
      <c r="H313" s="249">
        <v>32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147</v>
      </c>
      <c r="AU313" s="255" t="s">
        <v>81</v>
      </c>
      <c r="AV313" s="14" t="s">
        <v>141</v>
      </c>
      <c r="AW313" s="14" t="s">
        <v>33</v>
      </c>
      <c r="AX313" s="14" t="s">
        <v>79</v>
      </c>
      <c r="AY313" s="255" t="s">
        <v>133</v>
      </c>
    </row>
    <row r="314" s="2" customFormat="1" ht="24.15" customHeight="1">
      <c r="A314" s="40"/>
      <c r="B314" s="41"/>
      <c r="C314" s="214" t="s">
        <v>450</v>
      </c>
      <c r="D314" s="214" t="s">
        <v>136</v>
      </c>
      <c r="E314" s="215" t="s">
        <v>451</v>
      </c>
      <c r="F314" s="216" t="s">
        <v>452</v>
      </c>
      <c r="G314" s="217" t="s">
        <v>163</v>
      </c>
      <c r="H314" s="218">
        <v>99.780000000000001</v>
      </c>
      <c r="I314" s="219"/>
      <c r="J314" s="220">
        <f>ROUND(I314*H314,2)</f>
        <v>0</v>
      </c>
      <c r="K314" s="216" t="s">
        <v>140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0.0017899999999999999</v>
      </c>
      <c r="R314" s="223">
        <f>Q314*H314</f>
        <v>0.17860619999999999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238</v>
      </c>
      <c r="AT314" s="225" t="s">
        <v>136</v>
      </c>
      <c r="AU314" s="225" t="s">
        <v>81</v>
      </c>
      <c r="AY314" s="19" t="s">
        <v>133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79</v>
      </c>
      <c r="BK314" s="226">
        <f>ROUND(I314*H314,2)</f>
        <v>0</v>
      </c>
      <c r="BL314" s="19" t="s">
        <v>238</v>
      </c>
      <c r="BM314" s="225" t="s">
        <v>931</v>
      </c>
    </row>
    <row r="315" s="2" customFormat="1">
      <c r="A315" s="40"/>
      <c r="B315" s="41"/>
      <c r="C315" s="42"/>
      <c r="D315" s="227" t="s">
        <v>143</v>
      </c>
      <c r="E315" s="42"/>
      <c r="F315" s="228" t="s">
        <v>454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143</v>
      </c>
      <c r="AU315" s="19" t="s">
        <v>81</v>
      </c>
    </row>
    <row r="316" s="2" customFormat="1">
      <c r="A316" s="40"/>
      <c r="B316" s="41"/>
      <c r="C316" s="42"/>
      <c r="D316" s="232" t="s">
        <v>145</v>
      </c>
      <c r="E316" s="42"/>
      <c r="F316" s="233" t="s">
        <v>455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145</v>
      </c>
      <c r="AU316" s="19" t="s">
        <v>81</v>
      </c>
    </row>
    <row r="317" s="15" customFormat="1">
      <c r="A317" s="15"/>
      <c r="B317" s="266"/>
      <c r="C317" s="267"/>
      <c r="D317" s="232" t="s">
        <v>147</v>
      </c>
      <c r="E317" s="268" t="s">
        <v>19</v>
      </c>
      <c r="F317" s="269" t="s">
        <v>456</v>
      </c>
      <c r="G317" s="267"/>
      <c r="H317" s="268" t="s">
        <v>19</v>
      </c>
      <c r="I317" s="270"/>
      <c r="J317" s="267"/>
      <c r="K317" s="267"/>
      <c r="L317" s="271"/>
      <c r="M317" s="272"/>
      <c r="N317" s="273"/>
      <c r="O317" s="273"/>
      <c r="P317" s="273"/>
      <c r="Q317" s="273"/>
      <c r="R317" s="273"/>
      <c r="S317" s="273"/>
      <c r="T317" s="27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5" t="s">
        <v>147</v>
      </c>
      <c r="AU317" s="275" t="s">
        <v>81</v>
      </c>
      <c r="AV317" s="15" t="s">
        <v>79</v>
      </c>
      <c r="AW317" s="15" t="s">
        <v>33</v>
      </c>
      <c r="AX317" s="15" t="s">
        <v>72</v>
      </c>
      <c r="AY317" s="275" t="s">
        <v>133</v>
      </c>
    </row>
    <row r="318" s="15" customFormat="1">
      <c r="A318" s="15"/>
      <c r="B318" s="266"/>
      <c r="C318" s="267"/>
      <c r="D318" s="232" t="s">
        <v>147</v>
      </c>
      <c r="E318" s="268" t="s">
        <v>19</v>
      </c>
      <c r="F318" s="269" t="s">
        <v>457</v>
      </c>
      <c r="G318" s="267"/>
      <c r="H318" s="268" t="s">
        <v>19</v>
      </c>
      <c r="I318" s="270"/>
      <c r="J318" s="267"/>
      <c r="K318" s="267"/>
      <c r="L318" s="271"/>
      <c r="M318" s="272"/>
      <c r="N318" s="273"/>
      <c r="O318" s="273"/>
      <c r="P318" s="273"/>
      <c r="Q318" s="273"/>
      <c r="R318" s="273"/>
      <c r="S318" s="273"/>
      <c r="T318" s="27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5" t="s">
        <v>147</v>
      </c>
      <c r="AU318" s="275" t="s">
        <v>81</v>
      </c>
      <c r="AV318" s="15" t="s">
        <v>79</v>
      </c>
      <c r="AW318" s="15" t="s">
        <v>33</v>
      </c>
      <c r="AX318" s="15" t="s">
        <v>72</v>
      </c>
      <c r="AY318" s="275" t="s">
        <v>133</v>
      </c>
    </row>
    <row r="319" s="13" customFormat="1">
      <c r="A319" s="13"/>
      <c r="B319" s="234"/>
      <c r="C319" s="235"/>
      <c r="D319" s="232" t="s">
        <v>147</v>
      </c>
      <c r="E319" s="236" t="s">
        <v>19</v>
      </c>
      <c r="F319" s="237" t="s">
        <v>932</v>
      </c>
      <c r="G319" s="235"/>
      <c r="H319" s="238">
        <v>99.780000000000001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147</v>
      </c>
      <c r="AU319" s="244" t="s">
        <v>81</v>
      </c>
      <c r="AV319" s="13" t="s">
        <v>81</v>
      </c>
      <c r="AW319" s="13" t="s">
        <v>33</v>
      </c>
      <c r="AX319" s="13" t="s">
        <v>79</v>
      </c>
      <c r="AY319" s="244" t="s">
        <v>133</v>
      </c>
    </row>
    <row r="320" s="2" customFormat="1" ht="16.5" customHeight="1">
      <c r="A320" s="40"/>
      <c r="B320" s="41"/>
      <c r="C320" s="214" t="s">
        <v>459</v>
      </c>
      <c r="D320" s="214" t="s">
        <v>136</v>
      </c>
      <c r="E320" s="215" t="s">
        <v>460</v>
      </c>
      <c r="F320" s="216" t="s">
        <v>461</v>
      </c>
      <c r="G320" s="217" t="s">
        <v>312</v>
      </c>
      <c r="H320" s="218">
        <v>1</v>
      </c>
      <c r="I320" s="219"/>
      <c r="J320" s="220">
        <f>ROUND(I320*H320,2)</f>
        <v>0</v>
      </c>
      <c r="K320" s="216" t="s">
        <v>19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238</v>
      </c>
      <c r="AT320" s="225" t="s">
        <v>136</v>
      </c>
      <c r="AU320" s="225" t="s">
        <v>81</v>
      </c>
      <c r="AY320" s="19" t="s">
        <v>133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79</v>
      </c>
      <c r="BK320" s="226">
        <f>ROUND(I320*H320,2)</f>
        <v>0</v>
      </c>
      <c r="BL320" s="19" t="s">
        <v>238</v>
      </c>
      <c r="BM320" s="225" t="s">
        <v>933</v>
      </c>
    </row>
    <row r="321" s="2" customFormat="1" ht="21.75" customHeight="1">
      <c r="A321" s="40"/>
      <c r="B321" s="41"/>
      <c r="C321" s="214" t="s">
        <v>463</v>
      </c>
      <c r="D321" s="214" t="s">
        <v>136</v>
      </c>
      <c r="E321" s="215" t="s">
        <v>464</v>
      </c>
      <c r="F321" s="216" t="s">
        <v>465</v>
      </c>
      <c r="G321" s="217" t="s">
        <v>163</v>
      </c>
      <c r="H321" s="218">
        <v>90.359999999999999</v>
      </c>
      <c r="I321" s="219"/>
      <c r="J321" s="220">
        <f>ROUND(I321*H321,2)</f>
        <v>0</v>
      </c>
      <c r="K321" s="216" t="s">
        <v>140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0.0016900000000000001</v>
      </c>
      <c r="R321" s="223">
        <f>Q321*H321</f>
        <v>0.15270839999999999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238</v>
      </c>
      <c r="AT321" s="225" t="s">
        <v>136</v>
      </c>
      <c r="AU321" s="225" t="s">
        <v>81</v>
      </c>
      <c r="AY321" s="19" t="s">
        <v>133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79</v>
      </c>
      <c r="BK321" s="226">
        <f>ROUND(I321*H321,2)</f>
        <v>0</v>
      </c>
      <c r="BL321" s="19" t="s">
        <v>238</v>
      </c>
      <c r="BM321" s="225" t="s">
        <v>934</v>
      </c>
    </row>
    <row r="322" s="2" customFormat="1">
      <c r="A322" s="40"/>
      <c r="B322" s="41"/>
      <c r="C322" s="42"/>
      <c r="D322" s="227" t="s">
        <v>143</v>
      </c>
      <c r="E322" s="42"/>
      <c r="F322" s="228" t="s">
        <v>467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143</v>
      </c>
      <c r="AU322" s="19" t="s">
        <v>81</v>
      </c>
    </row>
    <row r="323" s="15" customFormat="1">
      <c r="A323" s="15"/>
      <c r="B323" s="266"/>
      <c r="C323" s="267"/>
      <c r="D323" s="232" t="s">
        <v>147</v>
      </c>
      <c r="E323" s="268" t="s">
        <v>19</v>
      </c>
      <c r="F323" s="269" t="s">
        <v>456</v>
      </c>
      <c r="G323" s="267"/>
      <c r="H323" s="268" t="s">
        <v>19</v>
      </c>
      <c r="I323" s="270"/>
      <c r="J323" s="267"/>
      <c r="K323" s="267"/>
      <c r="L323" s="271"/>
      <c r="M323" s="272"/>
      <c r="N323" s="273"/>
      <c r="O323" s="273"/>
      <c r="P323" s="273"/>
      <c r="Q323" s="273"/>
      <c r="R323" s="273"/>
      <c r="S323" s="273"/>
      <c r="T323" s="27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5" t="s">
        <v>147</v>
      </c>
      <c r="AU323" s="275" t="s">
        <v>81</v>
      </c>
      <c r="AV323" s="15" t="s">
        <v>79</v>
      </c>
      <c r="AW323" s="15" t="s">
        <v>33</v>
      </c>
      <c r="AX323" s="15" t="s">
        <v>72</v>
      </c>
      <c r="AY323" s="275" t="s">
        <v>133</v>
      </c>
    </row>
    <row r="324" s="13" customFormat="1">
      <c r="A324" s="13"/>
      <c r="B324" s="234"/>
      <c r="C324" s="235"/>
      <c r="D324" s="232" t="s">
        <v>147</v>
      </c>
      <c r="E324" s="236" t="s">
        <v>19</v>
      </c>
      <c r="F324" s="237" t="s">
        <v>468</v>
      </c>
      <c r="G324" s="235"/>
      <c r="H324" s="238">
        <v>90.359999999999999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147</v>
      </c>
      <c r="AU324" s="244" t="s">
        <v>81</v>
      </c>
      <c r="AV324" s="13" t="s">
        <v>81</v>
      </c>
      <c r="AW324" s="13" t="s">
        <v>33</v>
      </c>
      <c r="AX324" s="13" t="s">
        <v>79</v>
      </c>
      <c r="AY324" s="244" t="s">
        <v>133</v>
      </c>
    </row>
    <row r="325" s="2" customFormat="1" ht="24.15" customHeight="1">
      <c r="A325" s="40"/>
      <c r="B325" s="41"/>
      <c r="C325" s="214" t="s">
        <v>469</v>
      </c>
      <c r="D325" s="214" t="s">
        <v>136</v>
      </c>
      <c r="E325" s="215" t="s">
        <v>470</v>
      </c>
      <c r="F325" s="216" t="s">
        <v>471</v>
      </c>
      <c r="G325" s="217" t="s">
        <v>163</v>
      </c>
      <c r="H325" s="218">
        <v>19.199999999999999</v>
      </c>
      <c r="I325" s="219"/>
      <c r="J325" s="220">
        <f>ROUND(I325*H325,2)</f>
        <v>0</v>
      </c>
      <c r="K325" s="216" t="s">
        <v>140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0.0020999999999999999</v>
      </c>
      <c r="R325" s="223">
        <f>Q325*H325</f>
        <v>0.040319999999999995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238</v>
      </c>
      <c r="AT325" s="225" t="s">
        <v>136</v>
      </c>
      <c r="AU325" s="225" t="s">
        <v>81</v>
      </c>
      <c r="AY325" s="19" t="s">
        <v>133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79</v>
      </c>
      <c r="BK325" s="226">
        <f>ROUND(I325*H325,2)</f>
        <v>0</v>
      </c>
      <c r="BL325" s="19" t="s">
        <v>238</v>
      </c>
      <c r="BM325" s="225" t="s">
        <v>935</v>
      </c>
    </row>
    <row r="326" s="2" customFormat="1">
      <c r="A326" s="40"/>
      <c r="B326" s="41"/>
      <c r="C326" s="42"/>
      <c r="D326" s="227" t="s">
        <v>143</v>
      </c>
      <c r="E326" s="42"/>
      <c r="F326" s="228" t="s">
        <v>473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143</v>
      </c>
      <c r="AU326" s="19" t="s">
        <v>81</v>
      </c>
    </row>
    <row r="327" s="15" customFormat="1">
      <c r="A327" s="15"/>
      <c r="B327" s="266"/>
      <c r="C327" s="267"/>
      <c r="D327" s="232" t="s">
        <v>147</v>
      </c>
      <c r="E327" s="268" t="s">
        <v>19</v>
      </c>
      <c r="F327" s="269" t="s">
        <v>456</v>
      </c>
      <c r="G327" s="267"/>
      <c r="H327" s="268" t="s">
        <v>19</v>
      </c>
      <c r="I327" s="270"/>
      <c r="J327" s="267"/>
      <c r="K327" s="267"/>
      <c r="L327" s="271"/>
      <c r="M327" s="272"/>
      <c r="N327" s="273"/>
      <c r="O327" s="273"/>
      <c r="P327" s="273"/>
      <c r="Q327" s="273"/>
      <c r="R327" s="273"/>
      <c r="S327" s="273"/>
      <c r="T327" s="27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5" t="s">
        <v>147</v>
      </c>
      <c r="AU327" s="275" t="s">
        <v>81</v>
      </c>
      <c r="AV327" s="15" t="s">
        <v>79</v>
      </c>
      <c r="AW327" s="15" t="s">
        <v>33</v>
      </c>
      <c r="AX327" s="15" t="s">
        <v>72</v>
      </c>
      <c r="AY327" s="275" t="s">
        <v>133</v>
      </c>
    </row>
    <row r="328" s="13" customFormat="1">
      <c r="A328" s="13"/>
      <c r="B328" s="234"/>
      <c r="C328" s="235"/>
      <c r="D328" s="232" t="s">
        <v>147</v>
      </c>
      <c r="E328" s="236" t="s">
        <v>19</v>
      </c>
      <c r="F328" s="237" t="s">
        <v>474</v>
      </c>
      <c r="G328" s="235"/>
      <c r="H328" s="238">
        <v>19.199999999999999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147</v>
      </c>
      <c r="AU328" s="244" t="s">
        <v>81</v>
      </c>
      <c r="AV328" s="13" t="s">
        <v>81</v>
      </c>
      <c r="AW328" s="13" t="s">
        <v>33</v>
      </c>
      <c r="AX328" s="13" t="s">
        <v>79</v>
      </c>
      <c r="AY328" s="244" t="s">
        <v>133</v>
      </c>
    </row>
    <row r="329" s="2" customFormat="1" ht="16.5" customHeight="1">
      <c r="A329" s="40"/>
      <c r="B329" s="41"/>
      <c r="C329" s="214" t="s">
        <v>475</v>
      </c>
      <c r="D329" s="214" t="s">
        <v>136</v>
      </c>
      <c r="E329" s="215" t="s">
        <v>476</v>
      </c>
      <c r="F329" s="216" t="s">
        <v>477</v>
      </c>
      <c r="G329" s="217" t="s">
        <v>312</v>
      </c>
      <c r="H329" s="218">
        <v>4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238</v>
      </c>
      <c r="AT329" s="225" t="s">
        <v>136</v>
      </c>
      <c r="AU329" s="225" t="s">
        <v>81</v>
      </c>
      <c r="AY329" s="19" t="s">
        <v>133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79</v>
      </c>
      <c r="BK329" s="226">
        <f>ROUND(I329*H329,2)</f>
        <v>0</v>
      </c>
      <c r="BL329" s="19" t="s">
        <v>238</v>
      </c>
      <c r="BM329" s="225" t="s">
        <v>936</v>
      </c>
    </row>
    <row r="330" s="2" customFormat="1" ht="24.15" customHeight="1">
      <c r="A330" s="40"/>
      <c r="B330" s="41"/>
      <c r="C330" s="214" t="s">
        <v>479</v>
      </c>
      <c r="D330" s="214" t="s">
        <v>136</v>
      </c>
      <c r="E330" s="215" t="s">
        <v>480</v>
      </c>
      <c r="F330" s="216" t="s">
        <v>481</v>
      </c>
      <c r="G330" s="217" t="s">
        <v>319</v>
      </c>
      <c r="H330" s="218">
        <v>0.45100000000000001</v>
      </c>
      <c r="I330" s="219"/>
      <c r="J330" s="220">
        <f>ROUND(I330*H330,2)</f>
        <v>0</v>
      </c>
      <c r="K330" s="216" t="s">
        <v>140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238</v>
      </c>
      <c r="AT330" s="225" t="s">
        <v>136</v>
      </c>
      <c r="AU330" s="225" t="s">
        <v>81</v>
      </c>
      <c r="AY330" s="19" t="s">
        <v>133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79</v>
      </c>
      <c r="BK330" s="226">
        <f>ROUND(I330*H330,2)</f>
        <v>0</v>
      </c>
      <c r="BL330" s="19" t="s">
        <v>238</v>
      </c>
      <c r="BM330" s="225" t="s">
        <v>937</v>
      </c>
    </row>
    <row r="331" s="2" customFormat="1">
      <c r="A331" s="40"/>
      <c r="B331" s="41"/>
      <c r="C331" s="42"/>
      <c r="D331" s="227" t="s">
        <v>143</v>
      </c>
      <c r="E331" s="42"/>
      <c r="F331" s="228" t="s">
        <v>483</v>
      </c>
      <c r="G331" s="42"/>
      <c r="H331" s="42"/>
      <c r="I331" s="229"/>
      <c r="J331" s="42"/>
      <c r="K331" s="42"/>
      <c r="L331" s="46"/>
      <c r="M331" s="230"/>
      <c r="N331" s="231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143</v>
      </c>
      <c r="AU331" s="19" t="s">
        <v>81</v>
      </c>
    </row>
    <row r="332" s="12" customFormat="1" ht="22.8" customHeight="1">
      <c r="A332" s="12"/>
      <c r="B332" s="198"/>
      <c r="C332" s="199"/>
      <c r="D332" s="200" t="s">
        <v>71</v>
      </c>
      <c r="E332" s="212" t="s">
        <v>484</v>
      </c>
      <c r="F332" s="212" t="s">
        <v>485</v>
      </c>
      <c r="G332" s="199"/>
      <c r="H332" s="199"/>
      <c r="I332" s="202"/>
      <c r="J332" s="213">
        <f>BK332</f>
        <v>0</v>
      </c>
      <c r="K332" s="199"/>
      <c r="L332" s="204"/>
      <c r="M332" s="205"/>
      <c r="N332" s="206"/>
      <c r="O332" s="206"/>
      <c r="P332" s="207">
        <f>SUM(P333:P353)</f>
        <v>0</v>
      </c>
      <c r="Q332" s="206"/>
      <c r="R332" s="207">
        <f>SUM(R333:R353)</f>
        <v>2.1323833400000005</v>
      </c>
      <c r="S332" s="206"/>
      <c r="T332" s="208">
        <f>SUM(T333:T353)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9" t="s">
        <v>81</v>
      </c>
      <c r="AT332" s="210" t="s">
        <v>71</v>
      </c>
      <c r="AU332" s="210" t="s">
        <v>79</v>
      </c>
      <c r="AY332" s="209" t="s">
        <v>133</v>
      </c>
      <c r="BK332" s="211">
        <f>SUM(BK333:BK353)</f>
        <v>0</v>
      </c>
    </row>
    <row r="333" s="2" customFormat="1" ht="24.15" customHeight="1">
      <c r="A333" s="40"/>
      <c r="B333" s="41"/>
      <c r="C333" s="214" t="s">
        <v>486</v>
      </c>
      <c r="D333" s="214" t="s">
        <v>136</v>
      </c>
      <c r="E333" s="215" t="s">
        <v>487</v>
      </c>
      <c r="F333" s="216" t="s">
        <v>488</v>
      </c>
      <c r="G333" s="217" t="s">
        <v>139</v>
      </c>
      <c r="H333" s="218">
        <v>67.530000000000001</v>
      </c>
      <c r="I333" s="219"/>
      <c r="J333" s="220">
        <f>ROUND(I333*H333,2)</f>
        <v>0</v>
      </c>
      <c r="K333" s="216" t="s">
        <v>140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0.00027</v>
      </c>
      <c r="R333" s="223">
        <f>Q333*H333</f>
        <v>0.018233100000000002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238</v>
      </c>
      <c r="AT333" s="225" t="s">
        <v>136</v>
      </c>
      <c r="AU333" s="225" t="s">
        <v>81</v>
      </c>
      <c r="AY333" s="19" t="s">
        <v>133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79</v>
      </c>
      <c r="BK333" s="226">
        <f>ROUND(I333*H333,2)</f>
        <v>0</v>
      </c>
      <c r="BL333" s="19" t="s">
        <v>238</v>
      </c>
      <c r="BM333" s="225" t="s">
        <v>938</v>
      </c>
    </row>
    <row r="334" s="2" customFormat="1">
      <c r="A334" s="40"/>
      <c r="B334" s="41"/>
      <c r="C334" s="42"/>
      <c r="D334" s="227" t="s">
        <v>143</v>
      </c>
      <c r="E334" s="42"/>
      <c r="F334" s="228" t="s">
        <v>490</v>
      </c>
      <c r="G334" s="42"/>
      <c r="H334" s="42"/>
      <c r="I334" s="229"/>
      <c r="J334" s="42"/>
      <c r="K334" s="42"/>
      <c r="L334" s="46"/>
      <c r="M334" s="230"/>
      <c r="N334" s="231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143</v>
      </c>
      <c r="AU334" s="19" t="s">
        <v>81</v>
      </c>
    </row>
    <row r="335" s="15" customFormat="1">
      <c r="A335" s="15"/>
      <c r="B335" s="266"/>
      <c r="C335" s="267"/>
      <c r="D335" s="232" t="s">
        <v>147</v>
      </c>
      <c r="E335" s="268" t="s">
        <v>19</v>
      </c>
      <c r="F335" s="269" t="s">
        <v>491</v>
      </c>
      <c r="G335" s="267"/>
      <c r="H335" s="268" t="s">
        <v>19</v>
      </c>
      <c r="I335" s="270"/>
      <c r="J335" s="267"/>
      <c r="K335" s="267"/>
      <c r="L335" s="271"/>
      <c r="M335" s="272"/>
      <c r="N335" s="273"/>
      <c r="O335" s="273"/>
      <c r="P335" s="273"/>
      <c r="Q335" s="273"/>
      <c r="R335" s="273"/>
      <c r="S335" s="273"/>
      <c r="T335" s="27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5" t="s">
        <v>147</v>
      </c>
      <c r="AU335" s="275" t="s">
        <v>81</v>
      </c>
      <c r="AV335" s="15" t="s">
        <v>79</v>
      </c>
      <c r="AW335" s="15" t="s">
        <v>33</v>
      </c>
      <c r="AX335" s="15" t="s">
        <v>72</v>
      </c>
      <c r="AY335" s="275" t="s">
        <v>133</v>
      </c>
    </row>
    <row r="336" s="13" customFormat="1">
      <c r="A336" s="13"/>
      <c r="B336" s="234"/>
      <c r="C336" s="235"/>
      <c r="D336" s="232" t="s">
        <v>147</v>
      </c>
      <c r="E336" s="236" t="s">
        <v>19</v>
      </c>
      <c r="F336" s="237" t="s">
        <v>492</v>
      </c>
      <c r="G336" s="235"/>
      <c r="H336" s="238">
        <v>14.4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147</v>
      </c>
      <c r="AU336" s="244" t="s">
        <v>81</v>
      </c>
      <c r="AV336" s="13" t="s">
        <v>81</v>
      </c>
      <c r="AW336" s="13" t="s">
        <v>33</v>
      </c>
      <c r="AX336" s="13" t="s">
        <v>72</v>
      </c>
      <c r="AY336" s="244" t="s">
        <v>133</v>
      </c>
    </row>
    <row r="337" s="13" customFormat="1">
      <c r="A337" s="13"/>
      <c r="B337" s="234"/>
      <c r="C337" s="235"/>
      <c r="D337" s="232" t="s">
        <v>147</v>
      </c>
      <c r="E337" s="236" t="s">
        <v>19</v>
      </c>
      <c r="F337" s="237" t="s">
        <v>493</v>
      </c>
      <c r="G337" s="235"/>
      <c r="H337" s="238">
        <v>53.130000000000003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147</v>
      </c>
      <c r="AU337" s="244" t="s">
        <v>81</v>
      </c>
      <c r="AV337" s="13" t="s">
        <v>81</v>
      </c>
      <c r="AW337" s="13" t="s">
        <v>33</v>
      </c>
      <c r="AX337" s="13" t="s">
        <v>72</v>
      </c>
      <c r="AY337" s="244" t="s">
        <v>133</v>
      </c>
    </row>
    <row r="338" s="14" customFormat="1">
      <c r="A338" s="14"/>
      <c r="B338" s="245"/>
      <c r="C338" s="246"/>
      <c r="D338" s="232" t="s">
        <v>147</v>
      </c>
      <c r="E338" s="247" t="s">
        <v>19</v>
      </c>
      <c r="F338" s="248" t="s">
        <v>154</v>
      </c>
      <c r="G338" s="246"/>
      <c r="H338" s="249">
        <v>67.530000000000001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147</v>
      </c>
      <c r="AU338" s="255" t="s">
        <v>81</v>
      </c>
      <c r="AV338" s="14" t="s">
        <v>141</v>
      </c>
      <c r="AW338" s="14" t="s">
        <v>33</v>
      </c>
      <c r="AX338" s="14" t="s">
        <v>79</v>
      </c>
      <c r="AY338" s="255" t="s">
        <v>133</v>
      </c>
    </row>
    <row r="339" s="2" customFormat="1" ht="16.5" customHeight="1">
      <c r="A339" s="40"/>
      <c r="B339" s="41"/>
      <c r="C339" s="256" t="s">
        <v>494</v>
      </c>
      <c r="D339" s="256" t="s">
        <v>155</v>
      </c>
      <c r="E339" s="257" t="s">
        <v>495</v>
      </c>
      <c r="F339" s="258" t="s">
        <v>496</v>
      </c>
      <c r="G339" s="259" t="s">
        <v>139</v>
      </c>
      <c r="H339" s="260">
        <v>67.530000000000001</v>
      </c>
      <c r="I339" s="261"/>
      <c r="J339" s="262">
        <f>ROUND(I339*H339,2)</f>
        <v>0</v>
      </c>
      <c r="K339" s="258" t="s">
        <v>140</v>
      </c>
      <c r="L339" s="263"/>
      <c r="M339" s="264" t="s">
        <v>19</v>
      </c>
      <c r="N339" s="265" t="s">
        <v>43</v>
      </c>
      <c r="O339" s="86"/>
      <c r="P339" s="223">
        <f>O339*H339</f>
        <v>0</v>
      </c>
      <c r="Q339" s="223">
        <v>0.03056</v>
      </c>
      <c r="R339" s="223">
        <f>Q339*H339</f>
        <v>2.0637167999999999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327</v>
      </c>
      <c r="AT339" s="225" t="s">
        <v>155</v>
      </c>
      <c r="AU339" s="225" t="s">
        <v>81</v>
      </c>
      <c r="AY339" s="19" t="s">
        <v>133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79</v>
      </c>
      <c r="BK339" s="226">
        <f>ROUND(I339*H339,2)</f>
        <v>0</v>
      </c>
      <c r="BL339" s="19" t="s">
        <v>238</v>
      </c>
      <c r="BM339" s="225" t="s">
        <v>939</v>
      </c>
    </row>
    <row r="340" s="2" customFormat="1">
      <c r="A340" s="40"/>
      <c r="B340" s="41"/>
      <c r="C340" s="42"/>
      <c r="D340" s="232" t="s">
        <v>145</v>
      </c>
      <c r="E340" s="42"/>
      <c r="F340" s="233" t="s">
        <v>498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145</v>
      </c>
      <c r="AU340" s="19" t="s">
        <v>81</v>
      </c>
    </row>
    <row r="341" s="2" customFormat="1" ht="24.15" customHeight="1">
      <c r="A341" s="40"/>
      <c r="B341" s="41"/>
      <c r="C341" s="214" t="s">
        <v>499</v>
      </c>
      <c r="D341" s="214" t="s">
        <v>136</v>
      </c>
      <c r="E341" s="215" t="s">
        <v>500</v>
      </c>
      <c r="F341" s="216" t="s">
        <v>501</v>
      </c>
      <c r="G341" s="217" t="s">
        <v>163</v>
      </c>
      <c r="H341" s="218">
        <v>35</v>
      </c>
      <c r="I341" s="219"/>
      <c r="J341" s="220">
        <f>ROUND(I341*H341,2)</f>
        <v>0</v>
      </c>
      <c r="K341" s="216" t="s">
        <v>19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0.00027</v>
      </c>
      <c r="R341" s="223">
        <f>Q341*H341</f>
        <v>0.0094500000000000001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238</v>
      </c>
      <c r="AT341" s="225" t="s">
        <v>136</v>
      </c>
      <c r="AU341" s="225" t="s">
        <v>81</v>
      </c>
      <c r="AY341" s="19" t="s">
        <v>133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79</v>
      </c>
      <c r="BK341" s="226">
        <f>ROUND(I341*H341,2)</f>
        <v>0</v>
      </c>
      <c r="BL341" s="19" t="s">
        <v>238</v>
      </c>
      <c r="BM341" s="225" t="s">
        <v>940</v>
      </c>
    </row>
    <row r="342" s="15" customFormat="1">
      <c r="A342" s="15"/>
      <c r="B342" s="266"/>
      <c r="C342" s="267"/>
      <c r="D342" s="232" t="s">
        <v>147</v>
      </c>
      <c r="E342" s="268" t="s">
        <v>19</v>
      </c>
      <c r="F342" s="269" t="s">
        <v>503</v>
      </c>
      <c r="G342" s="267"/>
      <c r="H342" s="268" t="s">
        <v>19</v>
      </c>
      <c r="I342" s="270"/>
      <c r="J342" s="267"/>
      <c r="K342" s="267"/>
      <c r="L342" s="271"/>
      <c r="M342" s="272"/>
      <c r="N342" s="273"/>
      <c r="O342" s="273"/>
      <c r="P342" s="273"/>
      <c r="Q342" s="273"/>
      <c r="R342" s="273"/>
      <c r="S342" s="273"/>
      <c r="T342" s="27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5" t="s">
        <v>147</v>
      </c>
      <c r="AU342" s="275" t="s">
        <v>81</v>
      </c>
      <c r="AV342" s="15" t="s">
        <v>79</v>
      </c>
      <c r="AW342" s="15" t="s">
        <v>33</v>
      </c>
      <c r="AX342" s="15" t="s">
        <v>72</v>
      </c>
      <c r="AY342" s="275" t="s">
        <v>133</v>
      </c>
    </row>
    <row r="343" s="13" customFormat="1">
      <c r="A343" s="13"/>
      <c r="B343" s="234"/>
      <c r="C343" s="235"/>
      <c r="D343" s="232" t="s">
        <v>147</v>
      </c>
      <c r="E343" s="236" t="s">
        <v>19</v>
      </c>
      <c r="F343" s="237" t="s">
        <v>504</v>
      </c>
      <c r="G343" s="235"/>
      <c r="H343" s="238">
        <v>35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147</v>
      </c>
      <c r="AU343" s="244" t="s">
        <v>81</v>
      </c>
      <c r="AV343" s="13" t="s">
        <v>81</v>
      </c>
      <c r="AW343" s="13" t="s">
        <v>33</v>
      </c>
      <c r="AX343" s="13" t="s">
        <v>72</v>
      </c>
      <c r="AY343" s="244" t="s">
        <v>133</v>
      </c>
    </row>
    <row r="344" s="14" customFormat="1">
      <c r="A344" s="14"/>
      <c r="B344" s="245"/>
      <c r="C344" s="246"/>
      <c r="D344" s="232" t="s">
        <v>147</v>
      </c>
      <c r="E344" s="247" t="s">
        <v>19</v>
      </c>
      <c r="F344" s="248" t="s">
        <v>154</v>
      </c>
      <c r="G344" s="246"/>
      <c r="H344" s="249">
        <v>35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147</v>
      </c>
      <c r="AU344" s="255" t="s">
        <v>81</v>
      </c>
      <c r="AV344" s="14" t="s">
        <v>141</v>
      </c>
      <c r="AW344" s="14" t="s">
        <v>33</v>
      </c>
      <c r="AX344" s="14" t="s">
        <v>79</v>
      </c>
      <c r="AY344" s="255" t="s">
        <v>133</v>
      </c>
    </row>
    <row r="345" s="2" customFormat="1" ht="24.15" customHeight="1">
      <c r="A345" s="40"/>
      <c r="B345" s="41"/>
      <c r="C345" s="214" t="s">
        <v>505</v>
      </c>
      <c r="D345" s="214" t="s">
        <v>136</v>
      </c>
      <c r="E345" s="215" t="s">
        <v>941</v>
      </c>
      <c r="F345" s="216" t="s">
        <v>942</v>
      </c>
      <c r="G345" s="217" t="s">
        <v>529</v>
      </c>
      <c r="H345" s="218">
        <v>1</v>
      </c>
      <c r="I345" s="219"/>
      <c r="J345" s="220">
        <f>ROUND(I345*H345,2)</f>
        <v>0</v>
      </c>
      <c r="K345" s="216" t="s">
        <v>140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0.00088999999999999995</v>
      </c>
      <c r="R345" s="223">
        <f>Q345*H345</f>
        <v>0.00088999999999999995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238</v>
      </c>
      <c r="AT345" s="225" t="s">
        <v>136</v>
      </c>
      <c r="AU345" s="225" t="s">
        <v>81</v>
      </c>
      <c r="AY345" s="19" t="s">
        <v>133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79</v>
      </c>
      <c r="BK345" s="226">
        <f>ROUND(I345*H345,2)</f>
        <v>0</v>
      </c>
      <c r="BL345" s="19" t="s">
        <v>238</v>
      </c>
      <c r="BM345" s="225" t="s">
        <v>943</v>
      </c>
    </row>
    <row r="346" s="2" customFormat="1">
      <c r="A346" s="40"/>
      <c r="B346" s="41"/>
      <c r="C346" s="42"/>
      <c r="D346" s="227" t="s">
        <v>143</v>
      </c>
      <c r="E346" s="42"/>
      <c r="F346" s="228" t="s">
        <v>944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143</v>
      </c>
      <c r="AU346" s="19" t="s">
        <v>81</v>
      </c>
    </row>
    <row r="347" s="15" customFormat="1">
      <c r="A347" s="15"/>
      <c r="B347" s="266"/>
      <c r="C347" s="267"/>
      <c r="D347" s="232" t="s">
        <v>147</v>
      </c>
      <c r="E347" s="268" t="s">
        <v>19</v>
      </c>
      <c r="F347" s="269" t="s">
        <v>491</v>
      </c>
      <c r="G347" s="267"/>
      <c r="H347" s="268" t="s">
        <v>19</v>
      </c>
      <c r="I347" s="270"/>
      <c r="J347" s="267"/>
      <c r="K347" s="267"/>
      <c r="L347" s="271"/>
      <c r="M347" s="272"/>
      <c r="N347" s="273"/>
      <c r="O347" s="273"/>
      <c r="P347" s="273"/>
      <c r="Q347" s="273"/>
      <c r="R347" s="273"/>
      <c r="S347" s="273"/>
      <c r="T347" s="27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5" t="s">
        <v>147</v>
      </c>
      <c r="AU347" s="275" t="s">
        <v>81</v>
      </c>
      <c r="AV347" s="15" t="s">
        <v>79</v>
      </c>
      <c r="AW347" s="15" t="s">
        <v>33</v>
      </c>
      <c r="AX347" s="15" t="s">
        <v>72</v>
      </c>
      <c r="AY347" s="275" t="s">
        <v>133</v>
      </c>
    </row>
    <row r="348" s="13" customFormat="1">
      <c r="A348" s="13"/>
      <c r="B348" s="234"/>
      <c r="C348" s="235"/>
      <c r="D348" s="232" t="s">
        <v>147</v>
      </c>
      <c r="E348" s="236" t="s">
        <v>19</v>
      </c>
      <c r="F348" s="237" t="s">
        <v>945</v>
      </c>
      <c r="G348" s="235"/>
      <c r="H348" s="238">
        <v>1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147</v>
      </c>
      <c r="AU348" s="244" t="s">
        <v>81</v>
      </c>
      <c r="AV348" s="13" t="s">
        <v>81</v>
      </c>
      <c r="AW348" s="13" t="s">
        <v>33</v>
      </c>
      <c r="AX348" s="13" t="s">
        <v>79</v>
      </c>
      <c r="AY348" s="244" t="s">
        <v>133</v>
      </c>
    </row>
    <row r="349" s="2" customFormat="1" ht="16.5" customHeight="1">
      <c r="A349" s="40"/>
      <c r="B349" s="41"/>
      <c r="C349" s="256" t="s">
        <v>512</v>
      </c>
      <c r="D349" s="256" t="s">
        <v>155</v>
      </c>
      <c r="E349" s="257" t="s">
        <v>946</v>
      </c>
      <c r="F349" s="258" t="s">
        <v>947</v>
      </c>
      <c r="G349" s="259" t="s">
        <v>139</v>
      </c>
      <c r="H349" s="260">
        <v>1.5760000000000001</v>
      </c>
      <c r="I349" s="261"/>
      <c r="J349" s="262">
        <f>ROUND(I349*H349,2)</f>
        <v>0</v>
      </c>
      <c r="K349" s="258" t="s">
        <v>140</v>
      </c>
      <c r="L349" s="263"/>
      <c r="M349" s="264" t="s">
        <v>19</v>
      </c>
      <c r="N349" s="265" t="s">
        <v>43</v>
      </c>
      <c r="O349" s="86"/>
      <c r="P349" s="223">
        <f>O349*H349</f>
        <v>0</v>
      </c>
      <c r="Q349" s="223">
        <v>0.025440000000000001</v>
      </c>
      <c r="R349" s="223">
        <f>Q349*H349</f>
        <v>0.040093440000000001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327</v>
      </c>
      <c r="AT349" s="225" t="s">
        <v>155</v>
      </c>
      <c r="AU349" s="225" t="s">
        <v>81</v>
      </c>
      <c r="AY349" s="19" t="s">
        <v>133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79</v>
      </c>
      <c r="BK349" s="226">
        <f>ROUND(I349*H349,2)</f>
        <v>0</v>
      </c>
      <c r="BL349" s="19" t="s">
        <v>238</v>
      </c>
      <c r="BM349" s="225" t="s">
        <v>948</v>
      </c>
    </row>
    <row r="350" s="2" customFormat="1">
      <c r="A350" s="40"/>
      <c r="B350" s="41"/>
      <c r="C350" s="42"/>
      <c r="D350" s="232" t="s">
        <v>145</v>
      </c>
      <c r="E350" s="42"/>
      <c r="F350" s="233" t="s">
        <v>498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145</v>
      </c>
      <c r="AU350" s="19" t="s">
        <v>81</v>
      </c>
    </row>
    <row r="351" s="13" customFormat="1">
      <c r="A351" s="13"/>
      <c r="B351" s="234"/>
      <c r="C351" s="235"/>
      <c r="D351" s="232" t="s">
        <v>147</v>
      </c>
      <c r="E351" s="236" t="s">
        <v>19</v>
      </c>
      <c r="F351" s="237" t="s">
        <v>949</v>
      </c>
      <c r="G351" s="235"/>
      <c r="H351" s="238">
        <v>1.5760000000000001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147</v>
      </c>
      <c r="AU351" s="244" t="s">
        <v>81</v>
      </c>
      <c r="AV351" s="13" t="s">
        <v>81</v>
      </c>
      <c r="AW351" s="13" t="s">
        <v>33</v>
      </c>
      <c r="AX351" s="13" t="s">
        <v>79</v>
      </c>
      <c r="AY351" s="244" t="s">
        <v>133</v>
      </c>
    </row>
    <row r="352" s="2" customFormat="1" ht="24.15" customHeight="1">
      <c r="A352" s="40"/>
      <c r="B352" s="41"/>
      <c r="C352" s="214" t="s">
        <v>520</v>
      </c>
      <c r="D352" s="214" t="s">
        <v>136</v>
      </c>
      <c r="E352" s="215" t="s">
        <v>506</v>
      </c>
      <c r="F352" s="216" t="s">
        <v>507</v>
      </c>
      <c r="G352" s="217" t="s">
        <v>319</v>
      </c>
      <c r="H352" s="218">
        <v>2.1230000000000002</v>
      </c>
      <c r="I352" s="219"/>
      <c r="J352" s="220">
        <f>ROUND(I352*H352,2)</f>
        <v>0</v>
      </c>
      <c r="K352" s="216" t="s">
        <v>140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238</v>
      </c>
      <c r="AT352" s="225" t="s">
        <v>136</v>
      </c>
      <c r="AU352" s="225" t="s">
        <v>81</v>
      </c>
      <c r="AY352" s="19" t="s">
        <v>133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79</v>
      </c>
      <c r="BK352" s="226">
        <f>ROUND(I352*H352,2)</f>
        <v>0</v>
      </c>
      <c r="BL352" s="19" t="s">
        <v>238</v>
      </c>
      <c r="BM352" s="225" t="s">
        <v>950</v>
      </c>
    </row>
    <row r="353" s="2" customFormat="1">
      <c r="A353" s="40"/>
      <c r="B353" s="41"/>
      <c r="C353" s="42"/>
      <c r="D353" s="227" t="s">
        <v>143</v>
      </c>
      <c r="E353" s="42"/>
      <c r="F353" s="228" t="s">
        <v>509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143</v>
      </c>
      <c r="AU353" s="19" t="s">
        <v>81</v>
      </c>
    </row>
    <row r="354" s="12" customFormat="1" ht="22.8" customHeight="1">
      <c r="A354" s="12"/>
      <c r="B354" s="198"/>
      <c r="C354" s="199"/>
      <c r="D354" s="200" t="s">
        <v>71</v>
      </c>
      <c r="E354" s="212" t="s">
        <v>510</v>
      </c>
      <c r="F354" s="212" t="s">
        <v>511</v>
      </c>
      <c r="G354" s="199"/>
      <c r="H354" s="199"/>
      <c r="I354" s="202"/>
      <c r="J354" s="213">
        <f>BK354</f>
        <v>0</v>
      </c>
      <c r="K354" s="199"/>
      <c r="L354" s="204"/>
      <c r="M354" s="205"/>
      <c r="N354" s="206"/>
      <c r="O354" s="206"/>
      <c r="P354" s="207">
        <f>SUM(P355:P376)</f>
        <v>0</v>
      </c>
      <c r="Q354" s="206"/>
      <c r="R354" s="207">
        <f>SUM(R355:R376)</f>
        <v>0.79581840000000015</v>
      </c>
      <c r="S354" s="206"/>
      <c r="T354" s="208">
        <f>SUM(T355:T376)</f>
        <v>1.0800000000000001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9" t="s">
        <v>81</v>
      </c>
      <c r="AT354" s="210" t="s">
        <v>71</v>
      </c>
      <c r="AU354" s="210" t="s">
        <v>79</v>
      </c>
      <c r="AY354" s="209" t="s">
        <v>133</v>
      </c>
      <c r="BK354" s="211">
        <f>SUM(BK355:BK376)</f>
        <v>0</v>
      </c>
    </row>
    <row r="355" s="2" customFormat="1" ht="21.75" customHeight="1">
      <c r="A355" s="40"/>
      <c r="B355" s="41"/>
      <c r="C355" s="214" t="s">
        <v>526</v>
      </c>
      <c r="D355" s="214" t="s">
        <v>136</v>
      </c>
      <c r="E355" s="215" t="s">
        <v>513</v>
      </c>
      <c r="F355" s="216" t="s">
        <v>514</v>
      </c>
      <c r="G355" s="217" t="s">
        <v>163</v>
      </c>
      <c r="H355" s="218">
        <v>158.19999999999999</v>
      </c>
      <c r="I355" s="219"/>
      <c r="J355" s="220">
        <f>ROUND(I355*H355,2)</f>
        <v>0</v>
      </c>
      <c r="K355" s="216" t="s">
        <v>140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238</v>
      </c>
      <c r="AT355" s="225" t="s">
        <v>136</v>
      </c>
      <c r="AU355" s="225" t="s">
        <v>81</v>
      </c>
      <c r="AY355" s="19" t="s">
        <v>133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79</v>
      </c>
      <c r="BK355" s="226">
        <f>ROUND(I355*H355,2)</f>
        <v>0</v>
      </c>
      <c r="BL355" s="19" t="s">
        <v>238</v>
      </c>
      <c r="BM355" s="225" t="s">
        <v>951</v>
      </c>
    </row>
    <row r="356" s="2" customFormat="1">
      <c r="A356" s="40"/>
      <c r="B356" s="41"/>
      <c r="C356" s="42"/>
      <c r="D356" s="227" t="s">
        <v>143</v>
      </c>
      <c r="E356" s="42"/>
      <c r="F356" s="228" t="s">
        <v>516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143</v>
      </c>
      <c r="AU356" s="19" t="s">
        <v>81</v>
      </c>
    </row>
    <row r="357" s="15" customFormat="1">
      <c r="A357" s="15"/>
      <c r="B357" s="266"/>
      <c r="C357" s="267"/>
      <c r="D357" s="232" t="s">
        <v>147</v>
      </c>
      <c r="E357" s="268" t="s">
        <v>19</v>
      </c>
      <c r="F357" s="269" t="s">
        <v>517</v>
      </c>
      <c r="G357" s="267"/>
      <c r="H357" s="268" t="s">
        <v>19</v>
      </c>
      <c r="I357" s="270"/>
      <c r="J357" s="267"/>
      <c r="K357" s="267"/>
      <c r="L357" s="271"/>
      <c r="M357" s="272"/>
      <c r="N357" s="273"/>
      <c r="O357" s="273"/>
      <c r="P357" s="273"/>
      <c r="Q357" s="273"/>
      <c r="R357" s="273"/>
      <c r="S357" s="273"/>
      <c r="T357" s="27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5" t="s">
        <v>147</v>
      </c>
      <c r="AU357" s="275" t="s">
        <v>81</v>
      </c>
      <c r="AV357" s="15" t="s">
        <v>79</v>
      </c>
      <c r="AW357" s="15" t="s">
        <v>33</v>
      </c>
      <c r="AX357" s="15" t="s">
        <v>72</v>
      </c>
      <c r="AY357" s="275" t="s">
        <v>133</v>
      </c>
    </row>
    <row r="358" s="13" customFormat="1">
      <c r="A358" s="13"/>
      <c r="B358" s="234"/>
      <c r="C358" s="235"/>
      <c r="D358" s="232" t="s">
        <v>147</v>
      </c>
      <c r="E358" s="236" t="s">
        <v>19</v>
      </c>
      <c r="F358" s="237" t="s">
        <v>518</v>
      </c>
      <c r="G358" s="235"/>
      <c r="H358" s="238">
        <v>33.600000000000001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147</v>
      </c>
      <c r="AU358" s="244" t="s">
        <v>81</v>
      </c>
      <c r="AV358" s="13" t="s">
        <v>81</v>
      </c>
      <c r="AW358" s="13" t="s">
        <v>33</v>
      </c>
      <c r="AX358" s="13" t="s">
        <v>72</v>
      </c>
      <c r="AY358" s="244" t="s">
        <v>133</v>
      </c>
    </row>
    <row r="359" s="13" customFormat="1">
      <c r="A359" s="13"/>
      <c r="B359" s="234"/>
      <c r="C359" s="235"/>
      <c r="D359" s="232" t="s">
        <v>147</v>
      </c>
      <c r="E359" s="236" t="s">
        <v>19</v>
      </c>
      <c r="F359" s="237" t="s">
        <v>519</v>
      </c>
      <c r="G359" s="235"/>
      <c r="H359" s="238">
        <v>124.59999999999999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147</v>
      </c>
      <c r="AU359" s="244" t="s">
        <v>81</v>
      </c>
      <c r="AV359" s="13" t="s">
        <v>81</v>
      </c>
      <c r="AW359" s="13" t="s">
        <v>33</v>
      </c>
      <c r="AX359" s="13" t="s">
        <v>72</v>
      </c>
      <c r="AY359" s="244" t="s">
        <v>133</v>
      </c>
    </row>
    <row r="360" s="14" customFormat="1">
      <c r="A360" s="14"/>
      <c r="B360" s="245"/>
      <c r="C360" s="246"/>
      <c r="D360" s="232" t="s">
        <v>147</v>
      </c>
      <c r="E360" s="247" t="s">
        <v>19</v>
      </c>
      <c r="F360" s="248" t="s">
        <v>154</v>
      </c>
      <c r="G360" s="246"/>
      <c r="H360" s="249">
        <v>158.19999999999999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147</v>
      </c>
      <c r="AU360" s="255" t="s">
        <v>81</v>
      </c>
      <c r="AV360" s="14" t="s">
        <v>141</v>
      </c>
      <c r="AW360" s="14" t="s">
        <v>33</v>
      </c>
      <c r="AX360" s="14" t="s">
        <v>79</v>
      </c>
      <c r="AY360" s="255" t="s">
        <v>133</v>
      </c>
    </row>
    <row r="361" s="2" customFormat="1" ht="16.5" customHeight="1">
      <c r="A361" s="40"/>
      <c r="B361" s="41"/>
      <c r="C361" s="256" t="s">
        <v>534</v>
      </c>
      <c r="D361" s="256" t="s">
        <v>155</v>
      </c>
      <c r="E361" s="257" t="s">
        <v>521</v>
      </c>
      <c r="F361" s="258" t="s">
        <v>522</v>
      </c>
      <c r="G361" s="259" t="s">
        <v>139</v>
      </c>
      <c r="H361" s="260">
        <v>47.460000000000001</v>
      </c>
      <c r="I361" s="261"/>
      <c r="J361" s="262">
        <f>ROUND(I361*H361,2)</f>
        <v>0</v>
      </c>
      <c r="K361" s="258" t="s">
        <v>523</v>
      </c>
      <c r="L361" s="263"/>
      <c r="M361" s="264" t="s">
        <v>19</v>
      </c>
      <c r="N361" s="265" t="s">
        <v>43</v>
      </c>
      <c r="O361" s="86"/>
      <c r="P361" s="223">
        <f>O361*H361</f>
        <v>0</v>
      </c>
      <c r="Q361" s="223">
        <v>0.001</v>
      </c>
      <c r="R361" s="223">
        <f>Q361*H361</f>
        <v>0.047460000000000002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327</v>
      </c>
      <c r="AT361" s="225" t="s">
        <v>155</v>
      </c>
      <c r="AU361" s="225" t="s">
        <v>81</v>
      </c>
      <c r="AY361" s="19" t="s">
        <v>133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79</v>
      </c>
      <c r="BK361" s="226">
        <f>ROUND(I361*H361,2)</f>
        <v>0</v>
      </c>
      <c r="BL361" s="19" t="s">
        <v>238</v>
      </c>
      <c r="BM361" s="225" t="s">
        <v>952</v>
      </c>
    </row>
    <row r="362" s="13" customFormat="1">
      <c r="A362" s="13"/>
      <c r="B362" s="234"/>
      <c r="C362" s="235"/>
      <c r="D362" s="232" t="s">
        <v>147</v>
      </c>
      <c r="E362" s="236" t="s">
        <v>19</v>
      </c>
      <c r="F362" s="237" t="s">
        <v>525</v>
      </c>
      <c r="G362" s="235"/>
      <c r="H362" s="238">
        <v>47.460000000000001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147</v>
      </c>
      <c r="AU362" s="244" t="s">
        <v>81</v>
      </c>
      <c r="AV362" s="13" t="s">
        <v>81</v>
      </c>
      <c r="AW362" s="13" t="s">
        <v>33</v>
      </c>
      <c r="AX362" s="13" t="s">
        <v>79</v>
      </c>
      <c r="AY362" s="244" t="s">
        <v>133</v>
      </c>
    </row>
    <row r="363" s="2" customFormat="1" ht="21.75" customHeight="1">
      <c r="A363" s="40"/>
      <c r="B363" s="41"/>
      <c r="C363" s="214" t="s">
        <v>540</v>
      </c>
      <c r="D363" s="214" t="s">
        <v>136</v>
      </c>
      <c r="E363" s="215" t="s">
        <v>953</v>
      </c>
      <c r="F363" s="216" t="s">
        <v>954</v>
      </c>
      <c r="G363" s="217" t="s">
        <v>529</v>
      </c>
      <c r="H363" s="218">
        <v>4</v>
      </c>
      <c r="I363" s="219"/>
      <c r="J363" s="220">
        <f>ROUND(I363*H363,2)</f>
        <v>0</v>
      </c>
      <c r="K363" s="216" t="s">
        <v>140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238</v>
      </c>
      <c r="AT363" s="225" t="s">
        <v>136</v>
      </c>
      <c r="AU363" s="225" t="s">
        <v>81</v>
      </c>
      <c r="AY363" s="19" t="s">
        <v>133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79</v>
      </c>
      <c r="BK363" s="226">
        <f>ROUND(I363*H363,2)</f>
        <v>0</v>
      </c>
      <c r="BL363" s="19" t="s">
        <v>238</v>
      </c>
      <c r="BM363" s="225" t="s">
        <v>955</v>
      </c>
    </row>
    <row r="364" s="2" customFormat="1">
      <c r="A364" s="40"/>
      <c r="B364" s="41"/>
      <c r="C364" s="42"/>
      <c r="D364" s="227" t="s">
        <v>143</v>
      </c>
      <c r="E364" s="42"/>
      <c r="F364" s="228" t="s">
        <v>956</v>
      </c>
      <c r="G364" s="42"/>
      <c r="H364" s="42"/>
      <c r="I364" s="229"/>
      <c r="J364" s="42"/>
      <c r="K364" s="42"/>
      <c r="L364" s="46"/>
      <c r="M364" s="230"/>
      <c r="N364" s="231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143</v>
      </c>
      <c r="AU364" s="19" t="s">
        <v>81</v>
      </c>
    </row>
    <row r="365" s="15" customFormat="1">
      <c r="A365" s="15"/>
      <c r="B365" s="266"/>
      <c r="C365" s="267"/>
      <c r="D365" s="232" t="s">
        <v>147</v>
      </c>
      <c r="E365" s="268" t="s">
        <v>19</v>
      </c>
      <c r="F365" s="269" t="s">
        <v>532</v>
      </c>
      <c r="G365" s="267"/>
      <c r="H365" s="268" t="s">
        <v>19</v>
      </c>
      <c r="I365" s="270"/>
      <c r="J365" s="267"/>
      <c r="K365" s="267"/>
      <c r="L365" s="271"/>
      <c r="M365" s="272"/>
      <c r="N365" s="273"/>
      <c r="O365" s="273"/>
      <c r="P365" s="273"/>
      <c r="Q365" s="273"/>
      <c r="R365" s="273"/>
      <c r="S365" s="273"/>
      <c r="T365" s="27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5" t="s">
        <v>147</v>
      </c>
      <c r="AU365" s="275" t="s">
        <v>81</v>
      </c>
      <c r="AV365" s="15" t="s">
        <v>79</v>
      </c>
      <c r="AW365" s="15" t="s">
        <v>33</v>
      </c>
      <c r="AX365" s="15" t="s">
        <v>72</v>
      </c>
      <c r="AY365" s="275" t="s">
        <v>133</v>
      </c>
    </row>
    <row r="366" s="13" customFormat="1">
      <c r="A366" s="13"/>
      <c r="B366" s="234"/>
      <c r="C366" s="235"/>
      <c r="D366" s="232" t="s">
        <v>147</v>
      </c>
      <c r="E366" s="236" t="s">
        <v>19</v>
      </c>
      <c r="F366" s="237" t="s">
        <v>957</v>
      </c>
      <c r="G366" s="235"/>
      <c r="H366" s="238">
        <v>4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147</v>
      </c>
      <c r="AU366" s="244" t="s">
        <v>81</v>
      </c>
      <c r="AV366" s="13" t="s">
        <v>81</v>
      </c>
      <c r="AW366" s="13" t="s">
        <v>33</v>
      </c>
      <c r="AX366" s="13" t="s">
        <v>79</v>
      </c>
      <c r="AY366" s="244" t="s">
        <v>133</v>
      </c>
    </row>
    <row r="367" s="2" customFormat="1" ht="16.5" customHeight="1">
      <c r="A367" s="40"/>
      <c r="B367" s="41"/>
      <c r="C367" s="256" t="s">
        <v>544</v>
      </c>
      <c r="D367" s="256" t="s">
        <v>155</v>
      </c>
      <c r="E367" s="257" t="s">
        <v>535</v>
      </c>
      <c r="F367" s="258" t="s">
        <v>536</v>
      </c>
      <c r="G367" s="259" t="s">
        <v>139</v>
      </c>
      <c r="H367" s="260">
        <v>51.840000000000003</v>
      </c>
      <c r="I367" s="261"/>
      <c r="J367" s="262">
        <f>ROUND(I367*H367,2)</f>
        <v>0</v>
      </c>
      <c r="K367" s="258" t="s">
        <v>140</v>
      </c>
      <c r="L367" s="263"/>
      <c r="M367" s="264" t="s">
        <v>19</v>
      </c>
      <c r="N367" s="265" t="s">
        <v>43</v>
      </c>
      <c r="O367" s="86"/>
      <c r="P367" s="223">
        <f>O367*H367</f>
        <v>0</v>
      </c>
      <c r="Q367" s="223">
        <v>0.013509999999999999</v>
      </c>
      <c r="R367" s="223">
        <f>Q367*H367</f>
        <v>0.70035840000000005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327</v>
      </c>
      <c r="AT367" s="225" t="s">
        <v>155</v>
      </c>
      <c r="AU367" s="225" t="s">
        <v>81</v>
      </c>
      <c r="AY367" s="19" t="s">
        <v>133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79</v>
      </c>
      <c r="BK367" s="226">
        <f>ROUND(I367*H367,2)</f>
        <v>0</v>
      </c>
      <c r="BL367" s="19" t="s">
        <v>238</v>
      </c>
      <c r="BM367" s="225" t="s">
        <v>958</v>
      </c>
    </row>
    <row r="368" s="13" customFormat="1">
      <c r="A368" s="13"/>
      <c r="B368" s="234"/>
      <c r="C368" s="235"/>
      <c r="D368" s="232" t="s">
        <v>147</v>
      </c>
      <c r="E368" s="236" t="s">
        <v>19</v>
      </c>
      <c r="F368" s="237" t="s">
        <v>959</v>
      </c>
      <c r="G368" s="235"/>
      <c r="H368" s="238">
        <v>51.840000000000003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147</v>
      </c>
      <c r="AU368" s="244" t="s">
        <v>81</v>
      </c>
      <c r="AV368" s="13" t="s">
        <v>81</v>
      </c>
      <c r="AW368" s="13" t="s">
        <v>33</v>
      </c>
      <c r="AX368" s="13" t="s">
        <v>79</v>
      </c>
      <c r="AY368" s="244" t="s">
        <v>133</v>
      </c>
    </row>
    <row r="369" s="2" customFormat="1" ht="24.15" customHeight="1">
      <c r="A369" s="40"/>
      <c r="B369" s="41"/>
      <c r="C369" s="214" t="s">
        <v>549</v>
      </c>
      <c r="D369" s="214" t="s">
        <v>136</v>
      </c>
      <c r="E369" s="215" t="s">
        <v>541</v>
      </c>
      <c r="F369" s="216" t="s">
        <v>542</v>
      </c>
      <c r="G369" s="217" t="s">
        <v>529</v>
      </c>
      <c r="H369" s="218">
        <v>4</v>
      </c>
      <c r="I369" s="219"/>
      <c r="J369" s="220">
        <f>ROUND(I369*H369,2)</f>
        <v>0</v>
      </c>
      <c r="K369" s="216" t="s">
        <v>19</v>
      </c>
      <c r="L369" s="46"/>
      <c r="M369" s="221" t="s">
        <v>19</v>
      </c>
      <c r="N369" s="222" t="s">
        <v>43</v>
      </c>
      <c r="O369" s="86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238</v>
      </c>
      <c r="AT369" s="225" t="s">
        <v>136</v>
      </c>
      <c r="AU369" s="225" t="s">
        <v>81</v>
      </c>
      <c r="AY369" s="19" t="s">
        <v>133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79</v>
      </c>
      <c r="BK369" s="226">
        <f>ROUND(I369*H369,2)</f>
        <v>0</v>
      </c>
      <c r="BL369" s="19" t="s">
        <v>238</v>
      </c>
      <c r="BM369" s="225" t="s">
        <v>960</v>
      </c>
    </row>
    <row r="370" s="2" customFormat="1" ht="16.5" customHeight="1">
      <c r="A370" s="40"/>
      <c r="B370" s="41"/>
      <c r="C370" s="214" t="s">
        <v>553</v>
      </c>
      <c r="D370" s="214" t="s">
        <v>136</v>
      </c>
      <c r="E370" s="215" t="s">
        <v>545</v>
      </c>
      <c r="F370" s="216" t="s">
        <v>546</v>
      </c>
      <c r="G370" s="217" t="s">
        <v>529</v>
      </c>
      <c r="H370" s="218">
        <v>4</v>
      </c>
      <c r="I370" s="219"/>
      <c r="J370" s="220">
        <f>ROUND(I370*H370,2)</f>
        <v>0</v>
      </c>
      <c r="K370" s="216" t="s">
        <v>140</v>
      </c>
      <c r="L370" s="46"/>
      <c r="M370" s="221" t="s">
        <v>19</v>
      </c>
      <c r="N370" s="222" t="s">
        <v>43</v>
      </c>
      <c r="O370" s="86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238</v>
      </c>
      <c r="AT370" s="225" t="s">
        <v>136</v>
      </c>
      <c r="AU370" s="225" t="s">
        <v>81</v>
      </c>
      <c r="AY370" s="19" t="s">
        <v>133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79</v>
      </c>
      <c r="BK370" s="226">
        <f>ROUND(I370*H370,2)</f>
        <v>0</v>
      </c>
      <c r="BL370" s="19" t="s">
        <v>238</v>
      </c>
      <c r="BM370" s="225" t="s">
        <v>961</v>
      </c>
    </row>
    <row r="371" s="2" customFormat="1">
      <c r="A371" s="40"/>
      <c r="B371" s="41"/>
      <c r="C371" s="42"/>
      <c r="D371" s="227" t="s">
        <v>143</v>
      </c>
      <c r="E371" s="42"/>
      <c r="F371" s="228" t="s">
        <v>548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143</v>
      </c>
      <c r="AU371" s="19" t="s">
        <v>81</v>
      </c>
    </row>
    <row r="372" s="2" customFormat="1" ht="16.5" customHeight="1">
      <c r="A372" s="40"/>
      <c r="B372" s="41"/>
      <c r="C372" s="256" t="s">
        <v>558</v>
      </c>
      <c r="D372" s="256" t="s">
        <v>155</v>
      </c>
      <c r="E372" s="257" t="s">
        <v>550</v>
      </c>
      <c r="F372" s="258" t="s">
        <v>551</v>
      </c>
      <c r="G372" s="259" t="s">
        <v>529</v>
      </c>
      <c r="H372" s="260">
        <v>4</v>
      </c>
      <c r="I372" s="261"/>
      <c r="J372" s="262">
        <f>ROUND(I372*H372,2)</f>
        <v>0</v>
      </c>
      <c r="K372" s="258" t="s">
        <v>140</v>
      </c>
      <c r="L372" s="263"/>
      <c r="M372" s="264" t="s">
        <v>19</v>
      </c>
      <c r="N372" s="265" t="s">
        <v>43</v>
      </c>
      <c r="O372" s="86"/>
      <c r="P372" s="223">
        <f>O372*H372</f>
        <v>0</v>
      </c>
      <c r="Q372" s="223">
        <v>0.012</v>
      </c>
      <c r="R372" s="223">
        <f>Q372*H372</f>
        <v>0.048000000000000001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327</v>
      </c>
      <c r="AT372" s="225" t="s">
        <v>155</v>
      </c>
      <c r="AU372" s="225" t="s">
        <v>81</v>
      </c>
      <c r="AY372" s="19" t="s">
        <v>133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79</v>
      </c>
      <c r="BK372" s="226">
        <f>ROUND(I372*H372,2)</f>
        <v>0</v>
      </c>
      <c r="BL372" s="19" t="s">
        <v>238</v>
      </c>
      <c r="BM372" s="225" t="s">
        <v>962</v>
      </c>
    </row>
    <row r="373" s="2" customFormat="1" ht="16.5" customHeight="1">
      <c r="A373" s="40"/>
      <c r="B373" s="41"/>
      <c r="C373" s="214" t="s">
        <v>565</v>
      </c>
      <c r="D373" s="214" t="s">
        <v>136</v>
      </c>
      <c r="E373" s="215" t="s">
        <v>554</v>
      </c>
      <c r="F373" s="216" t="s">
        <v>555</v>
      </c>
      <c r="G373" s="217" t="s">
        <v>529</v>
      </c>
      <c r="H373" s="218">
        <v>4</v>
      </c>
      <c r="I373" s="219"/>
      <c r="J373" s="220">
        <f>ROUND(I373*H373,2)</f>
        <v>0</v>
      </c>
      <c r="K373" s="216" t="s">
        <v>140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0.27000000000000002</v>
      </c>
      <c r="T373" s="224">
        <f>S373*H373</f>
        <v>1.0800000000000001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238</v>
      </c>
      <c r="AT373" s="225" t="s">
        <v>136</v>
      </c>
      <c r="AU373" s="225" t="s">
        <v>81</v>
      </c>
      <c r="AY373" s="19" t="s">
        <v>133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79</v>
      </c>
      <c r="BK373" s="226">
        <f>ROUND(I373*H373,2)</f>
        <v>0</v>
      </c>
      <c r="BL373" s="19" t="s">
        <v>238</v>
      </c>
      <c r="BM373" s="225" t="s">
        <v>963</v>
      </c>
    </row>
    <row r="374" s="2" customFormat="1">
      <c r="A374" s="40"/>
      <c r="B374" s="41"/>
      <c r="C374" s="42"/>
      <c r="D374" s="227" t="s">
        <v>143</v>
      </c>
      <c r="E374" s="42"/>
      <c r="F374" s="228" t="s">
        <v>557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143</v>
      </c>
      <c r="AU374" s="19" t="s">
        <v>81</v>
      </c>
    </row>
    <row r="375" s="2" customFormat="1" ht="24.15" customHeight="1">
      <c r="A375" s="40"/>
      <c r="B375" s="41"/>
      <c r="C375" s="214" t="s">
        <v>573</v>
      </c>
      <c r="D375" s="214" t="s">
        <v>136</v>
      </c>
      <c r="E375" s="215" t="s">
        <v>559</v>
      </c>
      <c r="F375" s="216" t="s">
        <v>560</v>
      </c>
      <c r="G375" s="217" t="s">
        <v>319</v>
      </c>
      <c r="H375" s="218">
        <v>0.79600000000000004</v>
      </c>
      <c r="I375" s="219"/>
      <c r="J375" s="220">
        <f>ROUND(I375*H375,2)</f>
        <v>0</v>
      </c>
      <c r="K375" s="216" t="s">
        <v>140</v>
      </c>
      <c r="L375" s="46"/>
      <c r="M375" s="221" t="s">
        <v>19</v>
      </c>
      <c r="N375" s="222" t="s">
        <v>43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238</v>
      </c>
      <c r="AT375" s="225" t="s">
        <v>136</v>
      </c>
      <c r="AU375" s="225" t="s">
        <v>81</v>
      </c>
      <c r="AY375" s="19" t="s">
        <v>133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79</v>
      </c>
      <c r="BK375" s="226">
        <f>ROUND(I375*H375,2)</f>
        <v>0</v>
      </c>
      <c r="BL375" s="19" t="s">
        <v>238</v>
      </c>
      <c r="BM375" s="225" t="s">
        <v>964</v>
      </c>
    </row>
    <row r="376" s="2" customFormat="1">
      <c r="A376" s="40"/>
      <c r="B376" s="41"/>
      <c r="C376" s="42"/>
      <c r="D376" s="227" t="s">
        <v>143</v>
      </c>
      <c r="E376" s="42"/>
      <c r="F376" s="228" t="s">
        <v>562</v>
      </c>
      <c r="G376" s="42"/>
      <c r="H376" s="42"/>
      <c r="I376" s="229"/>
      <c r="J376" s="42"/>
      <c r="K376" s="42"/>
      <c r="L376" s="46"/>
      <c r="M376" s="230"/>
      <c r="N376" s="231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143</v>
      </c>
      <c r="AU376" s="19" t="s">
        <v>81</v>
      </c>
    </row>
    <row r="377" s="12" customFormat="1" ht="22.8" customHeight="1">
      <c r="A377" s="12"/>
      <c r="B377" s="198"/>
      <c r="C377" s="199"/>
      <c r="D377" s="200" t="s">
        <v>71</v>
      </c>
      <c r="E377" s="212" t="s">
        <v>563</v>
      </c>
      <c r="F377" s="212" t="s">
        <v>564</v>
      </c>
      <c r="G377" s="199"/>
      <c r="H377" s="199"/>
      <c r="I377" s="202"/>
      <c r="J377" s="213">
        <f>BK377</f>
        <v>0</v>
      </c>
      <c r="K377" s="199"/>
      <c r="L377" s="204"/>
      <c r="M377" s="205"/>
      <c r="N377" s="206"/>
      <c r="O377" s="206"/>
      <c r="P377" s="207">
        <f>SUM(P378:P395)</f>
        <v>0</v>
      </c>
      <c r="Q377" s="206"/>
      <c r="R377" s="207">
        <f>SUM(R378:R395)</f>
        <v>0.042021119999999988</v>
      </c>
      <c r="S377" s="206"/>
      <c r="T377" s="208">
        <f>SUM(T378:T395)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9" t="s">
        <v>81</v>
      </c>
      <c r="AT377" s="210" t="s">
        <v>71</v>
      </c>
      <c r="AU377" s="210" t="s">
        <v>79</v>
      </c>
      <c r="AY377" s="209" t="s">
        <v>133</v>
      </c>
      <c r="BK377" s="211">
        <f>SUM(BK378:BK395)</f>
        <v>0</v>
      </c>
    </row>
    <row r="378" s="2" customFormat="1" ht="16.5" customHeight="1">
      <c r="A378" s="40"/>
      <c r="B378" s="41"/>
      <c r="C378" s="214" t="s">
        <v>579</v>
      </c>
      <c r="D378" s="214" t="s">
        <v>136</v>
      </c>
      <c r="E378" s="215" t="s">
        <v>566</v>
      </c>
      <c r="F378" s="216" t="s">
        <v>567</v>
      </c>
      <c r="G378" s="217" t="s">
        <v>139</v>
      </c>
      <c r="H378" s="218">
        <v>67.775999999999996</v>
      </c>
      <c r="I378" s="219"/>
      <c r="J378" s="220">
        <f>ROUND(I378*H378,2)</f>
        <v>0</v>
      </c>
      <c r="K378" s="216" t="s">
        <v>140</v>
      </c>
      <c r="L378" s="46"/>
      <c r="M378" s="221" t="s">
        <v>19</v>
      </c>
      <c r="N378" s="222" t="s">
        <v>43</v>
      </c>
      <c r="O378" s="86"/>
      <c r="P378" s="223">
        <f>O378*H378</f>
        <v>0</v>
      </c>
      <c r="Q378" s="223">
        <v>6.0000000000000002E-05</v>
      </c>
      <c r="R378" s="223">
        <f>Q378*H378</f>
        <v>0.0040665599999999994</v>
      </c>
      <c r="S378" s="223">
        <v>0</v>
      </c>
      <c r="T378" s="224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5" t="s">
        <v>238</v>
      </c>
      <c r="AT378" s="225" t="s">
        <v>136</v>
      </c>
      <c r="AU378" s="225" t="s">
        <v>81</v>
      </c>
      <c r="AY378" s="19" t="s">
        <v>133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9" t="s">
        <v>79</v>
      </c>
      <c r="BK378" s="226">
        <f>ROUND(I378*H378,2)</f>
        <v>0</v>
      </c>
      <c r="BL378" s="19" t="s">
        <v>238</v>
      </c>
      <c r="BM378" s="225" t="s">
        <v>965</v>
      </c>
    </row>
    <row r="379" s="2" customFormat="1">
      <c r="A379" s="40"/>
      <c r="B379" s="41"/>
      <c r="C379" s="42"/>
      <c r="D379" s="227" t="s">
        <v>143</v>
      </c>
      <c r="E379" s="42"/>
      <c r="F379" s="228" t="s">
        <v>569</v>
      </c>
      <c r="G379" s="42"/>
      <c r="H379" s="42"/>
      <c r="I379" s="229"/>
      <c r="J379" s="42"/>
      <c r="K379" s="42"/>
      <c r="L379" s="46"/>
      <c r="M379" s="230"/>
      <c r="N379" s="231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143</v>
      </c>
      <c r="AU379" s="19" t="s">
        <v>81</v>
      </c>
    </row>
    <row r="380" s="15" customFormat="1">
      <c r="A380" s="15"/>
      <c r="B380" s="266"/>
      <c r="C380" s="267"/>
      <c r="D380" s="232" t="s">
        <v>147</v>
      </c>
      <c r="E380" s="268" t="s">
        <v>19</v>
      </c>
      <c r="F380" s="269" t="s">
        <v>570</v>
      </c>
      <c r="G380" s="267"/>
      <c r="H380" s="268" t="s">
        <v>19</v>
      </c>
      <c r="I380" s="270"/>
      <c r="J380" s="267"/>
      <c r="K380" s="267"/>
      <c r="L380" s="271"/>
      <c r="M380" s="272"/>
      <c r="N380" s="273"/>
      <c r="O380" s="273"/>
      <c r="P380" s="273"/>
      <c r="Q380" s="273"/>
      <c r="R380" s="273"/>
      <c r="S380" s="273"/>
      <c r="T380" s="27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5" t="s">
        <v>147</v>
      </c>
      <c r="AU380" s="275" t="s">
        <v>81</v>
      </c>
      <c r="AV380" s="15" t="s">
        <v>79</v>
      </c>
      <c r="AW380" s="15" t="s">
        <v>33</v>
      </c>
      <c r="AX380" s="15" t="s">
        <v>72</v>
      </c>
      <c r="AY380" s="275" t="s">
        <v>133</v>
      </c>
    </row>
    <row r="381" s="13" customFormat="1">
      <c r="A381" s="13"/>
      <c r="B381" s="234"/>
      <c r="C381" s="235"/>
      <c r="D381" s="232" t="s">
        <v>147</v>
      </c>
      <c r="E381" s="236" t="s">
        <v>19</v>
      </c>
      <c r="F381" s="237" t="s">
        <v>571</v>
      </c>
      <c r="G381" s="235"/>
      <c r="H381" s="238">
        <v>52.767000000000003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147</v>
      </c>
      <c r="AU381" s="244" t="s">
        <v>81</v>
      </c>
      <c r="AV381" s="13" t="s">
        <v>81</v>
      </c>
      <c r="AW381" s="13" t="s">
        <v>33</v>
      </c>
      <c r="AX381" s="13" t="s">
        <v>72</v>
      </c>
      <c r="AY381" s="244" t="s">
        <v>133</v>
      </c>
    </row>
    <row r="382" s="13" customFormat="1">
      <c r="A382" s="13"/>
      <c r="B382" s="234"/>
      <c r="C382" s="235"/>
      <c r="D382" s="232" t="s">
        <v>147</v>
      </c>
      <c r="E382" s="236" t="s">
        <v>19</v>
      </c>
      <c r="F382" s="237" t="s">
        <v>572</v>
      </c>
      <c r="G382" s="235"/>
      <c r="H382" s="238">
        <v>15.009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147</v>
      </c>
      <c r="AU382" s="244" t="s">
        <v>81</v>
      </c>
      <c r="AV382" s="13" t="s">
        <v>81</v>
      </c>
      <c r="AW382" s="13" t="s">
        <v>33</v>
      </c>
      <c r="AX382" s="13" t="s">
        <v>72</v>
      </c>
      <c r="AY382" s="244" t="s">
        <v>133</v>
      </c>
    </row>
    <row r="383" s="14" customFormat="1">
      <c r="A383" s="14"/>
      <c r="B383" s="245"/>
      <c r="C383" s="246"/>
      <c r="D383" s="232" t="s">
        <v>147</v>
      </c>
      <c r="E383" s="247" t="s">
        <v>19</v>
      </c>
      <c r="F383" s="248" t="s">
        <v>154</v>
      </c>
      <c r="G383" s="246"/>
      <c r="H383" s="249">
        <v>67.77600000000001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147</v>
      </c>
      <c r="AU383" s="255" t="s">
        <v>81</v>
      </c>
      <c r="AV383" s="14" t="s">
        <v>141</v>
      </c>
      <c r="AW383" s="14" t="s">
        <v>33</v>
      </c>
      <c r="AX383" s="14" t="s">
        <v>79</v>
      </c>
      <c r="AY383" s="255" t="s">
        <v>133</v>
      </c>
    </row>
    <row r="384" s="2" customFormat="1" ht="16.5" customHeight="1">
      <c r="A384" s="40"/>
      <c r="B384" s="41"/>
      <c r="C384" s="214" t="s">
        <v>584</v>
      </c>
      <c r="D384" s="214" t="s">
        <v>136</v>
      </c>
      <c r="E384" s="215" t="s">
        <v>574</v>
      </c>
      <c r="F384" s="216" t="s">
        <v>575</v>
      </c>
      <c r="G384" s="217" t="s">
        <v>139</v>
      </c>
      <c r="H384" s="218">
        <v>135.55199999999999</v>
      </c>
      <c r="I384" s="219"/>
      <c r="J384" s="220">
        <f>ROUND(I384*H384,2)</f>
        <v>0</v>
      </c>
      <c r="K384" s="216" t="s">
        <v>140</v>
      </c>
      <c r="L384" s="46"/>
      <c r="M384" s="221" t="s">
        <v>19</v>
      </c>
      <c r="N384" s="222" t="s">
        <v>43</v>
      </c>
      <c r="O384" s="86"/>
      <c r="P384" s="223">
        <f>O384*H384</f>
        <v>0</v>
      </c>
      <c r="Q384" s="223">
        <v>0.00013999999999999999</v>
      </c>
      <c r="R384" s="223">
        <f>Q384*H384</f>
        <v>0.018977279999999996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238</v>
      </c>
      <c r="AT384" s="225" t="s">
        <v>136</v>
      </c>
      <c r="AU384" s="225" t="s">
        <v>81</v>
      </c>
      <c r="AY384" s="19" t="s">
        <v>133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79</v>
      </c>
      <c r="BK384" s="226">
        <f>ROUND(I384*H384,2)</f>
        <v>0</v>
      </c>
      <c r="BL384" s="19" t="s">
        <v>238</v>
      </c>
      <c r="BM384" s="225" t="s">
        <v>966</v>
      </c>
    </row>
    <row r="385" s="2" customFormat="1">
      <c r="A385" s="40"/>
      <c r="B385" s="41"/>
      <c r="C385" s="42"/>
      <c r="D385" s="227" t="s">
        <v>143</v>
      </c>
      <c r="E385" s="42"/>
      <c r="F385" s="228" t="s">
        <v>577</v>
      </c>
      <c r="G385" s="42"/>
      <c r="H385" s="42"/>
      <c r="I385" s="229"/>
      <c r="J385" s="42"/>
      <c r="K385" s="42"/>
      <c r="L385" s="46"/>
      <c r="M385" s="230"/>
      <c r="N385" s="231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143</v>
      </c>
      <c r="AU385" s="19" t="s">
        <v>81</v>
      </c>
    </row>
    <row r="386" s="15" customFormat="1">
      <c r="A386" s="15"/>
      <c r="B386" s="266"/>
      <c r="C386" s="267"/>
      <c r="D386" s="232" t="s">
        <v>147</v>
      </c>
      <c r="E386" s="268" t="s">
        <v>19</v>
      </c>
      <c r="F386" s="269" t="s">
        <v>570</v>
      </c>
      <c r="G386" s="267"/>
      <c r="H386" s="268" t="s">
        <v>19</v>
      </c>
      <c r="I386" s="270"/>
      <c r="J386" s="267"/>
      <c r="K386" s="267"/>
      <c r="L386" s="271"/>
      <c r="M386" s="272"/>
      <c r="N386" s="273"/>
      <c r="O386" s="273"/>
      <c r="P386" s="273"/>
      <c r="Q386" s="273"/>
      <c r="R386" s="273"/>
      <c r="S386" s="273"/>
      <c r="T386" s="274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5" t="s">
        <v>147</v>
      </c>
      <c r="AU386" s="275" t="s">
        <v>81</v>
      </c>
      <c r="AV386" s="15" t="s">
        <v>79</v>
      </c>
      <c r="AW386" s="15" t="s">
        <v>33</v>
      </c>
      <c r="AX386" s="15" t="s">
        <v>72</v>
      </c>
      <c r="AY386" s="275" t="s">
        <v>133</v>
      </c>
    </row>
    <row r="387" s="13" customFormat="1">
      <c r="A387" s="13"/>
      <c r="B387" s="234"/>
      <c r="C387" s="235"/>
      <c r="D387" s="232" t="s">
        <v>147</v>
      </c>
      <c r="E387" s="236" t="s">
        <v>19</v>
      </c>
      <c r="F387" s="237" t="s">
        <v>571</v>
      </c>
      <c r="G387" s="235"/>
      <c r="H387" s="238">
        <v>52.767000000000003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147</v>
      </c>
      <c r="AU387" s="244" t="s">
        <v>81</v>
      </c>
      <c r="AV387" s="13" t="s">
        <v>81</v>
      </c>
      <c r="AW387" s="13" t="s">
        <v>33</v>
      </c>
      <c r="AX387" s="13" t="s">
        <v>72</v>
      </c>
      <c r="AY387" s="244" t="s">
        <v>133</v>
      </c>
    </row>
    <row r="388" s="13" customFormat="1">
      <c r="A388" s="13"/>
      <c r="B388" s="234"/>
      <c r="C388" s="235"/>
      <c r="D388" s="232" t="s">
        <v>147</v>
      </c>
      <c r="E388" s="236" t="s">
        <v>19</v>
      </c>
      <c r="F388" s="237" t="s">
        <v>572</v>
      </c>
      <c r="G388" s="235"/>
      <c r="H388" s="238">
        <v>15.009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147</v>
      </c>
      <c r="AU388" s="244" t="s">
        <v>81</v>
      </c>
      <c r="AV388" s="13" t="s">
        <v>81</v>
      </c>
      <c r="AW388" s="13" t="s">
        <v>33</v>
      </c>
      <c r="AX388" s="13" t="s">
        <v>72</v>
      </c>
      <c r="AY388" s="244" t="s">
        <v>133</v>
      </c>
    </row>
    <row r="389" s="14" customFormat="1">
      <c r="A389" s="14"/>
      <c r="B389" s="245"/>
      <c r="C389" s="246"/>
      <c r="D389" s="232" t="s">
        <v>147</v>
      </c>
      <c r="E389" s="247" t="s">
        <v>19</v>
      </c>
      <c r="F389" s="248" t="s">
        <v>154</v>
      </c>
      <c r="G389" s="246"/>
      <c r="H389" s="249">
        <v>67.77600000000001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147</v>
      </c>
      <c r="AU389" s="255" t="s">
        <v>81</v>
      </c>
      <c r="AV389" s="14" t="s">
        <v>141</v>
      </c>
      <c r="AW389" s="14" t="s">
        <v>33</v>
      </c>
      <c r="AX389" s="14" t="s">
        <v>72</v>
      </c>
      <c r="AY389" s="255" t="s">
        <v>133</v>
      </c>
    </row>
    <row r="390" s="13" customFormat="1">
      <c r="A390" s="13"/>
      <c r="B390" s="234"/>
      <c r="C390" s="235"/>
      <c r="D390" s="232" t="s">
        <v>147</v>
      </c>
      <c r="E390" s="236" t="s">
        <v>19</v>
      </c>
      <c r="F390" s="237" t="s">
        <v>578</v>
      </c>
      <c r="G390" s="235"/>
      <c r="H390" s="238">
        <v>135.55199999999999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147</v>
      </c>
      <c r="AU390" s="244" t="s">
        <v>81</v>
      </c>
      <c r="AV390" s="13" t="s">
        <v>81</v>
      </c>
      <c r="AW390" s="13" t="s">
        <v>33</v>
      </c>
      <c r="AX390" s="13" t="s">
        <v>79</v>
      </c>
      <c r="AY390" s="244" t="s">
        <v>133</v>
      </c>
    </row>
    <row r="391" s="2" customFormat="1" ht="16.5" customHeight="1">
      <c r="A391" s="40"/>
      <c r="B391" s="41"/>
      <c r="C391" s="214" t="s">
        <v>967</v>
      </c>
      <c r="D391" s="214" t="s">
        <v>136</v>
      </c>
      <c r="E391" s="215" t="s">
        <v>580</v>
      </c>
      <c r="F391" s="216" t="s">
        <v>581</v>
      </c>
      <c r="G391" s="217" t="s">
        <v>139</v>
      </c>
      <c r="H391" s="218">
        <v>67.775999999999996</v>
      </c>
      <c r="I391" s="219"/>
      <c r="J391" s="220">
        <f>ROUND(I391*H391,2)</f>
        <v>0</v>
      </c>
      <c r="K391" s="216" t="s">
        <v>140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0.00013999999999999999</v>
      </c>
      <c r="R391" s="223">
        <f>Q391*H391</f>
        <v>0.0094886399999999978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238</v>
      </c>
      <c r="AT391" s="225" t="s">
        <v>136</v>
      </c>
      <c r="AU391" s="225" t="s">
        <v>81</v>
      </c>
      <c r="AY391" s="19" t="s">
        <v>133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79</v>
      </c>
      <c r="BK391" s="226">
        <f>ROUND(I391*H391,2)</f>
        <v>0</v>
      </c>
      <c r="BL391" s="19" t="s">
        <v>238</v>
      </c>
      <c r="BM391" s="225" t="s">
        <v>968</v>
      </c>
    </row>
    <row r="392" s="2" customFormat="1">
      <c r="A392" s="40"/>
      <c r="B392" s="41"/>
      <c r="C392" s="42"/>
      <c r="D392" s="227" t="s">
        <v>143</v>
      </c>
      <c r="E392" s="42"/>
      <c r="F392" s="228" t="s">
        <v>583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143</v>
      </c>
      <c r="AU392" s="19" t="s">
        <v>81</v>
      </c>
    </row>
    <row r="393" s="2" customFormat="1" ht="16.5" customHeight="1">
      <c r="A393" s="40"/>
      <c r="B393" s="41"/>
      <c r="C393" s="214" t="s">
        <v>969</v>
      </c>
      <c r="D393" s="214" t="s">
        <v>136</v>
      </c>
      <c r="E393" s="215" t="s">
        <v>585</v>
      </c>
      <c r="F393" s="216" t="s">
        <v>586</v>
      </c>
      <c r="G393" s="217" t="s">
        <v>139</v>
      </c>
      <c r="H393" s="218">
        <v>67.775999999999996</v>
      </c>
      <c r="I393" s="219"/>
      <c r="J393" s="220">
        <f>ROUND(I393*H393,2)</f>
        <v>0</v>
      </c>
      <c r="K393" s="216" t="s">
        <v>140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0.00013999999999999999</v>
      </c>
      <c r="R393" s="223">
        <f>Q393*H393</f>
        <v>0.0094886399999999978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238</v>
      </c>
      <c r="AT393" s="225" t="s">
        <v>136</v>
      </c>
      <c r="AU393" s="225" t="s">
        <v>81</v>
      </c>
      <c r="AY393" s="19" t="s">
        <v>133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79</v>
      </c>
      <c r="BK393" s="226">
        <f>ROUND(I393*H393,2)</f>
        <v>0</v>
      </c>
      <c r="BL393" s="19" t="s">
        <v>238</v>
      </c>
      <c r="BM393" s="225" t="s">
        <v>970</v>
      </c>
    </row>
    <row r="394" s="2" customFormat="1">
      <c r="A394" s="40"/>
      <c r="B394" s="41"/>
      <c r="C394" s="42"/>
      <c r="D394" s="227" t="s">
        <v>143</v>
      </c>
      <c r="E394" s="42"/>
      <c r="F394" s="228" t="s">
        <v>588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143</v>
      </c>
      <c r="AU394" s="19" t="s">
        <v>81</v>
      </c>
    </row>
    <row r="395" s="2" customFormat="1">
      <c r="A395" s="40"/>
      <c r="B395" s="41"/>
      <c r="C395" s="42"/>
      <c r="D395" s="232" t="s">
        <v>145</v>
      </c>
      <c r="E395" s="42"/>
      <c r="F395" s="233" t="s">
        <v>589</v>
      </c>
      <c r="G395" s="42"/>
      <c r="H395" s="42"/>
      <c r="I395" s="229"/>
      <c r="J395" s="42"/>
      <c r="K395" s="42"/>
      <c r="L395" s="46"/>
      <c r="M395" s="287"/>
      <c r="N395" s="288"/>
      <c r="O395" s="289"/>
      <c r="P395" s="289"/>
      <c r="Q395" s="289"/>
      <c r="R395" s="289"/>
      <c r="S395" s="289"/>
      <c r="T395" s="29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145</v>
      </c>
      <c r="AU395" s="19" t="s">
        <v>81</v>
      </c>
    </row>
    <row r="396" s="2" customFormat="1" ht="6.96" customHeight="1">
      <c r="A396" s="40"/>
      <c r="B396" s="61"/>
      <c r="C396" s="62"/>
      <c r="D396" s="62"/>
      <c r="E396" s="62"/>
      <c r="F396" s="62"/>
      <c r="G396" s="62"/>
      <c r="H396" s="62"/>
      <c r="I396" s="62"/>
      <c r="J396" s="62"/>
      <c r="K396" s="62"/>
      <c r="L396" s="46"/>
      <c r="M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</sheetData>
  <sheetProtection sheet="1" autoFilter="0" formatColumns="0" formatRows="0" objects="1" scenarios="1" spinCount="100000" saltValue="I0G1L5kbF2Ddd+TnErHOnSfMBYhZ8Z2w9iqkPlYIok0IL3C7kiWYFXqSwPYdVAtunKK6VzixXtnYHqeHxIvpDw==" hashValue="Kdul5CiUUDfkvPizsmj3e9burFUUD/OY7d4Dt757d0DmgpVSYNTd9+7i9toscsEJu2WV+JyCy06dnFg8JF1yDA==" algorithmName="SHA-512" password="CF13"/>
  <autoFilter ref="C92:K395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2_02/342171112"/>
    <hyperlink ref="F115" r:id="rId2" display="https://podminky.urs.cz/item/CS_URS_2022_02/444171112"/>
    <hyperlink ref="F135" r:id="rId3" display="https://podminky.urs.cz/item/CS_URS_2022_02/622211011"/>
    <hyperlink ref="F148" r:id="rId4" display="https://podminky.urs.cz/item/CS_URS_2022_02/622251101"/>
    <hyperlink ref="F150" r:id="rId5" display="https://podminky.urs.cz/item/CS_URS_2022_02/622252001"/>
    <hyperlink ref="F159" r:id="rId6" display="https://podminky.urs.cz/item/CS_URS_2022_02/622252002"/>
    <hyperlink ref="F170" r:id="rId7" display="https://podminky.urs.cz/item/CS_URS_2022_02/622511112"/>
    <hyperlink ref="F182" r:id="rId8" display="https://podminky.urs.cz/item/CS_URS_2022_02/941111121"/>
    <hyperlink ref="F187" r:id="rId9" display="https://podminky.urs.cz/item/CS_URS_2022_02/941111221"/>
    <hyperlink ref="F190" r:id="rId10" display="https://podminky.urs.cz/item/CS_URS_2022_02/941111821"/>
    <hyperlink ref="F192" r:id="rId11" display="https://podminky.urs.cz/item/CS_URS_2022_02/944511111"/>
    <hyperlink ref="F197" r:id="rId12" display="https://podminky.urs.cz/item/CS_URS_2022_02/944511211"/>
    <hyperlink ref="F200" r:id="rId13" display="https://podminky.urs.cz/item/CS_URS_2022_02/944511811"/>
    <hyperlink ref="F202" r:id="rId14" display="https://podminky.urs.cz/item/CS_URS_2022_02/949101111"/>
    <hyperlink ref="F206" r:id="rId15" display="https://podminky.urs.cz/item/CS_URS_2022_02/952901221"/>
    <hyperlink ref="F208" r:id="rId16" display="https://podminky.urs.cz/item/CS_URS_2022_02/966072122"/>
    <hyperlink ref="F218" r:id="rId17" display="https://podminky.urs.cz/item/CS_URS_2022_02/966073122"/>
    <hyperlink ref="F221" r:id="rId18" display="https://podminky.urs.cz/item/CS_URS_2022_02/968082017"/>
    <hyperlink ref="F226" r:id="rId19" display="https://podminky.urs.cz/item/CS_URS_2022_02/968082021"/>
    <hyperlink ref="F230" r:id="rId20" display="https://podminky.urs.cz/item/CS_URS_2022_02/997013153"/>
    <hyperlink ref="F232" r:id="rId21" display="https://podminky.urs.cz/item/CS_URS_2022_02/997013501"/>
    <hyperlink ref="F234" r:id="rId22" display="https://podminky.urs.cz/item/CS_URS_2022_02/997013509"/>
    <hyperlink ref="F237" r:id="rId23" display="https://podminky.urs.cz/item/CS_URS_2022_02/997013631"/>
    <hyperlink ref="F240" r:id="rId24" display="https://podminky.urs.cz/item/CS_URS_2022_02/998014211"/>
    <hyperlink ref="F244" r:id="rId25" display="https://podminky.urs.cz/item/CS_URS_2022_02/713131171"/>
    <hyperlink ref="F261" r:id="rId26" display="https://podminky.urs.cz/item/CS_URS_2022_02/713132312"/>
    <hyperlink ref="F273" r:id="rId27" display="https://podminky.urs.cz/item/CS_URS_2022_02/998713102"/>
    <hyperlink ref="F276" r:id="rId28" display="https://podminky.urs.cz/item/CS_URS_2022_02/762083111"/>
    <hyperlink ref="F278" r:id="rId29" display="https://podminky.urs.cz/item/CS_URS_2022_02/762439001"/>
    <hyperlink ref="F285" r:id="rId30" display="https://podminky.urs.cz/item/CS_URS_2022_02/762495000"/>
    <hyperlink ref="F289" r:id="rId31" display="https://podminky.urs.cz/item/CS_URS_2022_02/998762102"/>
    <hyperlink ref="F292" r:id="rId32" display="https://podminky.urs.cz/item/CS_URS_2022_02/764004801"/>
    <hyperlink ref="F294" r:id="rId33" display="https://podminky.urs.cz/item/CS_URS_2022_02/764004861"/>
    <hyperlink ref="F296" r:id="rId34" display="https://podminky.urs.cz/item/CS_URS_2022_02/764216601"/>
    <hyperlink ref="F315" r:id="rId35" display="https://podminky.urs.cz/item/CS_URS_2022_02/764216602"/>
    <hyperlink ref="F322" r:id="rId36" display="https://podminky.urs.cz/item/CS_URS_2022_02/764511602"/>
    <hyperlink ref="F326" r:id="rId37" display="https://podminky.urs.cz/item/CS_URS_2022_02/764518623"/>
    <hyperlink ref="F331" r:id="rId38" display="https://podminky.urs.cz/item/CS_URS_2022_02/998764102"/>
    <hyperlink ref="F334" r:id="rId39" display="https://podminky.urs.cz/item/CS_URS_2022_02/766622135"/>
    <hyperlink ref="F346" r:id="rId40" display="https://podminky.urs.cz/item/CS_URS_2022_02/766660611"/>
    <hyperlink ref="F353" r:id="rId41" display="https://podminky.urs.cz/item/CS_URS_2022_02/998766102"/>
    <hyperlink ref="F356" r:id="rId42" display="https://podminky.urs.cz/item/CS_URS_2022_02/767190115"/>
    <hyperlink ref="F364" r:id="rId43" display="https://podminky.urs.cz/item/CS_URS_2022_02/767651113"/>
    <hyperlink ref="F371" r:id="rId44" display="https://podminky.urs.cz/item/CS_URS_2022_02/767651126"/>
    <hyperlink ref="F374" r:id="rId45" display="https://podminky.urs.cz/item/CS_URS_2022_02/767651814"/>
    <hyperlink ref="F376" r:id="rId46" display="https://podminky.urs.cz/item/CS_URS_2022_02/998767102"/>
    <hyperlink ref="F379" r:id="rId47" display="https://podminky.urs.cz/item/CS_URS_2022_02/783306801"/>
    <hyperlink ref="F385" r:id="rId48" display="https://podminky.urs.cz/item/CS_URS_2022_02/783314203"/>
    <hyperlink ref="F392" r:id="rId49" display="https://podminky.urs.cz/item/CS_URS_2022_02/783315103"/>
    <hyperlink ref="F394" r:id="rId50" display="https://podminky.urs.cz/item/CS_URS_2022_02/7833171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Stavební úpravy - modernizace obvodového pláště</v>
      </c>
      <c r="F7" s="144"/>
      <c r="G7" s="144"/>
      <c r="H7" s="144"/>
      <c r="L7" s="22"/>
    </row>
    <row r="8" s="1" customFormat="1" ht="12" customHeight="1">
      <c r="B8" s="22"/>
      <c r="D8" s="144" t="s">
        <v>98</v>
      </c>
      <c r="L8" s="22"/>
    </row>
    <row r="9" s="2" customFormat="1" ht="16.5" customHeight="1">
      <c r="A9" s="40"/>
      <c r="B9" s="46"/>
      <c r="C9" s="40"/>
      <c r="D9" s="40"/>
      <c r="E9" s="145" t="s">
        <v>856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590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971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30. 9. 2022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37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ROUND((SUM(BE92:BE169)),  2)</f>
        <v>0</v>
      </c>
      <c r="G35" s="40"/>
      <c r="H35" s="40"/>
      <c r="I35" s="159">
        <v>0.20999999999999999</v>
      </c>
      <c r="J35" s="158">
        <f>ROUND(((SUM(BE92:BE169))*I35),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ROUND((SUM(BF92:BF169)),  2)</f>
        <v>0</v>
      </c>
      <c r="G36" s="40"/>
      <c r="H36" s="40"/>
      <c r="I36" s="159">
        <v>0.14999999999999999</v>
      </c>
      <c r="J36" s="158">
        <f>ROUND(((SUM(BF92:BF169))*I36),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ROUND((SUM(BG92:BG169)),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ROUND((SUM(BH92:BH169)),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ROUND((SUM(BI92:BI169)),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Stavební úpravy - modernizace obvodového pláště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856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EL-02 - Výkaz výměr hala č.2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 č. 1627/24 a 1627/25</v>
      </c>
      <c r="G56" s="42"/>
      <c r="H56" s="42"/>
      <c r="I56" s="34" t="s">
        <v>23</v>
      </c>
      <c r="J56" s="74" t="str">
        <f>IF(J14="","",J14)</f>
        <v>30. 9. 2022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ČZU v Praze</v>
      </c>
      <c r="G58" s="42"/>
      <c r="H58" s="42"/>
      <c r="I58" s="34" t="s">
        <v>31</v>
      </c>
      <c r="J58" s="38" t="str">
        <f>E23</f>
        <v>RH-ARCHITEKTI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101</v>
      </c>
      <c r="D61" s="173"/>
      <c r="E61" s="173"/>
      <c r="F61" s="173"/>
      <c r="G61" s="173"/>
      <c r="H61" s="173"/>
      <c r="I61" s="173"/>
      <c r="J61" s="174" t="s">
        <v>102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103</v>
      </c>
    </row>
    <row r="64" s="9" customFormat="1" ht="24.96" customHeight="1">
      <c r="A64" s="9"/>
      <c r="B64" s="176"/>
      <c r="C64" s="177"/>
      <c r="D64" s="178" t="s">
        <v>972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973</v>
      </c>
      <c r="E65" s="179"/>
      <c r="F65" s="179"/>
      <c r="G65" s="179"/>
      <c r="H65" s="179"/>
      <c r="I65" s="179"/>
      <c r="J65" s="180">
        <f>J122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974</v>
      </c>
      <c r="E66" s="179"/>
      <c r="F66" s="179"/>
      <c r="G66" s="179"/>
      <c r="H66" s="179"/>
      <c r="I66" s="179"/>
      <c r="J66" s="180">
        <f>J129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975</v>
      </c>
      <c r="E67" s="179"/>
      <c r="F67" s="179"/>
      <c r="G67" s="179"/>
      <c r="H67" s="179"/>
      <c r="I67" s="179"/>
      <c r="J67" s="180">
        <f>J137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976</v>
      </c>
      <c r="E68" s="179"/>
      <c r="F68" s="179"/>
      <c r="G68" s="179"/>
      <c r="H68" s="179"/>
      <c r="I68" s="179"/>
      <c r="J68" s="180">
        <f>J141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977</v>
      </c>
      <c r="E69" s="179"/>
      <c r="F69" s="179"/>
      <c r="G69" s="179"/>
      <c r="H69" s="179"/>
      <c r="I69" s="179"/>
      <c r="J69" s="180">
        <f>J156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978</v>
      </c>
      <c r="E70" s="179"/>
      <c r="F70" s="179"/>
      <c r="G70" s="179"/>
      <c r="H70" s="179"/>
      <c r="I70" s="179"/>
      <c r="J70" s="180">
        <f>J159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118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Stavební úpravy - modernizace obvodového pláště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98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856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590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EL-02 - Výkaz výměr hala č.2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parc. č. 1627/24 a 1627/25</v>
      </c>
      <c r="G86" s="42"/>
      <c r="H86" s="42"/>
      <c r="I86" s="34" t="s">
        <v>23</v>
      </c>
      <c r="J86" s="74" t="str">
        <f>IF(J14="","",J14)</f>
        <v>30. 9. 2022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25</v>
      </c>
      <c r="D88" s="42"/>
      <c r="E88" s="42"/>
      <c r="F88" s="29" t="str">
        <f>E17</f>
        <v>ČZU v Praze</v>
      </c>
      <c r="G88" s="42"/>
      <c r="H88" s="42"/>
      <c r="I88" s="34" t="s">
        <v>31</v>
      </c>
      <c r="J88" s="38" t="str">
        <f>E23</f>
        <v>RH-ARCHITEKTI s.r.o.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34</v>
      </c>
      <c r="J89" s="38" t="str">
        <f>E26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119</v>
      </c>
      <c r="D91" s="190" t="s">
        <v>57</v>
      </c>
      <c r="E91" s="190" t="s">
        <v>53</v>
      </c>
      <c r="F91" s="190" t="s">
        <v>54</v>
      </c>
      <c r="G91" s="190" t="s">
        <v>120</v>
      </c>
      <c r="H91" s="190" t="s">
        <v>121</v>
      </c>
      <c r="I91" s="190" t="s">
        <v>122</v>
      </c>
      <c r="J91" s="190" t="s">
        <v>102</v>
      </c>
      <c r="K91" s="191" t="s">
        <v>123</v>
      </c>
      <c r="L91" s="192"/>
      <c r="M91" s="94" t="s">
        <v>19</v>
      </c>
      <c r="N91" s="95" t="s">
        <v>42</v>
      </c>
      <c r="O91" s="95" t="s">
        <v>124</v>
      </c>
      <c r="P91" s="95" t="s">
        <v>125</v>
      </c>
      <c r="Q91" s="95" t="s">
        <v>126</v>
      </c>
      <c r="R91" s="95" t="s">
        <v>127</v>
      </c>
      <c r="S91" s="95" t="s">
        <v>128</v>
      </c>
      <c r="T91" s="96" t="s">
        <v>129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130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P93+P122+P129+P137+P141+P156+P159</f>
        <v>0</v>
      </c>
      <c r="Q92" s="98"/>
      <c r="R92" s="195">
        <f>R93+R122+R129+R137+R141+R156+R159</f>
        <v>0</v>
      </c>
      <c r="S92" s="98"/>
      <c r="T92" s="196">
        <f>T93+T122+T129+T137+T141+T156+T159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103</v>
      </c>
      <c r="BK92" s="197">
        <f>BK93+BK122+BK129+BK137+BK141+BK156+BK159</f>
        <v>0</v>
      </c>
    </row>
    <row r="93" s="12" customFormat="1" ht="25.92" customHeight="1">
      <c r="A93" s="12"/>
      <c r="B93" s="198"/>
      <c r="C93" s="199"/>
      <c r="D93" s="200" t="s">
        <v>71</v>
      </c>
      <c r="E93" s="201" t="s">
        <v>600</v>
      </c>
      <c r="F93" s="201" t="s">
        <v>979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SUM(P94:P121)</f>
        <v>0</v>
      </c>
      <c r="Q93" s="206"/>
      <c r="R93" s="207">
        <f>SUM(R94:R121)</f>
        <v>0</v>
      </c>
      <c r="S93" s="206"/>
      <c r="T93" s="208">
        <f>SUM(T94:T121)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71</v>
      </c>
      <c r="AU93" s="210" t="s">
        <v>72</v>
      </c>
      <c r="AY93" s="209" t="s">
        <v>133</v>
      </c>
      <c r="BK93" s="211">
        <f>SUM(BK94:BK121)</f>
        <v>0</v>
      </c>
    </row>
    <row r="94" s="2" customFormat="1" ht="24.15" customHeight="1">
      <c r="A94" s="40"/>
      <c r="B94" s="41"/>
      <c r="C94" s="214" t="s">
        <v>72</v>
      </c>
      <c r="D94" s="214" t="s">
        <v>136</v>
      </c>
      <c r="E94" s="215" t="s">
        <v>620</v>
      </c>
      <c r="F94" s="216" t="s">
        <v>621</v>
      </c>
      <c r="G94" s="217" t="s">
        <v>604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141</v>
      </c>
      <c r="AT94" s="225" t="s">
        <v>136</v>
      </c>
      <c r="AU94" s="225" t="s">
        <v>79</v>
      </c>
      <c r="AY94" s="19" t="s">
        <v>133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141</v>
      </c>
      <c r="BM94" s="225" t="s">
        <v>980</v>
      </c>
    </row>
    <row r="95" s="2" customFormat="1" ht="16.5" customHeight="1">
      <c r="A95" s="40"/>
      <c r="B95" s="41"/>
      <c r="C95" s="214" t="s">
        <v>72</v>
      </c>
      <c r="D95" s="214" t="s">
        <v>136</v>
      </c>
      <c r="E95" s="215" t="s">
        <v>623</v>
      </c>
      <c r="F95" s="216" t="s">
        <v>624</v>
      </c>
      <c r="G95" s="217" t="s">
        <v>604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141</v>
      </c>
      <c r="AT95" s="225" t="s">
        <v>136</v>
      </c>
      <c r="AU95" s="225" t="s">
        <v>79</v>
      </c>
      <c r="AY95" s="19" t="s">
        <v>133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141</v>
      </c>
      <c r="BM95" s="225" t="s">
        <v>981</v>
      </c>
    </row>
    <row r="96" s="2" customFormat="1" ht="16.5" customHeight="1">
      <c r="A96" s="40"/>
      <c r="B96" s="41"/>
      <c r="C96" s="214" t="s">
        <v>72</v>
      </c>
      <c r="D96" s="214" t="s">
        <v>136</v>
      </c>
      <c r="E96" s="215" t="s">
        <v>632</v>
      </c>
      <c r="F96" s="216" t="s">
        <v>633</v>
      </c>
      <c r="G96" s="217" t="s">
        <v>604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141</v>
      </c>
      <c r="AT96" s="225" t="s">
        <v>136</v>
      </c>
      <c r="AU96" s="225" t="s">
        <v>79</v>
      </c>
      <c r="AY96" s="19" t="s">
        <v>133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141</v>
      </c>
      <c r="BM96" s="225" t="s">
        <v>982</v>
      </c>
    </row>
    <row r="97" s="2" customFormat="1" ht="16.5" customHeight="1">
      <c r="A97" s="40"/>
      <c r="B97" s="41"/>
      <c r="C97" s="214" t="s">
        <v>72</v>
      </c>
      <c r="D97" s="214" t="s">
        <v>136</v>
      </c>
      <c r="E97" s="215" t="s">
        <v>983</v>
      </c>
      <c r="F97" s="216" t="s">
        <v>984</v>
      </c>
      <c r="G97" s="217" t="s">
        <v>604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141</v>
      </c>
      <c r="AT97" s="225" t="s">
        <v>136</v>
      </c>
      <c r="AU97" s="225" t="s">
        <v>79</v>
      </c>
      <c r="AY97" s="19" t="s">
        <v>133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141</v>
      </c>
      <c r="BM97" s="225" t="s">
        <v>985</v>
      </c>
    </row>
    <row r="98" s="2" customFormat="1" ht="16.5" customHeight="1">
      <c r="A98" s="40"/>
      <c r="B98" s="41"/>
      <c r="C98" s="214" t="s">
        <v>72</v>
      </c>
      <c r="D98" s="214" t="s">
        <v>136</v>
      </c>
      <c r="E98" s="215" t="s">
        <v>629</v>
      </c>
      <c r="F98" s="216" t="s">
        <v>630</v>
      </c>
      <c r="G98" s="217" t="s">
        <v>604</v>
      </c>
      <c r="H98" s="218">
        <v>3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141</v>
      </c>
      <c r="AT98" s="225" t="s">
        <v>136</v>
      </c>
      <c r="AU98" s="225" t="s">
        <v>79</v>
      </c>
      <c r="AY98" s="19" t="s">
        <v>133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141</v>
      </c>
      <c r="BM98" s="225" t="s">
        <v>986</v>
      </c>
    </row>
    <row r="99" s="2" customFormat="1" ht="16.5" customHeight="1">
      <c r="A99" s="40"/>
      <c r="B99" s="41"/>
      <c r="C99" s="214" t="s">
        <v>72</v>
      </c>
      <c r="D99" s="214" t="s">
        <v>136</v>
      </c>
      <c r="E99" s="215" t="s">
        <v>987</v>
      </c>
      <c r="F99" s="216" t="s">
        <v>636</v>
      </c>
      <c r="G99" s="217" t="s">
        <v>604</v>
      </c>
      <c r="H99" s="218">
        <v>4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141</v>
      </c>
      <c r="AT99" s="225" t="s">
        <v>136</v>
      </c>
      <c r="AU99" s="225" t="s">
        <v>79</v>
      </c>
      <c r="AY99" s="19" t="s">
        <v>133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141</v>
      </c>
      <c r="BM99" s="225" t="s">
        <v>988</v>
      </c>
    </row>
    <row r="100" s="2" customFormat="1" ht="16.5" customHeight="1">
      <c r="A100" s="40"/>
      <c r="B100" s="41"/>
      <c r="C100" s="214" t="s">
        <v>72</v>
      </c>
      <c r="D100" s="214" t="s">
        <v>136</v>
      </c>
      <c r="E100" s="215" t="s">
        <v>989</v>
      </c>
      <c r="F100" s="216" t="s">
        <v>645</v>
      </c>
      <c r="G100" s="217" t="s">
        <v>604</v>
      </c>
      <c r="H100" s="218">
        <v>4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141</v>
      </c>
      <c r="AT100" s="225" t="s">
        <v>136</v>
      </c>
      <c r="AU100" s="225" t="s">
        <v>79</v>
      </c>
      <c r="AY100" s="19" t="s">
        <v>133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141</v>
      </c>
      <c r="BM100" s="225" t="s">
        <v>990</v>
      </c>
    </row>
    <row r="101" s="2" customFormat="1" ht="16.5" customHeight="1">
      <c r="A101" s="40"/>
      <c r="B101" s="41"/>
      <c r="C101" s="214" t="s">
        <v>72</v>
      </c>
      <c r="D101" s="214" t="s">
        <v>136</v>
      </c>
      <c r="E101" s="215" t="s">
        <v>991</v>
      </c>
      <c r="F101" s="216" t="s">
        <v>642</v>
      </c>
      <c r="G101" s="217" t="s">
        <v>604</v>
      </c>
      <c r="H101" s="218">
        <v>2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141</v>
      </c>
      <c r="AT101" s="225" t="s">
        <v>136</v>
      </c>
      <c r="AU101" s="225" t="s">
        <v>79</v>
      </c>
      <c r="AY101" s="19" t="s">
        <v>133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141</v>
      </c>
      <c r="BM101" s="225" t="s">
        <v>992</v>
      </c>
    </row>
    <row r="102" s="2" customFormat="1" ht="16.5" customHeight="1">
      <c r="A102" s="40"/>
      <c r="B102" s="41"/>
      <c r="C102" s="214" t="s">
        <v>72</v>
      </c>
      <c r="D102" s="214" t="s">
        <v>136</v>
      </c>
      <c r="E102" s="215" t="s">
        <v>993</v>
      </c>
      <c r="F102" s="216" t="s">
        <v>648</v>
      </c>
      <c r="G102" s="217" t="s">
        <v>604</v>
      </c>
      <c r="H102" s="218">
        <v>2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141</v>
      </c>
      <c r="AT102" s="225" t="s">
        <v>136</v>
      </c>
      <c r="AU102" s="225" t="s">
        <v>79</v>
      </c>
      <c r="AY102" s="19" t="s">
        <v>133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141</v>
      </c>
      <c r="BM102" s="225" t="s">
        <v>994</v>
      </c>
    </row>
    <row r="103" s="2" customFormat="1" ht="16.5" customHeight="1">
      <c r="A103" s="40"/>
      <c r="B103" s="41"/>
      <c r="C103" s="214" t="s">
        <v>72</v>
      </c>
      <c r="D103" s="214" t="s">
        <v>136</v>
      </c>
      <c r="E103" s="215" t="s">
        <v>995</v>
      </c>
      <c r="F103" s="216" t="s">
        <v>651</v>
      </c>
      <c r="G103" s="217" t="s">
        <v>604</v>
      </c>
      <c r="H103" s="218">
        <v>17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141</v>
      </c>
      <c r="AT103" s="225" t="s">
        <v>136</v>
      </c>
      <c r="AU103" s="225" t="s">
        <v>79</v>
      </c>
      <c r="AY103" s="19" t="s">
        <v>133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141</v>
      </c>
      <c r="BM103" s="225" t="s">
        <v>996</v>
      </c>
    </row>
    <row r="104" s="2" customFormat="1" ht="16.5" customHeight="1">
      <c r="A104" s="40"/>
      <c r="B104" s="41"/>
      <c r="C104" s="214" t="s">
        <v>72</v>
      </c>
      <c r="D104" s="214" t="s">
        <v>136</v>
      </c>
      <c r="E104" s="215" t="s">
        <v>653</v>
      </c>
      <c r="F104" s="216" t="s">
        <v>654</v>
      </c>
      <c r="G104" s="217" t="s">
        <v>604</v>
      </c>
      <c r="H104" s="218">
        <v>3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141</v>
      </c>
      <c r="AT104" s="225" t="s">
        <v>136</v>
      </c>
      <c r="AU104" s="225" t="s">
        <v>79</v>
      </c>
      <c r="AY104" s="19" t="s">
        <v>133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141</v>
      </c>
      <c r="BM104" s="225" t="s">
        <v>997</v>
      </c>
    </row>
    <row r="105" s="2" customFormat="1" ht="16.5" customHeight="1">
      <c r="A105" s="40"/>
      <c r="B105" s="41"/>
      <c r="C105" s="214" t="s">
        <v>72</v>
      </c>
      <c r="D105" s="214" t="s">
        <v>136</v>
      </c>
      <c r="E105" s="215" t="s">
        <v>998</v>
      </c>
      <c r="F105" s="216" t="s">
        <v>999</v>
      </c>
      <c r="G105" s="217" t="s">
        <v>604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141</v>
      </c>
      <c r="AT105" s="225" t="s">
        <v>136</v>
      </c>
      <c r="AU105" s="225" t="s">
        <v>79</v>
      </c>
      <c r="AY105" s="19" t="s">
        <v>133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141</v>
      </c>
      <c r="BM105" s="225" t="s">
        <v>1000</v>
      </c>
    </row>
    <row r="106" s="2" customFormat="1" ht="16.5" customHeight="1">
      <c r="A106" s="40"/>
      <c r="B106" s="41"/>
      <c r="C106" s="214" t="s">
        <v>72</v>
      </c>
      <c r="D106" s="214" t="s">
        <v>136</v>
      </c>
      <c r="E106" s="215" t="s">
        <v>656</v>
      </c>
      <c r="F106" s="216" t="s">
        <v>657</v>
      </c>
      <c r="G106" s="217" t="s">
        <v>604</v>
      </c>
      <c r="H106" s="218">
        <v>1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141</v>
      </c>
      <c r="AT106" s="225" t="s">
        <v>136</v>
      </c>
      <c r="AU106" s="225" t="s">
        <v>79</v>
      </c>
      <c r="AY106" s="19" t="s">
        <v>133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141</v>
      </c>
      <c r="BM106" s="225" t="s">
        <v>1001</v>
      </c>
    </row>
    <row r="107" s="2" customFormat="1" ht="16.5" customHeight="1">
      <c r="A107" s="40"/>
      <c r="B107" s="41"/>
      <c r="C107" s="214" t="s">
        <v>72</v>
      </c>
      <c r="D107" s="214" t="s">
        <v>136</v>
      </c>
      <c r="E107" s="215" t="s">
        <v>659</v>
      </c>
      <c r="F107" s="216" t="s">
        <v>660</v>
      </c>
      <c r="G107" s="217" t="s">
        <v>604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141</v>
      </c>
      <c r="AT107" s="225" t="s">
        <v>136</v>
      </c>
      <c r="AU107" s="225" t="s">
        <v>79</v>
      </c>
      <c r="AY107" s="19" t="s">
        <v>133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141</v>
      </c>
      <c r="BM107" s="225" t="s">
        <v>1002</v>
      </c>
    </row>
    <row r="108" s="2" customFormat="1" ht="16.5" customHeight="1">
      <c r="A108" s="40"/>
      <c r="B108" s="41"/>
      <c r="C108" s="214" t="s">
        <v>72</v>
      </c>
      <c r="D108" s="214" t="s">
        <v>136</v>
      </c>
      <c r="E108" s="215" t="s">
        <v>662</v>
      </c>
      <c r="F108" s="216" t="s">
        <v>663</v>
      </c>
      <c r="G108" s="217" t="s">
        <v>604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141</v>
      </c>
      <c r="AT108" s="225" t="s">
        <v>136</v>
      </c>
      <c r="AU108" s="225" t="s">
        <v>79</v>
      </c>
      <c r="AY108" s="19" t="s">
        <v>133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141</v>
      </c>
      <c r="BM108" s="225" t="s">
        <v>1003</v>
      </c>
    </row>
    <row r="109" s="2" customFormat="1" ht="16.5" customHeight="1">
      <c r="A109" s="40"/>
      <c r="B109" s="41"/>
      <c r="C109" s="214" t="s">
        <v>72</v>
      </c>
      <c r="D109" s="214" t="s">
        <v>136</v>
      </c>
      <c r="E109" s="215" t="s">
        <v>665</v>
      </c>
      <c r="F109" s="216" t="s">
        <v>666</v>
      </c>
      <c r="G109" s="217" t="s">
        <v>604</v>
      </c>
      <c r="H109" s="218">
        <v>6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141</v>
      </c>
      <c r="AT109" s="225" t="s">
        <v>136</v>
      </c>
      <c r="AU109" s="225" t="s">
        <v>79</v>
      </c>
      <c r="AY109" s="19" t="s">
        <v>133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141</v>
      </c>
      <c r="BM109" s="225" t="s">
        <v>1004</v>
      </c>
    </row>
    <row r="110" s="2" customFormat="1" ht="16.5" customHeight="1">
      <c r="A110" s="40"/>
      <c r="B110" s="41"/>
      <c r="C110" s="214" t="s">
        <v>72</v>
      </c>
      <c r="D110" s="214" t="s">
        <v>136</v>
      </c>
      <c r="E110" s="215" t="s">
        <v>668</v>
      </c>
      <c r="F110" s="216" t="s">
        <v>669</v>
      </c>
      <c r="G110" s="217" t="s">
        <v>163</v>
      </c>
      <c r="H110" s="218">
        <v>2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141</v>
      </c>
      <c r="AT110" s="225" t="s">
        <v>136</v>
      </c>
      <c r="AU110" s="225" t="s">
        <v>79</v>
      </c>
      <c r="AY110" s="19" t="s">
        <v>133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141</v>
      </c>
      <c r="BM110" s="225" t="s">
        <v>1005</v>
      </c>
    </row>
    <row r="111" s="2" customFormat="1" ht="16.5" customHeight="1">
      <c r="A111" s="40"/>
      <c r="B111" s="41"/>
      <c r="C111" s="214" t="s">
        <v>72</v>
      </c>
      <c r="D111" s="214" t="s">
        <v>136</v>
      </c>
      <c r="E111" s="215" t="s">
        <v>671</v>
      </c>
      <c r="F111" s="216" t="s">
        <v>672</v>
      </c>
      <c r="G111" s="217" t="s">
        <v>163</v>
      </c>
      <c r="H111" s="218">
        <v>3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141</v>
      </c>
      <c r="AT111" s="225" t="s">
        <v>136</v>
      </c>
      <c r="AU111" s="225" t="s">
        <v>79</v>
      </c>
      <c r="AY111" s="19" t="s">
        <v>133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141</v>
      </c>
      <c r="BM111" s="225" t="s">
        <v>1006</v>
      </c>
    </row>
    <row r="112" s="2" customFormat="1" ht="16.5" customHeight="1">
      <c r="A112" s="40"/>
      <c r="B112" s="41"/>
      <c r="C112" s="214" t="s">
        <v>72</v>
      </c>
      <c r="D112" s="214" t="s">
        <v>136</v>
      </c>
      <c r="E112" s="215" t="s">
        <v>683</v>
      </c>
      <c r="F112" s="216" t="s">
        <v>684</v>
      </c>
      <c r="G112" s="217" t="s">
        <v>604</v>
      </c>
      <c r="H112" s="218">
        <v>52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141</v>
      </c>
      <c r="AT112" s="225" t="s">
        <v>136</v>
      </c>
      <c r="AU112" s="225" t="s">
        <v>79</v>
      </c>
      <c r="AY112" s="19" t="s">
        <v>133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141</v>
      </c>
      <c r="BM112" s="225" t="s">
        <v>1007</v>
      </c>
    </row>
    <row r="113" s="2" customFormat="1" ht="16.5" customHeight="1">
      <c r="A113" s="40"/>
      <c r="B113" s="41"/>
      <c r="C113" s="214" t="s">
        <v>72</v>
      </c>
      <c r="D113" s="214" t="s">
        <v>136</v>
      </c>
      <c r="E113" s="215" t="s">
        <v>686</v>
      </c>
      <c r="F113" s="216" t="s">
        <v>687</v>
      </c>
      <c r="G113" s="217" t="s">
        <v>604</v>
      </c>
      <c r="H113" s="218">
        <v>18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141</v>
      </c>
      <c r="AT113" s="225" t="s">
        <v>136</v>
      </c>
      <c r="AU113" s="225" t="s">
        <v>79</v>
      </c>
      <c r="AY113" s="19" t="s">
        <v>133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141</v>
      </c>
      <c r="BM113" s="225" t="s">
        <v>1008</v>
      </c>
    </row>
    <row r="114" s="2" customFormat="1" ht="16.5" customHeight="1">
      <c r="A114" s="40"/>
      <c r="B114" s="41"/>
      <c r="C114" s="214" t="s">
        <v>72</v>
      </c>
      <c r="D114" s="214" t="s">
        <v>136</v>
      </c>
      <c r="E114" s="215" t="s">
        <v>689</v>
      </c>
      <c r="F114" s="216" t="s">
        <v>690</v>
      </c>
      <c r="G114" s="217" t="s">
        <v>604</v>
      </c>
      <c r="H114" s="218">
        <v>31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141</v>
      </c>
      <c r="AT114" s="225" t="s">
        <v>136</v>
      </c>
      <c r="AU114" s="225" t="s">
        <v>79</v>
      </c>
      <c r="AY114" s="19" t="s">
        <v>133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141</v>
      </c>
      <c r="BM114" s="225" t="s">
        <v>1009</v>
      </c>
    </row>
    <row r="115" s="2" customFormat="1" ht="16.5" customHeight="1">
      <c r="A115" s="40"/>
      <c r="B115" s="41"/>
      <c r="C115" s="214" t="s">
        <v>72</v>
      </c>
      <c r="D115" s="214" t="s">
        <v>136</v>
      </c>
      <c r="E115" s="215" t="s">
        <v>692</v>
      </c>
      <c r="F115" s="216" t="s">
        <v>693</v>
      </c>
      <c r="G115" s="217" t="s">
        <v>604</v>
      </c>
      <c r="H115" s="218">
        <v>19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141</v>
      </c>
      <c r="AT115" s="225" t="s">
        <v>136</v>
      </c>
      <c r="AU115" s="225" t="s">
        <v>79</v>
      </c>
      <c r="AY115" s="19" t="s">
        <v>133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141</v>
      </c>
      <c r="BM115" s="225" t="s">
        <v>1010</v>
      </c>
    </row>
    <row r="116" s="2" customFormat="1" ht="16.5" customHeight="1">
      <c r="A116" s="40"/>
      <c r="B116" s="41"/>
      <c r="C116" s="214" t="s">
        <v>72</v>
      </c>
      <c r="D116" s="214" t="s">
        <v>136</v>
      </c>
      <c r="E116" s="215" t="s">
        <v>695</v>
      </c>
      <c r="F116" s="216" t="s">
        <v>696</v>
      </c>
      <c r="G116" s="217" t="s">
        <v>604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141</v>
      </c>
      <c r="AT116" s="225" t="s">
        <v>136</v>
      </c>
      <c r="AU116" s="225" t="s">
        <v>79</v>
      </c>
      <c r="AY116" s="19" t="s">
        <v>133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141</v>
      </c>
      <c r="BM116" s="225" t="s">
        <v>1011</v>
      </c>
    </row>
    <row r="117" s="2" customFormat="1" ht="16.5" customHeight="1">
      <c r="A117" s="40"/>
      <c r="B117" s="41"/>
      <c r="C117" s="214" t="s">
        <v>72</v>
      </c>
      <c r="D117" s="214" t="s">
        <v>136</v>
      </c>
      <c r="E117" s="215" t="s">
        <v>698</v>
      </c>
      <c r="F117" s="216" t="s">
        <v>699</v>
      </c>
      <c r="G117" s="217" t="s">
        <v>604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141</v>
      </c>
      <c r="AT117" s="225" t="s">
        <v>136</v>
      </c>
      <c r="AU117" s="225" t="s">
        <v>79</v>
      </c>
      <c r="AY117" s="19" t="s">
        <v>133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141</v>
      </c>
      <c r="BM117" s="225" t="s">
        <v>1012</v>
      </c>
    </row>
    <row r="118" s="2" customFormat="1" ht="16.5" customHeight="1">
      <c r="A118" s="40"/>
      <c r="B118" s="41"/>
      <c r="C118" s="214" t="s">
        <v>72</v>
      </c>
      <c r="D118" s="214" t="s">
        <v>136</v>
      </c>
      <c r="E118" s="215" t="s">
        <v>1013</v>
      </c>
      <c r="F118" s="216" t="s">
        <v>702</v>
      </c>
      <c r="G118" s="217" t="s">
        <v>604</v>
      </c>
      <c r="H118" s="218">
        <v>2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141</v>
      </c>
      <c r="AT118" s="225" t="s">
        <v>136</v>
      </c>
      <c r="AU118" s="225" t="s">
        <v>79</v>
      </c>
      <c r="AY118" s="19" t="s">
        <v>133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141</v>
      </c>
      <c r="BM118" s="225" t="s">
        <v>1014</v>
      </c>
    </row>
    <row r="119" s="2" customFormat="1" ht="16.5" customHeight="1">
      <c r="A119" s="40"/>
      <c r="B119" s="41"/>
      <c r="C119" s="214" t="s">
        <v>72</v>
      </c>
      <c r="D119" s="214" t="s">
        <v>136</v>
      </c>
      <c r="E119" s="215" t="s">
        <v>609</v>
      </c>
      <c r="F119" s="216" t="s">
        <v>610</v>
      </c>
      <c r="G119" s="217" t="s">
        <v>312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141</v>
      </c>
      <c r="AT119" s="225" t="s">
        <v>136</v>
      </c>
      <c r="AU119" s="225" t="s">
        <v>79</v>
      </c>
      <c r="AY119" s="19" t="s">
        <v>133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141</v>
      </c>
      <c r="BM119" s="225" t="s">
        <v>1015</v>
      </c>
    </row>
    <row r="120" s="2" customFormat="1" ht="16.5" customHeight="1">
      <c r="A120" s="40"/>
      <c r="B120" s="41"/>
      <c r="C120" s="214" t="s">
        <v>72</v>
      </c>
      <c r="D120" s="214" t="s">
        <v>136</v>
      </c>
      <c r="E120" s="215" t="s">
        <v>705</v>
      </c>
      <c r="F120" s="216" t="s">
        <v>706</v>
      </c>
      <c r="G120" s="217" t="s">
        <v>312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141</v>
      </c>
      <c r="AT120" s="225" t="s">
        <v>136</v>
      </c>
      <c r="AU120" s="225" t="s">
        <v>79</v>
      </c>
      <c r="AY120" s="19" t="s">
        <v>133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141</v>
      </c>
      <c r="BM120" s="225" t="s">
        <v>1016</v>
      </c>
    </row>
    <row r="121" s="2" customFormat="1" ht="16.5" customHeight="1">
      <c r="A121" s="40"/>
      <c r="B121" s="41"/>
      <c r="C121" s="214" t="s">
        <v>72</v>
      </c>
      <c r="D121" s="214" t="s">
        <v>136</v>
      </c>
      <c r="E121" s="215" t="s">
        <v>708</v>
      </c>
      <c r="F121" s="216" t="s">
        <v>709</v>
      </c>
      <c r="G121" s="217" t="s">
        <v>312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141</v>
      </c>
      <c r="AT121" s="225" t="s">
        <v>136</v>
      </c>
      <c r="AU121" s="225" t="s">
        <v>79</v>
      </c>
      <c r="AY121" s="19" t="s">
        <v>133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141</v>
      </c>
      <c r="BM121" s="225" t="s">
        <v>1017</v>
      </c>
    </row>
    <row r="122" s="12" customFormat="1" ht="25.92" customHeight="1">
      <c r="A122" s="12"/>
      <c r="B122" s="198"/>
      <c r="C122" s="199"/>
      <c r="D122" s="200" t="s">
        <v>71</v>
      </c>
      <c r="E122" s="201" t="s">
        <v>618</v>
      </c>
      <c r="F122" s="201" t="s">
        <v>712</v>
      </c>
      <c r="G122" s="199"/>
      <c r="H122" s="199"/>
      <c r="I122" s="202"/>
      <c r="J122" s="203">
        <f>BK122</f>
        <v>0</v>
      </c>
      <c r="K122" s="199"/>
      <c r="L122" s="204"/>
      <c r="M122" s="205"/>
      <c r="N122" s="206"/>
      <c r="O122" s="206"/>
      <c r="P122" s="207">
        <f>SUM(P123:P128)</f>
        <v>0</v>
      </c>
      <c r="Q122" s="206"/>
      <c r="R122" s="207">
        <f>SUM(R123:R128)</f>
        <v>0</v>
      </c>
      <c r="S122" s="206"/>
      <c r="T122" s="208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79</v>
      </c>
      <c r="AT122" s="210" t="s">
        <v>71</v>
      </c>
      <c r="AU122" s="210" t="s">
        <v>72</v>
      </c>
      <c r="AY122" s="209" t="s">
        <v>133</v>
      </c>
      <c r="BK122" s="211">
        <f>SUM(BK123:BK128)</f>
        <v>0</v>
      </c>
    </row>
    <row r="123" s="2" customFormat="1" ht="16.5" customHeight="1">
      <c r="A123" s="40"/>
      <c r="B123" s="41"/>
      <c r="C123" s="214" t="s">
        <v>72</v>
      </c>
      <c r="D123" s="214" t="s">
        <v>136</v>
      </c>
      <c r="E123" s="215" t="s">
        <v>1018</v>
      </c>
      <c r="F123" s="216" t="s">
        <v>1019</v>
      </c>
      <c r="G123" s="217" t="s">
        <v>163</v>
      </c>
      <c r="H123" s="218">
        <v>5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141</v>
      </c>
      <c r="AT123" s="225" t="s">
        <v>136</v>
      </c>
      <c r="AU123" s="225" t="s">
        <v>79</v>
      </c>
      <c r="AY123" s="19" t="s">
        <v>133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141</v>
      </c>
      <c r="BM123" s="225" t="s">
        <v>1020</v>
      </c>
    </row>
    <row r="124" s="2" customFormat="1" ht="16.5" customHeight="1">
      <c r="A124" s="40"/>
      <c r="B124" s="41"/>
      <c r="C124" s="214" t="s">
        <v>72</v>
      </c>
      <c r="D124" s="214" t="s">
        <v>136</v>
      </c>
      <c r="E124" s="215" t="s">
        <v>716</v>
      </c>
      <c r="F124" s="216" t="s">
        <v>717</v>
      </c>
      <c r="G124" s="217" t="s">
        <v>163</v>
      </c>
      <c r="H124" s="218">
        <v>350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141</v>
      </c>
      <c r="AT124" s="225" t="s">
        <v>136</v>
      </c>
      <c r="AU124" s="225" t="s">
        <v>79</v>
      </c>
      <c r="AY124" s="19" t="s">
        <v>133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141</v>
      </c>
      <c r="BM124" s="225" t="s">
        <v>1021</v>
      </c>
    </row>
    <row r="125" s="2" customFormat="1" ht="16.5" customHeight="1">
      <c r="A125" s="40"/>
      <c r="B125" s="41"/>
      <c r="C125" s="214" t="s">
        <v>72</v>
      </c>
      <c r="D125" s="214" t="s">
        <v>136</v>
      </c>
      <c r="E125" s="215" t="s">
        <v>719</v>
      </c>
      <c r="F125" s="216" t="s">
        <v>720</v>
      </c>
      <c r="G125" s="217" t="s">
        <v>163</v>
      </c>
      <c r="H125" s="218">
        <v>150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141</v>
      </c>
      <c r="AT125" s="225" t="s">
        <v>136</v>
      </c>
      <c r="AU125" s="225" t="s">
        <v>79</v>
      </c>
      <c r="AY125" s="19" t="s">
        <v>133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141</v>
      </c>
      <c r="BM125" s="225" t="s">
        <v>1022</v>
      </c>
    </row>
    <row r="126" s="2" customFormat="1" ht="16.5" customHeight="1">
      <c r="A126" s="40"/>
      <c r="B126" s="41"/>
      <c r="C126" s="214" t="s">
        <v>72</v>
      </c>
      <c r="D126" s="214" t="s">
        <v>136</v>
      </c>
      <c r="E126" s="215" t="s">
        <v>722</v>
      </c>
      <c r="F126" s="216" t="s">
        <v>723</v>
      </c>
      <c r="G126" s="217" t="s">
        <v>163</v>
      </c>
      <c r="H126" s="218">
        <v>200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141</v>
      </c>
      <c r="AT126" s="225" t="s">
        <v>136</v>
      </c>
      <c r="AU126" s="225" t="s">
        <v>79</v>
      </c>
      <c r="AY126" s="19" t="s">
        <v>133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141</v>
      </c>
      <c r="BM126" s="225" t="s">
        <v>1023</v>
      </c>
    </row>
    <row r="127" s="2" customFormat="1" ht="16.5" customHeight="1">
      <c r="A127" s="40"/>
      <c r="B127" s="41"/>
      <c r="C127" s="214" t="s">
        <v>72</v>
      </c>
      <c r="D127" s="214" t="s">
        <v>136</v>
      </c>
      <c r="E127" s="215" t="s">
        <v>725</v>
      </c>
      <c r="F127" s="216" t="s">
        <v>726</v>
      </c>
      <c r="G127" s="217" t="s">
        <v>163</v>
      </c>
      <c r="H127" s="218">
        <v>260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141</v>
      </c>
      <c r="AT127" s="225" t="s">
        <v>136</v>
      </c>
      <c r="AU127" s="225" t="s">
        <v>79</v>
      </c>
      <c r="AY127" s="19" t="s">
        <v>133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141</v>
      </c>
      <c r="BM127" s="225" t="s">
        <v>1024</v>
      </c>
    </row>
    <row r="128" s="2" customFormat="1" ht="16.5" customHeight="1">
      <c r="A128" s="40"/>
      <c r="B128" s="41"/>
      <c r="C128" s="214" t="s">
        <v>72</v>
      </c>
      <c r="D128" s="214" t="s">
        <v>136</v>
      </c>
      <c r="E128" s="215" t="s">
        <v>1025</v>
      </c>
      <c r="F128" s="216" t="s">
        <v>1026</v>
      </c>
      <c r="G128" s="217" t="s">
        <v>163</v>
      </c>
      <c r="H128" s="218">
        <v>80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141</v>
      </c>
      <c r="AT128" s="225" t="s">
        <v>136</v>
      </c>
      <c r="AU128" s="225" t="s">
        <v>79</v>
      </c>
      <c r="AY128" s="19" t="s">
        <v>133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141</v>
      </c>
      <c r="BM128" s="225" t="s">
        <v>1027</v>
      </c>
    </row>
    <row r="129" s="12" customFormat="1" ht="25.92" customHeight="1">
      <c r="A129" s="12"/>
      <c r="B129" s="198"/>
      <c r="C129" s="199"/>
      <c r="D129" s="200" t="s">
        <v>71</v>
      </c>
      <c r="E129" s="201" t="s">
        <v>711</v>
      </c>
      <c r="F129" s="201" t="s">
        <v>732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SUM(P130:P136)</f>
        <v>0</v>
      </c>
      <c r="Q129" s="206"/>
      <c r="R129" s="207">
        <f>SUM(R130:R136)</f>
        <v>0</v>
      </c>
      <c r="S129" s="206"/>
      <c r="T129" s="208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79</v>
      </c>
      <c r="AT129" s="210" t="s">
        <v>71</v>
      </c>
      <c r="AU129" s="210" t="s">
        <v>72</v>
      </c>
      <c r="AY129" s="209" t="s">
        <v>133</v>
      </c>
      <c r="BK129" s="211">
        <f>SUM(BK130:BK136)</f>
        <v>0</v>
      </c>
    </row>
    <row r="130" s="2" customFormat="1" ht="16.5" customHeight="1">
      <c r="A130" s="40"/>
      <c r="B130" s="41"/>
      <c r="C130" s="214" t="s">
        <v>72</v>
      </c>
      <c r="D130" s="214" t="s">
        <v>136</v>
      </c>
      <c r="E130" s="215" t="s">
        <v>1028</v>
      </c>
      <c r="F130" s="216" t="s">
        <v>1029</v>
      </c>
      <c r="G130" s="217" t="s">
        <v>604</v>
      </c>
      <c r="H130" s="218">
        <v>2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141</v>
      </c>
      <c r="AT130" s="225" t="s">
        <v>136</v>
      </c>
      <c r="AU130" s="225" t="s">
        <v>79</v>
      </c>
      <c r="AY130" s="19" t="s">
        <v>133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141</v>
      </c>
      <c r="BM130" s="225" t="s">
        <v>1030</v>
      </c>
    </row>
    <row r="131" s="2" customFormat="1" ht="16.5" customHeight="1">
      <c r="A131" s="40"/>
      <c r="B131" s="41"/>
      <c r="C131" s="214" t="s">
        <v>72</v>
      </c>
      <c r="D131" s="214" t="s">
        <v>136</v>
      </c>
      <c r="E131" s="215" t="s">
        <v>1031</v>
      </c>
      <c r="F131" s="216" t="s">
        <v>1032</v>
      </c>
      <c r="G131" s="217" t="s">
        <v>604</v>
      </c>
      <c r="H131" s="218">
        <v>2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141</v>
      </c>
      <c r="AT131" s="225" t="s">
        <v>136</v>
      </c>
      <c r="AU131" s="225" t="s">
        <v>79</v>
      </c>
      <c r="AY131" s="19" t="s">
        <v>133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141</v>
      </c>
      <c r="BM131" s="225" t="s">
        <v>1033</v>
      </c>
    </row>
    <row r="132" s="2" customFormat="1" ht="16.5" customHeight="1">
      <c r="A132" s="40"/>
      <c r="B132" s="41"/>
      <c r="C132" s="214" t="s">
        <v>72</v>
      </c>
      <c r="D132" s="214" t="s">
        <v>136</v>
      </c>
      <c r="E132" s="215" t="s">
        <v>742</v>
      </c>
      <c r="F132" s="216" t="s">
        <v>743</v>
      </c>
      <c r="G132" s="217" t="s">
        <v>604</v>
      </c>
      <c r="H132" s="218">
        <v>4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141</v>
      </c>
      <c r="AT132" s="225" t="s">
        <v>136</v>
      </c>
      <c r="AU132" s="225" t="s">
        <v>79</v>
      </c>
      <c r="AY132" s="19" t="s">
        <v>133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141</v>
      </c>
      <c r="BM132" s="225" t="s">
        <v>1034</v>
      </c>
    </row>
    <row r="133" s="2" customFormat="1" ht="16.5" customHeight="1">
      <c r="A133" s="40"/>
      <c r="B133" s="41"/>
      <c r="C133" s="214" t="s">
        <v>72</v>
      </c>
      <c r="D133" s="214" t="s">
        <v>136</v>
      </c>
      <c r="E133" s="215" t="s">
        <v>745</v>
      </c>
      <c r="F133" s="216" t="s">
        <v>746</v>
      </c>
      <c r="G133" s="217" t="s">
        <v>604</v>
      </c>
      <c r="H133" s="218">
        <v>12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141</v>
      </c>
      <c r="AT133" s="225" t="s">
        <v>136</v>
      </c>
      <c r="AU133" s="225" t="s">
        <v>79</v>
      </c>
      <c r="AY133" s="19" t="s">
        <v>133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141</v>
      </c>
      <c r="BM133" s="225" t="s">
        <v>1035</v>
      </c>
    </row>
    <row r="134" s="2" customFormat="1" ht="16.5" customHeight="1">
      <c r="A134" s="40"/>
      <c r="B134" s="41"/>
      <c r="C134" s="214" t="s">
        <v>72</v>
      </c>
      <c r="D134" s="214" t="s">
        <v>136</v>
      </c>
      <c r="E134" s="215" t="s">
        <v>748</v>
      </c>
      <c r="F134" s="216" t="s">
        <v>749</v>
      </c>
      <c r="G134" s="217" t="s">
        <v>604</v>
      </c>
      <c r="H134" s="218">
        <v>10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141</v>
      </c>
      <c r="AT134" s="225" t="s">
        <v>136</v>
      </c>
      <c r="AU134" s="225" t="s">
        <v>79</v>
      </c>
      <c r="AY134" s="19" t="s">
        <v>133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141</v>
      </c>
      <c r="BM134" s="225" t="s">
        <v>1036</v>
      </c>
    </row>
    <row r="135" s="2" customFormat="1" ht="16.5" customHeight="1">
      <c r="A135" s="40"/>
      <c r="B135" s="41"/>
      <c r="C135" s="214" t="s">
        <v>72</v>
      </c>
      <c r="D135" s="214" t="s">
        <v>136</v>
      </c>
      <c r="E135" s="215" t="s">
        <v>751</v>
      </c>
      <c r="F135" s="216" t="s">
        <v>752</v>
      </c>
      <c r="G135" s="217" t="s">
        <v>163</v>
      </c>
      <c r="H135" s="218">
        <v>150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141</v>
      </c>
      <c r="AT135" s="225" t="s">
        <v>136</v>
      </c>
      <c r="AU135" s="225" t="s">
        <v>79</v>
      </c>
      <c r="AY135" s="19" t="s">
        <v>133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141</v>
      </c>
      <c r="BM135" s="225" t="s">
        <v>1037</v>
      </c>
    </row>
    <row r="136" s="2" customFormat="1" ht="16.5" customHeight="1">
      <c r="A136" s="40"/>
      <c r="B136" s="41"/>
      <c r="C136" s="214" t="s">
        <v>72</v>
      </c>
      <c r="D136" s="214" t="s">
        <v>136</v>
      </c>
      <c r="E136" s="215" t="s">
        <v>757</v>
      </c>
      <c r="F136" s="216" t="s">
        <v>758</v>
      </c>
      <c r="G136" s="217" t="s">
        <v>312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141</v>
      </c>
      <c r="AT136" s="225" t="s">
        <v>136</v>
      </c>
      <c r="AU136" s="225" t="s">
        <v>79</v>
      </c>
      <c r="AY136" s="19" t="s">
        <v>133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141</v>
      </c>
      <c r="BM136" s="225" t="s">
        <v>1038</v>
      </c>
    </row>
    <row r="137" s="12" customFormat="1" ht="25.92" customHeight="1">
      <c r="A137" s="12"/>
      <c r="B137" s="198"/>
      <c r="C137" s="199"/>
      <c r="D137" s="200" t="s">
        <v>71</v>
      </c>
      <c r="E137" s="201" t="s">
        <v>731</v>
      </c>
      <c r="F137" s="201" t="s">
        <v>761</v>
      </c>
      <c r="G137" s="199"/>
      <c r="H137" s="199"/>
      <c r="I137" s="202"/>
      <c r="J137" s="203">
        <f>BK137</f>
        <v>0</v>
      </c>
      <c r="K137" s="199"/>
      <c r="L137" s="204"/>
      <c r="M137" s="205"/>
      <c r="N137" s="206"/>
      <c r="O137" s="206"/>
      <c r="P137" s="207">
        <f>SUM(P138:P140)</f>
        <v>0</v>
      </c>
      <c r="Q137" s="206"/>
      <c r="R137" s="207">
        <f>SUM(R138:R140)</f>
        <v>0</v>
      </c>
      <c r="S137" s="206"/>
      <c r="T137" s="208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79</v>
      </c>
      <c r="AT137" s="210" t="s">
        <v>71</v>
      </c>
      <c r="AU137" s="210" t="s">
        <v>72</v>
      </c>
      <c r="AY137" s="209" t="s">
        <v>133</v>
      </c>
      <c r="BK137" s="211">
        <f>SUM(BK138:BK140)</f>
        <v>0</v>
      </c>
    </row>
    <row r="138" s="2" customFormat="1" ht="16.5" customHeight="1">
      <c r="A138" s="40"/>
      <c r="B138" s="41"/>
      <c r="C138" s="214" t="s">
        <v>72</v>
      </c>
      <c r="D138" s="214" t="s">
        <v>136</v>
      </c>
      <c r="E138" s="215" t="s">
        <v>762</v>
      </c>
      <c r="F138" s="216" t="s">
        <v>763</v>
      </c>
      <c r="G138" s="217" t="s">
        <v>604</v>
      </c>
      <c r="H138" s="218">
        <v>105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141</v>
      </c>
      <c r="AT138" s="225" t="s">
        <v>136</v>
      </c>
      <c r="AU138" s="225" t="s">
        <v>79</v>
      </c>
      <c r="AY138" s="19" t="s">
        <v>133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141</v>
      </c>
      <c r="BM138" s="225" t="s">
        <v>1039</v>
      </c>
    </row>
    <row r="139" s="2" customFormat="1" ht="16.5" customHeight="1">
      <c r="A139" s="40"/>
      <c r="B139" s="41"/>
      <c r="C139" s="214" t="s">
        <v>72</v>
      </c>
      <c r="D139" s="214" t="s">
        <v>136</v>
      </c>
      <c r="E139" s="215" t="s">
        <v>768</v>
      </c>
      <c r="F139" s="216" t="s">
        <v>769</v>
      </c>
      <c r="G139" s="217" t="s">
        <v>604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141</v>
      </c>
      <c r="AT139" s="225" t="s">
        <v>136</v>
      </c>
      <c r="AU139" s="225" t="s">
        <v>79</v>
      </c>
      <c r="AY139" s="19" t="s">
        <v>133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141</v>
      </c>
      <c r="BM139" s="225" t="s">
        <v>1040</v>
      </c>
    </row>
    <row r="140" s="2" customFormat="1" ht="16.5" customHeight="1">
      <c r="A140" s="40"/>
      <c r="B140" s="41"/>
      <c r="C140" s="214" t="s">
        <v>72</v>
      </c>
      <c r="D140" s="214" t="s">
        <v>136</v>
      </c>
      <c r="E140" s="215" t="s">
        <v>771</v>
      </c>
      <c r="F140" s="216" t="s">
        <v>772</v>
      </c>
      <c r="G140" s="217" t="s">
        <v>604</v>
      </c>
      <c r="H140" s="218">
        <v>24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141</v>
      </c>
      <c r="AT140" s="225" t="s">
        <v>136</v>
      </c>
      <c r="AU140" s="225" t="s">
        <v>79</v>
      </c>
      <c r="AY140" s="19" t="s">
        <v>133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141</v>
      </c>
      <c r="BM140" s="225" t="s">
        <v>1041</v>
      </c>
    </row>
    <row r="141" s="12" customFormat="1" ht="25.92" customHeight="1">
      <c r="A141" s="12"/>
      <c r="B141" s="198"/>
      <c r="C141" s="199"/>
      <c r="D141" s="200" t="s">
        <v>71</v>
      </c>
      <c r="E141" s="201" t="s">
        <v>760</v>
      </c>
      <c r="F141" s="201" t="s">
        <v>775</v>
      </c>
      <c r="G141" s="199"/>
      <c r="H141" s="199"/>
      <c r="I141" s="202"/>
      <c r="J141" s="203">
        <f>BK141</f>
        <v>0</v>
      </c>
      <c r="K141" s="199"/>
      <c r="L141" s="204"/>
      <c r="M141" s="205"/>
      <c r="N141" s="206"/>
      <c r="O141" s="206"/>
      <c r="P141" s="207">
        <f>SUM(P142:P155)</f>
        <v>0</v>
      </c>
      <c r="Q141" s="206"/>
      <c r="R141" s="207">
        <f>SUM(R142:R155)</f>
        <v>0</v>
      </c>
      <c r="S141" s="206"/>
      <c r="T141" s="208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79</v>
      </c>
      <c r="AT141" s="210" t="s">
        <v>71</v>
      </c>
      <c r="AU141" s="210" t="s">
        <v>72</v>
      </c>
      <c r="AY141" s="209" t="s">
        <v>133</v>
      </c>
      <c r="BK141" s="211">
        <f>SUM(BK142:BK155)</f>
        <v>0</v>
      </c>
    </row>
    <row r="142" s="2" customFormat="1" ht="16.5" customHeight="1">
      <c r="A142" s="40"/>
      <c r="B142" s="41"/>
      <c r="C142" s="214" t="s">
        <v>72</v>
      </c>
      <c r="D142" s="214" t="s">
        <v>136</v>
      </c>
      <c r="E142" s="215" t="s">
        <v>776</v>
      </c>
      <c r="F142" s="216" t="s">
        <v>777</v>
      </c>
      <c r="G142" s="217" t="s">
        <v>312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141</v>
      </c>
      <c r="AT142" s="225" t="s">
        <v>136</v>
      </c>
      <c r="AU142" s="225" t="s">
        <v>79</v>
      </c>
      <c r="AY142" s="19" t="s">
        <v>133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141</v>
      </c>
      <c r="BM142" s="225" t="s">
        <v>1042</v>
      </c>
    </row>
    <row r="143" s="2" customFormat="1" ht="16.5" customHeight="1">
      <c r="A143" s="40"/>
      <c r="B143" s="41"/>
      <c r="C143" s="214" t="s">
        <v>72</v>
      </c>
      <c r="D143" s="214" t="s">
        <v>136</v>
      </c>
      <c r="E143" s="215" t="s">
        <v>779</v>
      </c>
      <c r="F143" s="216" t="s">
        <v>780</v>
      </c>
      <c r="G143" s="217" t="s">
        <v>163</v>
      </c>
      <c r="H143" s="218">
        <v>30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141</v>
      </c>
      <c r="AT143" s="225" t="s">
        <v>136</v>
      </c>
      <c r="AU143" s="225" t="s">
        <v>79</v>
      </c>
      <c r="AY143" s="19" t="s">
        <v>133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141</v>
      </c>
      <c r="BM143" s="225" t="s">
        <v>1043</v>
      </c>
    </row>
    <row r="144" s="2" customFormat="1" ht="16.5" customHeight="1">
      <c r="A144" s="40"/>
      <c r="B144" s="41"/>
      <c r="C144" s="214" t="s">
        <v>72</v>
      </c>
      <c r="D144" s="214" t="s">
        <v>136</v>
      </c>
      <c r="E144" s="215" t="s">
        <v>782</v>
      </c>
      <c r="F144" s="216" t="s">
        <v>783</v>
      </c>
      <c r="G144" s="217" t="s">
        <v>163</v>
      </c>
      <c r="H144" s="218">
        <v>200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141</v>
      </c>
      <c r="AT144" s="225" t="s">
        <v>136</v>
      </c>
      <c r="AU144" s="225" t="s">
        <v>79</v>
      </c>
      <c r="AY144" s="19" t="s">
        <v>133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141</v>
      </c>
      <c r="BM144" s="225" t="s">
        <v>1044</v>
      </c>
    </row>
    <row r="145" s="2" customFormat="1" ht="16.5" customHeight="1">
      <c r="A145" s="40"/>
      <c r="B145" s="41"/>
      <c r="C145" s="214" t="s">
        <v>72</v>
      </c>
      <c r="D145" s="214" t="s">
        <v>136</v>
      </c>
      <c r="E145" s="215" t="s">
        <v>785</v>
      </c>
      <c r="F145" s="216" t="s">
        <v>786</v>
      </c>
      <c r="G145" s="217" t="s">
        <v>604</v>
      </c>
      <c r="H145" s="218">
        <v>12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141</v>
      </c>
      <c r="AT145" s="225" t="s">
        <v>136</v>
      </c>
      <c r="AU145" s="225" t="s">
        <v>79</v>
      </c>
      <c r="AY145" s="19" t="s">
        <v>133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141</v>
      </c>
      <c r="BM145" s="225" t="s">
        <v>1045</v>
      </c>
    </row>
    <row r="146" s="2" customFormat="1" ht="16.5" customHeight="1">
      <c r="A146" s="40"/>
      <c r="B146" s="41"/>
      <c r="C146" s="214" t="s">
        <v>72</v>
      </c>
      <c r="D146" s="214" t="s">
        <v>136</v>
      </c>
      <c r="E146" s="215" t="s">
        <v>788</v>
      </c>
      <c r="F146" s="216" t="s">
        <v>789</v>
      </c>
      <c r="G146" s="217" t="s">
        <v>604</v>
      </c>
      <c r="H146" s="218">
        <v>4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141</v>
      </c>
      <c r="AT146" s="225" t="s">
        <v>136</v>
      </c>
      <c r="AU146" s="225" t="s">
        <v>79</v>
      </c>
      <c r="AY146" s="19" t="s">
        <v>133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141</v>
      </c>
      <c r="BM146" s="225" t="s">
        <v>1046</v>
      </c>
    </row>
    <row r="147" s="2" customFormat="1" ht="16.5" customHeight="1">
      <c r="A147" s="40"/>
      <c r="B147" s="41"/>
      <c r="C147" s="214" t="s">
        <v>72</v>
      </c>
      <c r="D147" s="214" t="s">
        <v>136</v>
      </c>
      <c r="E147" s="215" t="s">
        <v>791</v>
      </c>
      <c r="F147" s="216" t="s">
        <v>792</v>
      </c>
      <c r="G147" s="217" t="s">
        <v>604</v>
      </c>
      <c r="H147" s="218">
        <v>9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141</v>
      </c>
      <c r="AT147" s="225" t="s">
        <v>136</v>
      </c>
      <c r="AU147" s="225" t="s">
        <v>79</v>
      </c>
      <c r="AY147" s="19" t="s">
        <v>133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141</v>
      </c>
      <c r="BM147" s="225" t="s">
        <v>1047</v>
      </c>
    </row>
    <row r="148" s="2" customFormat="1" ht="16.5" customHeight="1">
      <c r="A148" s="40"/>
      <c r="B148" s="41"/>
      <c r="C148" s="214" t="s">
        <v>72</v>
      </c>
      <c r="D148" s="214" t="s">
        <v>136</v>
      </c>
      <c r="E148" s="215" t="s">
        <v>794</v>
      </c>
      <c r="F148" s="216" t="s">
        <v>795</v>
      </c>
      <c r="G148" s="217" t="s">
        <v>604</v>
      </c>
      <c r="H148" s="218">
        <v>8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141</v>
      </c>
      <c r="AT148" s="225" t="s">
        <v>136</v>
      </c>
      <c r="AU148" s="225" t="s">
        <v>79</v>
      </c>
      <c r="AY148" s="19" t="s">
        <v>133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141</v>
      </c>
      <c r="BM148" s="225" t="s">
        <v>1048</v>
      </c>
    </row>
    <row r="149" s="2" customFormat="1" ht="16.5" customHeight="1">
      <c r="A149" s="40"/>
      <c r="B149" s="41"/>
      <c r="C149" s="214" t="s">
        <v>72</v>
      </c>
      <c r="D149" s="214" t="s">
        <v>136</v>
      </c>
      <c r="E149" s="215" t="s">
        <v>1049</v>
      </c>
      <c r="F149" s="216" t="s">
        <v>1050</v>
      </c>
      <c r="G149" s="217" t="s">
        <v>604</v>
      </c>
      <c r="H149" s="218">
        <v>8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141</v>
      </c>
      <c r="AT149" s="225" t="s">
        <v>136</v>
      </c>
      <c r="AU149" s="225" t="s">
        <v>79</v>
      </c>
      <c r="AY149" s="19" t="s">
        <v>133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141</v>
      </c>
      <c r="BM149" s="225" t="s">
        <v>1051</v>
      </c>
    </row>
    <row r="150" s="2" customFormat="1" ht="16.5" customHeight="1">
      <c r="A150" s="40"/>
      <c r="B150" s="41"/>
      <c r="C150" s="214" t="s">
        <v>72</v>
      </c>
      <c r="D150" s="214" t="s">
        <v>136</v>
      </c>
      <c r="E150" s="215" t="s">
        <v>800</v>
      </c>
      <c r="F150" s="216" t="s">
        <v>801</v>
      </c>
      <c r="G150" s="217" t="s">
        <v>604</v>
      </c>
      <c r="H150" s="218">
        <v>4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141</v>
      </c>
      <c r="AT150" s="225" t="s">
        <v>136</v>
      </c>
      <c r="AU150" s="225" t="s">
        <v>79</v>
      </c>
      <c r="AY150" s="19" t="s">
        <v>133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141</v>
      </c>
      <c r="BM150" s="225" t="s">
        <v>1052</v>
      </c>
    </row>
    <row r="151" s="2" customFormat="1" ht="16.5" customHeight="1">
      <c r="A151" s="40"/>
      <c r="B151" s="41"/>
      <c r="C151" s="214" t="s">
        <v>72</v>
      </c>
      <c r="D151" s="214" t="s">
        <v>136</v>
      </c>
      <c r="E151" s="215" t="s">
        <v>803</v>
      </c>
      <c r="F151" s="216" t="s">
        <v>804</v>
      </c>
      <c r="G151" s="217" t="s">
        <v>604</v>
      </c>
      <c r="H151" s="218">
        <v>4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141</v>
      </c>
      <c r="AT151" s="225" t="s">
        <v>136</v>
      </c>
      <c r="AU151" s="225" t="s">
        <v>79</v>
      </c>
      <c r="AY151" s="19" t="s">
        <v>133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141</v>
      </c>
      <c r="BM151" s="225" t="s">
        <v>1053</v>
      </c>
    </row>
    <row r="152" s="2" customFormat="1" ht="16.5" customHeight="1">
      <c r="A152" s="40"/>
      <c r="B152" s="41"/>
      <c r="C152" s="214" t="s">
        <v>72</v>
      </c>
      <c r="D152" s="214" t="s">
        <v>136</v>
      </c>
      <c r="E152" s="215" t="s">
        <v>806</v>
      </c>
      <c r="F152" s="216" t="s">
        <v>807</v>
      </c>
      <c r="G152" s="217" t="s">
        <v>604</v>
      </c>
      <c r="H152" s="218">
        <v>400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141</v>
      </c>
      <c r="AT152" s="225" t="s">
        <v>136</v>
      </c>
      <c r="AU152" s="225" t="s">
        <v>79</v>
      </c>
      <c r="AY152" s="19" t="s">
        <v>133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141</v>
      </c>
      <c r="BM152" s="225" t="s">
        <v>1054</v>
      </c>
    </row>
    <row r="153" s="2" customFormat="1" ht="16.5" customHeight="1">
      <c r="A153" s="40"/>
      <c r="B153" s="41"/>
      <c r="C153" s="214" t="s">
        <v>72</v>
      </c>
      <c r="D153" s="214" t="s">
        <v>136</v>
      </c>
      <c r="E153" s="215" t="s">
        <v>809</v>
      </c>
      <c r="F153" s="216" t="s">
        <v>810</v>
      </c>
      <c r="G153" s="217" t="s">
        <v>312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141</v>
      </c>
      <c r="AT153" s="225" t="s">
        <v>136</v>
      </c>
      <c r="AU153" s="225" t="s">
        <v>79</v>
      </c>
      <c r="AY153" s="19" t="s">
        <v>133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141</v>
      </c>
      <c r="BM153" s="225" t="s">
        <v>1055</v>
      </c>
    </row>
    <row r="154" s="2" customFormat="1" ht="16.5" customHeight="1">
      <c r="A154" s="40"/>
      <c r="B154" s="41"/>
      <c r="C154" s="214" t="s">
        <v>72</v>
      </c>
      <c r="D154" s="214" t="s">
        <v>136</v>
      </c>
      <c r="E154" s="215" t="s">
        <v>757</v>
      </c>
      <c r="F154" s="216" t="s">
        <v>758</v>
      </c>
      <c r="G154" s="217" t="s">
        <v>312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141</v>
      </c>
      <c r="AT154" s="225" t="s">
        <v>136</v>
      </c>
      <c r="AU154" s="225" t="s">
        <v>79</v>
      </c>
      <c r="AY154" s="19" t="s">
        <v>133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141</v>
      </c>
      <c r="BM154" s="225" t="s">
        <v>1056</v>
      </c>
    </row>
    <row r="155" s="2" customFormat="1" ht="16.5" customHeight="1">
      <c r="A155" s="40"/>
      <c r="B155" s="41"/>
      <c r="C155" s="214" t="s">
        <v>72</v>
      </c>
      <c r="D155" s="214" t="s">
        <v>136</v>
      </c>
      <c r="E155" s="215" t="s">
        <v>813</v>
      </c>
      <c r="F155" s="216" t="s">
        <v>814</v>
      </c>
      <c r="G155" s="217" t="s">
        <v>312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141</v>
      </c>
      <c r="AT155" s="225" t="s">
        <v>136</v>
      </c>
      <c r="AU155" s="225" t="s">
        <v>79</v>
      </c>
      <c r="AY155" s="19" t="s">
        <v>133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141</v>
      </c>
      <c r="BM155" s="225" t="s">
        <v>1057</v>
      </c>
    </row>
    <row r="156" s="12" customFormat="1" ht="25.92" customHeight="1">
      <c r="A156" s="12"/>
      <c r="B156" s="198"/>
      <c r="C156" s="199"/>
      <c r="D156" s="200" t="s">
        <v>71</v>
      </c>
      <c r="E156" s="201" t="s">
        <v>774</v>
      </c>
      <c r="F156" s="201" t="s">
        <v>817</v>
      </c>
      <c r="G156" s="199"/>
      <c r="H156" s="199"/>
      <c r="I156" s="202"/>
      <c r="J156" s="203">
        <f>BK156</f>
        <v>0</v>
      </c>
      <c r="K156" s="199"/>
      <c r="L156" s="204"/>
      <c r="M156" s="205"/>
      <c r="N156" s="206"/>
      <c r="O156" s="206"/>
      <c r="P156" s="207">
        <f>SUM(P157:P158)</f>
        <v>0</v>
      </c>
      <c r="Q156" s="206"/>
      <c r="R156" s="207">
        <f>SUM(R157:R158)</f>
        <v>0</v>
      </c>
      <c r="S156" s="206"/>
      <c r="T156" s="208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79</v>
      </c>
      <c r="AT156" s="210" t="s">
        <v>71</v>
      </c>
      <c r="AU156" s="210" t="s">
        <v>72</v>
      </c>
      <c r="AY156" s="209" t="s">
        <v>133</v>
      </c>
      <c r="BK156" s="211">
        <f>SUM(BK157:BK158)</f>
        <v>0</v>
      </c>
    </row>
    <row r="157" s="2" customFormat="1" ht="16.5" customHeight="1">
      <c r="A157" s="40"/>
      <c r="B157" s="41"/>
      <c r="C157" s="214" t="s">
        <v>72</v>
      </c>
      <c r="D157" s="214" t="s">
        <v>136</v>
      </c>
      <c r="E157" s="215" t="s">
        <v>818</v>
      </c>
      <c r="F157" s="216" t="s">
        <v>819</v>
      </c>
      <c r="G157" s="217" t="s">
        <v>604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141</v>
      </c>
      <c r="AT157" s="225" t="s">
        <v>136</v>
      </c>
      <c r="AU157" s="225" t="s">
        <v>79</v>
      </c>
      <c r="AY157" s="19" t="s">
        <v>133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141</v>
      </c>
      <c r="BM157" s="225" t="s">
        <v>1058</v>
      </c>
    </row>
    <row r="158" s="2" customFormat="1" ht="16.5" customHeight="1">
      <c r="A158" s="40"/>
      <c r="B158" s="41"/>
      <c r="C158" s="214" t="s">
        <v>72</v>
      </c>
      <c r="D158" s="214" t="s">
        <v>136</v>
      </c>
      <c r="E158" s="215" t="s">
        <v>821</v>
      </c>
      <c r="F158" s="216" t="s">
        <v>822</v>
      </c>
      <c r="G158" s="217" t="s">
        <v>312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141</v>
      </c>
      <c r="AT158" s="225" t="s">
        <v>136</v>
      </c>
      <c r="AU158" s="225" t="s">
        <v>79</v>
      </c>
      <c r="AY158" s="19" t="s">
        <v>133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141</v>
      </c>
      <c r="BM158" s="225" t="s">
        <v>1059</v>
      </c>
    </row>
    <row r="159" s="12" customFormat="1" ht="25.92" customHeight="1">
      <c r="A159" s="12"/>
      <c r="B159" s="198"/>
      <c r="C159" s="199"/>
      <c r="D159" s="200" t="s">
        <v>71</v>
      </c>
      <c r="E159" s="201" t="s">
        <v>816</v>
      </c>
      <c r="F159" s="201" t="s">
        <v>825</v>
      </c>
      <c r="G159" s="199"/>
      <c r="H159" s="199"/>
      <c r="I159" s="202"/>
      <c r="J159" s="203">
        <f>BK159</f>
        <v>0</v>
      </c>
      <c r="K159" s="199"/>
      <c r="L159" s="204"/>
      <c r="M159" s="205"/>
      <c r="N159" s="206"/>
      <c r="O159" s="206"/>
      <c r="P159" s="207">
        <f>SUM(P160:P169)</f>
        <v>0</v>
      </c>
      <c r="Q159" s="206"/>
      <c r="R159" s="207">
        <f>SUM(R160:R169)</f>
        <v>0</v>
      </c>
      <c r="S159" s="206"/>
      <c r="T159" s="208">
        <f>SUM(T160:T169)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79</v>
      </c>
      <c r="AT159" s="210" t="s">
        <v>71</v>
      </c>
      <c r="AU159" s="210" t="s">
        <v>72</v>
      </c>
      <c r="AY159" s="209" t="s">
        <v>133</v>
      </c>
      <c r="BK159" s="211">
        <f>SUM(BK160:BK169)</f>
        <v>0</v>
      </c>
    </row>
    <row r="160" s="2" customFormat="1" ht="16.5" customHeight="1">
      <c r="A160" s="40"/>
      <c r="B160" s="41"/>
      <c r="C160" s="214" t="s">
        <v>72</v>
      </c>
      <c r="D160" s="214" t="s">
        <v>136</v>
      </c>
      <c r="E160" s="215" t="s">
        <v>826</v>
      </c>
      <c r="F160" s="216" t="s">
        <v>827</v>
      </c>
      <c r="G160" s="217" t="s">
        <v>312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141</v>
      </c>
      <c r="AT160" s="225" t="s">
        <v>136</v>
      </c>
      <c r="AU160" s="225" t="s">
        <v>79</v>
      </c>
      <c r="AY160" s="19" t="s">
        <v>133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141</v>
      </c>
      <c r="BM160" s="225" t="s">
        <v>1060</v>
      </c>
    </row>
    <row r="161" s="2" customFormat="1" ht="16.5" customHeight="1">
      <c r="A161" s="40"/>
      <c r="B161" s="41"/>
      <c r="C161" s="214" t="s">
        <v>72</v>
      </c>
      <c r="D161" s="214" t="s">
        <v>136</v>
      </c>
      <c r="E161" s="215" t="s">
        <v>829</v>
      </c>
      <c r="F161" s="216" t="s">
        <v>830</v>
      </c>
      <c r="G161" s="217" t="s">
        <v>312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141</v>
      </c>
      <c r="AT161" s="225" t="s">
        <v>136</v>
      </c>
      <c r="AU161" s="225" t="s">
        <v>79</v>
      </c>
      <c r="AY161" s="19" t="s">
        <v>133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141</v>
      </c>
      <c r="BM161" s="225" t="s">
        <v>1061</v>
      </c>
    </row>
    <row r="162" s="2" customFormat="1" ht="16.5" customHeight="1">
      <c r="A162" s="40"/>
      <c r="B162" s="41"/>
      <c r="C162" s="214" t="s">
        <v>72</v>
      </c>
      <c r="D162" s="214" t="s">
        <v>136</v>
      </c>
      <c r="E162" s="215" t="s">
        <v>835</v>
      </c>
      <c r="F162" s="216" t="s">
        <v>836</v>
      </c>
      <c r="G162" s="217" t="s">
        <v>312</v>
      </c>
      <c r="H162" s="218">
        <v>1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141</v>
      </c>
      <c r="AT162" s="225" t="s">
        <v>136</v>
      </c>
      <c r="AU162" s="225" t="s">
        <v>79</v>
      </c>
      <c r="AY162" s="19" t="s">
        <v>133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141</v>
      </c>
      <c r="BM162" s="225" t="s">
        <v>1062</v>
      </c>
    </row>
    <row r="163" s="2" customFormat="1" ht="16.5" customHeight="1">
      <c r="A163" s="40"/>
      <c r="B163" s="41"/>
      <c r="C163" s="214" t="s">
        <v>72</v>
      </c>
      <c r="D163" s="214" t="s">
        <v>136</v>
      </c>
      <c r="E163" s="215" t="s">
        <v>1063</v>
      </c>
      <c r="F163" s="216" t="s">
        <v>1064</v>
      </c>
      <c r="G163" s="217" t="s">
        <v>312</v>
      </c>
      <c r="H163" s="218">
        <v>1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141</v>
      </c>
      <c r="AT163" s="225" t="s">
        <v>136</v>
      </c>
      <c r="AU163" s="225" t="s">
        <v>79</v>
      </c>
      <c r="AY163" s="19" t="s">
        <v>133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141</v>
      </c>
      <c r="BM163" s="225" t="s">
        <v>1065</v>
      </c>
    </row>
    <row r="164" s="2" customFormat="1" ht="16.5" customHeight="1">
      <c r="A164" s="40"/>
      <c r="B164" s="41"/>
      <c r="C164" s="214" t="s">
        <v>72</v>
      </c>
      <c r="D164" s="214" t="s">
        <v>136</v>
      </c>
      <c r="E164" s="215" t="s">
        <v>1066</v>
      </c>
      <c r="F164" s="216" t="s">
        <v>1067</v>
      </c>
      <c r="G164" s="217" t="s">
        <v>312</v>
      </c>
      <c r="H164" s="218">
        <v>1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141</v>
      </c>
      <c r="AT164" s="225" t="s">
        <v>136</v>
      </c>
      <c r="AU164" s="225" t="s">
        <v>79</v>
      </c>
      <c r="AY164" s="19" t="s">
        <v>133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141</v>
      </c>
      <c r="BM164" s="225" t="s">
        <v>1068</v>
      </c>
    </row>
    <row r="165" s="2" customFormat="1" ht="16.5" customHeight="1">
      <c r="A165" s="40"/>
      <c r="B165" s="41"/>
      <c r="C165" s="214" t="s">
        <v>72</v>
      </c>
      <c r="D165" s="214" t="s">
        <v>136</v>
      </c>
      <c r="E165" s="215" t="s">
        <v>841</v>
      </c>
      <c r="F165" s="216" t="s">
        <v>842</v>
      </c>
      <c r="G165" s="217" t="s">
        <v>312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141</v>
      </c>
      <c r="AT165" s="225" t="s">
        <v>136</v>
      </c>
      <c r="AU165" s="225" t="s">
        <v>79</v>
      </c>
      <c r="AY165" s="19" t="s">
        <v>133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141</v>
      </c>
      <c r="BM165" s="225" t="s">
        <v>1069</v>
      </c>
    </row>
    <row r="166" s="2" customFormat="1" ht="16.5" customHeight="1">
      <c r="A166" s="40"/>
      <c r="B166" s="41"/>
      <c r="C166" s="214" t="s">
        <v>72</v>
      </c>
      <c r="D166" s="214" t="s">
        <v>136</v>
      </c>
      <c r="E166" s="215" t="s">
        <v>844</v>
      </c>
      <c r="F166" s="216" t="s">
        <v>845</v>
      </c>
      <c r="G166" s="217" t="s">
        <v>312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141</v>
      </c>
      <c r="AT166" s="225" t="s">
        <v>136</v>
      </c>
      <c r="AU166" s="225" t="s">
        <v>79</v>
      </c>
      <c r="AY166" s="19" t="s">
        <v>133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141</v>
      </c>
      <c r="BM166" s="225" t="s">
        <v>1070</v>
      </c>
    </row>
    <row r="167" s="2" customFormat="1" ht="16.5" customHeight="1">
      <c r="A167" s="40"/>
      <c r="B167" s="41"/>
      <c r="C167" s="214" t="s">
        <v>72</v>
      </c>
      <c r="D167" s="214" t="s">
        <v>136</v>
      </c>
      <c r="E167" s="215" t="s">
        <v>847</v>
      </c>
      <c r="F167" s="216" t="s">
        <v>848</v>
      </c>
      <c r="G167" s="217" t="s">
        <v>312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141</v>
      </c>
      <c r="AT167" s="225" t="s">
        <v>136</v>
      </c>
      <c r="AU167" s="225" t="s">
        <v>79</v>
      </c>
      <c r="AY167" s="19" t="s">
        <v>133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141</v>
      </c>
      <c r="BM167" s="225" t="s">
        <v>1071</v>
      </c>
    </row>
    <row r="168" s="2" customFormat="1" ht="16.5" customHeight="1">
      <c r="A168" s="40"/>
      <c r="B168" s="41"/>
      <c r="C168" s="214" t="s">
        <v>72</v>
      </c>
      <c r="D168" s="214" t="s">
        <v>136</v>
      </c>
      <c r="E168" s="215" t="s">
        <v>850</v>
      </c>
      <c r="F168" s="216" t="s">
        <v>851</v>
      </c>
      <c r="G168" s="217" t="s">
        <v>312</v>
      </c>
      <c r="H168" s="218">
        <v>1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141</v>
      </c>
      <c r="AT168" s="225" t="s">
        <v>136</v>
      </c>
      <c r="AU168" s="225" t="s">
        <v>79</v>
      </c>
      <c r="AY168" s="19" t="s">
        <v>133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141</v>
      </c>
      <c r="BM168" s="225" t="s">
        <v>1072</v>
      </c>
    </row>
    <row r="169" s="2" customFormat="1" ht="16.5" customHeight="1">
      <c r="A169" s="40"/>
      <c r="B169" s="41"/>
      <c r="C169" s="214" t="s">
        <v>72</v>
      </c>
      <c r="D169" s="214" t="s">
        <v>136</v>
      </c>
      <c r="E169" s="215" t="s">
        <v>853</v>
      </c>
      <c r="F169" s="216" t="s">
        <v>854</v>
      </c>
      <c r="G169" s="217" t="s">
        <v>312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91" t="s">
        <v>19</v>
      </c>
      <c r="N169" s="292" t="s">
        <v>43</v>
      </c>
      <c r="O169" s="289"/>
      <c r="P169" s="293">
        <f>O169*H169</f>
        <v>0</v>
      </c>
      <c r="Q169" s="293">
        <v>0</v>
      </c>
      <c r="R169" s="293">
        <f>Q169*H169</f>
        <v>0</v>
      </c>
      <c r="S169" s="293">
        <v>0</v>
      </c>
      <c r="T169" s="29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141</v>
      </c>
      <c r="AT169" s="225" t="s">
        <v>136</v>
      </c>
      <c r="AU169" s="225" t="s">
        <v>79</v>
      </c>
      <c r="AY169" s="19" t="s">
        <v>133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141</v>
      </c>
      <c r="BM169" s="225" t="s">
        <v>1073</v>
      </c>
    </row>
    <row r="170" s="2" customFormat="1" ht="6.96" customHeight="1">
      <c r="A170" s="40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46"/>
      <c r="M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</sheetData>
  <sheetProtection sheet="1" autoFilter="0" formatColumns="0" formatRows="0" objects="1" scenarios="1" spinCount="100000" saltValue="TeS37tSlPlejdo5pHoVXDM1OWQKdv/Ci9ob1lLSeX0piOuMM8TssBk53fdvUYdcQc75u3JtO0SUjD+Enk602Dw==" hashValue="pSlmQGK1pE6qR4NEjCED3IkVUeBCiPGop4W1mRrHV0GWdkuX8N/ysVUKQdsaMmUnTpzuBrWUc9tT7F3SCN2DXg==" algorithmName="SHA-512" password="CF13"/>
  <autoFilter ref="C91:K1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Stavební úpravy - modernizace obvodového pláště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98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1074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30. 9. 2022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9"/>
      <c r="B27" s="150"/>
      <c r="C27" s="149"/>
      <c r="D27" s="149"/>
      <c r="E27" s="151" t="s">
        <v>37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ROUND((SUM(BE85:BE101)),  2)</f>
        <v>0</v>
      </c>
      <c r="G33" s="40"/>
      <c r="H33" s="40"/>
      <c r="I33" s="159">
        <v>0.20999999999999999</v>
      </c>
      <c r="J33" s="158">
        <f>ROUND(((SUM(BE85:BE101))*I33),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ROUND((SUM(BF85:BF101)),  2)</f>
        <v>0</v>
      </c>
      <c r="G34" s="40"/>
      <c r="H34" s="40"/>
      <c r="I34" s="159">
        <v>0.14999999999999999</v>
      </c>
      <c r="J34" s="158">
        <f>ROUND(((SUM(BF85:BF101))*I34),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ROUND((SUM(BG85:BG101)),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ROUND((SUM(BH85:BH101)),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ROUND((SUM(BI85:BI101)),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Stavební úpravy - modernizace obvodového pláště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parc. č. 1627/24 a 1627/25</v>
      </c>
      <c r="G52" s="42"/>
      <c r="H52" s="42"/>
      <c r="I52" s="34" t="s">
        <v>23</v>
      </c>
      <c r="J52" s="74" t="str">
        <f>IF(J12="","",J12)</f>
        <v>30. 9. 2022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ČZU v Praze</v>
      </c>
      <c r="G54" s="42"/>
      <c r="H54" s="42"/>
      <c r="I54" s="34" t="s">
        <v>31</v>
      </c>
      <c r="J54" s="38" t="str">
        <f>E21</f>
        <v>RH-ARCHITEKTI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101</v>
      </c>
      <c r="D57" s="173"/>
      <c r="E57" s="173"/>
      <c r="F57" s="173"/>
      <c r="G57" s="173"/>
      <c r="H57" s="173"/>
      <c r="I57" s="173"/>
      <c r="J57" s="174" t="s">
        <v>102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76"/>
      <c r="C60" s="177"/>
      <c r="D60" s="178" t="s">
        <v>1074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1075</v>
      </c>
      <c r="E61" s="184"/>
      <c r="F61" s="184"/>
      <c r="G61" s="184"/>
      <c r="H61" s="184"/>
      <c r="I61" s="184"/>
      <c r="J61" s="185">
        <f>J87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1076</v>
      </c>
      <c r="E62" s="184"/>
      <c r="F62" s="184"/>
      <c r="G62" s="184"/>
      <c r="H62" s="184"/>
      <c r="I62" s="184"/>
      <c r="J62" s="185">
        <f>J90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1077</v>
      </c>
      <c r="E63" s="184"/>
      <c r="F63" s="184"/>
      <c r="G63" s="184"/>
      <c r="H63" s="184"/>
      <c r="I63" s="184"/>
      <c r="J63" s="185">
        <f>J93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1078</v>
      </c>
      <c r="E64" s="184"/>
      <c r="F64" s="184"/>
      <c r="G64" s="184"/>
      <c r="H64" s="184"/>
      <c r="I64" s="184"/>
      <c r="J64" s="185">
        <f>J96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1079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118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Stavební úpravy - modernizace obvodového pláště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98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Vedlejší rozpočtové náklady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parc. č. 1627/24 a 1627/25</v>
      </c>
      <c r="G79" s="42"/>
      <c r="H79" s="42"/>
      <c r="I79" s="34" t="s">
        <v>23</v>
      </c>
      <c r="J79" s="74" t="str">
        <f>IF(J12="","",J12)</f>
        <v>30. 9. 2022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ČZU v Praze</v>
      </c>
      <c r="G81" s="42"/>
      <c r="H81" s="42"/>
      <c r="I81" s="34" t="s">
        <v>31</v>
      </c>
      <c r="J81" s="38" t="str">
        <f>E21</f>
        <v>RH-ARCHITEKTI s.r.o.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 xml:space="preserve"> 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119</v>
      </c>
      <c r="D84" s="190" t="s">
        <v>57</v>
      </c>
      <c r="E84" s="190" t="s">
        <v>53</v>
      </c>
      <c r="F84" s="190" t="s">
        <v>54</v>
      </c>
      <c r="G84" s="190" t="s">
        <v>120</v>
      </c>
      <c r="H84" s="190" t="s">
        <v>121</v>
      </c>
      <c r="I84" s="190" t="s">
        <v>122</v>
      </c>
      <c r="J84" s="190" t="s">
        <v>102</v>
      </c>
      <c r="K84" s="191" t="s">
        <v>123</v>
      </c>
      <c r="L84" s="192"/>
      <c r="M84" s="94" t="s">
        <v>19</v>
      </c>
      <c r="N84" s="95" t="s">
        <v>42</v>
      </c>
      <c r="O84" s="95" t="s">
        <v>124</v>
      </c>
      <c r="P84" s="95" t="s">
        <v>125</v>
      </c>
      <c r="Q84" s="95" t="s">
        <v>126</v>
      </c>
      <c r="R84" s="95" t="s">
        <v>127</v>
      </c>
      <c r="S84" s="95" t="s">
        <v>128</v>
      </c>
      <c r="T84" s="96" t="s">
        <v>129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130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</f>
        <v>0</v>
      </c>
      <c r="Q85" s="98"/>
      <c r="R85" s="195">
        <f>R86</f>
        <v>0</v>
      </c>
      <c r="S85" s="98"/>
      <c r="T85" s="196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103</v>
      </c>
      <c r="BK85" s="197">
        <f>BK86</f>
        <v>0</v>
      </c>
    </row>
    <row r="86" s="12" customFormat="1" ht="25.92" customHeight="1">
      <c r="A86" s="12"/>
      <c r="B86" s="198"/>
      <c r="C86" s="199"/>
      <c r="D86" s="200" t="s">
        <v>71</v>
      </c>
      <c r="E86" s="201" t="s">
        <v>94</v>
      </c>
      <c r="F86" s="201" t="s">
        <v>95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P87+P90+P93+P96+P99</f>
        <v>0</v>
      </c>
      <c r="Q86" s="206"/>
      <c r="R86" s="207">
        <f>R87+R90+R93+R96+R99</f>
        <v>0</v>
      </c>
      <c r="S86" s="206"/>
      <c r="T86" s="208">
        <f>T87+T90+T93+T96+T99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173</v>
      </c>
      <c r="AT86" s="210" t="s">
        <v>71</v>
      </c>
      <c r="AU86" s="210" t="s">
        <v>72</v>
      </c>
      <c r="AY86" s="209" t="s">
        <v>133</v>
      </c>
      <c r="BK86" s="211">
        <f>BK87+BK90+BK93+BK96+BK99</f>
        <v>0</v>
      </c>
    </row>
    <row r="87" s="12" customFormat="1" ht="22.8" customHeight="1">
      <c r="A87" s="12"/>
      <c r="B87" s="198"/>
      <c r="C87" s="199"/>
      <c r="D87" s="200" t="s">
        <v>71</v>
      </c>
      <c r="E87" s="212" t="s">
        <v>1080</v>
      </c>
      <c r="F87" s="212" t="s">
        <v>1081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SUM(P88:P89)</f>
        <v>0</v>
      </c>
      <c r="Q87" s="206"/>
      <c r="R87" s="207">
        <f>SUM(R88:R89)</f>
        <v>0</v>
      </c>
      <c r="S87" s="206"/>
      <c r="T87" s="208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173</v>
      </c>
      <c r="AT87" s="210" t="s">
        <v>71</v>
      </c>
      <c r="AU87" s="210" t="s">
        <v>79</v>
      </c>
      <c r="AY87" s="209" t="s">
        <v>133</v>
      </c>
      <c r="BK87" s="211">
        <f>SUM(BK88:BK89)</f>
        <v>0</v>
      </c>
    </row>
    <row r="88" s="2" customFormat="1" ht="16.5" customHeight="1">
      <c r="A88" s="40"/>
      <c r="B88" s="41"/>
      <c r="C88" s="214" t="s">
        <v>79</v>
      </c>
      <c r="D88" s="214" t="s">
        <v>136</v>
      </c>
      <c r="E88" s="215" t="s">
        <v>1082</v>
      </c>
      <c r="F88" s="216" t="s">
        <v>1081</v>
      </c>
      <c r="G88" s="217" t="s">
        <v>312</v>
      </c>
      <c r="H88" s="218">
        <v>1</v>
      </c>
      <c r="I88" s="219"/>
      <c r="J88" s="220">
        <f>ROUND(I88*H88,2)</f>
        <v>0</v>
      </c>
      <c r="K88" s="216" t="s">
        <v>523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1083</v>
      </c>
      <c r="AT88" s="225" t="s">
        <v>136</v>
      </c>
      <c r="AU88" s="225" t="s">
        <v>81</v>
      </c>
      <c r="AY88" s="19" t="s">
        <v>133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79</v>
      </c>
      <c r="BK88" s="226">
        <f>ROUND(I88*H88,2)</f>
        <v>0</v>
      </c>
      <c r="BL88" s="19" t="s">
        <v>1083</v>
      </c>
      <c r="BM88" s="225" t="s">
        <v>1084</v>
      </c>
    </row>
    <row r="89" s="2" customFormat="1">
      <c r="A89" s="40"/>
      <c r="B89" s="41"/>
      <c r="C89" s="42"/>
      <c r="D89" s="227" t="s">
        <v>143</v>
      </c>
      <c r="E89" s="42"/>
      <c r="F89" s="228" t="s">
        <v>1085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143</v>
      </c>
      <c r="AU89" s="19" t="s">
        <v>81</v>
      </c>
    </row>
    <row r="90" s="12" customFormat="1" ht="22.8" customHeight="1">
      <c r="A90" s="12"/>
      <c r="B90" s="198"/>
      <c r="C90" s="199"/>
      <c r="D90" s="200" t="s">
        <v>71</v>
      </c>
      <c r="E90" s="212" t="s">
        <v>1086</v>
      </c>
      <c r="F90" s="212" t="s">
        <v>1087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SUM(P91:P92)</f>
        <v>0</v>
      </c>
      <c r="Q90" s="206"/>
      <c r="R90" s="207">
        <f>SUM(R91:R92)</f>
        <v>0</v>
      </c>
      <c r="S90" s="206"/>
      <c r="T90" s="208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173</v>
      </c>
      <c r="AT90" s="210" t="s">
        <v>71</v>
      </c>
      <c r="AU90" s="210" t="s">
        <v>79</v>
      </c>
      <c r="AY90" s="209" t="s">
        <v>133</v>
      </c>
      <c r="BK90" s="211">
        <f>SUM(BK91:BK92)</f>
        <v>0</v>
      </c>
    </row>
    <row r="91" s="2" customFormat="1" ht="16.5" customHeight="1">
      <c r="A91" s="40"/>
      <c r="B91" s="41"/>
      <c r="C91" s="214" t="s">
        <v>81</v>
      </c>
      <c r="D91" s="214" t="s">
        <v>136</v>
      </c>
      <c r="E91" s="215" t="s">
        <v>1088</v>
      </c>
      <c r="F91" s="216" t="s">
        <v>1087</v>
      </c>
      <c r="G91" s="217" t="s">
        <v>312</v>
      </c>
      <c r="H91" s="218">
        <v>1</v>
      </c>
      <c r="I91" s="219"/>
      <c r="J91" s="220">
        <f>ROUND(I91*H91,2)</f>
        <v>0</v>
      </c>
      <c r="K91" s="216" t="s">
        <v>523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1083</v>
      </c>
      <c r="AT91" s="225" t="s">
        <v>136</v>
      </c>
      <c r="AU91" s="225" t="s">
        <v>81</v>
      </c>
      <c r="AY91" s="19" t="s">
        <v>133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79</v>
      </c>
      <c r="BK91" s="226">
        <f>ROUND(I91*H91,2)</f>
        <v>0</v>
      </c>
      <c r="BL91" s="19" t="s">
        <v>1083</v>
      </c>
      <c r="BM91" s="225" t="s">
        <v>1089</v>
      </c>
    </row>
    <row r="92" s="2" customFormat="1">
      <c r="A92" s="40"/>
      <c r="B92" s="41"/>
      <c r="C92" s="42"/>
      <c r="D92" s="227" t="s">
        <v>143</v>
      </c>
      <c r="E92" s="42"/>
      <c r="F92" s="228" t="s">
        <v>1090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143</v>
      </c>
      <c r="AU92" s="19" t="s">
        <v>81</v>
      </c>
    </row>
    <row r="93" s="12" customFormat="1" ht="22.8" customHeight="1">
      <c r="A93" s="12"/>
      <c r="B93" s="198"/>
      <c r="C93" s="199"/>
      <c r="D93" s="200" t="s">
        <v>71</v>
      </c>
      <c r="E93" s="212" t="s">
        <v>1091</v>
      </c>
      <c r="F93" s="212" t="s">
        <v>1092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SUM(P94:P95)</f>
        <v>0</v>
      </c>
      <c r="Q93" s="206"/>
      <c r="R93" s="207">
        <f>SUM(R94:R95)</f>
        <v>0</v>
      </c>
      <c r="S93" s="206"/>
      <c r="T93" s="208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173</v>
      </c>
      <c r="AT93" s="210" t="s">
        <v>71</v>
      </c>
      <c r="AU93" s="210" t="s">
        <v>79</v>
      </c>
      <c r="AY93" s="209" t="s">
        <v>133</v>
      </c>
      <c r="BK93" s="211">
        <f>SUM(BK94:BK95)</f>
        <v>0</v>
      </c>
    </row>
    <row r="94" s="2" customFormat="1" ht="16.5" customHeight="1">
      <c r="A94" s="40"/>
      <c r="B94" s="41"/>
      <c r="C94" s="214" t="s">
        <v>134</v>
      </c>
      <c r="D94" s="214" t="s">
        <v>136</v>
      </c>
      <c r="E94" s="215" t="s">
        <v>1093</v>
      </c>
      <c r="F94" s="216" t="s">
        <v>1094</v>
      </c>
      <c r="G94" s="217" t="s">
        <v>312</v>
      </c>
      <c r="H94" s="218">
        <v>1</v>
      </c>
      <c r="I94" s="219"/>
      <c r="J94" s="220">
        <f>ROUND(I94*H94,2)</f>
        <v>0</v>
      </c>
      <c r="K94" s="216" t="s">
        <v>523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1083</v>
      </c>
      <c r="AT94" s="225" t="s">
        <v>136</v>
      </c>
      <c r="AU94" s="225" t="s">
        <v>81</v>
      </c>
      <c r="AY94" s="19" t="s">
        <v>133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1083</v>
      </c>
      <c r="BM94" s="225" t="s">
        <v>1095</v>
      </c>
    </row>
    <row r="95" s="2" customFormat="1">
      <c r="A95" s="40"/>
      <c r="B95" s="41"/>
      <c r="C95" s="42"/>
      <c r="D95" s="227" t="s">
        <v>143</v>
      </c>
      <c r="E95" s="42"/>
      <c r="F95" s="228" t="s">
        <v>1096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143</v>
      </c>
      <c r="AU95" s="19" t="s">
        <v>81</v>
      </c>
    </row>
    <row r="96" s="12" customFormat="1" ht="22.8" customHeight="1">
      <c r="A96" s="12"/>
      <c r="B96" s="198"/>
      <c r="C96" s="199"/>
      <c r="D96" s="200" t="s">
        <v>71</v>
      </c>
      <c r="E96" s="212" t="s">
        <v>1097</v>
      </c>
      <c r="F96" s="212" t="s">
        <v>1098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SUM(P97:P98)</f>
        <v>0</v>
      </c>
      <c r="Q96" s="206"/>
      <c r="R96" s="207">
        <f>SUM(R97:R98)</f>
        <v>0</v>
      </c>
      <c r="S96" s="206"/>
      <c r="T96" s="208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173</v>
      </c>
      <c r="AT96" s="210" t="s">
        <v>71</v>
      </c>
      <c r="AU96" s="210" t="s">
        <v>79</v>
      </c>
      <c r="AY96" s="209" t="s">
        <v>133</v>
      </c>
      <c r="BK96" s="211">
        <f>SUM(BK97:BK98)</f>
        <v>0</v>
      </c>
    </row>
    <row r="97" s="2" customFormat="1" ht="16.5" customHeight="1">
      <c r="A97" s="40"/>
      <c r="B97" s="41"/>
      <c r="C97" s="214" t="s">
        <v>141</v>
      </c>
      <c r="D97" s="214" t="s">
        <v>136</v>
      </c>
      <c r="E97" s="215" t="s">
        <v>1099</v>
      </c>
      <c r="F97" s="216" t="s">
        <v>1100</v>
      </c>
      <c r="G97" s="217" t="s">
        <v>312</v>
      </c>
      <c r="H97" s="218">
        <v>1</v>
      </c>
      <c r="I97" s="219"/>
      <c r="J97" s="220">
        <f>ROUND(I97*H97,2)</f>
        <v>0</v>
      </c>
      <c r="K97" s="216" t="s">
        <v>523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1083</v>
      </c>
      <c r="AT97" s="225" t="s">
        <v>136</v>
      </c>
      <c r="AU97" s="225" t="s">
        <v>81</v>
      </c>
      <c r="AY97" s="19" t="s">
        <v>133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1083</v>
      </c>
      <c r="BM97" s="225" t="s">
        <v>1101</v>
      </c>
    </row>
    <row r="98" s="2" customFormat="1">
      <c r="A98" s="40"/>
      <c r="B98" s="41"/>
      <c r="C98" s="42"/>
      <c r="D98" s="227" t="s">
        <v>143</v>
      </c>
      <c r="E98" s="42"/>
      <c r="F98" s="228" t="s">
        <v>1102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143</v>
      </c>
      <c r="AU98" s="19" t="s">
        <v>81</v>
      </c>
    </row>
    <row r="99" s="12" customFormat="1" ht="22.8" customHeight="1">
      <c r="A99" s="12"/>
      <c r="B99" s="198"/>
      <c r="C99" s="199"/>
      <c r="D99" s="200" t="s">
        <v>71</v>
      </c>
      <c r="E99" s="212" t="s">
        <v>1103</v>
      </c>
      <c r="F99" s="212" t="s">
        <v>1104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SUM(P100:P101)</f>
        <v>0</v>
      </c>
      <c r="Q99" s="206"/>
      <c r="R99" s="207">
        <f>SUM(R100:R101)</f>
        <v>0</v>
      </c>
      <c r="S99" s="206"/>
      <c r="T99" s="208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173</v>
      </c>
      <c r="AT99" s="210" t="s">
        <v>71</v>
      </c>
      <c r="AU99" s="210" t="s">
        <v>79</v>
      </c>
      <c r="AY99" s="209" t="s">
        <v>133</v>
      </c>
      <c r="BK99" s="211">
        <f>SUM(BK100:BK101)</f>
        <v>0</v>
      </c>
    </row>
    <row r="100" s="2" customFormat="1" ht="16.5" customHeight="1">
      <c r="A100" s="40"/>
      <c r="B100" s="41"/>
      <c r="C100" s="214" t="s">
        <v>173</v>
      </c>
      <c r="D100" s="214" t="s">
        <v>136</v>
      </c>
      <c r="E100" s="215" t="s">
        <v>1105</v>
      </c>
      <c r="F100" s="216" t="s">
        <v>1104</v>
      </c>
      <c r="G100" s="217" t="s">
        <v>312</v>
      </c>
      <c r="H100" s="218">
        <v>1</v>
      </c>
      <c r="I100" s="219"/>
      <c r="J100" s="220">
        <f>ROUND(I100*H100,2)</f>
        <v>0</v>
      </c>
      <c r="K100" s="216" t="s">
        <v>523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1083</v>
      </c>
      <c r="AT100" s="225" t="s">
        <v>136</v>
      </c>
      <c r="AU100" s="225" t="s">
        <v>81</v>
      </c>
      <c r="AY100" s="19" t="s">
        <v>133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1083</v>
      </c>
      <c r="BM100" s="225" t="s">
        <v>1106</v>
      </c>
    </row>
    <row r="101" s="2" customFormat="1">
      <c r="A101" s="40"/>
      <c r="B101" s="41"/>
      <c r="C101" s="42"/>
      <c r="D101" s="227" t="s">
        <v>143</v>
      </c>
      <c r="E101" s="42"/>
      <c r="F101" s="228" t="s">
        <v>1107</v>
      </c>
      <c r="G101" s="42"/>
      <c r="H101" s="42"/>
      <c r="I101" s="229"/>
      <c r="J101" s="42"/>
      <c r="K101" s="42"/>
      <c r="L101" s="46"/>
      <c r="M101" s="287"/>
      <c r="N101" s="288"/>
      <c r="O101" s="289"/>
      <c r="P101" s="289"/>
      <c r="Q101" s="289"/>
      <c r="R101" s="289"/>
      <c r="S101" s="289"/>
      <c r="T101" s="29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143</v>
      </c>
      <c r="AU101" s="19" t="s">
        <v>81</v>
      </c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46"/>
      <c r="M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</sheetData>
  <sheetProtection sheet="1" autoFilter="0" formatColumns="0" formatRows="0" objects="1" scenarios="1" spinCount="100000" saltValue="7hIT4YkOyaRnhncTWW/HA/8k6KrrDi50QtSFx3/4d56y8WAsyqyNnodBdJXVPS9weWbmpGkXnFpxMILApmX9iw==" hashValue="rkVMqDd1b97G0bm2Z0FpRkcwdGKY7Oipt2W3WUFko5HRbQggDr5St1bcWsyqR9uTJy5cME70x4qd/+TF92V/ew==" algorithmName="SHA-512" password="CF13"/>
  <autoFilter ref="C84:K10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2/010001000"/>
    <hyperlink ref="F92" r:id="rId2" display="https://podminky.urs.cz/item/CS_URS_2021_02/030001000"/>
    <hyperlink ref="F95" r:id="rId3" display="https://podminky.urs.cz/item/CS_URS_2021_02/045002000"/>
    <hyperlink ref="F98" r:id="rId4" display="https://podminky.urs.cz/item/CS_URS_2021_02/065002000"/>
    <hyperlink ref="F101" r:id="rId5" display="https://podminky.urs.cz/item/CS_URS_2021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1108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1109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1110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1111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1112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1113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1114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1115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1116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1117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1118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78</v>
      </c>
      <c r="F18" s="306" t="s">
        <v>1119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1120</v>
      </c>
      <c r="F19" s="306" t="s">
        <v>1121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1122</v>
      </c>
      <c r="F20" s="306" t="s">
        <v>1123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1124</v>
      </c>
      <c r="F21" s="306" t="s">
        <v>1125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1126</v>
      </c>
      <c r="F22" s="306" t="s">
        <v>1127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83</v>
      </c>
      <c r="F23" s="306" t="s">
        <v>1128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1129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1130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1131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1132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1133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1134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1135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1136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1137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119</v>
      </c>
      <c r="F36" s="306"/>
      <c r="G36" s="306" t="s">
        <v>1138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1139</v>
      </c>
      <c r="F37" s="306"/>
      <c r="G37" s="306" t="s">
        <v>1140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53</v>
      </c>
      <c r="F38" s="306"/>
      <c r="G38" s="306" t="s">
        <v>1141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54</v>
      </c>
      <c r="F39" s="306"/>
      <c r="G39" s="306" t="s">
        <v>1142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120</v>
      </c>
      <c r="F40" s="306"/>
      <c r="G40" s="306" t="s">
        <v>1143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121</v>
      </c>
      <c r="F41" s="306"/>
      <c r="G41" s="306" t="s">
        <v>1144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1145</v>
      </c>
      <c r="F42" s="306"/>
      <c r="G42" s="306" t="s">
        <v>1146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1147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1148</v>
      </c>
      <c r="F44" s="306"/>
      <c r="G44" s="306" t="s">
        <v>1149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123</v>
      </c>
      <c r="F45" s="306"/>
      <c r="G45" s="306" t="s">
        <v>1150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1151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1152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1153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1154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1155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1156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1157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1158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1159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1160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1161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1162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1163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1164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1165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1166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1167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1168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1169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1170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1171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1172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1173</v>
      </c>
      <c r="D76" s="324"/>
      <c r="E76" s="324"/>
      <c r="F76" s="324" t="s">
        <v>1174</v>
      </c>
      <c r="G76" s="325"/>
      <c r="H76" s="324" t="s">
        <v>54</v>
      </c>
      <c r="I76" s="324" t="s">
        <v>57</v>
      </c>
      <c r="J76" s="324" t="s">
        <v>1175</v>
      </c>
      <c r="K76" s="323"/>
    </row>
    <row r="77" s="1" customFormat="1" ht="17.25" customHeight="1">
      <c r="B77" s="321"/>
      <c r="C77" s="326" t="s">
        <v>1176</v>
      </c>
      <c r="D77" s="326"/>
      <c r="E77" s="326"/>
      <c r="F77" s="327" t="s">
        <v>1177</v>
      </c>
      <c r="G77" s="328"/>
      <c r="H77" s="326"/>
      <c r="I77" s="326"/>
      <c r="J77" s="326" t="s">
        <v>1178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53</v>
      </c>
      <c r="D79" s="331"/>
      <c r="E79" s="331"/>
      <c r="F79" s="332" t="s">
        <v>1179</v>
      </c>
      <c r="G79" s="333"/>
      <c r="H79" s="309" t="s">
        <v>1180</v>
      </c>
      <c r="I79" s="309" t="s">
        <v>1181</v>
      </c>
      <c r="J79" s="309">
        <v>20</v>
      </c>
      <c r="K79" s="323"/>
    </row>
    <row r="80" s="1" customFormat="1" ht="15" customHeight="1">
      <c r="B80" s="321"/>
      <c r="C80" s="309" t="s">
        <v>1182</v>
      </c>
      <c r="D80" s="309"/>
      <c r="E80" s="309"/>
      <c r="F80" s="332" t="s">
        <v>1179</v>
      </c>
      <c r="G80" s="333"/>
      <c r="H80" s="309" t="s">
        <v>1183</v>
      </c>
      <c r="I80" s="309" t="s">
        <v>1181</v>
      </c>
      <c r="J80" s="309">
        <v>120</v>
      </c>
      <c r="K80" s="323"/>
    </row>
    <row r="81" s="1" customFormat="1" ht="15" customHeight="1">
      <c r="B81" s="334"/>
      <c r="C81" s="309" t="s">
        <v>1184</v>
      </c>
      <c r="D81" s="309"/>
      <c r="E81" s="309"/>
      <c r="F81" s="332" t="s">
        <v>1185</v>
      </c>
      <c r="G81" s="333"/>
      <c r="H81" s="309" t="s">
        <v>1186</v>
      </c>
      <c r="I81" s="309" t="s">
        <v>1181</v>
      </c>
      <c r="J81" s="309">
        <v>50</v>
      </c>
      <c r="K81" s="323"/>
    </row>
    <row r="82" s="1" customFormat="1" ht="15" customHeight="1">
      <c r="B82" s="334"/>
      <c r="C82" s="309" t="s">
        <v>1187</v>
      </c>
      <c r="D82" s="309"/>
      <c r="E82" s="309"/>
      <c r="F82" s="332" t="s">
        <v>1179</v>
      </c>
      <c r="G82" s="333"/>
      <c r="H82" s="309" t="s">
        <v>1188</v>
      </c>
      <c r="I82" s="309" t="s">
        <v>1189</v>
      </c>
      <c r="J82" s="309"/>
      <c r="K82" s="323"/>
    </row>
    <row r="83" s="1" customFormat="1" ht="15" customHeight="1">
      <c r="B83" s="334"/>
      <c r="C83" s="335" t="s">
        <v>1190</v>
      </c>
      <c r="D83" s="335"/>
      <c r="E83" s="335"/>
      <c r="F83" s="336" t="s">
        <v>1185</v>
      </c>
      <c r="G83" s="335"/>
      <c r="H83" s="335" t="s">
        <v>1191</v>
      </c>
      <c r="I83" s="335" t="s">
        <v>1181</v>
      </c>
      <c r="J83" s="335">
        <v>15</v>
      </c>
      <c r="K83" s="323"/>
    </row>
    <row r="84" s="1" customFormat="1" ht="15" customHeight="1">
      <c r="B84" s="334"/>
      <c r="C84" s="335" t="s">
        <v>1192</v>
      </c>
      <c r="D84" s="335"/>
      <c r="E84" s="335"/>
      <c r="F84" s="336" t="s">
        <v>1185</v>
      </c>
      <c r="G84" s="335"/>
      <c r="H84" s="335" t="s">
        <v>1193</v>
      </c>
      <c r="I84" s="335" t="s">
        <v>1181</v>
      </c>
      <c r="J84" s="335">
        <v>15</v>
      </c>
      <c r="K84" s="323"/>
    </row>
    <row r="85" s="1" customFormat="1" ht="15" customHeight="1">
      <c r="B85" s="334"/>
      <c r="C85" s="335" t="s">
        <v>1194</v>
      </c>
      <c r="D85" s="335"/>
      <c r="E85" s="335"/>
      <c r="F85" s="336" t="s">
        <v>1185</v>
      </c>
      <c r="G85" s="335"/>
      <c r="H85" s="335" t="s">
        <v>1195</v>
      </c>
      <c r="I85" s="335" t="s">
        <v>1181</v>
      </c>
      <c r="J85" s="335">
        <v>20</v>
      </c>
      <c r="K85" s="323"/>
    </row>
    <row r="86" s="1" customFormat="1" ht="15" customHeight="1">
      <c r="B86" s="334"/>
      <c r="C86" s="335" t="s">
        <v>1196</v>
      </c>
      <c r="D86" s="335"/>
      <c r="E86" s="335"/>
      <c r="F86" s="336" t="s">
        <v>1185</v>
      </c>
      <c r="G86" s="335"/>
      <c r="H86" s="335" t="s">
        <v>1197</v>
      </c>
      <c r="I86" s="335" t="s">
        <v>1181</v>
      </c>
      <c r="J86" s="335">
        <v>20</v>
      </c>
      <c r="K86" s="323"/>
    </row>
    <row r="87" s="1" customFormat="1" ht="15" customHeight="1">
      <c r="B87" s="334"/>
      <c r="C87" s="309" t="s">
        <v>1198</v>
      </c>
      <c r="D87" s="309"/>
      <c r="E87" s="309"/>
      <c r="F87" s="332" t="s">
        <v>1185</v>
      </c>
      <c r="G87" s="333"/>
      <c r="H87" s="309" t="s">
        <v>1199</v>
      </c>
      <c r="I87" s="309" t="s">
        <v>1181</v>
      </c>
      <c r="J87" s="309">
        <v>50</v>
      </c>
      <c r="K87" s="323"/>
    </row>
    <row r="88" s="1" customFormat="1" ht="15" customHeight="1">
      <c r="B88" s="334"/>
      <c r="C88" s="309" t="s">
        <v>1200</v>
      </c>
      <c r="D88" s="309"/>
      <c r="E88" s="309"/>
      <c r="F88" s="332" t="s">
        <v>1185</v>
      </c>
      <c r="G88" s="333"/>
      <c r="H88" s="309" t="s">
        <v>1201</v>
      </c>
      <c r="I88" s="309" t="s">
        <v>1181</v>
      </c>
      <c r="J88" s="309">
        <v>20</v>
      </c>
      <c r="K88" s="323"/>
    </row>
    <row r="89" s="1" customFormat="1" ht="15" customHeight="1">
      <c r="B89" s="334"/>
      <c r="C89" s="309" t="s">
        <v>1202</v>
      </c>
      <c r="D89" s="309"/>
      <c r="E89" s="309"/>
      <c r="F89" s="332" t="s">
        <v>1185</v>
      </c>
      <c r="G89" s="333"/>
      <c r="H89" s="309" t="s">
        <v>1203</v>
      </c>
      <c r="I89" s="309" t="s">
        <v>1181</v>
      </c>
      <c r="J89" s="309">
        <v>20</v>
      </c>
      <c r="K89" s="323"/>
    </row>
    <row r="90" s="1" customFormat="1" ht="15" customHeight="1">
      <c r="B90" s="334"/>
      <c r="C90" s="309" t="s">
        <v>1204</v>
      </c>
      <c r="D90" s="309"/>
      <c r="E90" s="309"/>
      <c r="F90" s="332" t="s">
        <v>1185</v>
      </c>
      <c r="G90" s="333"/>
      <c r="H90" s="309" t="s">
        <v>1205</v>
      </c>
      <c r="I90" s="309" t="s">
        <v>1181</v>
      </c>
      <c r="J90" s="309">
        <v>50</v>
      </c>
      <c r="K90" s="323"/>
    </row>
    <row r="91" s="1" customFormat="1" ht="15" customHeight="1">
      <c r="B91" s="334"/>
      <c r="C91" s="309" t="s">
        <v>1206</v>
      </c>
      <c r="D91" s="309"/>
      <c r="E91" s="309"/>
      <c r="F91" s="332" t="s">
        <v>1185</v>
      </c>
      <c r="G91" s="333"/>
      <c r="H91" s="309" t="s">
        <v>1206</v>
      </c>
      <c r="I91" s="309" t="s">
        <v>1181</v>
      </c>
      <c r="J91" s="309">
        <v>50</v>
      </c>
      <c r="K91" s="323"/>
    </row>
    <row r="92" s="1" customFormat="1" ht="15" customHeight="1">
      <c r="B92" s="334"/>
      <c r="C92" s="309" t="s">
        <v>1207</v>
      </c>
      <c r="D92" s="309"/>
      <c r="E92" s="309"/>
      <c r="F92" s="332" t="s">
        <v>1185</v>
      </c>
      <c r="G92" s="333"/>
      <c r="H92" s="309" t="s">
        <v>1208</v>
      </c>
      <c r="I92" s="309" t="s">
        <v>1181</v>
      </c>
      <c r="J92" s="309">
        <v>255</v>
      </c>
      <c r="K92" s="323"/>
    </row>
    <row r="93" s="1" customFormat="1" ht="15" customHeight="1">
      <c r="B93" s="334"/>
      <c r="C93" s="309" t="s">
        <v>1209</v>
      </c>
      <c r="D93" s="309"/>
      <c r="E93" s="309"/>
      <c r="F93" s="332" t="s">
        <v>1179</v>
      </c>
      <c r="G93" s="333"/>
      <c r="H93" s="309" t="s">
        <v>1210</v>
      </c>
      <c r="I93" s="309" t="s">
        <v>1211</v>
      </c>
      <c r="J93" s="309"/>
      <c r="K93" s="323"/>
    </row>
    <row r="94" s="1" customFormat="1" ht="15" customHeight="1">
      <c r="B94" s="334"/>
      <c r="C94" s="309" t="s">
        <v>1212</v>
      </c>
      <c r="D94" s="309"/>
      <c r="E94" s="309"/>
      <c r="F94" s="332" t="s">
        <v>1179</v>
      </c>
      <c r="G94" s="333"/>
      <c r="H94" s="309" t="s">
        <v>1213</v>
      </c>
      <c r="I94" s="309" t="s">
        <v>1214</v>
      </c>
      <c r="J94" s="309"/>
      <c r="K94" s="323"/>
    </row>
    <row r="95" s="1" customFormat="1" ht="15" customHeight="1">
      <c r="B95" s="334"/>
      <c r="C95" s="309" t="s">
        <v>1215</v>
      </c>
      <c r="D95" s="309"/>
      <c r="E95" s="309"/>
      <c r="F95" s="332" t="s">
        <v>1179</v>
      </c>
      <c r="G95" s="333"/>
      <c r="H95" s="309" t="s">
        <v>1215</v>
      </c>
      <c r="I95" s="309" t="s">
        <v>1214</v>
      </c>
      <c r="J95" s="309"/>
      <c r="K95" s="323"/>
    </row>
    <row r="96" s="1" customFormat="1" ht="15" customHeight="1">
      <c r="B96" s="334"/>
      <c r="C96" s="309" t="s">
        <v>38</v>
      </c>
      <c r="D96" s="309"/>
      <c r="E96" s="309"/>
      <c r="F96" s="332" t="s">
        <v>1179</v>
      </c>
      <c r="G96" s="333"/>
      <c r="H96" s="309" t="s">
        <v>1216</v>
      </c>
      <c r="I96" s="309" t="s">
        <v>1214</v>
      </c>
      <c r="J96" s="309"/>
      <c r="K96" s="323"/>
    </row>
    <row r="97" s="1" customFormat="1" ht="15" customHeight="1">
      <c r="B97" s="334"/>
      <c r="C97" s="309" t="s">
        <v>48</v>
      </c>
      <c r="D97" s="309"/>
      <c r="E97" s="309"/>
      <c r="F97" s="332" t="s">
        <v>1179</v>
      </c>
      <c r="G97" s="333"/>
      <c r="H97" s="309" t="s">
        <v>1217</v>
      </c>
      <c r="I97" s="309" t="s">
        <v>1214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1218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1173</v>
      </c>
      <c r="D103" s="324"/>
      <c r="E103" s="324"/>
      <c r="F103" s="324" t="s">
        <v>1174</v>
      </c>
      <c r="G103" s="325"/>
      <c r="H103" s="324" t="s">
        <v>54</v>
      </c>
      <c r="I103" s="324" t="s">
        <v>57</v>
      </c>
      <c r="J103" s="324" t="s">
        <v>1175</v>
      </c>
      <c r="K103" s="323"/>
    </row>
    <row r="104" s="1" customFormat="1" ht="17.25" customHeight="1">
      <c r="B104" s="321"/>
      <c r="C104" s="326" t="s">
        <v>1176</v>
      </c>
      <c r="D104" s="326"/>
      <c r="E104" s="326"/>
      <c r="F104" s="327" t="s">
        <v>1177</v>
      </c>
      <c r="G104" s="328"/>
      <c r="H104" s="326"/>
      <c r="I104" s="326"/>
      <c r="J104" s="326" t="s">
        <v>1178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53</v>
      </c>
      <c r="D106" s="331"/>
      <c r="E106" s="331"/>
      <c r="F106" s="332" t="s">
        <v>1179</v>
      </c>
      <c r="G106" s="309"/>
      <c r="H106" s="309" t="s">
        <v>1219</v>
      </c>
      <c r="I106" s="309" t="s">
        <v>1181</v>
      </c>
      <c r="J106" s="309">
        <v>20</v>
      </c>
      <c r="K106" s="323"/>
    </row>
    <row r="107" s="1" customFormat="1" ht="15" customHeight="1">
      <c r="B107" s="321"/>
      <c r="C107" s="309" t="s">
        <v>1182</v>
      </c>
      <c r="D107" s="309"/>
      <c r="E107" s="309"/>
      <c r="F107" s="332" t="s">
        <v>1179</v>
      </c>
      <c r="G107" s="309"/>
      <c r="H107" s="309" t="s">
        <v>1219</v>
      </c>
      <c r="I107" s="309" t="s">
        <v>1181</v>
      </c>
      <c r="J107" s="309">
        <v>120</v>
      </c>
      <c r="K107" s="323"/>
    </row>
    <row r="108" s="1" customFormat="1" ht="15" customHeight="1">
      <c r="B108" s="334"/>
      <c r="C108" s="309" t="s">
        <v>1184</v>
      </c>
      <c r="D108" s="309"/>
      <c r="E108" s="309"/>
      <c r="F108" s="332" t="s">
        <v>1185</v>
      </c>
      <c r="G108" s="309"/>
      <c r="H108" s="309" t="s">
        <v>1219</v>
      </c>
      <c r="I108" s="309" t="s">
        <v>1181</v>
      </c>
      <c r="J108" s="309">
        <v>50</v>
      </c>
      <c r="K108" s="323"/>
    </row>
    <row r="109" s="1" customFormat="1" ht="15" customHeight="1">
      <c r="B109" s="334"/>
      <c r="C109" s="309" t="s">
        <v>1187</v>
      </c>
      <c r="D109" s="309"/>
      <c r="E109" s="309"/>
      <c r="F109" s="332" t="s">
        <v>1179</v>
      </c>
      <c r="G109" s="309"/>
      <c r="H109" s="309" t="s">
        <v>1219</v>
      </c>
      <c r="I109" s="309" t="s">
        <v>1189</v>
      </c>
      <c r="J109" s="309"/>
      <c r="K109" s="323"/>
    </row>
    <row r="110" s="1" customFormat="1" ht="15" customHeight="1">
      <c r="B110" s="334"/>
      <c r="C110" s="309" t="s">
        <v>1198</v>
      </c>
      <c r="D110" s="309"/>
      <c r="E110" s="309"/>
      <c r="F110" s="332" t="s">
        <v>1185</v>
      </c>
      <c r="G110" s="309"/>
      <c r="H110" s="309" t="s">
        <v>1219</v>
      </c>
      <c r="I110" s="309" t="s">
        <v>1181</v>
      </c>
      <c r="J110" s="309">
        <v>50</v>
      </c>
      <c r="K110" s="323"/>
    </row>
    <row r="111" s="1" customFormat="1" ht="15" customHeight="1">
      <c r="B111" s="334"/>
      <c r="C111" s="309" t="s">
        <v>1206</v>
      </c>
      <c r="D111" s="309"/>
      <c r="E111" s="309"/>
      <c r="F111" s="332" t="s">
        <v>1185</v>
      </c>
      <c r="G111" s="309"/>
      <c r="H111" s="309" t="s">
        <v>1219</v>
      </c>
      <c r="I111" s="309" t="s">
        <v>1181</v>
      </c>
      <c r="J111" s="309">
        <v>50</v>
      </c>
      <c r="K111" s="323"/>
    </row>
    <row r="112" s="1" customFormat="1" ht="15" customHeight="1">
      <c r="B112" s="334"/>
      <c r="C112" s="309" t="s">
        <v>1204</v>
      </c>
      <c r="D112" s="309"/>
      <c r="E112" s="309"/>
      <c r="F112" s="332" t="s">
        <v>1185</v>
      </c>
      <c r="G112" s="309"/>
      <c r="H112" s="309" t="s">
        <v>1219</v>
      </c>
      <c r="I112" s="309" t="s">
        <v>1181</v>
      </c>
      <c r="J112" s="309">
        <v>50</v>
      </c>
      <c r="K112" s="323"/>
    </row>
    <row r="113" s="1" customFormat="1" ht="15" customHeight="1">
      <c r="B113" s="334"/>
      <c r="C113" s="309" t="s">
        <v>53</v>
      </c>
      <c r="D113" s="309"/>
      <c r="E113" s="309"/>
      <c r="F113" s="332" t="s">
        <v>1179</v>
      </c>
      <c r="G113" s="309"/>
      <c r="H113" s="309" t="s">
        <v>1220</v>
      </c>
      <c r="I113" s="309" t="s">
        <v>1181</v>
      </c>
      <c r="J113" s="309">
        <v>20</v>
      </c>
      <c r="K113" s="323"/>
    </row>
    <row r="114" s="1" customFormat="1" ht="15" customHeight="1">
      <c r="B114" s="334"/>
      <c r="C114" s="309" t="s">
        <v>1221</v>
      </c>
      <c r="D114" s="309"/>
      <c r="E114" s="309"/>
      <c r="F114" s="332" t="s">
        <v>1179</v>
      </c>
      <c r="G114" s="309"/>
      <c r="H114" s="309" t="s">
        <v>1222</v>
      </c>
      <c r="I114" s="309" t="s">
        <v>1181</v>
      </c>
      <c r="J114" s="309">
        <v>120</v>
      </c>
      <c r="K114" s="323"/>
    </row>
    <row r="115" s="1" customFormat="1" ht="15" customHeight="1">
      <c r="B115" s="334"/>
      <c r="C115" s="309" t="s">
        <v>38</v>
      </c>
      <c r="D115" s="309"/>
      <c r="E115" s="309"/>
      <c r="F115" s="332" t="s">
        <v>1179</v>
      </c>
      <c r="G115" s="309"/>
      <c r="H115" s="309" t="s">
        <v>1223</v>
      </c>
      <c r="I115" s="309" t="s">
        <v>1214</v>
      </c>
      <c r="J115" s="309"/>
      <c r="K115" s="323"/>
    </row>
    <row r="116" s="1" customFormat="1" ht="15" customHeight="1">
      <c r="B116" s="334"/>
      <c r="C116" s="309" t="s">
        <v>48</v>
      </c>
      <c r="D116" s="309"/>
      <c r="E116" s="309"/>
      <c r="F116" s="332" t="s">
        <v>1179</v>
      </c>
      <c r="G116" s="309"/>
      <c r="H116" s="309" t="s">
        <v>1224</v>
      </c>
      <c r="I116" s="309" t="s">
        <v>1214</v>
      </c>
      <c r="J116" s="309"/>
      <c r="K116" s="323"/>
    </row>
    <row r="117" s="1" customFormat="1" ht="15" customHeight="1">
      <c r="B117" s="334"/>
      <c r="C117" s="309" t="s">
        <v>57</v>
      </c>
      <c r="D117" s="309"/>
      <c r="E117" s="309"/>
      <c r="F117" s="332" t="s">
        <v>1179</v>
      </c>
      <c r="G117" s="309"/>
      <c r="H117" s="309" t="s">
        <v>1225</v>
      </c>
      <c r="I117" s="309" t="s">
        <v>1226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1227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1173</v>
      </c>
      <c r="D123" s="324"/>
      <c r="E123" s="324"/>
      <c r="F123" s="324" t="s">
        <v>1174</v>
      </c>
      <c r="G123" s="325"/>
      <c r="H123" s="324" t="s">
        <v>54</v>
      </c>
      <c r="I123" s="324" t="s">
        <v>57</v>
      </c>
      <c r="J123" s="324" t="s">
        <v>1175</v>
      </c>
      <c r="K123" s="353"/>
    </row>
    <row r="124" s="1" customFormat="1" ht="17.25" customHeight="1">
      <c r="B124" s="352"/>
      <c r="C124" s="326" t="s">
        <v>1176</v>
      </c>
      <c r="D124" s="326"/>
      <c r="E124" s="326"/>
      <c r="F124" s="327" t="s">
        <v>1177</v>
      </c>
      <c r="G124" s="328"/>
      <c r="H124" s="326"/>
      <c r="I124" s="326"/>
      <c r="J124" s="326" t="s">
        <v>1178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1182</v>
      </c>
      <c r="D126" s="331"/>
      <c r="E126" s="331"/>
      <c r="F126" s="332" t="s">
        <v>1179</v>
      </c>
      <c r="G126" s="309"/>
      <c r="H126" s="309" t="s">
        <v>1219</v>
      </c>
      <c r="I126" s="309" t="s">
        <v>1181</v>
      </c>
      <c r="J126" s="309">
        <v>120</v>
      </c>
      <c r="K126" s="357"/>
    </row>
    <row r="127" s="1" customFormat="1" ht="15" customHeight="1">
      <c r="B127" s="354"/>
      <c r="C127" s="309" t="s">
        <v>1228</v>
      </c>
      <c r="D127" s="309"/>
      <c r="E127" s="309"/>
      <c r="F127" s="332" t="s">
        <v>1179</v>
      </c>
      <c r="G127" s="309"/>
      <c r="H127" s="309" t="s">
        <v>1229</v>
      </c>
      <c r="I127" s="309" t="s">
        <v>1181</v>
      </c>
      <c r="J127" s="309" t="s">
        <v>1230</v>
      </c>
      <c r="K127" s="357"/>
    </row>
    <row r="128" s="1" customFormat="1" ht="15" customHeight="1">
      <c r="B128" s="354"/>
      <c r="C128" s="309" t="s">
        <v>83</v>
      </c>
      <c r="D128" s="309"/>
      <c r="E128" s="309"/>
      <c r="F128" s="332" t="s">
        <v>1179</v>
      </c>
      <c r="G128" s="309"/>
      <c r="H128" s="309" t="s">
        <v>1231</v>
      </c>
      <c r="I128" s="309" t="s">
        <v>1181</v>
      </c>
      <c r="J128" s="309" t="s">
        <v>1230</v>
      </c>
      <c r="K128" s="357"/>
    </row>
    <row r="129" s="1" customFormat="1" ht="15" customHeight="1">
      <c r="B129" s="354"/>
      <c r="C129" s="309" t="s">
        <v>1190</v>
      </c>
      <c r="D129" s="309"/>
      <c r="E129" s="309"/>
      <c r="F129" s="332" t="s">
        <v>1185</v>
      </c>
      <c r="G129" s="309"/>
      <c r="H129" s="309" t="s">
        <v>1191</v>
      </c>
      <c r="I129" s="309" t="s">
        <v>1181</v>
      </c>
      <c r="J129" s="309">
        <v>15</v>
      </c>
      <c r="K129" s="357"/>
    </row>
    <row r="130" s="1" customFormat="1" ht="15" customHeight="1">
      <c r="B130" s="354"/>
      <c r="C130" s="335" t="s">
        <v>1192</v>
      </c>
      <c r="D130" s="335"/>
      <c r="E130" s="335"/>
      <c r="F130" s="336" t="s">
        <v>1185</v>
      </c>
      <c r="G130" s="335"/>
      <c r="H130" s="335" t="s">
        <v>1193</v>
      </c>
      <c r="I130" s="335" t="s">
        <v>1181</v>
      </c>
      <c r="J130" s="335">
        <v>15</v>
      </c>
      <c r="K130" s="357"/>
    </row>
    <row r="131" s="1" customFormat="1" ht="15" customHeight="1">
      <c r="B131" s="354"/>
      <c r="C131" s="335" t="s">
        <v>1194</v>
      </c>
      <c r="D131" s="335"/>
      <c r="E131" s="335"/>
      <c r="F131" s="336" t="s">
        <v>1185</v>
      </c>
      <c r="G131" s="335"/>
      <c r="H131" s="335" t="s">
        <v>1195</v>
      </c>
      <c r="I131" s="335" t="s">
        <v>1181</v>
      </c>
      <c r="J131" s="335">
        <v>20</v>
      </c>
      <c r="K131" s="357"/>
    </row>
    <row r="132" s="1" customFormat="1" ht="15" customHeight="1">
      <c r="B132" s="354"/>
      <c r="C132" s="335" t="s">
        <v>1196</v>
      </c>
      <c r="D132" s="335"/>
      <c r="E132" s="335"/>
      <c r="F132" s="336" t="s">
        <v>1185</v>
      </c>
      <c r="G132" s="335"/>
      <c r="H132" s="335" t="s">
        <v>1197</v>
      </c>
      <c r="I132" s="335" t="s">
        <v>1181</v>
      </c>
      <c r="J132" s="335">
        <v>20</v>
      </c>
      <c r="K132" s="357"/>
    </row>
    <row r="133" s="1" customFormat="1" ht="15" customHeight="1">
      <c r="B133" s="354"/>
      <c r="C133" s="309" t="s">
        <v>1184</v>
      </c>
      <c r="D133" s="309"/>
      <c r="E133" s="309"/>
      <c r="F133" s="332" t="s">
        <v>1185</v>
      </c>
      <c r="G133" s="309"/>
      <c r="H133" s="309" t="s">
        <v>1219</v>
      </c>
      <c r="I133" s="309" t="s">
        <v>1181</v>
      </c>
      <c r="J133" s="309">
        <v>50</v>
      </c>
      <c r="K133" s="357"/>
    </row>
    <row r="134" s="1" customFormat="1" ht="15" customHeight="1">
      <c r="B134" s="354"/>
      <c r="C134" s="309" t="s">
        <v>1198</v>
      </c>
      <c r="D134" s="309"/>
      <c r="E134" s="309"/>
      <c r="F134" s="332" t="s">
        <v>1185</v>
      </c>
      <c r="G134" s="309"/>
      <c r="H134" s="309" t="s">
        <v>1219</v>
      </c>
      <c r="I134" s="309" t="s">
        <v>1181</v>
      </c>
      <c r="J134" s="309">
        <v>50</v>
      </c>
      <c r="K134" s="357"/>
    </row>
    <row r="135" s="1" customFormat="1" ht="15" customHeight="1">
      <c r="B135" s="354"/>
      <c r="C135" s="309" t="s">
        <v>1204</v>
      </c>
      <c r="D135" s="309"/>
      <c r="E135" s="309"/>
      <c r="F135" s="332" t="s">
        <v>1185</v>
      </c>
      <c r="G135" s="309"/>
      <c r="H135" s="309" t="s">
        <v>1219</v>
      </c>
      <c r="I135" s="309" t="s">
        <v>1181</v>
      </c>
      <c r="J135" s="309">
        <v>50</v>
      </c>
      <c r="K135" s="357"/>
    </row>
    <row r="136" s="1" customFormat="1" ht="15" customHeight="1">
      <c r="B136" s="354"/>
      <c r="C136" s="309" t="s">
        <v>1206</v>
      </c>
      <c r="D136" s="309"/>
      <c r="E136" s="309"/>
      <c r="F136" s="332" t="s">
        <v>1185</v>
      </c>
      <c r="G136" s="309"/>
      <c r="H136" s="309" t="s">
        <v>1219</v>
      </c>
      <c r="I136" s="309" t="s">
        <v>1181</v>
      </c>
      <c r="J136" s="309">
        <v>50</v>
      </c>
      <c r="K136" s="357"/>
    </row>
    <row r="137" s="1" customFormat="1" ht="15" customHeight="1">
      <c r="B137" s="354"/>
      <c r="C137" s="309" t="s">
        <v>1207</v>
      </c>
      <c r="D137" s="309"/>
      <c r="E137" s="309"/>
      <c r="F137" s="332" t="s">
        <v>1185</v>
      </c>
      <c r="G137" s="309"/>
      <c r="H137" s="309" t="s">
        <v>1232</v>
      </c>
      <c r="I137" s="309" t="s">
        <v>1181</v>
      </c>
      <c r="J137" s="309">
        <v>255</v>
      </c>
      <c r="K137" s="357"/>
    </row>
    <row r="138" s="1" customFormat="1" ht="15" customHeight="1">
      <c r="B138" s="354"/>
      <c r="C138" s="309" t="s">
        <v>1209</v>
      </c>
      <c r="D138" s="309"/>
      <c r="E138" s="309"/>
      <c r="F138" s="332" t="s">
        <v>1179</v>
      </c>
      <c r="G138" s="309"/>
      <c r="H138" s="309" t="s">
        <v>1233</v>
      </c>
      <c r="I138" s="309" t="s">
        <v>1211</v>
      </c>
      <c r="J138" s="309"/>
      <c r="K138" s="357"/>
    </row>
    <row r="139" s="1" customFormat="1" ht="15" customHeight="1">
      <c r="B139" s="354"/>
      <c r="C139" s="309" t="s">
        <v>1212</v>
      </c>
      <c r="D139" s="309"/>
      <c r="E139" s="309"/>
      <c r="F139" s="332" t="s">
        <v>1179</v>
      </c>
      <c r="G139" s="309"/>
      <c r="H139" s="309" t="s">
        <v>1234</v>
      </c>
      <c r="I139" s="309" t="s">
        <v>1214</v>
      </c>
      <c r="J139" s="309"/>
      <c r="K139" s="357"/>
    </row>
    <row r="140" s="1" customFormat="1" ht="15" customHeight="1">
      <c r="B140" s="354"/>
      <c r="C140" s="309" t="s">
        <v>1215</v>
      </c>
      <c r="D140" s="309"/>
      <c r="E140" s="309"/>
      <c r="F140" s="332" t="s">
        <v>1179</v>
      </c>
      <c r="G140" s="309"/>
      <c r="H140" s="309" t="s">
        <v>1215</v>
      </c>
      <c r="I140" s="309" t="s">
        <v>1214</v>
      </c>
      <c r="J140" s="309"/>
      <c r="K140" s="357"/>
    </row>
    <row r="141" s="1" customFormat="1" ht="15" customHeight="1">
      <c r="B141" s="354"/>
      <c r="C141" s="309" t="s">
        <v>38</v>
      </c>
      <c r="D141" s="309"/>
      <c r="E141" s="309"/>
      <c r="F141" s="332" t="s">
        <v>1179</v>
      </c>
      <c r="G141" s="309"/>
      <c r="H141" s="309" t="s">
        <v>1235</v>
      </c>
      <c r="I141" s="309" t="s">
        <v>1214</v>
      </c>
      <c r="J141" s="309"/>
      <c r="K141" s="357"/>
    </row>
    <row r="142" s="1" customFormat="1" ht="15" customHeight="1">
      <c r="B142" s="354"/>
      <c r="C142" s="309" t="s">
        <v>1236</v>
      </c>
      <c r="D142" s="309"/>
      <c r="E142" s="309"/>
      <c r="F142" s="332" t="s">
        <v>1179</v>
      </c>
      <c r="G142" s="309"/>
      <c r="H142" s="309" t="s">
        <v>1237</v>
      </c>
      <c r="I142" s="309" t="s">
        <v>1214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1238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1173</v>
      </c>
      <c r="D148" s="324"/>
      <c r="E148" s="324"/>
      <c r="F148" s="324" t="s">
        <v>1174</v>
      </c>
      <c r="G148" s="325"/>
      <c r="H148" s="324" t="s">
        <v>54</v>
      </c>
      <c r="I148" s="324" t="s">
        <v>57</v>
      </c>
      <c r="J148" s="324" t="s">
        <v>1175</v>
      </c>
      <c r="K148" s="323"/>
    </row>
    <row r="149" s="1" customFormat="1" ht="17.25" customHeight="1">
      <c r="B149" s="321"/>
      <c r="C149" s="326" t="s">
        <v>1176</v>
      </c>
      <c r="D149" s="326"/>
      <c r="E149" s="326"/>
      <c r="F149" s="327" t="s">
        <v>1177</v>
      </c>
      <c r="G149" s="328"/>
      <c r="H149" s="326"/>
      <c r="I149" s="326"/>
      <c r="J149" s="326" t="s">
        <v>1178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1182</v>
      </c>
      <c r="D151" s="309"/>
      <c r="E151" s="309"/>
      <c r="F151" s="362" t="s">
        <v>1179</v>
      </c>
      <c r="G151" s="309"/>
      <c r="H151" s="361" t="s">
        <v>1219</v>
      </c>
      <c r="I151" s="361" t="s">
        <v>1181</v>
      </c>
      <c r="J151" s="361">
        <v>120</v>
      </c>
      <c r="K151" s="357"/>
    </row>
    <row r="152" s="1" customFormat="1" ht="15" customHeight="1">
      <c r="B152" s="334"/>
      <c r="C152" s="361" t="s">
        <v>1228</v>
      </c>
      <c r="D152" s="309"/>
      <c r="E152" s="309"/>
      <c r="F152" s="362" t="s">
        <v>1179</v>
      </c>
      <c r="G152" s="309"/>
      <c r="H152" s="361" t="s">
        <v>1239</v>
      </c>
      <c r="I152" s="361" t="s">
        <v>1181</v>
      </c>
      <c r="J152" s="361" t="s">
        <v>1230</v>
      </c>
      <c r="K152" s="357"/>
    </row>
    <row r="153" s="1" customFormat="1" ht="15" customHeight="1">
      <c r="B153" s="334"/>
      <c r="C153" s="361" t="s">
        <v>83</v>
      </c>
      <c r="D153" s="309"/>
      <c r="E153" s="309"/>
      <c r="F153" s="362" t="s">
        <v>1179</v>
      </c>
      <c r="G153" s="309"/>
      <c r="H153" s="361" t="s">
        <v>1240</v>
      </c>
      <c r="I153" s="361" t="s">
        <v>1181</v>
      </c>
      <c r="J153" s="361" t="s">
        <v>1230</v>
      </c>
      <c r="K153" s="357"/>
    </row>
    <row r="154" s="1" customFormat="1" ht="15" customHeight="1">
      <c r="B154" s="334"/>
      <c r="C154" s="361" t="s">
        <v>1184</v>
      </c>
      <c r="D154" s="309"/>
      <c r="E154" s="309"/>
      <c r="F154" s="362" t="s">
        <v>1185</v>
      </c>
      <c r="G154" s="309"/>
      <c r="H154" s="361" t="s">
        <v>1219</v>
      </c>
      <c r="I154" s="361" t="s">
        <v>1181</v>
      </c>
      <c r="J154" s="361">
        <v>50</v>
      </c>
      <c r="K154" s="357"/>
    </row>
    <row r="155" s="1" customFormat="1" ht="15" customHeight="1">
      <c r="B155" s="334"/>
      <c r="C155" s="361" t="s">
        <v>1187</v>
      </c>
      <c r="D155" s="309"/>
      <c r="E155" s="309"/>
      <c r="F155" s="362" t="s">
        <v>1179</v>
      </c>
      <c r="G155" s="309"/>
      <c r="H155" s="361" t="s">
        <v>1219</v>
      </c>
      <c r="I155" s="361" t="s">
        <v>1189</v>
      </c>
      <c r="J155" s="361"/>
      <c r="K155" s="357"/>
    </row>
    <row r="156" s="1" customFormat="1" ht="15" customHeight="1">
      <c r="B156" s="334"/>
      <c r="C156" s="361" t="s">
        <v>1198</v>
      </c>
      <c r="D156" s="309"/>
      <c r="E156" s="309"/>
      <c r="F156" s="362" t="s">
        <v>1185</v>
      </c>
      <c r="G156" s="309"/>
      <c r="H156" s="361" t="s">
        <v>1219</v>
      </c>
      <c r="I156" s="361" t="s">
        <v>1181</v>
      </c>
      <c r="J156" s="361">
        <v>50</v>
      </c>
      <c r="K156" s="357"/>
    </row>
    <row r="157" s="1" customFormat="1" ht="15" customHeight="1">
      <c r="B157" s="334"/>
      <c r="C157" s="361" t="s">
        <v>1206</v>
      </c>
      <c r="D157" s="309"/>
      <c r="E157" s="309"/>
      <c r="F157" s="362" t="s">
        <v>1185</v>
      </c>
      <c r="G157" s="309"/>
      <c r="H157" s="361" t="s">
        <v>1219</v>
      </c>
      <c r="I157" s="361" t="s">
        <v>1181</v>
      </c>
      <c r="J157" s="361">
        <v>50</v>
      </c>
      <c r="K157" s="357"/>
    </row>
    <row r="158" s="1" customFormat="1" ht="15" customHeight="1">
      <c r="B158" s="334"/>
      <c r="C158" s="361" t="s">
        <v>1204</v>
      </c>
      <c r="D158" s="309"/>
      <c r="E158" s="309"/>
      <c r="F158" s="362" t="s">
        <v>1185</v>
      </c>
      <c r="G158" s="309"/>
      <c r="H158" s="361" t="s">
        <v>1219</v>
      </c>
      <c r="I158" s="361" t="s">
        <v>1181</v>
      </c>
      <c r="J158" s="361">
        <v>50</v>
      </c>
      <c r="K158" s="357"/>
    </row>
    <row r="159" s="1" customFormat="1" ht="15" customHeight="1">
      <c r="B159" s="334"/>
      <c r="C159" s="361" t="s">
        <v>101</v>
      </c>
      <c r="D159" s="309"/>
      <c r="E159" s="309"/>
      <c r="F159" s="362" t="s">
        <v>1179</v>
      </c>
      <c r="G159" s="309"/>
      <c r="H159" s="361" t="s">
        <v>1241</v>
      </c>
      <c r="I159" s="361" t="s">
        <v>1181</v>
      </c>
      <c r="J159" s="361" t="s">
        <v>1242</v>
      </c>
      <c r="K159" s="357"/>
    </row>
    <row r="160" s="1" customFormat="1" ht="15" customHeight="1">
      <c r="B160" s="334"/>
      <c r="C160" s="361" t="s">
        <v>1243</v>
      </c>
      <c r="D160" s="309"/>
      <c r="E160" s="309"/>
      <c r="F160" s="362" t="s">
        <v>1179</v>
      </c>
      <c r="G160" s="309"/>
      <c r="H160" s="361" t="s">
        <v>1244</v>
      </c>
      <c r="I160" s="361" t="s">
        <v>1214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1245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1173</v>
      </c>
      <c r="D166" s="324"/>
      <c r="E166" s="324"/>
      <c r="F166" s="324" t="s">
        <v>1174</v>
      </c>
      <c r="G166" s="366"/>
      <c r="H166" s="367" t="s">
        <v>54</v>
      </c>
      <c r="I166" s="367" t="s">
        <v>57</v>
      </c>
      <c r="J166" s="324" t="s">
        <v>1175</v>
      </c>
      <c r="K166" s="301"/>
    </row>
    <row r="167" s="1" customFormat="1" ht="17.25" customHeight="1">
      <c r="B167" s="302"/>
      <c r="C167" s="326" t="s">
        <v>1176</v>
      </c>
      <c r="D167" s="326"/>
      <c r="E167" s="326"/>
      <c r="F167" s="327" t="s">
        <v>1177</v>
      </c>
      <c r="G167" s="368"/>
      <c r="H167" s="369"/>
      <c r="I167" s="369"/>
      <c r="J167" s="326" t="s">
        <v>1178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1182</v>
      </c>
      <c r="D169" s="309"/>
      <c r="E169" s="309"/>
      <c r="F169" s="332" t="s">
        <v>1179</v>
      </c>
      <c r="G169" s="309"/>
      <c r="H169" s="309" t="s">
        <v>1219</v>
      </c>
      <c r="I169" s="309" t="s">
        <v>1181</v>
      </c>
      <c r="J169" s="309">
        <v>120</v>
      </c>
      <c r="K169" s="357"/>
    </row>
    <row r="170" s="1" customFormat="1" ht="15" customHeight="1">
      <c r="B170" s="334"/>
      <c r="C170" s="309" t="s">
        <v>1228</v>
      </c>
      <c r="D170" s="309"/>
      <c r="E170" s="309"/>
      <c r="F170" s="332" t="s">
        <v>1179</v>
      </c>
      <c r="G170" s="309"/>
      <c r="H170" s="309" t="s">
        <v>1229</v>
      </c>
      <c r="I170" s="309" t="s">
        <v>1181</v>
      </c>
      <c r="J170" s="309" t="s">
        <v>1230</v>
      </c>
      <c r="K170" s="357"/>
    </row>
    <row r="171" s="1" customFormat="1" ht="15" customHeight="1">
      <c r="B171" s="334"/>
      <c r="C171" s="309" t="s">
        <v>83</v>
      </c>
      <c r="D171" s="309"/>
      <c r="E171" s="309"/>
      <c r="F171" s="332" t="s">
        <v>1179</v>
      </c>
      <c r="G171" s="309"/>
      <c r="H171" s="309" t="s">
        <v>1246</v>
      </c>
      <c r="I171" s="309" t="s">
        <v>1181</v>
      </c>
      <c r="J171" s="309" t="s">
        <v>1230</v>
      </c>
      <c r="K171" s="357"/>
    </row>
    <row r="172" s="1" customFormat="1" ht="15" customHeight="1">
      <c r="B172" s="334"/>
      <c r="C172" s="309" t="s">
        <v>1184</v>
      </c>
      <c r="D172" s="309"/>
      <c r="E172" s="309"/>
      <c r="F172" s="332" t="s">
        <v>1185</v>
      </c>
      <c r="G172" s="309"/>
      <c r="H172" s="309" t="s">
        <v>1246</v>
      </c>
      <c r="I172" s="309" t="s">
        <v>1181</v>
      </c>
      <c r="J172" s="309">
        <v>50</v>
      </c>
      <c r="K172" s="357"/>
    </row>
    <row r="173" s="1" customFormat="1" ht="15" customHeight="1">
      <c r="B173" s="334"/>
      <c r="C173" s="309" t="s">
        <v>1187</v>
      </c>
      <c r="D173" s="309"/>
      <c r="E173" s="309"/>
      <c r="F173" s="332" t="s">
        <v>1179</v>
      </c>
      <c r="G173" s="309"/>
      <c r="H173" s="309" t="s">
        <v>1246</v>
      </c>
      <c r="I173" s="309" t="s">
        <v>1189</v>
      </c>
      <c r="J173" s="309"/>
      <c r="K173" s="357"/>
    </row>
    <row r="174" s="1" customFormat="1" ht="15" customHeight="1">
      <c r="B174" s="334"/>
      <c r="C174" s="309" t="s">
        <v>1198</v>
      </c>
      <c r="D174" s="309"/>
      <c r="E174" s="309"/>
      <c r="F174" s="332" t="s">
        <v>1185</v>
      </c>
      <c r="G174" s="309"/>
      <c r="H174" s="309" t="s">
        <v>1246</v>
      </c>
      <c r="I174" s="309" t="s">
        <v>1181</v>
      </c>
      <c r="J174" s="309">
        <v>50</v>
      </c>
      <c r="K174" s="357"/>
    </row>
    <row r="175" s="1" customFormat="1" ht="15" customHeight="1">
      <c r="B175" s="334"/>
      <c r="C175" s="309" t="s">
        <v>1206</v>
      </c>
      <c r="D175" s="309"/>
      <c r="E175" s="309"/>
      <c r="F175" s="332" t="s">
        <v>1185</v>
      </c>
      <c r="G175" s="309"/>
      <c r="H175" s="309" t="s">
        <v>1246</v>
      </c>
      <c r="I175" s="309" t="s">
        <v>1181</v>
      </c>
      <c r="J175" s="309">
        <v>50</v>
      </c>
      <c r="K175" s="357"/>
    </row>
    <row r="176" s="1" customFormat="1" ht="15" customHeight="1">
      <c r="B176" s="334"/>
      <c r="C176" s="309" t="s">
        <v>1204</v>
      </c>
      <c r="D176" s="309"/>
      <c r="E176" s="309"/>
      <c r="F176" s="332" t="s">
        <v>1185</v>
      </c>
      <c r="G176" s="309"/>
      <c r="H176" s="309" t="s">
        <v>1246</v>
      </c>
      <c r="I176" s="309" t="s">
        <v>1181</v>
      </c>
      <c r="J176" s="309">
        <v>50</v>
      </c>
      <c r="K176" s="357"/>
    </row>
    <row r="177" s="1" customFormat="1" ht="15" customHeight="1">
      <c r="B177" s="334"/>
      <c r="C177" s="309" t="s">
        <v>119</v>
      </c>
      <c r="D177" s="309"/>
      <c r="E177" s="309"/>
      <c r="F177" s="332" t="s">
        <v>1179</v>
      </c>
      <c r="G177" s="309"/>
      <c r="H177" s="309" t="s">
        <v>1247</v>
      </c>
      <c r="I177" s="309" t="s">
        <v>1248</v>
      </c>
      <c r="J177" s="309"/>
      <c r="K177" s="357"/>
    </row>
    <row r="178" s="1" customFormat="1" ht="15" customHeight="1">
      <c r="B178" s="334"/>
      <c r="C178" s="309" t="s">
        <v>57</v>
      </c>
      <c r="D178" s="309"/>
      <c r="E178" s="309"/>
      <c r="F178" s="332" t="s">
        <v>1179</v>
      </c>
      <c r="G178" s="309"/>
      <c r="H178" s="309" t="s">
        <v>1249</v>
      </c>
      <c r="I178" s="309" t="s">
        <v>1250</v>
      </c>
      <c r="J178" s="309">
        <v>1</v>
      </c>
      <c r="K178" s="357"/>
    </row>
    <row r="179" s="1" customFormat="1" ht="15" customHeight="1">
      <c r="B179" s="334"/>
      <c r="C179" s="309" t="s">
        <v>53</v>
      </c>
      <c r="D179" s="309"/>
      <c r="E179" s="309"/>
      <c r="F179" s="332" t="s">
        <v>1179</v>
      </c>
      <c r="G179" s="309"/>
      <c r="H179" s="309" t="s">
        <v>1251</v>
      </c>
      <c r="I179" s="309" t="s">
        <v>1181</v>
      </c>
      <c r="J179" s="309">
        <v>20</v>
      </c>
      <c r="K179" s="357"/>
    </row>
    <row r="180" s="1" customFormat="1" ht="15" customHeight="1">
      <c r="B180" s="334"/>
      <c r="C180" s="309" t="s">
        <v>54</v>
      </c>
      <c r="D180" s="309"/>
      <c r="E180" s="309"/>
      <c r="F180" s="332" t="s">
        <v>1179</v>
      </c>
      <c r="G180" s="309"/>
      <c r="H180" s="309" t="s">
        <v>1252</v>
      </c>
      <c r="I180" s="309" t="s">
        <v>1181</v>
      </c>
      <c r="J180" s="309">
        <v>255</v>
      </c>
      <c r="K180" s="357"/>
    </row>
    <row r="181" s="1" customFormat="1" ht="15" customHeight="1">
      <c r="B181" s="334"/>
      <c r="C181" s="309" t="s">
        <v>120</v>
      </c>
      <c r="D181" s="309"/>
      <c r="E181" s="309"/>
      <c r="F181" s="332" t="s">
        <v>1179</v>
      </c>
      <c r="G181" s="309"/>
      <c r="H181" s="309" t="s">
        <v>1143</v>
      </c>
      <c r="I181" s="309" t="s">
        <v>1181</v>
      </c>
      <c r="J181" s="309">
        <v>10</v>
      </c>
      <c r="K181" s="357"/>
    </row>
    <row r="182" s="1" customFormat="1" ht="15" customHeight="1">
      <c r="B182" s="334"/>
      <c r="C182" s="309" t="s">
        <v>121</v>
      </c>
      <c r="D182" s="309"/>
      <c r="E182" s="309"/>
      <c r="F182" s="332" t="s">
        <v>1179</v>
      </c>
      <c r="G182" s="309"/>
      <c r="H182" s="309" t="s">
        <v>1253</v>
      </c>
      <c r="I182" s="309" t="s">
        <v>1214</v>
      </c>
      <c r="J182" s="309"/>
      <c r="K182" s="357"/>
    </row>
    <row r="183" s="1" customFormat="1" ht="15" customHeight="1">
      <c r="B183" s="334"/>
      <c r="C183" s="309" t="s">
        <v>1254</v>
      </c>
      <c r="D183" s="309"/>
      <c r="E183" s="309"/>
      <c r="F183" s="332" t="s">
        <v>1179</v>
      </c>
      <c r="G183" s="309"/>
      <c r="H183" s="309" t="s">
        <v>1255</v>
      </c>
      <c r="I183" s="309" t="s">
        <v>1214</v>
      </c>
      <c r="J183" s="309"/>
      <c r="K183" s="357"/>
    </row>
    <row r="184" s="1" customFormat="1" ht="15" customHeight="1">
      <c r="B184" s="334"/>
      <c r="C184" s="309" t="s">
        <v>1243</v>
      </c>
      <c r="D184" s="309"/>
      <c r="E184" s="309"/>
      <c r="F184" s="332" t="s">
        <v>1179</v>
      </c>
      <c r="G184" s="309"/>
      <c r="H184" s="309" t="s">
        <v>1256</v>
      </c>
      <c r="I184" s="309" t="s">
        <v>1214</v>
      </c>
      <c r="J184" s="309"/>
      <c r="K184" s="357"/>
    </row>
    <row r="185" s="1" customFormat="1" ht="15" customHeight="1">
      <c r="B185" s="334"/>
      <c r="C185" s="309" t="s">
        <v>123</v>
      </c>
      <c r="D185" s="309"/>
      <c r="E185" s="309"/>
      <c r="F185" s="332" t="s">
        <v>1185</v>
      </c>
      <c r="G185" s="309"/>
      <c r="H185" s="309" t="s">
        <v>1257</v>
      </c>
      <c r="I185" s="309" t="s">
        <v>1181</v>
      </c>
      <c r="J185" s="309">
        <v>50</v>
      </c>
      <c r="K185" s="357"/>
    </row>
    <row r="186" s="1" customFormat="1" ht="15" customHeight="1">
      <c r="B186" s="334"/>
      <c r="C186" s="309" t="s">
        <v>1258</v>
      </c>
      <c r="D186" s="309"/>
      <c r="E186" s="309"/>
      <c r="F186" s="332" t="s">
        <v>1185</v>
      </c>
      <c r="G186" s="309"/>
      <c r="H186" s="309" t="s">
        <v>1259</v>
      </c>
      <c r="I186" s="309" t="s">
        <v>1260</v>
      </c>
      <c r="J186" s="309"/>
      <c r="K186" s="357"/>
    </row>
    <row r="187" s="1" customFormat="1" ht="15" customHeight="1">
      <c r="B187" s="334"/>
      <c r="C187" s="309" t="s">
        <v>1261</v>
      </c>
      <c r="D187" s="309"/>
      <c r="E187" s="309"/>
      <c r="F187" s="332" t="s">
        <v>1185</v>
      </c>
      <c r="G187" s="309"/>
      <c r="H187" s="309" t="s">
        <v>1262</v>
      </c>
      <c r="I187" s="309" t="s">
        <v>1260</v>
      </c>
      <c r="J187" s="309"/>
      <c r="K187" s="357"/>
    </row>
    <row r="188" s="1" customFormat="1" ht="15" customHeight="1">
      <c r="B188" s="334"/>
      <c r="C188" s="309" t="s">
        <v>1263</v>
      </c>
      <c r="D188" s="309"/>
      <c r="E188" s="309"/>
      <c r="F188" s="332" t="s">
        <v>1185</v>
      </c>
      <c r="G188" s="309"/>
      <c r="H188" s="309" t="s">
        <v>1264</v>
      </c>
      <c r="I188" s="309" t="s">
        <v>1260</v>
      </c>
      <c r="J188" s="309"/>
      <c r="K188" s="357"/>
    </row>
    <row r="189" s="1" customFormat="1" ht="15" customHeight="1">
      <c r="B189" s="334"/>
      <c r="C189" s="370" t="s">
        <v>1265</v>
      </c>
      <c r="D189" s="309"/>
      <c r="E189" s="309"/>
      <c r="F189" s="332" t="s">
        <v>1185</v>
      </c>
      <c r="G189" s="309"/>
      <c r="H189" s="309" t="s">
        <v>1266</v>
      </c>
      <c r="I189" s="309" t="s">
        <v>1267</v>
      </c>
      <c r="J189" s="371" t="s">
        <v>1268</v>
      </c>
      <c r="K189" s="357"/>
    </row>
    <row r="190" s="1" customFormat="1" ht="15" customHeight="1">
      <c r="B190" s="334"/>
      <c r="C190" s="370" t="s">
        <v>42</v>
      </c>
      <c r="D190" s="309"/>
      <c r="E190" s="309"/>
      <c r="F190" s="332" t="s">
        <v>1179</v>
      </c>
      <c r="G190" s="309"/>
      <c r="H190" s="306" t="s">
        <v>1269</v>
      </c>
      <c r="I190" s="309" t="s">
        <v>1270</v>
      </c>
      <c r="J190" s="309"/>
      <c r="K190" s="357"/>
    </row>
    <row r="191" s="1" customFormat="1" ht="15" customHeight="1">
      <c r="B191" s="334"/>
      <c r="C191" s="370" t="s">
        <v>1271</v>
      </c>
      <c r="D191" s="309"/>
      <c r="E191" s="309"/>
      <c r="F191" s="332" t="s">
        <v>1179</v>
      </c>
      <c r="G191" s="309"/>
      <c r="H191" s="309" t="s">
        <v>1272</v>
      </c>
      <c r="I191" s="309" t="s">
        <v>1214</v>
      </c>
      <c r="J191" s="309"/>
      <c r="K191" s="357"/>
    </row>
    <row r="192" s="1" customFormat="1" ht="15" customHeight="1">
      <c r="B192" s="334"/>
      <c r="C192" s="370" t="s">
        <v>1273</v>
      </c>
      <c r="D192" s="309"/>
      <c r="E192" s="309"/>
      <c r="F192" s="332" t="s">
        <v>1179</v>
      </c>
      <c r="G192" s="309"/>
      <c r="H192" s="309" t="s">
        <v>1274</v>
      </c>
      <c r="I192" s="309" t="s">
        <v>1214</v>
      </c>
      <c r="J192" s="309"/>
      <c r="K192" s="357"/>
    </row>
    <row r="193" s="1" customFormat="1" ht="15" customHeight="1">
      <c r="B193" s="334"/>
      <c r="C193" s="370" t="s">
        <v>1275</v>
      </c>
      <c r="D193" s="309"/>
      <c r="E193" s="309"/>
      <c r="F193" s="332" t="s">
        <v>1185</v>
      </c>
      <c r="G193" s="309"/>
      <c r="H193" s="309" t="s">
        <v>1276</v>
      </c>
      <c r="I193" s="309" t="s">
        <v>1214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1277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1278</v>
      </c>
      <c r="D200" s="373"/>
      <c r="E200" s="373"/>
      <c r="F200" s="373" t="s">
        <v>1279</v>
      </c>
      <c r="G200" s="374"/>
      <c r="H200" s="373" t="s">
        <v>1280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1270</v>
      </c>
      <c r="D202" s="309"/>
      <c r="E202" s="309"/>
      <c r="F202" s="332" t="s">
        <v>43</v>
      </c>
      <c r="G202" s="309"/>
      <c r="H202" s="309" t="s">
        <v>1281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44</v>
      </c>
      <c r="G203" s="309"/>
      <c r="H203" s="309" t="s">
        <v>1282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47</v>
      </c>
      <c r="G204" s="309"/>
      <c r="H204" s="309" t="s">
        <v>1283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45</v>
      </c>
      <c r="G205" s="309"/>
      <c r="H205" s="309" t="s">
        <v>1284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46</v>
      </c>
      <c r="G206" s="309"/>
      <c r="H206" s="309" t="s">
        <v>1285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1226</v>
      </c>
      <c r="D208" s="309"/>
      <c r="E208" s="309"/>
      <c r="F208" s="332" t="s">
        <v>78</v>
      </c>
      <c r="G208" s="309"/>
      <c r="H208" s="309" t="s">
        <v>1286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1122</v>
      </c>
      <c r="G209" s="309"/>
      <c r="H209" s="309" t="s">
        <v>1123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1120</v>
      </c>
      <c r="G210" s="309"/>
      <c r="H210" s="309" t="s">
        <v>1287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1124</v>
      </c>
      <c r="G211" s="370"/>
      <c r="H211" s="361" t="s">
        <v>1125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1126</v>
      </c>
      <c r="G212" s="370"/>
      <c r="H212" s="361" t="s">
        <v>1288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1250</v>
      </c>
      <c r="D214" s="309"/>
      <c r="E214" s="309"/>
      <c r="F214" s="332">
        <v>1</v>
      </c>
      <c r="G214" s="370"/>
      <c r="H214" s="361" t="s">
        <v>1289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1290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1291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1292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36F308-A9D4-459E-8021-2DFDD1B5C15A}"/>
</file>

<file path=customXml/itemProps2.xml><?xml version="1.0" encoding="utf-8"?>
<ds:datastoreItem xmlns:ds="http://schemas.openxmlformats.org/officeDocument/2006/customXml" ds:itemID="{3CC3D844-766E-4F77-A2B1-A19069EAF03D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DESKTOP-UF80NQF\Ferenc</dc:creator>
  <cp:lastModifiedBy>DESKTOP-UF80NQF\Ferenc</cp:lastModifiedBy>
  <dcterms:created xsi:type="dcterms:W3CDTF">2022-09-30T13:09:19Z</dcterms:created>
  <dcterms:modified xsi:type="dcterms:W3CDTF">2022-09-30T13:09:27Z</dcterms:modified>
</cp:coreProperties>
</file>